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1995491B-B870-42FC-9CDD-1BCEB8524B4A}" xr6:coauthVersionLast="36" xr6:coauthVersionMax="47" xr10:uidLastSave="{00000000-0000-0000-0000-000000000000}"/>
  <bookViews>
    <workbookView xWindow="0" yWindow="0" windowWidth="28800" windowHeight="12090" activeTab="1" xr2:uid="{00000000-000D-0000-FFFF-FFFF00000000}"/>
  </bookViews>
  <sheets>
    <sheet name="DECEMBER" sheetId="22" r:id="rId1"/>
    <sheet name="SEPTEMBER" sheetId="21" r:id="rId2"/>
    <sheet name="AUGUST" sheetId="20" r:id="rId3"/>
    <sheet name="JULY" sheetId="19" r:id="rId4"/>
    <sheet name="JUNE" sheetId="18" r:id="rId5"/>
    <sheet name="MAY" sheetId="17" r:id="rId6"/>
    <sheet name="APRIL" sheetId="16" r:id="rId7"/>
    <sheet name="MARCH" sheetId="15" r:id="rId8"/>
    <sheet name="FEBRUARY" sheetId="24" r:id="rId9"/>
    <sheet name="JANUARY" sheetId="23" r:id="rId10"/>
  </sheets>
  <definedNames>
    <definedName name="_xlnm.Print_Area" localSheetId="6">APRIL!$A$1:$BI$134</definedName>
    <definedName name="_xlnm.Print_Area" localSheetId="2">AUGUST!$A$1:$BI$130</definedName>
    <definedName name="_xlnm.Print_Area" localSheetId="0">DECEMBER!$A$1:$BF$125</definedName>
    <definedName name="_xlnm.Print_Area" localSheetId="8">FEBRUARY!$AG$1:$BG$134</definedName>
    <definedName name="_xlnm.Print_Area" localSheetId="9">JANUARY!$A$1:$BG$134</definedName>
    <definedName name="_xlnm.Print_Area" localSheetId="3">JULY!$A$1:$BI$133</definedName>
    <definedName name="_xlnm.Print_Area" localSheetId="4">JUNE!$A$1:$BI$133</definedName>
    <definedName name="_xlnm.Print_Area" localSheetId="7">MARCH!$A$1:$BI$134</definedName>
    <definedName name="_xlnm.Print_Area" localSheetId="5">MAY!$A$1:$BI$133</definedName>
    <definedName name="_xlnm.Print_Area" localSheetId="1">SEPTEMBER!$A$1:$BH$141</definedName>
    <definedName name="_xlnm.Print_Titles" localSheetId="6">APRIL!$1:$10</definedName>
    <definedName name="_xlnm.Print_Titles" localSheetId="2">AUGUST!$2:$10</definedName>
    <definedName name="_xlnm.Print_Titles" localSheetId="0">DECEMBER!$2:$7</definedName>
    <definedName name="_xlnm.Print_Titles" localSheetId="8">FEBRUARY!$1:$10</definedName>
    <definedName name="_xlnm.Print_Titles" localSheetId="9">JANUARY!$1:$10</definedName>
    <definedName name="_xlnm.Print_Titles" localSheetId="3">JULY!$1:$9</definedName>
    <definedName name="_xlnm.Print_Titles" localSheetId="4">JUNE!$1:$9</definedName>
    <definedName name="_xlnm.Print_Titles" localSheetId="7">MARCH!$1:$10</definedName>
    <definedName name="_xlnm.Print_Titles" localSheetId="5">MAY!$1:$9</definedName>
    <definedName name="_xlnm.Print_Titles" localSheetId="1">SEPTEMBER!$2:$10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27" i="24" l="1"/>
  <c r="BD127" i="24"/>
  <c r="BC127" i="24"/>
  <c r="BB127" i="24"/>
  <c r="BA127" i="24"/>
  <c r="AZ127" i="24"/>
  <c r="AW127" i="24"/>
  <c r="AV127" i="24"/>
  <c r="AU127" i="24"/>
  <c r="AS127" i="24"/>
  <c r="AR127" i="24"/>
  <c r="AQ127" i="24"/>
  <c r="AP127" i="24"/>
  <c r="AO127" i="24"/>
  <c r="AN127" i="24"/>
  <c r="AM127" i="24"/>
  <c r="AL127" i="24"/>
  <c r="AJ127" i="24"/>
  <c r="AD127" i="24"/>
  <c r="AA127" i="24"/>
  <c r="W127" i="24"/>
  <c r="V127" i="24"/>
  <c r="N127" i="24"/>
  <c r="F127" i="24"/>
  <c r="E127" i="24"/>
  <c r="D127" i="24"/>
  <c r="BF126" i="24"/>
  <c r="BF125" i="24"/>
  <c r="AX125" i="24"/>
  <c r="R125" i="24"/>
  <c r="P125" i="24"/>
  <c r="H125" i="24"/>
  <c r="G125" i="24"/>
  <c r="BF124" i="24"/>
  <c r="AX124" i="24"/>
  <c r="R124" i="24"/>
  <c r="P124" i="24"/>
  <c r="G124" i="24"/>
  <c r="H124" i="24" s="1"/>
  <c r="BF123" i="24"/>
  <c r="AX123" i="24"/>
  <c r="Z123" i="24"/>
  <c r="R123" i="24"/>
  <c r="P123" i="24"/>
  <c r="H123" i="24"/>
  <c r="AC123" i="24" s="1"/>
  <c r="G123" i="24"/>
  <c r="BF122" i="24"/>
  <c r="AX122" i="24"/>
  <c r="AC122" i="24"/>
  <c r="R122" i="24"/>
  <c r="P122" i="24"/>
  <c r="I122" i="24"/>
  <c r="H122" i="24"/>
  <c r="G122" i="24"/>
  <c r="BF121" i="24"/>
  <c r="AX121" i="24"/>
  <c r="AC121" i="24"/>
  <c r="Z121" i="24"/>
  <c r="R121" i="24"/>
  <c r="P121" i="24"/>
  <c r="G121" i="24"/>
  <c r="H121" i="24" s="1"/>
  <c r="BF120" i="24"/>
  <c r="AX120" i="24"/>
  <c r="R120" i="24"/>
  <c r="P120" i="24"/>
  <c r="G120" i="24"/>
  <c r="H120" i="24" s="1"/>
  <c r="AC120" i="24" s="1"/>
  <c r="BF119" i="24"/>
  <c r="AX119" i="24"/>
  <c r="Z119" i="24"/>
  <c r="R119" i="24"/>
  <c r="P119" i="24"/>
  <c r="I119" i="24"/>
  <c r="G119" i="24"/>
  <c r="H119" i="24" s="1"/>
  <c r="BF118" i="24"/>
  <c r="AX118" i="24"/>
  <c r="AT118" i="24"/>
  <c r="AK118" i="24"/>
  <c r="AC118" i="24"/>
  <c r="Z118" i="24"/>
  <c r="R118" i="24"/>
  <c r="P118" i="24"/>
  <c r="O118" i="24"/>
  <c r="G118" i="24"/>
  <c r="H118" i="24" s="1"/>
  <c r="BF117" i="24"/>
  <c r="AY117" i="24"/>
  <c r="Q117" i="24" s="1"/>
  <c r="AX117" i="24"/>
  <c r="R117" i="24"/>
  <c r="P117" i="24"/>
  <c r="I117" i="24"/>
  <c r="H117" i="24"/>
  <c r="G117" i="24"/>
  <c r="BF116" i="24"/>
  <c r="AY116" i="24"/>
  <c r="AX116" i="24"/>
  <c r="AK116" i="24"/>
  <c r="R116" i="24"/>
  <c r="Q116" i="24"/>
  <c r="P116" i="24"/>
  <c r="M116" i="24"/>
  <c r="I116" i="24"/>
  <c r="G116" i="24"/>
  <c r="H116" i="24" s="1"/>
  <c r="BF115" i="24"/>
  <c r="AX115" i="24"/>
  <c r="AK115" i="24"/>
  <c r="O115" i="24" s="1"/>
  <c r="AC115" i="24"/>
  <c r="R115" i="24"/>
  <c r="P115" i="24"/>
  <c r="M115" i="24"/>
  <c r="I115" i="24"/>
  <c r="G115" i="24"/>
  <c r="H115" i="24" s="1"/>
  <c r="AY115" i="24" s="1"/>
  <c r="Q115" i="24" s="1"/>
  <c r="BF114" i="24"/>
  <c r="AY114" i="24"/>
  <c r="Q114" i="24" s="1"/>
  <c r="AX114" i="24"/>
  <c r="AT114" i="24"/>
  <c r="AK114" i="24"/>
  <c r="S114" i="24"/>
  <c r="R114" i="24"/>
  <c r="P114" i="24"/>
  <c r="O114" i="24"/>
  <c r="I114" i="24"/>
  <c r="H114" i="24"/>
  <c r="G114" i="24"/>
  <c r="BF113" i="24"/>
  <c r="AY113" i="24"/>
  <c r="AX113" i="24"/>
  <c r="AK113" i="24"/>
  <c r="R113" i="24"/>
  <c r="Q113" i="24"/>
  <c r="P113" i="24"/>
  <c r="I113" i="24"/>
  <c r="H113" i="24"/>
  <c r="G113" i="24"/>
  <c r="BF112" i="24"/>
  <c r="AY112" i="24"/>
  <c r="Q112" i="24" s="1"/>
  <c r="AX112" i="24"/>
  <c r="Z112" i="24"/>
  <c r="R112" i="24"/>
  <c r="P112" i="24"/>
  <c r="I112" i="24"/>
  <c r="G112" i="24"/>
  <c r="H112" i="24" s="1"/>
  <c r="BF111" i="24"/>
  <c r="AY111" i="24"/>
  <c r="Q111" i="24" s="1"/>
  <c r="AX111" i="24"/>
  <c r="AC111" i="24"/>
  <c r="R111" i="24"/>
  <c r="P111" i="24"/>
  <c r="I111" i="24"/>
  <c r="H111" i="24"/>
  <c r="G111" i="24"/>
  <c r="BF110" i="24"/>
  <c r="AX110" i="24"/>
  <c r="R110" i="24"/>
  <c r="P110" i="24"/>
  <c r="H110" i="24"/>
  <c r="G110" i="24"/>
  <c r="BF109" i="24"/>
  <c r="AX109" i="24"/>
  <c r="AB109" i="24"/>
  <c r="R109" i="24"/>
  <c r="P109" i="24"/>
  <c r="I109" i="24"/>
  <c r="G109" i="24"/>
  <c r="H109" i="24" s="1"/>
  <c r="AK109" i="24" s="1"/>
  <c r="AT109" i="24" s="1"/>
  <c r="BF108" i="24"/>
  <c r="AX108" i="24"/>
  <c r="AK108" i="24"/>
  <c r="AC108" i="24"/>
  <c r="R108" i="24"/>
  <c r="P108" i="24"/>
  <c r="I108" i="24"/>
  <c r="M108" i="24" s="1"/>
  <c r="H108" i="24"/>
  <c r="Z108" i="24" s="1"/>
  <c r="G108" i="24"/>
  <c r="BF107" i="24"/>
  <c r="AY107" i="24"/>
  <c r="AX107" i="24"/>
  <c r="AK107" i="24"/>
  <c r="R107" i="24"/>
  <c r="Q107" i="24"/>
  <c r="P107" i="24"/>
  <c r="M107" i="24"/>
  <c r="I107" i="24"/>
  <c r="G107" i="24"/>
  <c r="H107" i="24" s="1"/>
  <c r="AC107" i="24" s="1"/>
  <c r="BF106" i="24"/>
  <c r="AY106" i="24"/>
  <c r="Q106" i="24" s="1"/>
  <c r="AX106" i="24"/>
  <c r="R106" i="24"/>
  <c r="P106" i="24"/>
  <c r="H106" i="24"/>
  <c r="Z106" i="24" s="1"/>
  <c r="G106" i="24"/>
  <c r="BF105" i="24"/>
  <c r="AY105" i="24"/>
  <c r="Q105" i="24" s="1"/>
  <c r="AX105" i="24"/>
  <c r="Z105" i="24"/>
  <c r="R105" i="24"/>
  <c r="P105" i="24"/>
  <c r="I105" i="24"/>
  <c r="M105" i="24" s="1"/>
  <c r="H105" i="24"/>
  <c r="G105" i="24"/>
  <c r="BF104" i="24"/>
  <c r="AX104" i="24"/>
  <c r="AK104" i="24"/>
  <c r="R104" i="24"/>
  <c r="P104" i="24"/>
  <c r="I104" i="24"/>
  <c r="G104" i="24"/>
  <c r="H104" i="24" s="1"/>
  <c r="BF103" i="24"/>
  <c r="AX103" i="24"/>
  <c r="AC103" i="24"/>
  <c r="R103" i="24"/>
  <c r="P103" i="24"/>
  <c r="G103" i="24"/>
  <c r="H103" i="24" s="1"/>
  <c r="Z103" i="24" s="1"/>
  <c r="BF102" i="24"/>
  <c r="AX102" i="24"/>
  <c r="AT102" i="24"/>
  <c r="AK102" i="24"/>
  <c r="O102" i="24" s="1"/>
  <c r="AC102" i="24"/>
  <c r="R102" i="24"/>
  <c r="P102" i="24"/>
  <c r="M102" i="24"/>
  <c r="I102" i="24"/>
  <c r="H102" i="24"/>
  <c r="Z102" i="24" s="1"/>
  <c r="G102" i="24"/>
  <c r="BF101" i="24"/>
  <c r="AY101" i="24"/>
  <c r="Q101" i="24" s="1"/>
  <c r="AX101" i="24"/>
  <c r="AK101" i="24"/>
  <c r="R101" i="24"/>
  <c r="P101" i="24"/>
  <c r="M101" i="24"/>
  <c r="I101" i="24"/>
  <c r="G101" i="24"/>
  <c r="H101" i="24" s="1"/>
  <c r="AC101" i="24" s="1"/>
  <c r="BF100" i="24"/>
  <c r="AY100" i="24"/>
  <c r="AX100" i="24"/>
  <c r="R100" i="24"/>
  <c r="Q100" i="24"/>
  <c r="P100" i="24"/>
  <c r="G100" i="24"/>
  <c r="H100" i="24" s="1"/>
  <c r="AK100" i="24" s="1"/>
  <c r="BF99" i="24"/>
  <c r="AX99" i="24"/>
  <c r="Z99" i="24"/>
  <c r="R99" i="24"/>
  <c r="P99" i="24"/>
  <c r="H99" i="24"/>
  <c r="G99" i="24"/>
  <c r="BF98" i="24"/>
  <c r="AX98" i="24"/>
  <c r="Z98" i="24"/>
  <c r="R98" i="24"/>
  <c r="P98" i="24"/>
  <c r="I98" i="24"/>
  <c r="G98" i="24"/>
  <c r="H98" i="24" s="1"/>
  <c r="AC98" i="24" s="1"/>
  <c r="BF97" i="24"/>
  <c r="AX97" i="24"/>
  <c r="R97" i="24"/>
  <c r="P97" i="24"/>
  <c r="H97" i="24"/>
  <c r="G97" i="24"/>
  <c r="BF96" i="24"/>
  <c r="AX96" i="24"/>
  <c r="AC96" i="24"/>
  <c r="Z96" i="24"/>
  <c r="R96" i="24"/>
  <c r="P96" i="24"/>
  <c r="G96" i="24"/>
  <c r="H96" i="24" s="1"/>
  <c r="BF95" i="24"/>
  <c r="AX95" i="24"/>
  <c r="R95" i="24"/>
  <c r="P95" i="24"/>
  <c r="H95" i="24"/>
  <c r="G95" i="24"/>
  <c r="BF94" i="24"/>
  <c r="AY94" i="24"/>
  <c r="AX94" i="24"/>
  <c r="AK94" i="24"/>
  <c r="AT94" i="24" s="1"/>
  <c r="AC94" i="24"/>
  <c r="Z94" i="24"/>
  <c r="R94" i="24"/>
  <c r="Q94" i="24"/>
  <c r="P94" i="24"/>
  <c r="O94" i="24"/>
  <c r="M94" i="24"/>
  <c r="I94" i="24"/>
  <c r="H94" i="24"/>
  <c r="G94" i="24"/>
  <c r="BF93" i="24"/>
  <c r="AX93" i="24"/>
  <c r="AK93" i="24"/>
  <c r="Z93" i="24"/>
  <c r="R93" i="24"/>
  <c r="P93" i="24"/>
  <c r="G93" i="24"/>
  <c r="H93" i="24" s="1"/>
  <c r="BF92" i="24"/>
  <c r="AX92" i="24"/>
  <c r="R92" i="24"/>
  <c r="P92" i="24"/>
  <c r="H92" i="24"/>
  <c r="G92" i="24"/>
  <c r="BF91" i="24"/>
  <c r="AX91" i="24"/>
  <c r="AC91" i="24"/>
  <c r="Z91" i="24"/>
  <c r="R91" i="24"/>
  <c r="P91" i="24"/>
  <c r="M91" i="24"/>
  <c r="I91" i="24"/>
  <c r="H91" i="24"/>
  <c r="G91" i="24"/>
  <c r="BF90" i="24"/>
  <c r="AX90" i="24"/>
  <c r="AC90" i="24"/>
  <c r="Z90" i="24"/>
  <c r="R90" i="24"/>
  <c r="P90" i="24"/>
  <c r="G90" i="24"/>
  <c r="H90" i="24" s="1"/>
  <c r="BF89" i="24"/>
  <c r="AX89" i="24"/>
  <c r="R89" i="24"/>
  <c r="P89" i="24"/>
  <c r="H89" i="24"/>
  <c r="G89" i="24"/>
  <c r="BF88" i="24"/>
  <c r="AY88" i="24"/>
  <c r="Q88" i="24" s="1"/>
  <c r="AX88" i="24"/>
  <c r="AK88" i="24"/>
  <c r="AT88" i="24" s="1"/>
  <c r="AF88" i="24"/>
  <c r="T88" i="24" s="1"/>
  <c r="AC88" i="24"/>
  <c r="Z88" i="24"/>
  <c r="R88" i="24"/>
  <c r="P88" i="24"/>
  <c r="S88" i="24" s="1"/>
  <c r="O88" i="24"/>
  <c r="M88" i="24"/>
  <c r="AE88" i="24" s="1"/>
  <c r="I88" i="24"/>
  <c r="G88" i="24"/>
  <c r="H88" i="24" s="1"/>
  <c r="BF87" i="24"/>
  <c r="AX87" i="24"/>
  <c r="Z87" i="24"/>
  <c r="R87" i="24"/>
  <c r="P87" i="24"/>
  <c r="G87" i="24"/>
  <c r="H87" i="24" s="1"/>
  <c r="BF86" i="24"/>
  <c r="AX86" i="24"/>
  <c r="R86" i="24"/>
  <c r="P86" i="24"/>
  <c r="G86" i="24"/>
  <c r="H86" i="24" s="1"/>
  <c r="BF85" i="24"/>
  <c r="AY85" i="24"/>
  <c r="AX85" i="24"/>
  <c r="R85" i="24"/>
  <c r="Q85" i="24"/>
  <c r="P85" i="24"/>
  <c r="G85" i="24"/>
  <c r="H85" i="24" s="1"/>
  <c r="BF84" i="24"/>
  <c r="AY84" i="24"/>
  <c r="Q84" i="24" s="1"/>
  <c r="AX84" i="24"/>
  <c r="Z84" i="24"/>
  <c r="R84" i="24"/>
  <c r="P84" i="24"/>
  <c r="G84" i="24"/>
  <c r="H84" i="24" s="1"/>
  <c r="BF83" i="24"/>
  <c r="AX83" i="24"/>
  <c r="R83" i="24"/>
  <c r="P83" i="24"/>
  <c r="G83" i="24"/>
  <c r="H83" i="24" s="1"/>
  <c r="BF82" i="24"/>
  <c r="AX82" i="24"/>
  <c r="AT82" i="24"/>
  <c r="AK82" i="24"/>
  <c r="O82" i="24" s="1"/>
  <c r="R82" i="24"/>
  <c r="P82" i="24"/>
  <c r="I82" i="24"/>
  <c r="H82" i="24"/>
  <c r="G82" i="24"/>
  <c r="BG81" i="24"/>
  <c r="BF81" i="24"/>
  <c r="AY81" i="24"/>
  <c r="AX81" i="24"/>
  <c r="AK81" i="24"/>
  <c r="AT81" i="24" s="1"/>
  <c r="AC81" i="24"/>
  <c r="Z81" i="24"/>
  <c r="R81" i="24"/>
  <c r="Q81" i="24"/>
  <c r="P81" i="24"/>
  <c r="O81" i="24"/>
  <c r="S81" i="24" s="1"/>
  <c r="AF81" i="24" s="1"/>
  <c r="T81" i="24" s="1"/>
  <c r="M81" i="24"/>
  <c r="I81" i="24"/>
  <c r="H81" i="24"/>
  <c r="G81" i="24"/>
  <c r="BF80" i="24"/>
  <c r="AX80" i="24"/>
  <c r="R80" i="24"/>
  <c r="P80" i="24"/>
  <c r="H80" i="24"/>
  <c r="G80" i="24"/>
  <c r="BF79" i="24"/>
  <c r="AX79" i="24"/>
  <c r="R79" i="24"/>
  <c r="P79" i="24"/>
  <c r="G79" i="24"/>
  <c r="H79" i="24" s="1"/>
  <c r="BF78" i="24"/>
  <c r="AX78" i="24"/>
  <c r="AK78" i="24"/>
  <c r="Z78" i="24"/>
  <c r="R78" i="24"/>
  <c r="P78" i="24"/>
  <c r="G78" i="24"/>
  <c r="H78" i="24" s="1"/>
  <c r="BF77" i="24"/>
  <c r="AX77" i="24"/>
  <c r="AT77" i="24"/>
  <c r="AK77" i="24"/>
  <c r="O77" i="24" s="1"/>
  <c r="R77" i="24"/>
  <c r="P77" i="24"/>
  <c r="M77" i="24"/>
  <c r="I77" i="24"/>
  <c r="H77" i="24"/>
  <c r="G77" i="24"/>
  <c r="BF76" i="24"/>
  <c r="AX76" i="24"/>
  <c r="AK76" i="24"/>
  <c r="R76" i="24"/>
  <c r="Q76" i="24"/>
  <c r="P76" i="24"/>
  <c r="H76" i="24"/>
  <c r="G76" i="24"/>
  <c r="BF75" i="24"/>
  <c r="AX75" i="24"/>
  <c r="AC75" i="24"/>
  <c r="R75" i="24"/>
  <c r="P75" i="24"/>
  <c r="G75" i="24"/>
  <c r="H75" i="24" s="1"/>
  <c r="BF74" i="24"/>
  <c r="AY74" i="24"/>
  <c r="Q74" i="24" s="1"/>
  <c r="AX74" i="24"/>
  <c r="R74" i="24"/>
  <c r="P74" i="24"/>
  <c r="H74" i="24"/>
  <c r="G74" i="24"/>
  <c r="BF73" i="24"/>
  <c r="AX73" i="24"/>
  <c r="R73" i="24"/>
  <c r="P73" i="24"/>
  <c r="H73" i="24"/>
  <c r="AY73" i="24" s="1"/>
  <c r="Q73" i="24" s="1"/>
  <c r="G73" i="24"/>
  <c r="BF72" i="24"/>
  <c r="AX72" i="24"/>
  <c r="AC72" i="24"/>
  <c r="R72" i="24"/>
  <c r="P72" i="24"/>
  <c r="G72" i="24"/>
  <c r="H72" i="24" s="1"/>
  <c r="AY72" i="24" s="1"/>
  <c r="Q72" i="24" s="1"/>
  <c r="BF71" i="24"/>
  <c r="AX71" i="24"/>
  <c r="AC71" i="24"/>
  <c r="AB71" i="24"/>
  <c r="R71" i="24"/>
  <c r="P71" i="24"/>
  <c r="I71" i="24"/>
  <c r="H71" i="24"/>
  <c r="G71" i="24"/>
  <c r="BF70" i="24"/>
  <c r="AX70" i="24"/>
  <c r="R70" i="24"/>
  <c r="P70" i="24"/>
  <c r="H70" i="24"/>
  <c r="G70" i="24"/>
  <c r="BF69" i="24"/>
  <c r="AX69" i="24"/>
  <c r="R69" i="24"/>
  <c r="P69" i="24"/>
  <c r="I69" i="24"/>
  <c r="G69" i="24"/>
  <c r="H69" i="24" s="1"/>
  <c r="AC69" i="24" s="1"/>
  <c r="BF68" i="24"/>
  <c r="AX68" i="24"/>
  <c r="R68" i="24"/>
  <c r="P68" i="24"/>
  <c r="G68" i="24"/>
  <c r="H68" i="24" s="1"/>
  <c r="BF67" i="24"/>
  <c r="AY67" i="24"/>
  <c r="AX67" i="24"/>
  <c r="BG67" i="24" s="1"/>
  <c r="AK67" i="24"/>
  <c r="AT67" i="24" s="1"/>
  <c r="AC67" i="24"/>
  <c r="Z67" i="24"/>
  <c r="R67" i="24"/>
  <c r="Q67" i="24"/>
  <c r="P67" i="24"/>
  <c r="O67" i="24"/>
  <c r="I67" i="24"/>
  <c r="M67" i="24" s="1"/>
  <c r="H67" i="24"/>
  <c r="G67" i="24"/>
  <c r="BF66" i="24"/>
  <c r="AX66" i="24"/>
  <c r="R66" i="24"/>
  <c r="P66" i="24"/>
  <c r="H66" i="24"/>
  <c r="AK66" i="24" s="1"/>
  <c r="G66" i="24"/>
  <c r="BF65" i="24"/>
  <c r="AX65" i="24"/>
  <c r="Z65" i="24"/>
  <c r="R65" i="24"/>
  <c r="P65" i="24"/>
  <c r="G65" i="24"/>
  <c r="H65" i="24" s="1"/>
  <c r="BF64" i="24"/>
  <c r="AY64" i="24"/>
  <c r="Q64" i="24" s="1"/>
  <c r="AX64" i="24"/>
  <c r="R64" i="24"/>
  <c r="P64" i="24"/>
  <c r="H64" i="24"/>
  <c r="G64" i="24"/>
  <c r="AY63" i="24"/>
  <c r="AX63" i="24"/>
  <c r="AB63" i="24"/>
  <c r="Z63" i="24"/>
  <c r="Q63" i="24"/>
  <c r="P63" i="24"/>
  <c r="G63" i="24"/>
  <c r="H63" i="24" s="1"/>
  <c r="BF62" i="24"/>
  <c r="AY62" i="24"/>
  <c r="Q62" i="24" s="1"/>
  <c r="AX62" i="24"/>
  <c r="R62" i="24"/>
  <c r="P62" i="24"/>
  <c r="I62" i="24"/>
  <c r="H62" i="24"/>
  <c r="G62" i="24"/>
  <c r="BF61" i="24"/>
  <c r="AX61" i="24"/>
  <c r="Z61" i="24"/>
  <c r="R61" i="24"/>
  <c r="P61" i="24"/>
  <c r="G61" i="24"/>
  <c r="H61" i="24" s="1"/>
  <c r="BF60" i="24"/>
  <c r="AY60" i="24"/>
  <c r="AX60" i="24"/>
  <c r="R60" i="24"/>
  <c r="Q60" i="24"/>
  <c r="P60" i="24"/>
  <c r="H60" i="24"/>
  <c r="AC60" i="24" s="1"/>
  <c r="G60" i="24"/>
  <c r="BF59" i="24"/>
  <c r="AX59" i="24"/>
  <c r="R59" i="24"/>
  <c r="P59" i="24"/>
  <c r="G59" i="24"/>
  <c r="H59" i="24" s="1"/>
  <c r="BF58" i="24"/>
  <c r="AX58" i="24"/>
  <c r="AK58" i="24"/>
  <c r="AT58" i="24" s="1"/>
  <c r="AC58" i="24"/>
  <c r="R58" i="24"/>
  <c r="P58" i="24"/>
  <c r="O58" i="24"/>
  <c r="H58" i="24"/>
  <c r="G58" i="24"/>
  <c r="BF57" i="24"/>
  <c r="AY57" i="24"/>
  <c r="AX57" i="24"/>
  <c r="R57" i="24"/>
  <c r="Q57" i="24"/>
  <c r="P57" i="24"/>
  <c r="H57" i="24"/>
  <c r="Z57" i="24" s="1"/>
  <c r="G57" i="24"/>
  <c r="BF56" i="24"/>
  <c r="AX56" i="24"/>
  <c r="AK56" i="24"/>
  <c r="AC56" i="24"/>
  <c r="R56" i="24"/>
  <c r="P56" i="24"/>
  <c r="M56" i="24"/>
  <c r="G56" i="24"/>
  <c r="H56" i="24" s="1"/>
  <c r="I56" i="24" s="1"/>
  <c r="BF55" i="24"/>
  <c r="AX55" i="24"/>
  <c r="Z55" i="24"/>
  <c r="R55" i="24"/>
  <c r="P55" i="24"/>
  <c r="H55" i="24"/>
  <c r="G55" i="24"/>
  <c r="BF54" i="24"/>
  <c r="AX54" i="24"/>
  <c r="R54" i="24"/>
  <c r="P54" i="24"/>
  <c r="H54" i="24"/>
  <c r="AK54" i="24" s="1"/>
  <c r="G54" i="24"/>
  <c r="BF53" i="24"/>
  <c r="AX53" i="24"/>
  <c r="AC53" i="24"/>
  <c r="R53" i="24"/>
  <c r="P53" i="24"/>
  <c r="H53" i="24"/>
  <c r="G53" i="24"/>
  <c r="BF52" i="24"/>
  <c r="AY52" i="24"/>
  <c r="Q52" i="24" s="1"/>
  <c r="AX52" i="24"/>
  <c r="AC52" i="24"/>
  <c r="Z52" i="24"/>
  <c r="R52" i="24"/>
  <c r="P52" i="24"/>
  <c r="I52" i="24"/>
  <c r="M52" i="24" s="1"/>
  <c r="H52" i="24"/>
  <c r="AK52" i="24" s="1"/>
  <c r="G52" i="24"/>
  <c r="BF51" i="24"/>
  <c r="AX51" i="24"/>
  <c r="AC51" i="24"/>
  <c r="R51" i="24"/>
  <c r="P51" i="24"/>
  <c r="H51" i="24"/>
  <c r="G51" i="24"/>
  <c r="BF50" i="24"/>
  <c r="AX50" i="24"/>
  <c r="AK50" i="24"/>
  <c r="AT50" i="24" s="1"/>
  <c r="AC50" i="24"/>
  <c r="R50" i="24"/>
  <c r="P50" i="24"/>
  <c r="O50" i="24"/>
  <c r="H50" i="24"/>
  <c r="G50" i="24"/>
  <c r="BF49" i="24"/>
  <c r="AY49" i="24"/>
  <c r="Q49" i="24" s="1"/>
  <c r="AX49" i="24"/>
  <c r="BG49" i="24" s="1"/>
  <c r="R49" i="24"/>
  <c r="P49" i="24"/>
  <c r="O49" i="24"/>
  <c r="H49" i="24"/>
  <c r="AK49" i="24" s="1"/>
  <c r="AT49" i="24" s="1"/>
  <c r="G49" i="24"/>
  <c r="BF48" i="24"/>
  <c r="AX48" i="24"/>
  <c r="AT48" i="24"/>
  <c r="AK48" i="24"/>
  <c r="O48" i="24" s="1"/>
  <c r="R48" i="24"/>
  <c r="P48" i="24"/>
  <c r="H48" i="24"/>
  <c r="Z48" i="24" s="1"/>
  <c r="G48" i="24"/>
  <c r="BF47" i="24"/>
  <c r="AX47" i="24"/>
  <c r="R47" i="24"/>
  <c r="P47" i="24"/>
  <c r="H47" i="24"/>
  <c r="G47" i="24"/>
  <c r="BF46" i="24"/>
  <c r="AY46" i="24"/>
  <c r="AX46" i="24"/>
  <c r="AC46" i="24"/>
  <c r="Z46" i="24"/>
  <c r="R46" i="24"/>
  <c r="Q46" i="24"/>
  <c r="P46" i="24"/>
  <c r="O46" i="24"/>
  <c r="M46" i="24"/>
  <c r="I46" i="24"/>
  <c r="H46" i="24"/>
  <c r="AK46" i="24" s="1"/>
  <c r="AT46" i="24" s="1"/>
  <c r="BG46" i="24" s="1"/>
  <c r="G46" i="24"/>
  <c r="BF45" i="24"/>
  <c r="AY45" i="24"/>
  <c r="Q45" i="24" s="1"/>
  <c r="AX45" i="24"/>
  <c r="AK45" i="24"/>
  <c r="O45" i="24" s="1"/>
  <c r="R45" i="24"/>
  <c r="P45" i="24"/>
  <c r="H45" i="24"/>
  <c r="G45" i="24"/>
  <c r="BF44" i="24"/>
  <c r="AY44" i="24"/>
  <c r="Q44" i="24" s="1"/>
  <c r="AX44" i="24"/>
  <c r="AC44" i="24"/>
  <c r="Z44" i="24"/>
  <c r="R44" i="24"/>
  <c r="P44" i="24"/>
  <c r="I44" i="24"/>
  <c r="M44" i="24" s="1"/>
  <c r="H44" i="24"/>
  <c r="AK44" i="24" s="1"/>
  <c r="AT44" i="24" s="1"/>
  <c r="BG44" i="24" s="1"/>
  <c r="G44" i="24"/>
  <c r="BF43" i="24"/>
  <c r="AX43" i="24"/>
  <c r="R43" i="24"/>
  <c r="P43" i="24"/>
  <c r="H43" i="24"/>
  <c r="AK43" i="24" s="1"/>
  <c r="G43" i="24"/>
  <c r="BF42" i="24"/>
  <c r="AX42" i="24"/>
  <c r="R42" i="24"/>
  <c r="P42" i="24"/>
  <c r="H42" i="24"/>
  <c r="G42" i="24"/>
  <c r="BF41" i="24"/>
  <c r="AY41" i="24"/>
  <c r="AX41" i="24"/>
  <c r="AC41" i="24"/>
  <c r="Z41" i="24"/>
  <c r="R41" i="24"/>
  <c r="Q41" i="24"/>
  <c r="P41" i="24"/>
  <c r="O41" i="24"/>
  <c r="M41" i="24"/>
  <c r="I41" i="24"/>
  <c r="H41" i="24"/>
  <c r="AK41" i="24" s="1"/>
  <c r="AT41" i="24" s="1"/>
  <c r="G41" i="24"/>
  <c r="BF40" i="24"/>
  <c r="AX40" i="24"/>
  <c r="R40" i="24"/>
  <c r="P40" i="24"/>
  <c r="G40" i="24"/>
  <c r="H40" i="24" s="1"/>
  <c r="AK40" i="24" s="1"/>
  <c r="BF39" i="24"/>
  <c r="AX39" i="24"/>
  <c r="R39" i="24"/>
  <c r="P39" i="24"/>
  <c r="H39" i="24"/>
  <c r="AC39" i="24" s="1"/>
  <c r="G39" i="24"/>
  <c r="BF38" i="24"/>
  <c r="AX38" i="24"/>
  <c r="Z38" i="24"/>
  <c r="R38" i="24"/>
  <c r="P38" i="24"/>
  <c r="G38" i="24"/>
  <c r="H38" i="24" s="1"/>
  <c r="BF37" i="24"/>
  <c r="AX37" i="24"/>
  <c r="R37" i="24"/>
  <c r="P37" i="24"/>
  <c r="H37" i="24"/>
  <c r="Z37" i="24" s="1"/>
  <c r="G37" i="24"/>
  <c r="BF36" i="24"/>
  <c r="AX36" i="24"/>
  <c r="R36" i="24"/>
  <c r="P36" i="24"/>
  <c r="G36" i="24"/>
  <c r="H36" i="24" s="1"/>
  <c r="BF35" i="24"/>
  <c r="AY35" i="24"/>
  <c r="BG35" i="24" s="1"/>
  <c r="AX35" i="24"/>
  <c r="AK35" i="24"/>
  <c r="AT35" i="24" s="1"/>
  <c r="AC35" i="24"/>
  <c r="Z35" i="24"/>
  <c r="R35" i="24"/>
  <c r="Q35" i="24"/>
  <c r="P35" i="24"/>
  <c r="O35" i="24"/>
  <c r="S35" i="24" s="1"/>
  <c r="I35" i="24"/>
  <c r="M35" i="24" s="1"/>
  <c r="H35" i="24"/>
  <c r="G35" i="24"/>
  <c r="BF34" i="24"/>
  <c r="AX34" i="24"/>
  <c r="R34" i="24"/>
  <c r="P34" i="24"/>
  <c r="H34" i="24"/>
  <c r="AK34" i="24" s="1"/>
  <c r="G34" i="24"/>
  <c r="AX33" i="24"/>
  <c r="AK33" i="24"/>
  <c r="O33" i="24" s="1"/>
  <c r="AC33" i="24"/>
  <c r="AB33" i="24"/>
  <c r="P33" i="24"/>
  <c r="M33" i="24"/>
  <c r="I33" i="24"/>
  <c r="H33" i="24"/>
  <c r="G33" i="24"/>
  <c r="BF32" i="24"/>
  <c r="AX32" i="24"/>
  <c r="AK32" i="24"/>
  <c r="O32" i="24" s="1"/>
  <c r="R32" i="24"/>
  <c r="P32" i="24"/>
  <c r="I32" i="24"/>
  <c r="H32" i="24"/>
  <c r="G32" i="24"/>
  <c r="BF31" i="24"/>
  <c r="AX31" i="24"/>
  <c r="R31" i="24"/>
  <c r="P31" i="24"/>
  <c r="H31" i="24"/>
  <c r="G31" i="24"/>
  <c r="BF30" i="24"/>
  <c r="BG30" i="24" s="1"/>
  <c r="AY30" i="24"/>
  <c r="Q30" i="24" s="1"/>
  <c r="AX30" i="24"/>
  <c r="AC30" i="24"/>
  <c r="Z30" i="24"/>
  <c r="R30" i="24"/>
  <c r="P30" i="24"/>
  <c r="O30" i="24"/>
  <c r="M30" i="24"/>
  <c r="I30" i="24"/>
  <c r="H30" i="24"/>
  <c r="AK30" i="24" s="1"/>
  <c r="AT30" i="24" s="1"/>
  <c r="G30" i="24"/>
  <c r="BF29" i="24"/>
  <c r="AX29" i="24"/>
  <c r="AC29" i="24"/>
  <c r="AB29" i="24"/>
  <c r="Z29" i="24"/>
  <c r="R29" i="24"/>
  <c r="P29" i="24"/>
  <c r="M29" i="24"/>
  <c r="I29" i="24"/>
  <c r="H29" i="24"/>
  <c r="AY29" i="24" s="1"/>
  <c r="Q29" i="24" s="1"/>
  <c r="G29" i="24"/>
  <c r="BF28" i="24"/>
  <c r="AX28" i="24"/>
  <c r="R28" i="24"/>
  <c r="P28" i="24"/>
  <c r="G28" i="24"/>
  <c r="H28" i="24" s="1"/>
  <c r="BF27" i="24"/>
  <c r="AX27" i="24"/>
  <c r="AC27" i="24"/>
  <c r="R27" i="24"/>
  <c r="P27" i="24"/>
  <c r="G27" i="24"/>
  <c r="H27" i="24" s="1"/>
  <c r="BF26" i="24"/>
  <c r="AY26" i="24"/>
  <c r="Q26" i="24" s="1"/>
  <c r="AX26" i="24"/>
  <c r="Z26" i="24"/>
  <c r="R26" i="24"/>
  <c r="P26" i="24"/>
  <c r="H26" i="24"/>
  <c r="G26" i="24"/>
  <c r="BF25" i="24"/>
  <c r="AX25" i="24"/>
  <c r="AK25" i="24"/>
  <c r="O25" i="24" s="1"/>
  <c r="R25" i="24"/>
  <c r="P25" i="24"/>
  <c r="G25" i="24"/>
  <c r="H25" i="24" s="1"/>
  <c r="BF24" i="24"/>
  <c r="AX24" i="24"/>
  <c r="R24" i="24"/>
  <c r="P24" i="24"/>
  <c r="H24" i="24"/>
  <c r="Z24" i="24" s="1"/>
  <c r="G24" i="24"/>
  <c r="BF23" i="24"/>
  <c r="AX23" i="24"/>
  <c r="R23" i="24"/>
  <c r="P23" i="24"/>
  <c r="G23" i="24"/>
  <c r="H23" i="24" s="1"/>
  <c r="BF22" i="24"/>
  <c r="AX22" i="24"/>
  <c r="R22" i="24"/>
  <c r="P22" i="24"/>
  <c r="G22" i="24"/>
  <c r="H22" i="24" s="1"/>
  <c r="AC22" i="24" s="1"/>
  <c r="BF21" i="24"/>
  <c r="AY21" i="24"/>
  <c r="Q21" i="24" s="1"/>
  <c r="AX21" i="24"/>
  <c r="AC21" i="24"/>
  <c r="Z21" i="24"/>
  <c r="S21" i="24"/>
  <c r="R21" i="24"/>
  <c r="P21" i="24"/>
  <c r="O21" i="24"/>
  <c r="I21" i="24"/>
  <c r="M21" i="24" s="1"/>
  <c r="H21" i="24"/>
  <c r="AK21" i="24" s="1"/>
  <c r="AT21" i="24" s="1"/>
  <c r="BG21" i="24" s="1"/>
  <c r="G21" i="24"/>
  <c r="BF20" i="24"/>
  <c r="AY20" i="24"/>
  <c r="Q20" i="24" s="1"/>
  <c r="S20" i="24" s="1"/>
  <c r="AX20" i="24"/>
  <c r="AK20" i="24"/>
  <c r="O20" i="24" s="1"/>
  <c r="R20" i="24"/>
  <c r="P20" i="24"/>
  <c r="I20" i="24"/>
  <c r="H20" i="24"/>
  <c r="G20" i="24"/>
  <c r="BF19" i="24"/>
  <c r="BG19" i="24" s="1"/>
  <c r="AY19" i="24"/>
  <c r="AX19" i="24"/>
  <c r="AK19" i="24"/>
  <c r="AT19" i="24" s="1"/>
  <c r="AC19" i="24"/>
  <c r="Z19" i="24"/>
  <c r="R19" i="24"/>
  <c r="Q19" i="24"/>
  <c r="P19" i="24"/>
  <c r="O19" i="24"/>
  <c r="M19" i="24"/>
  <c r="I19" i="24"/>
  <c r="H19" i="24"/>
  <c r="G19" i="24"/>
  <c r="BF18" i="24"/>
  <c r="AX18" i="24"/>
  <c r="R18" i="24"/>
  <c r="P18" i="24"/>
  <c r="G18" i="24"/>
  <c r="H18" i="24" s="1"/>
  <c r="BF17" i="24"/>
  <c r="AX17" i="24"/>
  <c r="R17" i="24"/>
  <c r="P17" i="24"/>
  <c r="H17" i="24"/>
  <c r="Z17" i="24" s="1"/>
  <c r="G17" i="24"/>
  <c r="BF16" i="24"/>
  <c r="AX16" i="24"/>
  <c r="AK16" i="24"/>
  <c r="AT16" i="24" s="1"/>
  <c r="R16" i="24"/>
  <c r="P16" i="24"/>
  <c r="O16" i="24"/>
  <c r="H16" i="24"/>
  <c r="Z16" i="24" s="1"/>
  <c r="G16" i="24"/>
  <c r="BF15" i="24"/>
  <c r="AX15" i="24"/>
  <c r="R15" i="24"/>
  <c r="P15" i="24"/>
  <c r="H15" i="24"/>
  <c r="G15" i="24"/>
  <c r="BF14" i="24"/>
  <c r="AY14" i="24"/>
  <c r="Q14" i="24" s="1"/>
  <c r="AX14" i="24"/>
  <c r="Z14" i="24"/>
  <c r="R14" i="24"/>
  <c r="P14" i="24"/>
  <c r="I14" i="24"/>
  <c r="H14" i="24"/>
  <c r="G14" i="24"/>
  <c r="BF13" i="24"/>
  <c r="AX13" i="24"/>
  <c r="Z13" i="24"/>
  <c r="R13" i="24"/>
  <c r="P13" i="24"/>
  <c r="G13" i="24"/>
  <c r="H13" i="24" s="1"/>
  <c r="BF12" i="24"/>
  <c r="BF127" i="24" s="1"/>
  <c r="AY12" i="24"/>
  <c r="AX12" i="24"/>
  <c r="R12" i="24"/>
  <c r="P12" i="24"/>
  <c r="I12" i="24"/>
  <c r="H12" i="24"/>
  <c r="G12" i="24"/>
  <c r="BE127" i="23"/>
  <c r="BD127" i="23"/>
  <c r="BC127" i="23"/>
  <c r="BB127" i="23"/>
  <c r="BA127" i="23"/>
  <c r="AZ127" i="23"/>
  <c r="AW127" i="23"/>
  <c r="AV127" i="23"/>
  <c r="AU127" i="23"/>
  <c r="AS127" i="23"/>
  <c r="AR127" i="23"/>
  <c r="AQ127" i="23"/>
  <c r="AP127" i="23"/>
  <c r="AO127" i="23"/>
  <c r="AN127" i="23"/>
  <c r="AM127" i="23"/>
  <c r="AL127" i="23"/>
  <c r="AJ127" i="23"/>
  <c r="AD127" i="23"/>
  <c r="AA127" i="23"/>
  <c r="Y127" i="23"/>
  <c r="W127" i="23"/>
  <c r="V127" i="23"/>
  <c r="N127" i="23"/>
  <c r="L127" i="23"/>
  <c r="K127" i="23"/>
  <c r="J127" i="23"/>
  <c r="F127" i="23"/>
  <c r="E127" i="23"/>
  <c r="D127" i="23"/>
  <c r="BF126" i="23"/>
  <c r="BF125" i="23"/>
  <c r="AX125" i="23"/>
  <c r="R125" i="23"/>
  <c r="P125" i="23"/>
  <c r="I125" i="23"/>
  <c r="H125" i="23"/>
  <c r="G125" i="23"/>
  <c r="BF124" i="23"/>
  <c r="AX124" i="23"/>
  <c r="AK124" i="23"/>
  <c r="R124" i="23"/>
  <c r="P124" i="23"/>
  <c r="G124" i="23"/>
  <c r="H124" i="23" s="1"/>
  <c r="BF123" i="23"/>
  <c r="AX123" i="23"/>
  <c r="R123" i="23"/>
  <c r="P123" i="23"/>
  <c r="G123" i="23"/>
  <c r="H123" i="23" s="1"/>
  <c r="BF122" i="23"/>
  <c r="AY122" i="23"/>
  <c r="Q122" i="23" s="1"/>
  <c r="AX122" i="23"/>
  <c r="Z122" i="23"/>
  <c r="R122" i="23"/>
  <c r="P122" i="23"/>
  <c r="I122" i="23"/>
  <c r="M122" i="23" s="1"/>
  <c r="H122" i="23"/>
  <c r="AK122" i="23" s="1"/>
  <c r="AT122" i="23" s="1"/>
  <c r="G122" i="23"/>
  <c r="BF121" i="23"/>
  <c r="AX121" i="23"/>
  <c r="R121" i="23"/>
  <c r="P121" i="23"/>
  <c r="G121" i="23"/>
  <c r="H121" i="23" s="1"/>
  <c r="BF120" i="23"/>
  <c r="AX120" i="23"/>
  <c r="R120" i="23"/>
  <c r="P120" i="23"/>
  <c r="H120" i="23"/>
  <c r="G120" i="23"/>
  <c r="BF119" i="23"/>
  <c r="AY119" i="23"/>
  <c r="Q119" i="23" s="1"/>
  <c r="AX119" i="23"/>
  <c r="AC119" i="23"/>
  <c r="AB119" i="23"/>
  <c r="Z119" i="23"/>
  <c r="R119" i="23"/>
  <c r="P119" i="23"/>
  <c r="O119" i="23"/>
  <c r="S119" i="23" s="1"/>
  <c r="I119" i="23"/>
  <c r="M119" i="23" s="1"/>
  <c r="H119" i="23"/>
  <c r="AK119" i="23" s="1"/>
  <c r="AT119" i="23" s="1"/>
  <c r="G119" i="23"/>
  <c r="BF118" i="23"/>
  <c r="AX118" i="23"/>
  <c r="AK118" i="23"/>
  <c r="R118" i="23"/>
  <c r="P118" i="23"/>
  <c r="H118" i="23"/>
  <c r="G118" i="23"/>
  <c r="BF117" i="23"/>
  <c r="AX117" i="23"/>
  <c r="AK117" i="23"/>
  <c r="AT117" i="23" s="1"/>
  <c r="AC117" i="23"/>
  <c r="R117" i="23"/>
  <c r="P117" i="23"/>
  <c r="O117" i="23"/>
  <c r="H117" i="23"/>
  <c r="G117" i="23"/>
  <c r="BF116" i="23"/>
  <c r="AY116" i="23"/>
  <c r="Q116" i="23" s="1"/>
  <c r="AX116" i="23"/>
  <c r="BG116" i="23" s="1"/>
  <c r="AC116" i="23"/>
  <c r="Z116" i="23"/>
  <c r="R116" i="23"/>
  <c r="P116" i="23"/>
  <c r="O116" i="23"/>
  <c r="I116" i="23"/>
  <c r="M116" i="23" s="1"/>
  <c r="H116" i="23"/>
  <c r="AK116" i="23" s="1"/>
  <c r="AT116" i="23" s="1"/>
  <c r="G116" i="23"/>
  <c r="BF115" i="23"/>
  <c r="AX115" i="23"/>
  <c r="R115" i="23"/>
  <c r="P115" i="23"/>
  <c r="G115" i="23"/>
  <c r="H115" i="23" s="1"/>
  <c r="BF114" i="23"/>
  <c r="AX114" i="23"/>
  <c r="AK114" i="23"/>
  <c r="R114" i="23"/>
  <c r="P114" i="23"/>
  <c r="H114" i="23"/>
  <c r="G114" i="23"/>
  <c r="BF113" i="23"/>
  <c r="AY113" i="23"/>
  <c r="AX113" i="23"/>
  <c r="R113" i="23"/>
  <c r="Q113" i="23"/>
  <c r="P113" i="23"/>
  <c r="O113" i="23"/>
  <c r="S113" i="23" s="1"/>
  <c r="H113" i="23"/>
  <c r="AK113" i="23" s="1"/>
  <c r="AT113" i="23" s="1"/>
  <c r="G113" i="23"/>
  <c r="BF112" i="23"/>
  <c r="AX112" i="23"/>
  <c r="R112" i="23"/>
  <c r="P112" i="23"/>
  <c r="O112" i="23"/>
  <c r="H112" i="23"/>
  <c r="AK112" i="23" s="1"/>
  <c r="AT112" i="23" s="1"/>
  <c r="G112" i="23"/>
  <c r="BF111" i="23"/>
  <c r="AX111" i="23"/>
  <c r="R111" i="23"/>
  <c r="P111" i="23"/>
  <c r="H111" i="23"/>
  <c r="G111" i="23"/>
  <c r="BF110" i="23"/>
  <c r="AX110" i="23"/>
  <c r="AC110" i="23"/>
  <c r="R110" i="23"/>
  <c r="P110" i="23"/>
  <c r="I110" i="23"/>
  <c r="H110" i="23"/>
  <c r="G110" i="23"/>
  <c r="BF109" i="23"/>
  <c r="AX109" i="23"/>
  <c r="AB109" i="23"/>
  <c r="R109" i="23"/>
  <c r="P109" i="23"/>
  <c r="H109" i="23"/>
  <c r="G109" i="23"/>
  <c r="BF108" i="23"/>
  <c r="AX108" i="23"/>
  <c r="AK108" i="23"/>
  <c r="AC108" i="23"/>
  <c r="R108" i="23"/>
  <c r="P108" i="23"/>
  <c r="I108" i="23"/>
  <c r="G108" i="23"/>
  <c r="H108" i="23" s="1"/>
  <c r="BF107" i="23"/>
  <c r="AX107" i="23"/>
  <c r="AC107" i="23"/>
  <c r="Z107" i="23"/>
  <c r="R107" i="23"/>
  <c r="P107" i="23"/>
  <c r="I107" i="23"/>
  <c r="G107" i="23"/>
  <c r="H107" i="23" s="1"/>
  <c r="BF106" i="23"/>
  <c r="AX106" i="23"/>
  <c r="R106" i="23"/>
  <c r="P106" i="23"/>
  <c r="I106" i="23"/>
  <c r="G106" i="23"/>
  <c r="H106" i="23" s="1"/>
  <c r="BF105" i="23"/>
  <c r="AY105" i="23"/>
  <c r="AX105" i="23"/>
  <c r="R105" i="23"/>
  <c r="Q105" i="23"/>
  <c r="P105" i="23"/>
  <c r="G105" i="23"/>
  <c r="H105" i="23" s="1"/>
  <c r="BF104" i="23"/>
  <c r="AY104" i="23"/>
  <c r="Q104" i="23" s="1"/>
  <c r="AX104" i="23"/>
  <c r="AK104" i="23"/>
  <c r="Z104" i="23"/>
  <c r="R104" i="23"/>
  <c r="P104" i="23"/>
  <c r="M104" i="23"/>
  <c r="I104" i="23"/>
  <c r="G104" i="23"/>
  <c r="H104" i="23" s="1"/>
  <c r="AC104" i="23" s="1"/>
  <c r="BF103" i="23"/>
  <c r="AX103" i="23"/>
  <c r="AC103" i="23"/>
  <c r="R103" i="23"/>
  <c r="P103" i="23"/>
  <c r="I103" i="23"/>
  <c r="H103" i="23"/>
  <c r="G103" i="23"/>
  <c r="BF102" i="23"/>
  <c r="AX102" i="23"/>
  <c r="R102" i="23"/>
  <c r="P102" i="23"/>
  <c r="G102" i="23"/>
  <c r="H102" i="23" s="1"/>
  <c r="BF101" i="23"/>
  <c r="AY101" i="23"/>
  <c r="Q101" i="23" s="1"/>
  <c r="AX101" i="23"/>
  <c r="AK101" i="23"/>
  <c r="Z101" i="23"/>
  <c r="R101" i="23"/>
  <c r="P101" i="23"/>
  <c r="M101" i="23"/>
  <c r="G101" i="23"/>
  <c r="H101" i="23" s="1"/>
  <c r="I101" i="23" s="1"/>
  <c r="BF100" i="23"/>
  <c r="AX100" i="23"/>
  <c r="R100" i="23"/>
  <c r="P100" i="23"/>
  <c r="H100" i="23"/>
  <c r="AK100" i="23" s="1"/>
  <c r="G100" i="23"/>
  <c r="BF99" i="23"/>
  <c r="AX99" i="23"/>
  <c r="AK99" i="23"/>
  <c r="Z99" i="23"/>
  <c r="R99" i="23"/>
  <c r="P99" i="23"/>
  <c r="H99" i="23"/>
  <c r="G99" i="23"/>
  <c r="BF98" i="23"/>
  <c r="AX98" i="23"/>
  <c r="R98" i="23"/>
  <c r="P98" i="23"/>
  <c r="H98" i="23"/>
  <c r="G98" i="23"/>
  <c r="BF97" i="23"/>
  <c r="AX97" i="23"/>
  <c r="Z97" i="23"/>
  <c r="R97" i="23"/>
  <c r="P97" i="23"/>
  <c r="G97" i="23"/>
  <c r="H97" i="23" s="1"/>
  <c r="BF96" i="23"/>
  <c r="AX96" i="23"/>
  <c r="AC96" i="23"/>
  <c r="Z96" i="23"/>
  <c r="R96" i="23"/>
  <c r="P96" i="23"/>
  <c r="H96" i="23"/>
  <c r="G96" i="23"/>
  <c r="BF95" i="23"/>
  <c r="AX95" i="23"/>
  <c r="AC95" i="23"/>
  <c r="R95" i="23"/>
  <c r="P95" i="23"/>
  <c r="H95" i="23"/>
  <c r="G95" i="23"/>
  <c r="BF94" i="23"/>
  <c r="AX94" i="23"/>
  <c r="AK94" i="23"/>
  <c r="R94" i="23"/>
  <c r="P94" i="23"/>
  <c r="H94" i="23"/>
  <c r="G94" i="23"/>
  <c r="BF93" i="23"/>
  <c r="AX93" i="23"/>
  <c r="AC93" i="23"/>
  <c r="R93" i="23"/>
  <c r="P93" i="23"/>
  <c r="G93" i="23"/>
  <c r="H93" i="23" s="1"/>
  <c r="BF92" i="23"/>
  <c r="AY92" i="23"/>
  <c r="Q92" i="23" s="1"/>
  <c r="AX92" i="23"/>
  <c r="Z92" i="23"/>
  <c r="R92" i="23"/>
  <c r="P92" i="23"/>
  <c r="M92" i="23"/>
  <c r="I92" i="23"/>
  <c r="H92" i="23"/>
  <c r="G92" i="23"/>
  <c r="BF91" i="23"/>
  <c r="AX91" i="23"/>
  <c r="AK91" i="23"/>
  <c r="O91" i="23" s="1"/>
  <c r="R91" i="23"/>
  <c r="P91" i="23"/>
  <c r="G91" i="23"/>
  <c r="H91" i="23" s="1"/>
  <c r="BF90" i="23"/>
  <c r="AX90" i="23"/>
  <c r="Z90" i="23"/>
  <c r="R90" i="23"/>
  <c r="P90" i="23"/>
  <c r="H90" i="23"/>
  <c r="G90" i="23"/>
  <c r="BF89" i="23"/>
  <c r="AX89" i="23"/>
  <c r="R89" i="23"/>
  <c r="P89" i="23"/>
  <c r="H89" i="23"/>
  <c r="I89" i="23" s="1"/>
  <c r="G89" i="23"/>
  <c r="BF88" i="23"/>
  <c r="AX88" i="23"/>
  <c r="R88" i="23"/>
  <c r="P88" i="23"/>
  <c r="G88" i="23"/>
  <c r="H88" i="23" s="1"/>
  <c r="BF87" i="23"/>
  <c r="AX87" i="23"/>
  <c r="AK87" i="23"/>
  <c r="AC87" i="23"/>
  <c r="R87" i="23"/>
  <c r="P87" i="23"/>
  <c r="I87" i="23"/>
  <c r="G87" i="23"/>
  <c r="H87" i="23" s="1"/>
  <c r="BF86" i="23"/>
  <c r="AX86" i="23"/>
  <c r="AC86" i="23"/>
  <c r="R86" i="23"/>
  <c r="P86" i="23"/>
  <c r="H86" i="23"/>
  <c r="G86" i="23"/>
  <c r="BF85" i="23"/>
  <c r="AX85" i="23"/>
  <c r="AK85" i="23"/>
  <c r="O85" i="23" s="1"/>
  <c r="S85" i="23" s="1"/>
  <c r="AC85" i="23"/>
  <c r="R85" i="23"/>
  <c r="P85" i="23"/>
  <c r="G85" i="23"/>
  <c r="H85" i="23" s="1"/>
  <c r="AY85" i="23" s="1"/>
  <c r="Q85" i="23" s="1"/>
  <c r="BF84" i="23"/>
  <c r="AX84" i="23"/>
  <c r="AK84" i="23"/>
  <c r="AT84" i="23" s="1"/>
  <c r="R84" i="23"/>
  <c r="P84" i="23"/>
  <c r="I84" i="23"/>
  <c r="M84" i="23" s="1"/>
  <c r="G84" i="23"/>
  <c r="H84" i="23" s="1"/>
  <c r="BF83" i="23"/>
  <c r="AX83" i="23"/>
  <c r="AK83" i="23"/>
  <c r="AT83" i="23" s="1"/>
  <c r="AC83" i="23"/>
  <c r="R83" i="23"/>
  <c r="P83" i="23"/>
  <c r="O83" i="23"/>
  <c r="H83" i="23"/>
  <c r="Z83" i="23" s="1"/>
  <c r="G83" i="23"/>
  <c r="BF82" i="23"/>
  <c r="AX82" i="23"/>
  <c r="R82" i="23"/>
  <c r="P82" i="23"/>
  <c r="H82" i="23"/>
  <c r="AY82" i="23" s="1"/>
  <c r="Q82" i="23" s="1"/>
  <c r="G82" i="23"/>
  <c r="BF81" i="23"/>
  <c r="AX81" i="23"/>
  <c r="Z81" i="23"/>
  <c r="R81" i="23"/>
  <c r="P81" i="23"/>
  <c r="G81" i="23"/>
  <c r="H81" i="23" s="1"/>
  <c r="BF80" i="23"/>
  <c r="AX80" i="23"/>
  <c r="AC80" i="23"/>
  <c r="R80" i="23"/>
  <c r="P80" i="23"/>
  <c r="G80" i="23"/>
  <c r="H80" i="23" s="1"/>
  <c r="BF79" i="23"/>
  <c r="AX79" i="23"/>
  <c r="AC79" i="23"/>
  <c r="R79" i="23"/>
  <c r="P79" i="23"/>
  <c r="H79" i="23"/>
  <c r="G79" i="23"/>
  <c r="BF78" i="23"/>
  <c r="AX78" i="23"/>
  <c r="R78" i="23"/>
  <c r="P78" i="23"/>
  <c r="G78" i="23"/>
  <c r="H78" i="23" s="1"/>
  <c r="BF77" i="23"/>
  <c r="AX77" i="23"/>
  <c r="Z77" i="23"/>
  <c r="R77" i="23"/>
  <c r="P77" i="23"/>
  <c r="H77" i="23"/>
  <c r="G77" i="23"/>
  <c r="BF76" i="23"/>
  <c r="AX76" i="23"/>
  <c r="R76" i="23"/>
  <c r="P76" i="23"/>
  <c r="H76" i="23"/>
  <c r="Z76" i="23" s="1"/>
  <c r="G76" i="23"/>
  <c r="BF75" i="23"/>
  <c r="AX75" i="23"/>
  <c r="R75" i="23"/>
  <c r="P75" i="23"/>
  <c r="I75" i="23"/>
  <c r="M75" i="23" s="1"/>
  <c r="G75" i="23"/>
  <c r="H75" i="23" s="1"/>
  <c r="Z75" i="23" s="1"/>
  <c r="BF74" i="23"/>
  <c r="AX74" i="23"/>
  <c r="R74" i="23"/>
  <c r="P74" i="23"/>
  <c r="H74" i="23"/>
  <c r="G74" i="23"/>
  <c r="BF73" i="23"/>
  <c r="AY73" i="23"/>
  <c r="AX73" i="23"/>
  <c r="Z73" i="23"/>
  <c r="R73" i="23"/>
  <c r="Q73" i="23"/>
  <c r="P73" i="23"/>
  <c r="H73" i="23"/>
  <c r="G73" i="23"/>
  <c r="BF72" i="23"/>
  <c r="AY72" i="23"/>
  <c r="Q72" i="23" s="1"/>
  <c r="AX72" i="23"/>
  <c r="AK72" i="23"/>
  <c r="R72" i="23"/>
  <c r="P72" i="23"/>
  <c r="I72" i="23"/>
  <c r="G72" i="23"/>
  <c r="H72" i="23" s="1"/>
  <c r="BF71" i="23"/>
  <c r="AX71" i="23"/>
  <c r="AC71" i="23"/>
  <c r="R71" i="23"/>
  <c r="P71" i="23"/>
  <c r="H71" i="23"/>
  <c r="G71" i="23"/>
  <c r="BF70" i="23"/>
  <c r="AX70" i="23"/>
  <c r="R70" i="23"/>
  <c r="P70" i="23"/>
  <c r="H70" i="23"/>
  <c r="G70" i="23"/>
  <c r="BF69" i="23"/>
  <c r="AX69" i="23"/>
  <c r="AK69" i="23"/>
  <c r="Z69" i="23"/>
  <c r="R69" i="23"/>
  <c r="P69" i="23"/>
  <c r="I69" i="23"/>
  <c r="G69" i="23"/>
  <c r="H69" i="23" s="1"/>
  <c r="BF68" i="23"/>
  <c r="AX68" i="23"/>
  <c r="R68" i="23"/>
  <c r="P68" i="23"/>
  <c r="G68" i="23"/>
  <c r="H68" i="23" s="1"/>
  <c r="BG67" i="23"/>
  <c r="BF67" i="23"/>
  <c r="AY67" i="23"/>
  <c r="AX67" i="23"/>
  <c r="AK67" i="23"/>
  <c r="AT67" i="23" s="1"/>
  <c r="AC67" i="23"/>
  <c r="Z67" i="23"/>
  <c r="R67" i="23"/>
  <c r="Q67" i="23"/>
  <c r="P67" i="23"/>
  <c r="O67" i="23"/>
  <c r="I67" i="23"/>
  <c r="M67" i="23" s="1"/>
  <c r="H67" i="23"/>
  <c r="G67" i="23"/>
  <c r="BF66" i="23"/>
  <c r="AX66" i="23"/>
  <c r="R66" i="23"/>
  <c r="P66" i="23"/>
  <c r="G66" i="23"/>
  <c r="H66" i="23" s="1"/>
  <c r="BF65" i="23"/>
  <c r="AX65" i="23"/>
  <c r="R65" i="23"/>
  <c r="P65" i="23"/>
  <c r="H65" i="23"/>
  <c r="G65" i="23"/>
  <c r="BF64" i="23"/>
  <c r="AX64" i="23"/>
  <c r="AC64" i="23"/>
  <c r="Z64" i="23"/>
  <c r="R64" i="23"/>
  <c r="P64" i="23"/>
  <c r="O64" i="23"/>
  <c r="I64" i="23"/>
  <c r="M64" i="23" s="1"/>
  <c r="H64" i="23"/>
  <c r="AK64" i="23" s="1"/>
  <c r="AT64" i="23" s="1"/>
  <c r="G64" i="23"/>
  <c r="AY63" i="23"/>
  <c r="AX63" i="23"/>
  <c r="AT63" i="23"/>
  <c r="AK63" i="23"/>
  <c r="AB63" i="23"/>
  <c r="Q63" i="23"/>
  <c r="P63" i="23"/>
  <c r="O63" i="23"/>
  <c r="I63" i="23"/>
  <c r="M63" i="23" s="1"/>
  <c r="AE63" i="23" s="1"/>
  <c r="G63" i="23"/>
  <c r="H63" i="23" s="1"/>
  <c r="AC63" i="23" s="1"/>
  <c r="BF62" i="23"/>
  <c r="AX62" i="23"/>
  <c r="Z62" i="23"/>
  <c r="R62" i="23"/>
  <c r="P62" i="23"/>
  <c r="G62" i="23"/>
  <c r="H62" i="23" s="1"/>
  <c r="BF61" i="23"/>
  <c r="AY61" i="23"/>
  <c r="Q61" i="23" s="1"/>
  <c r="AX61" i="23"/>
  <c r="R61" i="23"/>
  <c r="P61" i="23"/>
  <c r="I61" i="23"/>
  <c r="M61" i="23" s="1"/>
  <c r="G61" i="23"/>
  <c r="H61" i="23" s="1"/>
  <c r="Z61" i="23" s="1"/>
  <c r="BF60" i="23"/>
  <c r="AX60" i="23"/>
  <c r="AK60" i="23"/>
  <c r="R60" i="23"/>
  <c r="P60" i="23"/>
  <c r="G60" i="23"/>
  <c r="H60" i="23" s="1"/>
  <c r="BF59" i="23"/>
  <c r="AX59" i="23"/>
  <c r="R59" i="23"/>
  <c r="P59" i="23"/>
  <c r="H59" i="23"/>
  <c r="G59" i="23"/>
  <c r="BF58" i="23"/>
  <c r="AX58" i="23"/>
  <c r="AC58" i="23"/>
  <c r="R58" i="23"/>
  <c r="P58" i="23"/>
  <c r="G58" i="23"/>
  <c r="H58" i="23" s="1"/>
  <c r="BF57" i="23"/>
  <c r="AX57" i="23"/>
  <c r="R57" i="23"/>
  <c r="P57" i="23"/>
  <c r="H57" i="23"/>
  <c r="G57" i="23"/>
  <c r="BF56" i="23"/>
  <c r="AX56" i="23"/>
  <c r="R56" i="23"/>
  <c r="P56" i="23"/>
  <c r="G56" i="23"/>
  <c r="H56" i="23" s="1"/>
  <c r="BF55" i="23"/>
  <c r="AX55" i="23"/>
  <c r="R55" i="23"/>
  <c r="P55" i="23"/>
  <c r="G55" i="23"/>
  <c r="H55" i="23" s="1"/>
  <c r="BF54" i="23"/>
  <c r="AX54" i="23"/>
  <c r="R54" i="23"/>
  <c r="P54" i="23"/>
  <c r="G54" i="23"/>
  <c r="H54" i="23" s="1"/>
  <c r="Z54" i="23" s="1"/>
  <c r="BF53" i="23"/>
  <c r="AX53" i="23"/>
  <c r="R53" i="23"/>
  <c r="P53" i="23"/>
  <c r="H53" i="23"/>
  <c r="AC53" i="23" s="1"/>
  <c r="G53" i="23"/>
  <c r="BF52" i="23"/>
  <c r="AY52" i="23"/>
  <c r="Q52" i="23" s="1"/>
  <c r="AX52" i="23"/>
  <c r="R52" i="23"/>
  <c r="P52" i="23"/>
  <c r="H52" i="23"/>
  <c r="G52" i="23"/>
  <c r="BF51" i="23"/>
  <c r="AY51" i="23"/>
  <c r="Q51" i="23" s="1"/>
  <c r="AX51" i="23"/>
  <c r="R51" i="23"/>
  <c r="P51" i="23"/>
  <c r="H51" i="23"/>
  <c r="G51" i="23"/>
  <c r="BF50" i="23"/>
  <c r="AX50" i="23"/>
  <c r="Z50" i="23"/>
  <c r="R50" i="23"/>
  <c r="P50" i="23"/>
  <c r="G50" i="23"/>
  <c r="H50" i="23" s="1"/>
  <c r="AK50" i="23" s="1"/>
  <c r="BF49" i="23"/>
  <c r="AX49" i="23"/>
  <c r="AT49" i="23"/>
  <c r="R49" i="23"/>
  <c r="P49" i="23"/>
  <c r="O49" i="23"/>
  <c r="G49" i="23"/>
  <c r="H49" i="23" s="1"/>
  <c r="AK49" i="23" s="1"/>
  <c r="BF48" i="23"/>
  <c r="AX48" i="23"/>
  <c r="R48" i="23"/>
  <c r="P48" i="23"/>
  <c r="H48" i="23"/>
  <c r="AY48" i="23" s="1"/>
  <c r="Q48" i="23" s="1"/>
  <c r="G48" i="23"/>
  <c r="BF47" i="23"/>
  <c r="AX47" i="23"/>
  <c r="R47" i="23"/>
  <c r="P47" i="23"/>
  <c r="G47" i="23"/>
  <c r="H47" i="23" s="1"/>
  <c r="AY47" i="23" s="1"/>
  <c r="Q47" i="23" s="1"/>
  <c r="BF46" i="23"/>
  <c r="AX46" i="23"/>
  <c r="R46" i="23"/>
  <c r="P46" i="23"/>
  <c r="G46" i="23"/>
  <c r="H46" i="23" s="1"/>
  <c r="AK46" i="23" s="1"/>
  <c r="AT46" i="23" s="1"/>
  <c r="BF45" i="23"/>
  <c r="AX45" i="23"/>
  <c r="AC45" i="23"/>
  <c r="R45" i="23"/>
  <c r="P45" i="23"/>
  <c r="G45" i="23"/>
  <c r="H45" i="23" s="1"/>
  <c r="BF44" i="23"/>
  <c r="AY44" i="23"/>
  <c r="AX44" i="23"/>
  <c r="AC44" i="23"/>
  <c r="R44" i="23"/>
  <c r="Q44" i="23"/>
  <c r="P44" i="23"/>
  <c r="H44" i="23"/>
  <c r="G44" i="23"/>
  <c r="BF43" i="23"/>
  <c r="AX43" i="23"/>
  <c r="R43" i="23"/>
  <c r="P43" i="23"/>
  <c r="G43" i="23"/>
  <c r="H43" i="23" s="1"/>
  <c r="BF42" i="23"/>
  <c r="AX42" i="23"/>
  <c r="R42" i="23"/>
  <c r="P42" i="23"/>
  <c r="G42" i="23"/>
  <c r="H42" i="23" s="1"/>
  <c r="Z42" i="23" s="1"/>
  <c r="BF41" i="23"/>
  <c r="AY41" i="23"/>
  <c r="Q41" i="23" s="1"/>
  <c r="AX41" i="23"/>
  <c r="AT41" i="23"/>
  <c r="BG41" i="23" s="1"/>
  <c r="R41" i="23"/>
  <c r="P41" i="23"/>
  <c r="O41" i="23"/>
  <c r="S41" i="23" s="1"/>
  <c r="G41" i="23"/>
  <c r="H41" i="23" s="1"/>
  <c r="AK41" i="23" s="1"/>
  <c r="BF40" i="23"/>
  <c r="AX40" i="23"/>
  <c r="R40" i="23"/>
  <c r="P40" i="23"/>
  <c r="G40" i="23"/>
  <c r="H40" i="23" s="1"/>
  <c r="BF39" i="23"/>
  <c r="AX39" i="23"/>
  <c r="R39" i="23"/>
  <c r="P39" i="23"/>
  <c r="G39" i="23"/>
  <c r="H39" i="23" s="1"/>
  <c r="BF38" i="23"/>
  <c r="AX38" i="23"/>
  <c r="AC38" i="23"/>
  <c r="R38" i="23"/>
  <c r="P38" i="23"/>
  <c r="G38" i="23"/>
  <c r="H38" i="23" s="1"/>
  <c r="I38" i="23" s="1"/>
  <c r="BF37" i="23"/>
  <c r="AX37" i="23"/>
  <c r="R37" i="23"/>
  <c r="P37" i="23"/>
  <c r="H37" i="23"/>
  <c r="Z37" i="23" s="1"/>
  <c r="G37" i="23"/>
  <c r="BF36" i="23"/>
  <c r="AX36" i="23"/>
  <c r="R36" i="23"/>
  <c r="P36" i="23"/>
  <c r="G36" i="23"/>
  <c r="H36" i="23" s="1"/>
  <c r="BF35" i="23"/>
  <c r="AX35" i="23"/>
  <c r="AK35" i="23"/>
  <c r="AT35" i="23" s="1"/>
  <c r="Z35" i="23"/>
  <c r="R35" i="23"/>
  <c r="P35" i="23"/>
  <c r="O35" i="23"/>
  <c r="H35" i="23"/>
  <c r="G35" i="23"/>
  <c r="BF34" i="23"/>
  <c r="AX34" i="23"/>
  <c r="AT34" i="23"/>
  <c r="R34" i="23"/>
  <c r="P34" i="23"/>
  <c r="H34" i="23"/>
  <c r="AK34" i="23" s="1"/>
  <c r="O34" i="23" s="1"/>
  <c r="G34" i="23"/>
  <c r="AY33" i="23"/>
  <c r="AX33" i="23"/>
  <c r="Z33" i="23"/>
  <c r="Q33" i="23"/>
  <c r="P33" i="23"/>
  <c r="H33" i="23"/>
  <c r="G33" i="23"/>
  <c r="BF32" i="23"/>
  <c r="AX32" i="23"/>
  <c r="R32" i="23"/>
  <c r="P32" i="23"/>
  <c r="G32" i="23"/>
  <c r="H32" i="23" s="1"/>
  <c r="BF31" i="23"/>
  <c r="AX31" i="23"/>
  <c r="AK31" i="23"/>
  <c r="O31" i="23" s="1"/>
  <c r="R31" i="23"/>
  <c r="P31" i="23"/>
  <c r="H31" i="23"/>
  <c r="G31" i="23"/>
  <c r="BF30" i="23"/>
  <c r="AX30" i="23"/>
  <c r="R30" i="23"/>
  <c r="P30" i="23"/>
  <c r="G30" i="23"/>
  <c r="H30" i="23" s="1"/>
  <c r="BF29" i="23"/>
  <c r="AX29" i="23"/>
  <c r="R29" i="23"/>
  <c r="P29" i="23"/>
  <c r="H29" i="23"/>
  <c r="AC29" i="23" s="1"/>
  <c r="G29" i="23"/>
  <c r="BF28" i="23"/>
  <c r="AX28" i="23"/>
  <c r="AC28" i="23"/>
  <c r="Z28" i="23"/>
  <c r="R28" i="23"/>
  <c r="P28" i="23"/>
  <c r="H28" i="23"/>
  <c r="AY28" i="23" s="1"/>
  <c r="Q28" i="23" s="1"/>
  <c r="G28" i="23"/>
  <c r="BF27" i="23"/>
  <c r="AX27" i="23"/>
  <c r="R27" i="23"/>
  <c r="P27" i="23"/>
  <c r="H27" i="23"/>
  <c r="AK27" i="23" s="1"/>
  <c r="G27" i="23"/>
  <c r="BF26" i="23"/>
  <c r="AX26" i="23"/>
  <c r="R26" i="23"/>
  <c r="P26" i="23"/>
  <c r="G26" i="23"/>
  <c r="H26" i="23" s="1"/>
  <c r="BF25" i="23"/>
  <c r="AX25" i="23"/>
  <c r="R25" i="23"/>
  <c r="P25" i="23"/>
  <c r="H25" i="23"/>
  <c r="Z25" i="23" s="1"/>
  <c r="G25" i="23"/>
  <c r="BF24" i="23"/>
  <c r="AX24" i="23"/>
  <c r="R24" i="23"/>
  <c r="P24" i="23"/>
  <c r="G24" i="23"/>
  <c r="H24" i="23" s="1"/>
  <c r="BF23" i="23"/>
  <c r="AX23" i="23"/>
  <c r="AK23" i="23"/>
  <c r="AT23" i="23" s="1"/>
  <c r="AC23" i="23"/>
  <c r="R23" i="23"/>
  <c r="P23" i="23"/>
  <c r="O23" i="23"/>
  <c r="H23" i="23"/>
  <c r="Z23" i="23" s="1"/>
  <c r="G23" i="23"/>
  <c r="BF22" i="23"/>
  <c r="AX22" i="23"/>
  <c r="R22" i="23"/>
  <c r="P22" i="23"/>
  <c r="H22" i="23"/>
  <c r="AK22" i="23" s="1"/>
  <c r="G22" i="23"/>
  <c r="BF21" i="23"/>
  <c r="AX21" i="23"/>
  <c r="AK21" i="23"/>
  <c r="O21" i="23" s="1"/>
  <c r="R21" i="23"/>
  <c r="P21" i="23"/>
  <c r="H21" i="23"/>
  <c r="AC21" i="23" s="1"/>
  <c r="G21" i="23"/>
  <c r="BF20" i="23"/>
  <c r="AX20" i="23"/>
  <c r="R20" i="23"/>
  <c r="P20" i="23"/>
  <c r="G20" i="23"/>
  <c r="H20" i="23" s="1"/>
  <c r="BF19" i="23"/>
  <c r="AX19" i="23"/>
  <c r="R19" i="23"/>
  <c r="P19" i="23"/>
  <c r="G19" i="23"/>
  <c r="H19" i="23" s="1"/>
  <c r="BF18" i="23"/>
  <c r="AX18" i="23"/>
  <c r="R18" i="23"/>
  <c r="P18" i="23"/>
  <c r="H18" i="23"/>
  <c r="AC18" i="23" s="1"/>
  <c r="G18" i="23"/>
  <c r="BF17" i="23"/>
  <c r="AX17" i="23"/>
  <c r="AC17" i="23"/>
  <c r="AB17" i="23"/>
  <c r="R17" i="23"/>
  <c r="P17" i="23"/>
  <c r="H17" i="23"/>
  <c r="AY17" i="23" s="1"/>
  <c r="Q17" i="23" s="1"/>
  <c r="G17" i="23"/>
  <c r="BF16" i="23"/>
  <c r="AX16" i="23"/>
  <c r="R16" i="23"/>
  <c r="P16" i="23"/>
  <c r="G16" i="23"/>
  <c r="H16" i="23" s="1"/>
  <c r="BF15" i="23"/>
  <c r="AX15" i="23"/>
  <c r="R15" i="23"/>
  <c r="P15" i="23"/>
  <c r="G15" i="23"/>
  <c r="H15" i="23" s="1"/>
  <c r="BF14" i="23"/>
  <c r="AX14" i="23"/>
  <c r="AK14" i="23"/>
  <c r="AT14" i="23" s="1"/>
  <c r="AC14" i="23"/>
  <c r="R14" i="23"/>
  <c r="P14" i="23"/>
  <c r="O14" i="23"/>
  <c r="H14" i="23"/>
  <c r="Z14" i="23" s="1"/>
  <c r="G14" i="23"/>
  <c r="BF13" i="23"/>
  <c r="AX13" i="23"/>
  <c r="R13" i="23"/>
  <c r="P13" i="23"/>
  <c r="H13" i="23"/>
  <c r="AK13" i="23" s="1"/>
  <c r="G13" i="23"/>
  <c r="BF12" i="23"/>
  <c r="AX12" i="23"/>
  <c r="R12" i="23"/>
  <c r="R127" i="23" s="1"/>
  <c r="P12" i="23"/>
  <c r="G12" i="23"/>
  <c r="AF21" i="24" l="1"/>
  <c r="T21" i="24" s="1"/>
  <c r="AE21" i="24"/>
  <c r="U21" i="24" s="1"/>
  <c r="AT54" i="24"/>
  <c r="O54" i="24"/>
  <c r="S54" i="24" s="1"/>
  <c r="AF35" i="24"/>
  <c r="T35" i="24" s="1"/>
  <c r="AE35" i="24"/>
  <c r="AK18" i="24"/>
  <c r="I18" i="24"/>
  <c r="M18" i="24" s="1"/>
  <c r="AY18" i="24"/>
  <c r="Q18" i="24" s="1"/>
  <c r="AC18" i="24"/>
  <c r="Z18" i="24"/>
  <c r="O34" i="24"/>
  <c r="AT34" i="24"/>
  <c r="S48" i="24"/>
  <c r="O40" i="24"/>
  <c r="S40" i="24" s="1"/>
  <c r="AT40" i="24"/>
  <c r="BG40" i="24" s="1"/>
  <c r="AC36" i="24"/>
  <c r="Z36" i="24"/>
  <c r="AY36" i="24"/>
  <c r="Q36" i="24" s="1"/>
  <c r="AK36" i="24"/>
  <c r="I36" i="24"/>
  <c r="M36" i="24" s="1"/>
  <c r="AT43" i="24"/>
  <c r="O43" i="24"/>
  <c r="AC28" i="24"/>
  <c r="Z28" i="24"/>
  <c r="I28" i="24"/>
  <c r="M28" i="24" s="1"/>
  <c r="AY28" i="24"/>
  <c r="Q28" i="24" s="1"/>
  <c r="AK28" i="24"/>
  <c r="AF46" i="24"/>
  <c r="T46" i="24" s="1"/>
  <c r="AC23" i="24"/>
  <c r="AY23" i="24"/>
  <c r="Q23" i="24" s="1"/>
  <c r="Z23" i="24"/>
  <c r="I23" i="24"/>
  <c r="M23" i="24" s="1"/>
  <c r="AK23" i="24"/>
  <c r="I38" i="24"/>
  <c r="AK38" i="24"/>
  <c r="AC38" i="24"/>
  <c r="M38" i="24"/>
  <c r="Z42" i="24"/>
  <c r="AY42" i="24"/>
  <c r="Q42" i="24" s="1"/>
  <c r="I42" i="24"/>
  <c r="M42" i="24" s="1"/>
  <c r="AK42" i="24"/>
  <c r="O44" i="24"/>
  <c r="S44" i="24" s="1"/>
  <c r="AC55" i="24"/>
  <c r="AK55" i="24"/>
  <c r="AY55" i="24"/>
  <c r="Q55" i="24" s="1"/>
  <c r="AB55" i="24"/>
  <c r="M55" i="24"/>
  <c r="O66" i="24"/>
  <c r="S66" i="24" s="1"/>
  <c r="AT66" i="24"/>
  <c r="BG66" i="24" s="1"/>
  <c r="AT25" i="24"/>
  <c r="BG25" i="24" s="1"/>
  <c r="AY27" i="24"/>
  <c r="Q27" i="24" s="1"/>
  <c r="I27" i="24"/>
  <c r="AK27" i="24"/>
  <c r="Z27" i="24"/>
  <c r="Z31" i="24"/>
  <c r="AY31" i="24"/>
  <c r="Q31" i="24" s="1"/>
  <c r="I31" i="24"/>
  <c r="M31" i="24" s="1"/>
  <c r="AK31" i="24"/>
  <c r="AC31" i="24"/>
  <c r="AT33" i="24"/>
  <c r="AY38" i="24"/>
  <c r="Q38" i="24" s="1"/>
  <c r="AC43" i="24"/>
  <c r="AT45" i="24"/>
  <c r="S46" i="24"/>
  <c r="AE46" i="24" s="1"/>
  <c r="U46" i="24" s="1"/>
  <c r="AT52" i="24"/>
  <c r="BG52" i="24" s="1"/>
  <c r="O52" i="24"/>
  <c r="S52" i="24" s="1"/>
  <c r="AE52" i="24" s="1"/>
  <c r="U52" i="24" s="1"/>
  <c r="I55" i="24"/>
  <c r="H127" i="24"/>
  <c r="AK12" i="24"/>
  <c r="Z12" i="24"/>
  <c r="M12" i="24"/>
  <c r="AC12" i="24"/>
  <c r="AK15" i="24"/>
  <c r="AC15" i="24"/>
  <c r="Z15" i="24"/>
  <c r="I15" i="24"/>
  <c r="M15" i="24" s="1"/>
  <c r="AY15" i="24"/>
  <c r="Q15" i="24" s="1"/>
  <c r="AE19" i="24"/>
  <c r="U19" i="24" s="1"/>
  <c r="AT20" i="24"/>
  <c r="BG20" i="24" s="1"/>
  <c r="AB25" i="24"/>
  <c r="I25" i="24"/>
  <c r="M25" i="24" s="1"/>
  <c r="Z25" i="24"/>
  <c r="AY25" i="24"/>
  <c r="Q25" i="24" s="1"/>
  <c r="S25" i="24" s="1"/>
  <c r="AC25" i="24"/>
  <c r="M27" i="24"/>
  <c r="BG41" i="24"/>
  <c r="AC45" i="24"/>
  <c r="Z45" i="24"/>
  <c r="I45" i="24"/>
  <c r="M45" i="24" s="1"/>
  <c r="AF52" i="24"/>
  <c r="T52" i="24" s="1"/>
  <c r="BG58" i="24"/>
  <c r="AY68" i="24"/>
  <c r="Q68" i="24" s="1"/>
  <c r="M68" i="24"/>
  <c r="AK68" i="24"/>
  <c r="AC68" i="24"/>
  <c r="I68" i="24"/>
  <c r="Z68" i="24"/>
  <c r="AC86" i="24"/>
  <c r="AK86" i="24"/>
  <c r="I86" i="24"/>
  <c r="M86" i="24" s="1"/>
  <c r="Z86" i="24"/>
  <c r="AY86" i="24"/>
  <c r="Q86" i="24" s="1"/>
  <c r="S19" i="24"/>
  <c r="AF19" i="24" s="1"/>
  <c r="T19" i="24" s="1"/>
  <c r="AF30" i="24"/>
  <c r="T30" i="24" s="1"/>
  <c r="AF33" i="24"/>
  <c r="AE33" i="24"/>
  <c r="U33" i="24" s="1"/>
  <c r="Z54" i="24"/>
  <c r="AC61" i="24"/>
  <c r="I61" i="24"/>
  <c r="M61" i="24" s="1"/>
  <c r="AK61" i="24"/>
  <c r="AY61" i="24"/>
  <c r="Q61" i="24" s="1"/>
  <c r="I76" i="24"/>
  <c r="M76" i="24"/>
  <c r="Z76" i="24"/>
  <c r="AC17" i="24"/>
  <c r="AB17" i="24"/>
  <c r="AY17" i="24"/>
  <c r="Q17" i="24" s="1"/>
  <c r="AX127" i="24"/>
  <c r="AY22" i="24"/>
  <c r="Q22" i="24" s="1"/>
  <c r="I22" i="24"/>
  <c r="Z22" i="24"/>
  <c r="AK22" i="24"/>
  <c r="S30" i="24"/>
  <c r="AE30" i="24" s="1"/>
  <c r="U30" i="24" s="1"/>
  <c r="AC34" i="24"/>
  <c r="M34" i="24"/>
  <c r="Z34" i="24"/>
  <c r="I34" i="24"/>
  <c r="AY34" i="24"/>
  <c r="Q34" i="24" s="1"/>
  <c r="AK37" i="24"/>
  <c r="AY37" i="24"/>
  <c r="Q37" i="24" s="1"/>
  <c r="AC37" i="24"/>
  <c r="M37" i="24"/>
  <c r="AF41" i="24"/>
  <c r="T41" i="24" s="1"/>
  <c r="Z43" i="24"/>
  <c r="AY43" i="24"/>
  <c r="Q43" i="24" s="1"/>
  <c r="AK47" i="24"/>
  <c r="AY47" i="24"/>
  <c r="Q47" i="24" s="1"/>
  <c r="Z47" i="24"/>
  <c r="I47" i="24"/>
  <c r="M47" i="24" s="1"/>
  <c r="AC47" i="24"/>
  <c r="AB47" i="24"/>
  <c r="P127" i="24"/>
  <c r="Q12" i="24"/>
  <c r="AC14" i="24"/>
  <c r="AK14" i="24"/>
  <c r="M14" i="24"/>
  <c r="I17" i="24"/>
  <c r="M17" i="24" s="1"/>
  <c r="AK17" i="24"/>
  <c r="M22" i="24"/>
  <c r="AK26" i="24"/>
  <c r="I26" i="24"/>
  <c r="M26" i="24" s="1"/>
  <c r="AC26" i="24"/>
  <c r="AC32" i="24"/>
  <c r="Z32" i="24"/>
  <c r="M32" i="24"/>
  <c r="AY32" i="24"/>
  <c r="Q32" i="24" s="1"/>
  <c r="S32" i="24" s="1"/>
  <c r="AT32" i="24"/>
  <c r="I37" i="24"/>
  <c r="AB39" i="24"/>
  <c r="AY39" i="24"/>
  <c r="Q39" i="24" s="1"/>
  <c r="Z39" i="24"/>
  <c r="M39" i="24"/>
  <c r="AK39" i="24"/>
  <c r="I39" i="24"/>
  <c r="S41" i="24"/>
  <c r="AE41" i="24" s="1"/>
  <c r="U41" i="24" s="1"/>
  <c r="AC42" i="24"/>
  <c r="I43" i="24"/>
  <c r="M43" i="24" s="1"/>
  <c r="Z53" i="24"/>
  <c r="M53" i="24"/>
  <c r="AY53" i="24"/>
  <c r="Q53" i="24" s="1"/>
  <c r="I53" i="24"/>
  <c r="AK53" i="24"/>
  <c r="AC59" i="24"/>
  <c r="AK59" i="24"/>
  <c r="AY59" i="24"/>
  <c r="Q59" i="24" s="1"/>
  <c r="I59" i="24"/>
  <c r="M59" i="24" s="1"/>
  <c r="Z59" i="24"/>
  <c r="AK24" i="24"/>
  <c r="I24" i="24"/>
  <c r="AC24" i="24"/>
  <c r="AC40" i="24"/>
  <c r="Z40" i="24"/>
  <c r="I40" i="24"/>
  <c r="M40" i="24" s="1"/>
  <c r="AY54" i="24"/>
  <c r="Q54" i="24" s="1"/>
  <c r="M54" i="24"/>
  <c r="AC54" i="24"/>
  <c r="I54" i="24"/>
  <c r="S58" i="24"/>
  <c r="AK73" i="24"/>
  <c r="AC73" i="24"/>
  <c r="I73" i="24"/>
  <c r="M73" i="24" s="1"/>
  <c r="Z73" i="24"/>
  <c r="M24" i="24"/>
  <c r="AY40" i="24"/>
  <c r="Q40" i="24" s="1"/>
  <c r="AE44" i="24"/>
  <c r="U44" i="24" s="1"/>
  <c r="AF44" i="24"/>
  <c r="T44" i="24" s="1"/>
  <c r="Z51" i="24"/>
  <c r="M51" i="24"/>
  <c r="AY51" i="24"/>
  <c r="Q51" i="24" s="1"/>
  <c r="AK51" i="24"/>
  <c r="I51" i="24"/>
  <c r="AT56" i="24"/>
  <c r="O56" i="24"/>
  <c r="S56" i="24" s="1"/>
  <c r="AF56" i="24" s="1"/>
  <c r="T56" i="24" s="1"/>
  <c r="AT76" i="24"/>
  <c r="BG76" i="24" s="1"/>
  <c r="O76" i="24"/>
  <c r="S76" i="24" s="1"/>
  <c r="BG16" i="24"/>
  <c r="AY24" i="24"/>
  <c r="Q24" i="24" s="1"/>
  <c r="O93" i="24"/>
  <c r="S93" i="24" s="1"/>
  <c r="AT93" i="24"/>
  <c r="BG93" i="24" s="1"/>
  <c r="AY13" i="24"/>
  <c r="Q13" i="24" s="1"/>
  <c r="I13" i="24"/>
  <c r="M13" i="24" s="1"/>
  <c r="AC13" i="24"/>
  <c r="AK29" i="24"/>
  <c r="AY65" i="24"/>
  <c r="Q65" i="24" s="1"/>
  <c r="I65" i="24"/>
  <c r="M65" i="24" s="1"/>
  <c r="AC65" i="24"/>
  <c r="AK65" i="24"/>
  <c r="AY69" i="24"/>
  <c r="Q69" i="24" s="1"/>
  <c r="Z72" i="24"/>
  <c r="AK83" i="24"/>
  <c r="AC83" i="24"/>
  <c r="Z83" i="24"/>
  <c r="I83" i="24"/>
  <c r="M83" i="24" s="1"/>
  <c r="AY83" i="24"/>
  <c r="Q83" i="24" s="1"/>
  <c r="O109" i="24"/>
  <c r="S109" i="24" s="1"/>
  <c r="Z89" i="24"/>
  <c r="AY89" i="24"/>
  <c r="Q89" i="24" s="1"/>
  <c r="AC89" i="24"/>
  <c r="AY97" i="24"/>
  <c r="Q97" i="24" s="1"/>
  <c r="AK97" i="24"/>
  <c r="Z97" i="24"/>
  <c r="M97" i="24"/>
  <c r="AC97" i="24"/>
  <c r="O100" i="24"/>
  <c r="S100" i="24" s="1"/>
  <c r="AT100" i="24"/>
  <c r="BG100" i="24" s="1"/>
  <c r="AK60" i="24"/>
  <c r="Z60" i="24"/>
  <c r="M60" i="24"/>
  <c r="I60" i="24"/>
  <c r="AK72" i="24"/>
  <c r="AT78" i="24"/>
  <c r="BG78" i="24" s="1"/>
  <c r="O78" i="24"/>
  <c r="AB87" i="24"/>
  <c r="AC87" i="24"/>
  <c r="M87" i="24"/>
  <c r="AY87" i="24"/>
  <c r="Q87" i="24" s="1"/>
  <c r="I87" i="24"/>
  <c r="AK87" i="24"/>
  <c r="I89" i="24"/>
  <c r="M89" i="24" s="1"/>
  <c r="I97" i="24"/>
  <c r="AK13" i="24"/>
  <c r="AY33" i="24"/>
  <c r="Q33" i="24" s="1"/>
  <c r="Z33" i="24"/>
  <c r="I49" i="24"/>
  <c r="M49" i="24" s="1"/>
  <c r="Z49" i="24"/>
  <c r="Z50" i="24"/>
  <c r="AY50" i="24"/>
  <c r="I50" i="24"/>
  <c r="M50" i="24" s="1"/>
  <c r="AY56" i="24"/>
  <c r="Q56" i="24" s="1"/>
  <c r="AC63" i="24"/>
  <c r="AK63" i="24"/>
  <c r="I63" i="24"/>
  <c r="M63" i="24" s="1"/>
  <c r="AC66" i="24"/>
  <c r="AY70" i="24"/>
  <c r="Q70" i="24" s="1"/>
  <c r="AC70" i="24"/>
  <c r="Z70" i="24"/>
  <c r="I70" i="24"/>
  <c r="M70" i="24" s="1"/>
  <c r="AK70" i="24"/>
  <c r="I72" i="24"/>
  <c r="M72" i="24" s="1"/>
  <c r="AC74" i="24"/>
  <c r="Z74" i="24"/>
  <c r="I74" i="24"/>
  <c r="M74" i="24" s="1"/>
  <c r="AK74" i="24"/>
  <c r="AY77" i="24"/>
  <c r="Q77" i="24" s="1"/>
  <c r="S77" i="24" s="1"/>
  <c r="AC77" i="24"/>
  <c r="Z77" i="24"/>
  <c r="X88" i="24"/>
  <c r="U88" i="24"/>
  <c r="O104" i="24"/>
  <c r="AT104" i="24"/>
  <c r="O108" i="24"/>
  <c r="AT108" i="24"/>
  <c r="AY16" i="24"/>
  <c r="Q16" i="24" s="1"/>
  <c r="S16" i="24" s="1"/>
  <c r="M16" i="24"/>
  <c r="I16" i="24"/>
  <c r="AC16" i="24"/>
  <c r="AC20" i="24"/>
  <c r="Z20" i="24"/>
  <c r="M20" i="24"/>
  <c r="AY48" i="24"/>
  <c r="Q48" i="24" s="1"/>
  <c r="I48" i="24"/>
  <c r="M48" i="24" s="1"/>
  <c r="AC48" i="24"/>
  <c r="AC49" i="24"/>
  <c r="S67" i="24"/>
  <c r="AF67" i="24" s="1"/>
  <c r="T67" i="24" s="1"/>
  <c r="AK75" i="24"/>
  <c r="I75" i="24"/>
  <c r="Z75" i="24"/>
  <c r="M75" i="24"/>
  <c r="AY75" i="24"/>
  <c r="Q75" i="24" s="1"/>
  <c r="S82" i="24"/>
  <c r="S49" i="24"/>
  <c r="AK64" i="24"/>
  <c r="Z64" i="24"/>
  <c r="AC64" i="24"/>
  <c r="I64" i="24"/>
  <c r="M64" i="24" s="1"/>
  <c r="AY66" i="24"/>
  <c r="Q66" i="24" s="1"/>
  <c r="Z66" i="24"/>
  <c r="M66" i="24"/>
  <c r="I66" i="24"/>
  <c r="AY79" i="24"/>
  <c r="Q79" i="24" s="1"/>
  <c r="Z79" i="24"/>
  <c r="AK79" i="24"/>
  <c r="AC79" i="24"/>
  <c r="I79" i="24"/>
  <c r="M79" i="24" s="1"/>
  <c r="AB79" i="24"/>
  <c r="AY92" i="24"/>
  <c r="Q92" i="24" s="1"/>
  <c r="AK92" i="24"/>
  <c r="Z92" i="24"/>
  <c r="I92" i="24"/>
  <c r="M92" i="24" s="1"/>
  <c r="AC92" i="24"/>
  <c r="AT113" i="24"/>
  <c r="BG113" i="24" s="1"/>
  <c r="O113" i="24"/>
  <c r="S113" i="24" s="1"/>
  <c r="AC125" i="24"/>
  <c r="Z125" i="24"/>
  <c r="I125" i="24"/>
  <c r="AK125" i="24"/>
  <c r="AY125" i="24"/>
  <c r="Q125" i="24" s="1"/>
  <c r="Z56" i="24"/>
  <c r="AK57" i="24"/>
  <c r="I57" i="24"/>
  <c r="M57" i="24" s="1"/>
  <c r="AC57" i="24"/>
  <c r="AK62" i="24"/>
  <c r="M62" i="24"/>
  <c r="AC62" i="24"/>
  <c r="Z62" i="24"/>
  <c r="Z69" i="24"/>
  <c r="M69" i="24"/>
  <c r="AK69" i="24"/>
  <c r="Z80" i="24"/>
  <c r="M80" i="24"/>
  <c r="AK80" i="24"/>
  <c r="AC80" i="24"/>
  <c r="I80" i="24"/>
  <c r="AY80" i="24"/>
  <c r="Q80" i="24" s="1"/>
  <c r="AK89" i="24"/>
  <c r="O101" i="24"/>
  <c r="S101" i="24" s="1"/>
  <c r="AF101" i="24" s="1"/>
  <c r="T101" i="24" s="1"/>
  <c r="AT101" i="24"/>
  <c r="BG101" i="24" s="1"/>
  <c r="BG109" i="24"/>
  <c r="R127" i="24"/>
  <c r="I78" i="24"/>
  <c r="M78" i="24" s="1"/>
  <c r="AY78" i="24"/>
  <c r="Q78" i="24" s="1"/>
  <c r="AC78" i="24"/>
  <c r="AK91" i="24"/>
  <c r="AY91" i="24"/>
  <c r="Q91" i="24" s="1"/>
  <c r="Z95" i="24"/>
  <c r="M95" i="24"/>
  <c r="AY95" i="24"/>
  <c r="Q95" i="24" s="1"/>
  <c r="AK95" i="24"/>
  <c r="I95" i="24"/>
  <c r="AC95" i="24"/>
  <c r="AC104" i="24"/>
  <c r="Z104" i="24"/>
  <c r="AY104" i="24"/>
  <c r="Q104" i="24" s="1"/>
  <c r="M104" i="24"/>
  <c r="AC109" i="24"/>
  <c r="G127" i="24"/>
  <c r="AY58" i="24"/>
  <c r="Q58" i="24" s="1"/>
  <c r="I58" i="24"/>
  <c r="M58" i="24" s="1"/>
  <c r="Z58" i="24"/>
  <c r="AC85" i="24"/>
  <c r="Z85" i="24"/>
  <c r="AK85" i="24"/>
  <c r="I85" i="24"/>
  <c r="M85" i="24" s="1"/>
  <c r="AY96" i="24"/>
  <c r="Q96" i="24" s="1"/>
  <c r="M96" i="24"/>
  <c r="I96" i="24"/>
  <c r="AK96" i="24"/>
  <c r="AK99" i="24"/>
  <c r="AC99" i="24"/>
  <c r="AB99" i="24"/>
  <c r="I99" i="24"/>
  <c r="M99" i="24" s="1"/>
  <c r="AY99" i="24"/>
  <c r="Q99" i="24" s="1"/>
  <c r="I100" i="24"/>
  <c r="M100" i="24" s="1"/>
  <c r="AC100" i="24"/>
  <c r="Z100" i="24"/>
  <c r="O107" i="24"/>
  <c r="S107" i="24" s="1"/>
  <c r="AF107" i="24" s="1"/>
  <c r="T107" i="24" s="1"/>
  <c r="AT107" i="24"/>
  <c r="BG107" i="24" s="1"/>
  <c r="AF115" i="24"/>
  <c r="T115" i="24" s="1"/>
  <c r="Z120" i="24"/>
  <c r="AY71" i="24"/>
  <c r="Q71" i="24" s="1"/>
  <c r="Z71" i="24"/>
  <c r="M71" i="24"/>
  <c r="AE94" i="24"/>
  <c r="AY109" i="24"/>
  <c r="Q109" i="24" s="1"/>
  <c r="M109" i="24"/>
  <c r="Z109" i="24"/>
  <c r="AK124" i="24"/>
  <c r="AC124" i="24"/>
  <c r="AY124" i="24"/>
  <c r="Q124" i="24" s="1"/>
  <c r="Z124" i="24"/>
  <c r="AY103" i="24"/>
  <c r="Q103" i="24" s="1"/>
  <c r="AK103" i="24"/>
  <c r="I103" i="24"/>
  <c r="M103" i="24" s="1"/>
  <c r="Z110" i="24"/>
  <c r="AK110" i="24"/>
  <c r="AC110" i="24"/>
  <c r="AY110" i="24"/>
  <c r="Q110" i="24" s="1"/>
  <c r="S115" i="24"/>
  <c r="AE115" i="24" s="1"/>
  <c r="U115" i="24" s="1"/>
  <c r="AY120" i="24"/>
  <c r="Q120" i="24" s="1"/>
  <c r="M120" i="24"/>
  <c r="AK120" i="24"/>
  <c r="I124" i="24"/>
  <c r="M124" i="24" s="1"/>
  <c r="AK71" i="24"/>
  <c r="AE81" i="24"/>
  <c r="U81" i="24" s="1"/>
  <c r="AY90" i="24"/>
  <c r="Q90" i="24" s="1"/>
  <c r="M90" i="24"/>
  <c r="I90" i="24"/>
  <c r="AK90" i="24"/>
  <c r="AY93" i="24"/>
  <c r="Q93" i="24" s="1"/>
  <c r="I93" i="24"/>
  <c r="M93" i="24" s="1"/>
  <c r="AC93" i="24"/>
  <c r="I110" i="24"/>
  <c r="M110" i="24" s="1"/>
  <c r="AT115" i="24"/>
  <c r="BG115" i="24" s="1"/>
  <c r="I120" i="24"/>
  <c r="AK121" i="24"/>
  <c r="I121" i="24"/>
  <c r="AY121" i="24"/>
  <c r="Q121" i="24" s="1"/>
  <c r="M121" i="24"/>
  <c r="I84" i="24"/>
  <c r="M84" i="24" s="1"/>
  <c r="AK84" i="24"/>
  <c r="AC84" i="24"/>
  <c r="AC119" i="24"/>
  <c r="AB119" i="24"/>
  <c r="AK119" i="24"/>
  <c r="M119" i="24"/>
  <c r="AY119" i="24"/>
  <c r="Q119" i="24" s="1"/>
  <c r="AC82" i="24"/>
  <c r="Z82" i="24"/>
  <c r="M82" i="24"/>
  <c r="AY82" i="24"/>
  <c r="Q82" i="24" s="1"/>
  <c r="AY98" i="24"/>
  <c r="Q98" i="24" s="1"/>
  <c r="M98" i="24"/>
  <c r="AK98" i="24"/>
  <c r="I106" i="24"/>
  <c r="AC106" i="24"/>
  <c r="AK106" i="24"/>
  <c r="M106" i="24"/>
  <c r="Z111" i="24"/>
  <c r="M111" i="24"/>
  <c r="AK111" i="24"/>
  <c r="BG114" i="24"/>
  <c r="AY123" i="24"/>
  <c r="Q123" i="24" s="1"/>
  <c r="I123" i="24"/>
  <c r="M123" i="24" s="1"/>
  <c r="AK123" i="24"/>
  <c r="AE101" i="24"/>
  <c r="U101" i="24" s="1"/>
  <c r="AK105" i="24"/>
  <c r="AC105" i="24"/>
  <c r="Z122" i="24"/>
  <c r="AY122" i="24"/>
  <c r="Q122" i="24" s="1"/>
  <c r="M122" i="24"/>
  <c r="AK122" i="24"/>
  <c r="BG88" i="24"/>
  <c r="S94" i="24"/>
  <c r="AF94" i="24" s="1"/>
  <c r="T94" i="24" s="1"/>
  <c r="BG94" i="24"/>
  <c r="AC112" i="24"/>
  <c r="M112" i="24"/>
  <c r="AK112" i="24"/>
  <c r="O116" i="24"/>
  <c r="S116" i="24" s="1"/>
  <c r="AF116" i="24" s="1"/>
  <c r="T116" i="24" s="1"/>
  <c r="AT116" i="24"/>
  <c r="BG116" i="24" s="1"/>
  <c r="Z101" i="24"/>
  <c r="AY102" i="24"/>
  <c r="Z107" i="24"/>
  <c r="AY108" i="24"/>
  <c r="Q108" i="24" s="1"/>
  <c r="Z113" i="24"/>
  <c r="M113" i="24"/>
  <c r="AC113" i="24"/>
  <c r="AY118" i="24"/>
  <c r="I118" i="24"/>
  <c r="M118" i="24" s="1"/>
  <c r="Z114" i="24"/>
  <c r="M114" i="24"/>
  <c r="AC114" i="24"/>
  <c r="Z115" i="24"/>
  <c r="AC116" i="24"/>
  <c r="Z116" i="24"/>
  <c r="AK117" i="24"/>
  <c r="Z117" i="24"/>
  <c r="M117" i="24"/>
  <c r="AC117" i="24"/>
  <c r="AC39" i="23"/>
  <c r="AY39" i="23"/>
  <c r="Q39" i="23" s="1"/>
  <c r="Z39" i="23"/>
  <c r="I39" i="23"/>
  <c r="M39" i="23" s="1"/>
  <c r="AB39" i="23"/>
  <c r="AK39" i="23"/>
  <c r="O100" i="23"/>
  <c r="AT100" i="23"/>
  <c r="AB55" i="23"/>
  <c r="AC55" i="23"/>
  <c r="Z55" i="23"/>
  <c r="I55" i="23"/>
  <c r="M55" i="23" s="1"/>
  <c r="AK55" i="23"/>
  <c r="AY55" i="23"/>
  <c r="Q55" i="23" s="1"/>
  <c r="AE84" i="23"/>
  <c r="O50" i="23"/>
  <c r="S50" i="23" s="1"/>
  <c r="AT50" i="23"/>
  <c r="BG50" i="23" s="1"/>
  <c r="AK30" i="23"/>
  <c r="AC30" i="23"/>
  <c r="Z30" i="23"/>
  <c r="I30" i="23"/>
  <c r="M30" i="23" s="1"/>
  <c r="AY30" i="23"/>
  <c r="Q30" i="23" s="1"/>
  <c r="AK43" i="23"/>
  <c r="AC43" i="23"/>
  <c r="M43" i="23"/>
  <c r="Z43" i="23"/>
  <c r="I43" i="23"/>
  <c r="AY43" i="23"/>
  <c r="Q43" i="23" s="1"/>
  <c r="BG23" i="23"/>
  <c r="BG46" i="23"/>
  <c r="AT27" i="23"/>
  <c r="O27" i="23"/>
  <c r="BG35" i="23"/>
  <c r="S49" i="23"/>
  <c r="AC26" i="23"/>
  <c r="Z26" i="23"/>
  <c r="AY26" i="23"/>
  <c r="Q26" i="23" s="1"/>
  <c r="I26" i="23"/>
  <c r="M26" i="23" s="1"/>
  <c r="AK26" i="23"/>
  <c r="Z36" i="23"/>
  <c r="M36" i="23"/>
  <c r="AC36" i="23"/>
  <c r="I36" i="23"/>
  <c r="AY36" i="23"/>
  <c r="Q36" i="23" s="1"/>
  <c r="AK36" i="23"/>
  <c r="BG49" i="23"/>
  <c r="AK16" i="23"/>
  <c r="AY16" i="23"/>
  <c r="Q16" i="23" s="1"/>
  <c r="I16" i="23"/>
  <c r="M16" i="23" s="1"/>
  <c r="AC16" i="23"/>
  <c r="Z16" i="23"/>
  <c r="AY20" i="23"/>
  <c r="Q20" i="23" s="1"/>
  <c r="I20" i="23"/>
  <c r="M20" i="23" s="1"/>
  <c r="Z20" i="23"/>
  <c r="AK20" i="23"/>
  <c r="AC20" i="23"/>
  <c r="AC15" i="23"/>
  <c r="AY15" i="23"/>
  <c r="Q15" i="23" s="1"/>
  <c r="AK15" i="23"/>
  <c r="Z15" i="23"/>
  <c r="M15" i="23"/>
  <c r="I15" i="23"/>
  <c r="AK19" i="23"/>
  <c r="Z19" i="23"/>
  <c r="AC19" i="23"/>
  <c r="AY19" i="23"/>
  <c r="Q19" i="23" s="1"/>
  <c r="I19" i="23"/>
  <c r="M19" i="23" s="1"/>
  <c r="I24" i="23"/>
  <c r="M24" i="23" s="1"/>
  <c r="AC24" i="23"/>
  <c r="Z24" i="23"/>
  <c r="AY24" i="23"/>
  <c r="Q24" i="23" s="1"/>
  <c r="AK24" i="23"/>
  <c r="AC32" i="23"/>
  <c r="AY32" i="23"/>
  <c r="Q32" i="23" s="1"/>
  <c r="AK32" i="23"/>
  <c r="Z32" i="23"/>
  <c r="I32" i="23"/>
  <c r="M32" i="23" s="1"/>
  <c r="AT13" i="23"/>
  <c r="O13" i="23"/>
  <c r="AT22" i="23"/>
  <c r="O22" i="23"/>
  <c r="AC40" i="23"/>
  <c r="Z40" i="23"/>
  <c r="I40" i="23"/>
  <c r="M40" i="23" s="1"/>
  <c r="AY40" i="23"/>
  <c r="Q40" i="23" s="1"/>
  <c r="AK40" i="23"/>
  <c r="Z68" i="23"/>
  <c r="M68" i="23"/>
  <c r="AC68" i="23"/>
  <c r="I68" i="23"/>
  <c r="AK68" i="23"/>
  <c r="AY68" i="23"/>
  <c r="Q68" i="23" s="1"/>
  <c r="AB25" i="23"/>
  <c r="AY27" i="23"/>
  <c r="Q27" i="23" s="1"/>
  <c r="I37" i="23"/>
  <c r="M37" i="23" s="1"/>
  <c r="AC37" i="23"/>
  <c r="M47" i="23"/>
  <c r="I48" i="23"/>
  <c r="O72" i="23"/>
  <c r="S72" i="23" s="1"/>
  <c r="AT72" i="23"/>
  <c r="BG72" i="23" s="1"/>
  <c r="I82" i="23"/>
  <c r="AT85" i="23"/>
  <c r="BG85" i="23" s="1"/>
  <c r="O87" i="23"/>
  <c r="AT87" i="23"/>
  <c r="BG87" i="23" s="1"/>
  <c r="Z102" i="23"/>
  <c r="AY102" i="23"/>
  <c r="Q102" i="23" s="1"/>
  <c r="AK102" i="23"/>
  <c r="I102" i="23"/>
  <c r="M102" i="23" s="1"/>
  <c r="G127" i="23"/>
  <c r="I13" i="23"/>
  <c r="M13" i="23" s="1"/>
  <c r="AY13" i="23"/>
  <c r="Q13" i="23" s="1"/>
  <c r="I22" i="23"/>
  <c r="M22" i="23" s="1"/>
  <c r="I25" i="23"/>
  <c r="I27" i="23"/>
  <c r="I46" i="23"/>
  <c r="AC46" i="23"/>
  <c r="M54" i="23"/>
  <c r="O60" i="23"/>
  <c r="S60" i="23" s="1"/>
  <c r="AT60" i="23"/>
  <c r="AY65" i="23"/>
  <c r="Q65" i="23" s="1"/>
  <c r="I65" i="23"/>
  <c r="M65" i="23" s="1"/>
  <c r="AK65" i="23"/>
  <c r="Z65" i="23"/>
  <c r="AC78" i="23"/>
  <c r="AY78" i="23"/>
  <c r="Q78" i="23" s="1"/>
  <c r="I78" i="23"/>
  <c r="M78" i="23" s="1"/>
  <c r="Z78" i="23"/>
  <c r="BG84" i="23"/>
  <c r="H12" i="23"/>
  <c r="Z13" i="23"/>
  <c r="AK18" i="23"/>
  <c r="AT21" i="23"/>
  <c r="BG21" i="23" s="1"/>
  <c r="Z22" i="23"/>
  <c r="M25" i="23"/>
  <c r="AC25" i="23"/>
  <c r="M27" i="23"/>
  <c r="Z27" i="23"/>
  <c r="AK29" i="23"/>
  <c r="AT31" i="23"/>
  <c r="BG31" i="23" s="1"/>
  <c r="AB33" i="23"/>
  <c r="AY34" i="23"/>
  <c r="Q34" i="23" s="1"/>
  <c r="S34" i="23" s="1"/>
  <c r="M46" i="23"/>
  <c r="AK47" i="23"/>
  <c r="AY49" i="23"/>
  <c r="Q49" i="23" s="1"/>
  <c r="AC57" i="23"/>
  <c r="M57" i="23"/>
  <c r="Z57" i="23"/>
  <c r="I57" i="23"/>
  <c r="AK57" i="23"/>
  <c r="AY59" i="23"/>
  <c r="Q59" i="23" s="1"/>
  <c r="I59" i="23"/>
  <c r="AK59" i="23"/>
  <c r="M59" i="23"/>
  <c r="AC59" i="23"/>
  <c r="Z59" i="23"/>
  <c r="AY74" i="23"/>
  <c r="Q74" i="23" s="1"/>
  <c r="I74" i="23"/>
  <c r="AC74" i="23"/>
  <c r="M74" i="23"/>
  <c r="AK74" i="23"/>
  <c r="Z79" i="23"/>
  <c r="I79" i="23"/>
  <c r="M79" i="23" s="1"/>
  <c r="AY79" i="23"/>
  <c r="Q79" i="23" s="1"/>
  <c r="AK79" i="23"/>
  <c r="AT91" i="23"/>
  <c r="AK125" i="23"/>
  <c r="AY125" i="23"/>
  <c r="Q125" i="23" s="1"/>
  <c r="AC125" i="23"/>
  <c r="Z125" i="23"/>
  <c r="AY38" i="23"/>
  <c r="Q38" i="23" s="1"/>
  <c r="M38" i="23"/>
  <c r="AK38" i="23"/>
  <c r="AX127" i="23"/>
  <c r="AC13" i="23"/>
  <c r="AK25" i="23"/>
  <c r="AC27" i="23"/>
  <c r="AC33" i="23"/>
  <c r="AK37" i="23"/>
  <c r="O46" i="23"/>
  <c r="AK51" i="23"/>
  <c r="AC51" i="23"/>
  <c r="I52" i="23"/>
  <c r="M52" i="23" s="1"/>
  <c r="AK52" i="23"/>
  <c r="Z52" i="23"/>
  <c r="AK53" i="23"/>
  <c r="Z53" i="23"/>
  <c r="M53" i="23"/>
  <c r="I53" i="23"/>
  <c r="AY56" i="23"/>
  <c r="Q56" i="23" s="1"/>
  <c r="AK56" i="23"/>
  <c r="Z56" i="23"/>
  <c r="I60" i="23"/>
  <c r="M60" i="23" s="1"/>
  <c r="AC60" i="23"/>
  <c r="AY60" i="23"/>
  <c r="Q60" i="23" s="1"/>
  <c r="I71" i="23"/>
  <c r="AY71" i="23"/>
  <c r="Q71" i="23" s="1"/>
  <c r="Z71" i="23"/>
  <c r="AK71" i="23"/>
  <c r="M71" i="23"/>
  <c r="AK17" i="23"/>
  <c r="I18" i="23"/>
  <c r="M18" i="23" s="1"/>
  <c r="I21" i="23"/>
  <c r="AY21" i="23"/>
  <c r="Q21" i="23" s="1"/>
  <c r="S21" i="23" s="1"/>
  <c r="AK28" i="23"/>
  <c r="I29" i="23"/>
  <c r="M29" i="23" s="1"/>
  <c r="I33" i="23"/>
  <c r="M33" i="23" s="1"/>
  <c r="I34" i="23"/>
  <c r="I44" i="23"/>
  <c r="M44" i="23" s="1"/>
  <c r="AK44" i="23"/>
  <c r="Z44" i="23"/>
  <c r="Z45" i="23"/>
  <c r="I45" i="23"/>
  <c r="M45" i="23" s="1"/>
  <c r="AY45" i="23"/>
  <c r="Q45" i="23" s="1"/>
  <c r="AK45" i="23"/>
  <c r="I51" i="23"/>
  <c r="Z51" i="23"/>
  <c r="AC52" i="23"/>
  <c r="I56" i="23"/>
  <c r="AC56" i="23"/>
  <c r="AY57" i="23"/>
  <c r="Q57" i="23" s="1"/>
  <c r="AC72" i="23"/>
  <c r="M72" i="23"/>
  <c r="Z72" i="23"/>
  <c r="AC88" i="23"/>
  <c r="AY88" i="23"/>
  <c r="Q88" i="23" s="1"/>
  <c r="AK88" i="23"/>
  <c r="I88" i="23"/>
  <c r="M88" i="23" s="1"/>
  <c r="Z88" i="23"/>
  <c r="O99" i="23"/>
  <c r="AT99" i="23"/>
  <c r="AT101" i="23"/>
  <c r="BG101" i="23" s="1"/>
  <c r="O101" i="23"/>
  <c r="S101" i="23" s="1"/>
  <c r="AC102" i="23"/>
  <c r="AY90" i="23"/>
  <c r="Q90" i="23" s="1"/>
  <c r="I90" i="23"/>
  <c r="M90" i="23" s="1"/>
  <c r="AK90" i="23"/>
  <c r="AC90" i="23"/>
  <c r="AB47" i="23"/>
  <c r="I47" i="23"/>
  <c r="AY22" i="23"/>
  <c r="Q22" i="23" s="1"/>
  <c r="AC22" i="23"/>
  <c r="BF127" i="23"/>
  <c r="Z21" i="23"/>
  <c r="Z29" i="23"/>
  <c r="AY29" i="23"/>
  <c r="Q29" i="23" s="1"/>
  <c r="AY31" i="23"/>
  <c r="Q31" i="23" s="1"/>
  <c r="S31" i="23" s="1"/>
  <c r="I31" i="23"/>
  <c r="Z31" i="23"/>
  <c r="Z34" i="23"/>
  <c r="AY46" i="23"/>
  <c r="Q46" i="23" s="1"/>
  <c r="Z49" i="23"/>
  <c r="M56" i="23"/>
  <c r="AK76" i="23"/>
  <c r="AC76" i="23"/>
  <c r="AY76" i="23"/>
  <c r="Q76" i="23" s="1"/>
  <c r="I76" i="23"/>
  <c r="M76" i="23" s="1"/>
  <c r="O84" i="23"/>
  <c r="S84" i="23" s="1"/>
  <c r="AF84" i="23" s="1"/>
  <c r="T84" i="23" s="1"/>
  <c r="AK86" i="23"/>
  <c r="AY86" i="23"/>
  <c r="Q86" i="23" s="1"/>
  <c r="I86" i="23"/>
  <c r="Z86" i="23"/>
  <c r="M86" i="23"/>
  <c r="AC91" i="23"/>
  <c r="AY91" i="23"/>
  <c r="Q91" i="23" s="1"/>
  <c r="S91" i="23" s="1"/>
  <c r="I91" i="23"/>
  <c r="Z91" i="23"/>
  <c r="M91" i="23"/>
  <c r="Z115" i="23"/>
  <c r="AC115" i="23"/>
  <c r="AY115" i="23"/>
  <c r="Q115" i="23" s="1"/>
  <c r="AK115" i="23"/>
  <c r="I14" i="23"/>
  <c r="AY14" i="23"/>
  <c r="Q14" i="23" s="1"/>
  <c r="S14" i="23" s="1"/>
  <c r="I17" i="23"/>
  <c r="M17" i="23" s="1"/>
  <c r="AY23" i="23"/>
  <c r="Q23" i="23" s="1"/>
  <c r="S23" i="23" s="1"/>
  <c r="AY25" i="23"/>
  <c r="Q25" i="23" s="1"/>
  <c r="I28" i="23"/>
  <c r="AB29" i="23"/>
  <c r="AB127" i="23" s="1"/>
  <c r="M31" i="23"/>
  <c r="AC31" i="23"/>
  <c r="AK33" i="23"/>
  <c r="AC34" i="23"/>
  <c r="AY35" i="23"/>
  <c r="Q35" i="23" s="1"/>
  <c r="S35" i="23" s="1"/>
  <c r="I35" i="23"/>
  <c r="AC35" i="23"/>
  <c r="Z41" i="23"/>
  <c r="AC42" i="23"/>
  <c r="AY42" i="23"/>
  <c r="Q42" i="23" s="1"/>
  <c r="I42" i="23"/>
  <c r="M42" i="23" s="1"/>
  <c r="Z47" i="23"/>
  <c r="I49" i="23"/>
  <c r="AC49" i="23"/>
  <c r="AY53" i="23"/>
  <c r="Q53" i="23" s="1"/>
  <c r="AK58" i="23"/>
  <c r="Z58" i="23"/>
  <c r="AK62" i="23"/>
  <c r="AC62" i="23"/>
  <c r="AF67" i="23"/>
  <c r="T67" i="23" s="1"/>
  <c r="AE67" i="23"/>
  <c r="U67" i="23" s="1"/>
  <c r="AK78" i="23"/>
  <c r="AC81" i="23"/>
  <c r="AK81" i="23"/>
  <c r="AY81" i="23"/>
  <c r="Q81" i="23" s="1"/>
  <c r="AY98" i="23"/>
  <c r="Q98" i="23" s="1"/>
  <c r="I98" i="23"/>
  <c r="M98" i="23" s="1"/>
  <c r="AK98" i="23"/>
  <c r="Z98" i="23"/>
  <c r="AC98" i="23"/>
  <c r="I115" i="23"/>
  <c r="M115" i="23" s="1"/>
  <c r="AC121" i="23"/>
  <c r="AY121" i="23"/>
  <c r="Q121" i="23" s="1"/>
  <c r="I121" i="23"/>
  <c r="M121" i="23"/>
  <c r="AK121" i="23"/>
  <c r="Z121" i="23"/>
  <c r="AY18" i="23"/>
  <c r="Q18" i="23" s="1"/>
  <c r="M21" i="23"/>
  <c r="M34" i="23"/>
  <c r="AY37" i="23"/>
  <c r="Q37" i="23" s="1"/>
  <c r="AC50" i="23"/>
  <c r="AY50" i="23"/>
  <c r="Q50" i="23" s="1"/>
  <c r="I50" i="23"/>
  <c r="M50" i="23" s="1"/>
  <c r="M51" i="23"/>
  <c r="AC65" i="23"/>
  <c r="O69" i="23"/>
  <c r="AT69" i="23"/>
  <c r="BG69" i="23" s="1"/>
  <c r="AK89" i="23"/>
  <c r="AY89" i="23"/>
  <c r="Q89" i="23" s="1"/>
  <c r="M89" i="23"/>
  <c r="AC89" i="23"/>
  <c r="Z89" i="23"/>
  <c r="P127" i="23"/>
  <c r="Z18" i="23"/>
  <c r="I23" i="23"/>
  <c r="M23" i="23" s="1"/>
  <c r="M14" i="23"/>
  <c r="Z17" i="23"/>
  <c r="M28" i="23"/>
  <c r="M35" i="23"/>
  <c r="Z38" i="23"/>
  <c r="I41" i="23"/>
  <c r="M41" i="23" s="1"/>
  <c r="AC41" i="23"/>
  <c r="AK42" i="23"/>
  <c r="AC47" i="23"/>
  <c r="M49" i="23"/>
  <c r="I58" i="23"/>
  <c r="M58" i="23" s="1"/>
  <c r="AY58" i="23"/>
  <c r="Q58" i="23" s="1"/>
  <c r="Z60" i="23"/>
  <c r="I62" i="23"/>
  <c r="M62" i="23" s="1"/>
  <c r="AY62" i="23"/>
  <c r="Q62" i="23" s="1"/>
  <c r="AF63" i="23"/>
  <c r="AC69" i="23"/>
  <c r="M69" i="23"/>
  <c r="AY69" i="23"/>
  <c r="Q69" i="23" s="1"/>
  <c r="AB71" i="23"/>
  <c r="Z74" i="23"/>
  <c r="AY77" i="23"/>
  <c r="Q77" i="23" s="1"/>
  <c r="I77" i="23"/>
  <c r="AK77" i="23"/>
  <c r="AC77" i="23"/>
  <c r="M77" i="23"/>
  <c r="AB79" i="23"/>
  <c r="I81" i="23"/>
  <c r="M81" i="23" s="1"/>
  <c r="O94" i="23"/>
  <c r="AT94" i="23"/>
  <c r="AT118" i="23"/>
  <c r="O118" i="23"/>
  <c r="S118" i="23" s="1"/>
  <c r="Z46" i="23"/>
  <c r="AC48" i="23"/>
  <c r="Z48" i="23"/>
  <c r="M48" i="23"/>
  <c r="AK48" i="23"/>
  <c r="I54" i="23"/>
  <c r="AY54" i="23"/>
  <c r="Q54" i="23" s="1"/>
  <c r="AK54" i="23"/>
  <c r="AC54" i="23"/>
  <c r="AK82" i="23"/>
  <c r="AC82" i="23"/>
  <c r="Z82" i="23"/>
  <c r="M82" i="23"/>
  <c r="Z100" i="23"/>
  <c r="AY100" i="23"/>
  <c r="Q100" i="23" s="1"/>
  <c r="AC100" i="23"/>
  <c r="I100" i="23"/>
  <c r="M100" i="23" s="1"/>
  <c r="AF101" i="23"/>
  <c r="T101" i="23" s="1"/>
  <c r="AE101" i="23"/>
  <c r="Z66" i="23"/>
  <c r="AY66" i="23"/>
  <c r="Q66" i="23" s="1"/>
  <c r="AC66" i="23"/>
  <c r="AK70" i="23"/>
  <c r="AC70" i="23"/>
  <c r="Z70" i="23"/>
  <c r="I70" i="23"/>
  <c r="AT104" i="23"/>
  <c r="BG104" i="23" s="1"/>
  <c r="O104" i="23"/>
  <c r="S104" i="23" s="1"/>
  <c r="AE104" i="23" s="1"/>
  <c r="Z111" i="23"/>
  <c r="AY111" i="23"/>
  <c r="Q111" i="23" s="1"/>
  <c r="I111" i="23"/>
  <c r="M111" i="23" s="1"/>
  <c r="AK111" i="23"/>
  <c r="BG63" i="23"/>
  <c r="I66" i="23"/>
  <c r="M66" i="23" s="1"/>
  <c r="AK66" i="23"/>
  <c r="S67" i="23"/>
  <c r="M70" i="23"/>
  <c r="AK73" i="23"/>
  <c r="I73" i="23"/>
  <c r="AC73" i="23"/>
  <c r="M73" i="23"/>
  <c r="AK95" i="23"/>
  <c r="Z95" i="23"/>
  <c r="I95" i="23"/>
  <c r="M95" i="23"/>
  <c r="AY95" i="23"/>
  <c r="Q95" i="23" s="1"/>
  <c r="AC99" i="23"/>
  <c r="AB99" i="23"/>
  <c r="I99" i="23"/>
  <c r="AY99" i="23"/>
  <c r="Q99" i="23" s="1"/>
  <c r="M99" i="23"/>
  <c r="AT114" i="23"/>
  <c r="O114" i="23"/>
  <c r="Z118" i="23"/>
  <c r="AY118" i="23"/>
  <c r="Q118" i="23" s="1"/>
  <c r="I118" i="23"/>
  <c r="M118" i="23" s="1"/>
  <c r="AC118" i="23"/>
  <c r="O124" i="23"/>
  <c r="AT124" i="23"/>
  <c r="AC61" i="23"/>
  <c r="AK61" i="23"/>
  <c r="AY70" i="23"/>
  <c r="Q70" i="23" s="1"/>
  <c r="AC75" i="23"/>
  <c r="AY75" i="23"/>
  <c r="Q75" i="23" s="1"/>
  <c r="AK75" i="23"/>
  <c r="Z80" i="23"/>
  <c r="I80" i="23"/>
  <c r="M80" i="23" s="1"/>
  <c r="AY80" i="23"/>
  <c r="Q80" i="23" s="1"/>
  <c r="AK80" i="23"/>
  <c r="AC84" i="23"/>
  <c r="AY84" i="23"/>
  <c r="Q84" i="23" s="1"/>
  <c r="Z84" i="23"/>
  <c r="AF104" i="23"/>
  <c r="T104" i="23" s="1"/>
  <c r="O108" i="23"/>
  <c r="AT108" i="23"/>
  <c r="AC111" i="23"/>
  <c r="Z63" i="23"/>
  <c r="AK97" i="23"/>
  <c r="AC97" i="23"/>
  <c r="I97" i="23"/>
  <c r="M97" i="23"/>
  <c r="AY97" i="23"/>
  <c r="Q97" i="23" s="1"/>
  <c r="AK107" i="23"/>
  <c r="M107" i="23"/>
  <c r="AY107" i="23"/>
  <c r="Q107" i="23" s="1"/>
  <c r="AY120" i="23"/>
  <c r="Q120" i="23" s="1"/>
  <c r="I120" i="23"/>
  <c r="M120" i="23" s="1"/>
  <c r="AK120" i="23"/>
  <c r="AC120" i="23"/>
  <c r="Z120" i="23"/>
  <c r="AY64" i="23"/>
  <c r="Q64" i="23" s="1"/>
  <c r="S64" i="23" s="1"/>
  <c r="Z103" i="23"/>
  <c r="M103" i="23"/>
  <c r="AY103" i="23"/>
  <c r="Q103" i="23" s="1"/>
  <c r="AK103" i="23"/>
  <c r="AF122" i="23"/>
  <c r="T122" i="23" s="1"/>
  <c r="AC112" i="23"/>
  <c r="AY112" i="23"/>
  <c r="Q112" i="23" s="1"/>
  <c r="S112" i="23" s="1"/>
  <c r="M112" i="23"/>
  <c r="Z112" i="23"/>
  <c r="Z114" i="23"/>
  <c r="AY114" i="23"/>
  <c r="Q114" i="23" s="1"/>
  <c r="I114" i="23"/>
  <c r="M114" i="23" s="1"/>
  <c r="AC114" i="23"/>
  <c r="S116" i="23"/>
  <c r="AE116" i="23" s="1"/>
  <c r="AC124" i="23"/>
  <c r="Z124" i="23"/>
  <c r="I124" i="23"/>
  <c r="M124" i="23"/>
  <c r="AY124" i="23"/>
  <c r="Q124" i="23" s="1"/>
  <c r="AY83" i="23"/>
  <c r="Q83" i="23" s="1"/>
  <c r="S83" i="23" s="1"/>
  <c r="I83" i="23"/>
  <c r="M83" i="23" s="1"/>
  <c r="Z85" i="23"/>
  <c r="I85" i="23"/>
  <c r="M85" i="23" s="1"/>
  <c r="AC94" i="23"/>
  <c r="AY94" i="23"/>
  <c r="Q94" i="23" s="1"/>
  <c r="I94" i="23"/>
  <c r="Z94" i="23"/>
  <c r="M94" i="23"/>
  <c r="Z106" i="23"/>
  <c r="AK106" i="23"/>
  <c r="M106" i="23"/>
  <c r="AY106" i="23"/>
  <c r="Q106" i="23" s="1"/>
  <c r="AC106" i="23"/>
  <c r="AC109" i="23"/>
  <c r="AY109" i="23"/>
  <c r="Q109" i="23" s="1"/>
  <c r="Z109" i="23"/>
  <c r="AK109" i="23"/>
  <c r="I109" i="23"/>
  <c r="M109" i="23" s="1"/>
  <c r="I112" i="23"/>
  <c r="BG119" i="23"/>
  <c r="Z123" i="23"/>
  <c r="M123" i="23"/>
  <c r="AY123" i="23"/>
  <c r="Q123" i="23" s="1"/>
  <c r="I123" i="23"/>
  <c r="AK123" i="23"/>
  <c r="AC123" i="23"/>
  <c r="AK110" i="23"/>
  <c r="AY110" i="23"/>
  <c r="Q110" i="23" s="1"/>
  <c r="Z110" i="23"/>
  <c r="AE119" i="23"/>
  <c r="AF119" i="23"/>
  <c r="T119" i="23" s="1"/>
  <c r="BG122" i="23"/>
  <c r="AY93" i="23"/>
  <c r="Q93" i="23" s="1"/>
  <c r="I93" i="23"/>
  <c r="AK93" i="23"/>
  <c r="Z93" i="23"/>
  <c r="AC101" i="23"/>
  <c r="M110" i="23"/>
  <c r="BG113" i="23"/>
  <c r="Z113" i="23"/>
  <c r="AB87" i="23"/>
  <c r="AY87" i="23"/>
  <c r="Q87" i="23" s="1"/>
  <c r="Z87" i="23"/>
  <c r="M87" i="23"/>
  <c r="AK92" i="23"/>
  <c r="AC92" i="23"/>
  <c r="M93" i="23"/>
  <c r="AC105" i="23"/>
  <c r="Z105" i="23"/>
  <c r="M105" i="23"/>
  <c r="AK105" i="23"/>
  <c r="I105" i="23"/>
  <c r="Z108" i="23"/>
  <c r="AY108" i="23"/>
  <c r="Q108" i="23" s="1"/>
  <c r="M108" i="23"/>
  <c r="I113" i="23"/>
  <c r="M113" i="23" s="1"/>
  <c r="AC113" i="23"/>
  <c r="O122" i="23"/>
  <c r="S122" i="23" s="1"/>
  <c r="AE122" i="23" s="1"/>
  <c r="AY96" i="23"/>
  <c r="Q96" i="23" s="1"/>
  <c r="I96" i="23"/>
  <c r="M96" i="23" s="1"/>
  <c r="AK96" i="23"/>
  <c r="Z117" i="23"/>
  <c r="AY117" i="23"/>
  <c r="I117" i="23"/>
  <c r="M117" i="23" s="1"/>
  <c r="AC122" i="23"/>
  <c r="AE40" i="24" l="1"/>
  <c r="AF40" i="24"/>
  <c r="T40" i="24" s="1"/>
  <c r="AE63" i="24"/>
  <c r="AF63" i="24"/>
  <c r="AE49" i="24"/>
  <c r="U49" i="24" s="1"/>
  <c r="AF49" i="24"/>
  <c r="T49" i="24" s="1"/>
  <c r="AF72" i="24"/>
  <c r="T72" i="24" s="1"/>
  <c r="X116" i="24"/>
  <c r="AE93" i="24"/>
  <c r="AF93" i="24"/>
  <c r="T93" i="24" s="1"/>
  <c r="AF124" i="24"/>
  <c r="T124" i="24" s="1"/>
  <c r="AE36" i="24"/>
  <c r="AF103" i="24"/>
  <c r="T103" i="24" s="1"/>
  <c r="AF70" i="24"/>
  <c r="T70" i="24" s="1"/>
  <c r="AE47" i="24"/>
  <c r="AF77" i="24"/>
  <c r="T77" i="24" s="1"/>
  <c r="AE77" i="24"/>
  <c r="U77" i="24" s="1"/>
  <c r="AF64" i="24"/>
  <c r="T64" i="24" s="1"/>
  <c r="AE45" i="24"/>
  <c r="AF45" i="24"/>
  <c r="T45" i="24" s="1"/>
  <c r="AE28" i="24"/>
  <c r="AF59" i="24"/>
  <c r="T59" i="24" s="1"/>
  <c r="AE23" i="24"/>
  <c r="AT18" i="24"/>
  <c r="BG18" i="24" s="1"/>
  <c r="O18" i="24"/>
  <c r="S18" i="24" s="1"/>
  <c r="AF18" i="24" s="1"/>
  <c r="T18" i="24" s="1"/>
  <c r="AE113" i="24"/>
  <c r="AF113" i="24"/>
  <c r="T113" i="24" s="1"/>
  <c r="AT112" i="24"/>
  <c r="BG112" i="24" s="1"/>
  <c r="O112" i="24"/>
  <c r="S112" i="24" s="1"/>
  <c r="AF122" i="24"/>
  <c r="T122" i="24" s="1"/>
  <c r="AT96" i="24"/>
  <c r="BG96" i="24" s="1"/>
  <c r="O96" i="24"/>
  <c r="S96" i="24" s="1"/>
  <c r="AE96" i="24" s="1"/>
  <c r="U96" i="24" s="1"/>
  <c r="O69" i="24"/>
  <c r="S69" i="24" s="1"/>
  <c r="AT69" i="24"/>
  <c r="BG69" i="24" s="1"/>
  <c r="Q50" i="24"/>
  <c r="S50" i="24" s="1"/>
  <c r="AF50" i="24" s="1"/>
  <c r="T50" i="24" s="1"/>
  <c r="BG50" i="24"/>
  <c r="S78" i="24"/>
  <c r="AE78" i="24" s="1"/>
  <c r="U78" i="24" s="1"/>
  <c r="AF65" i="24"/>
  <c r="T65" i="24" s="1"/>
  <c r="BG56" i="24"/>
  <c r="AT26" i="24"/>
  <c r="BG26" i="24" s="1"/>
  <c r="O26" i="24"/>
  <c r="S26" i="24" s="1"/>
  <c r="AY127" i="24"/>
  <c r="O47" i="24"/>
  <c r="S47" i="24" s="1"/>
  <c r="AF47" i="24" s="1"/>
  <c r="T47" i="24" s="1"/>
  <c r="AT47" i="24"/>
  <c r="BG47" i="24" s="1"/>
  <c r="AT37" i="24"/>
  <c r="BG37" i="24" s="1"/>
  <c r="O37" i="24"/>
  <c r="S37" i="24" s="1"/>
  <c r="BG34" i="24"/>
  <c r="U35" i="24"/>
  <c r="AE109" i="24"/>
  <c r="AF109" i="24"/>
  <c r="T109" i="24" s="1"/>
  <c r="AB127" i="24"/>
  <c r="AE112" i="24"/>
  <c r="U112" i="24" s="1"/>
  <c r="AF112" i="24"/>
  <c r="T112" i="24" s="1"/>
  <c r="AT98" i="24"/>
  <c r="BG98" i="24" s="1"/>
  <c r="O98" i="24"/>
  <c r="S98" i="24" s="1"/>
  <c r="AF98" i="24" s="1"/>
  <c r="T98" i="24" s="1"/>
  <c r="AE121" i="24"/>
  <c r="O71" i="24"/>
  <c r="S71" i="24" s="1"/>
  <c r="AF71" i="24" s="1"/>
  <c r="T71" i="24" s="1"/>
  <c r="AT71" i="24"/>
  <c r="BG71" i="24" s="1"/>
  <c r="AT110" i="24"/>
  <c r="BG110" i="24" s="1"/>
  <c r="O110" i="24"/>
  <c r="S110" i="24" s="1"/>
  <c r="AF110" i="24" s="1"/>
  <c r="T110" i="24" s="1"/>
  <c r="AF100" i="24"/>
  <c r="T100" i="24" s="1"/>
  <c r="AE100" i="24"/>
  <c r="AT91" i="24"/>
  <c r="BG91" i="24" s="1"/>
  <c r="O91" i="24"/>
  <c r="S91" i="24" s="1"/>
  <c r="AT89" i="24"/>
  <c r="BG89" i="24" s="1"/>
  <c r="O89" i="24"/>
  <c r="S89" i="24" s="1"/>
  <c r="AF89" i="24" s="1"/>
  <c r="T89" i="24" s="1"/>
  <c r="AE69" i="24"/>
  <c r="AF69" i="24"/>
  <c r="T69" i="24" s="1"/>
  <c r="O57" i="24"/>
  <c r="S57" i="24" s="1"/>
  <c r="AE57" i="24" s="1"/>
  <c r="AT57" i="24"/>
  <c r="BG57" i="24" s="1"/>
  <c r="AF24" i="24"/>
  <c r="T24" i="24" s="1"/>
  <c r="AE24" i="24"/>
  <c r="AT53" i="24"/>
  <c r="BG53" i="24" s="1"/>
  <c r="O53" i="24"/>
  <c r="S53" i="24" s="1"/>
  <c r="AE53" i="24" s="1"/>
  <c r="BG32" i="24"/>
  <c r="AE22" i="24"/>
  <c r="O22" i="24"/>
  <c r="S22" i="24" s="1"/>
  <c r="AF22" i="24" s="1"/>
  <c r="T22" i="24" s="1"/>
  <c r="AT22" i="24"/>
  <c r="BG22" i="24" s="1"/>
  <c r="AE56" i="24"/>
  <c r="U56" i="24" s="1"/>
  <c r="X56" i="24" s="1"/>
  <c r="I127" i="24"/>
  <c r="BG77" i="24"/>
  <c r="BG33" i="24"/>
  <c r="O27" i="24"/>
  <c r="S27" i="24" s="1"/>
  <c r="AT27" i="24"/>
  <c r="BG27" i="24" s="1"/>
  <c r="S34" i="24"/>
  <c r="AT111" i="24"/>
  <c r="BG111" i="24" s="1"/>
  <c r="O111" i="24"/>
  <c r="S111" i="24" s="1"/>
  <c r="AE98" i="24"/>
  <c r="O119" i="24"/>
  <c r="S119" i="24" s="1"/>
  <c r="AF119" i="24" s="1"/>
  <c r="T119" i="24" s="1"/>
  <c r="AT119" i="24"/>
  <c r="BG119" i="24" s="1"/>
  <c r="AF96" i="24"/>
  <c r="T96" i="24" s="1"/>
  <c r="AF58" i="24"/>
  <c r="T58" i="24" s="1"/>
  <c r="AE58" i="24"/>
  <c r="AF16" i="24"/>
  <c r="T16" i="24" s="1"/>
  <c r="AE16" i="24"/>
  <c r="O87" i="24"/>
  <c r="S87" i="24" s="1"/>
  <c r="AT87" i="24"/>
  <c r="BG87" i="24" s="1"/>
  <c r="O72" i="24"/>
  <c r="S72" i="24" s="1"/>
  <c r="AE72" i="24" s="1"/>
  <c r="U72" i="24" s="1"/>
  <c r="AT72" i="24"/>
  <c r="BG72" i="24" s="1"/>
  <c r="AE97" i="24"/>
  <c r="U97" i="24" s="1"/>
  <c r="AF97" i="24"/>
  <c r="O83" i="24"/>
  <c r="S83" i="24" s="1"/>
  <c r="AF83" i="24" s="1"/>
  <c r="T83" i="24" s="1"/>
  <c r="AT83" i="24"/>
  <c r="BG83" i="24" s="1"/>
  <c r="O29" i="24"/>
  <c r="S29" i="24" s="1"/>
  <c r="AT29" i="24"/>
  <c r="BG29" i="24" s="1"/>
  <c r="AT51" i="24"/>
  <c r="BG51" i="24" s="1"/>
  <c r="O51" i="24"/>
  <c r="S51" i="24" s="1"/>
  <c r="AF51" i="24" s="1"/>
  <c r="T51" i="24" s="1"/>
  <c r="AE54" i="24"/>
  <c r="U54" i="24" s="1"/>
  <c r="AF54" i="24"/>
  <c r="T54" i="24" s="1"/>
  <c r="AT24" i="24"/>
  <c r="BG24" i="24" s="1"/>
  <c r="O24" i="24"/>
  <c r="S24" i="24" s="1"/>
  <c r="O17" i="24"/>
  <c r="S17" i="24" s="1"/>
  <c r="AT17" i="24"/>
  <c r="BG17" i="24" s="1"/>
  <c r="AF76" i="24"/>
  <c r="T76" i="24" s="1"/>
  <c r="AE76" i="24"/>
  <c r="U76" i="24" s="1"/>
  <c r="AT55" i="24"/>
  <c r="BG55" i="24" s="1"/>
  <c r="O55" i="24"/>
  <c r="S55" i="24" s="1"/>
  <c r="AE55" i="24" s="1"/>
  <c r="U55" i="24" s="1"/>
  <c r="AF84" i="24"/>
  <c r="T84" i="24" s="1"/>
  <c r="AT79" i="24"/>
  <c r="BG79" i="24" s="1"/>
  <c r="O79" i="24"/>
  <c r="S79" i="24" s="1"/>
  <c r="AF79" i="24" s="1"/>
  <c r="T79" i="24" s="1"/>
  <c r="X52" i="24"/>
  <c r="O36" i="24"/>
  <c r="S36" i="24" s="1"/>
  <c r="AF36" i="24" s="1"/>
  <c r="T36" i="24" s="1"/>
  <c r="AT36" i="24"/>
  <c r="BG36" i="24" s="1"/>
  <c r="AF114" i="24"/>
  <c r="T114" i="24" s="1"/>
  <c r="AE114" i="24"/>
  <c r="AE107" i="24"/>
  <c r="U107" i="24" s="1"/>
  <c r="AF111" i="24"/>
  <c r="T111" i="24" s="1"/>
  <c r="AE111" i="24"/>
  <c r="U111" i="24" s="1"/>
  <c r="AT120" i="24"/>
  <c r="BG120" i="24" s="1"/>
  <c r="O120" i="24"/>
  <c r="S120" i="24" s="1"/>
  <c r="AT124" i="24"/>
  <c r="BG124" i="24" s="1"/>
  <c r="O124" i="24"/>
  <c r="S124" i="24" s="1"/>
  <c r="AE124" i="24" s="1"/>
  <c r="U124" i="24" s="1"/>
  <c r="BG82" i="24"/>
  <c r="AE48" i="24"/>
  <c r="U48" i="24" s="1"/>
  <c r="AF48" i="24"/>
  <c r="T48" i="24" s="1"/>
  <c r="AT70" i="24"/>
  <c r="BG70" i="24" s="1"/>
  <c r="O70" i="24"/>
  <c r="S70" i="24" s="1"/>
  <c r="AE70" i="24" s="1"/>
  <c r="U70" i="24" s="1"/>
  <c r="O39" i="24"/>
  <c r="S39" i="24" s="1"/>
  <c r="AT39" i="24"/>
  <c r="BG39" i="24" s="1"/>
  <c r="AE32" i="24"/>
  <c r="U32" i="24" s="1"/>
  <c r="AF32" i="24"/>
  <c r="T32" i="24" s="1"/>
  <c r="AF17" i="24"/>
  <c r="T17" i="24" s="1"/>
  <c r="AE17" i="24"/>
  <c r="O68" i="24"/>
  <c r="S68" i="24" s="1"/>
  <c r="AF68" i="24" s="1"/>
  <c r="T68" i="24" s="1"/>
  <c r="AT68" i="24"/>
  <c r="BG68" i="24" s="1"/>
  <c r="AT15" i="24"/>
  <c r="BG15" i="24" s="1"/>
  <c r="O15" i="24"/>
  <c r="S15" i="24" s="1"/>
  <c r="AF15" i="24" s="1"/>
  <c r="T15" i="24" s="1"/>
  <c r="AT31" i="24"/>
  <c r="BG31" i="24" s="1"/>
  <c r="O31" i="24"/>
  <c r="S31" i="24" s="1"/>
  <c r="AF31" i="24" s="1"/>
  <c r="T31" i="24" s="1"/>
  <c r="BG54" i="24"/>
  <c r="O122" i="24"/>
  <c r="S122" i="24" s="1"/>
  <c r="AE122" i="24" s="1"/>
  <c r="U122" i="24" s="1"/>
  <c r="AT122" i="24"/>
  <c r="BG122" i="24" s="1"/>
  <c r="S104" i="24"/>
  <c r="AE104" i="24" s="1"/>
  <c r="U104" i="24" s="1"/>
  <c r="AF26" i="24"/>
  <c r="T26" i="24" s="1"/>
  <c r="AE26" i="24"/>
  <c r="U26" i="24" s="1"/>
  <c r="AF55" i="24"/>
  <c r="T55" i="24" s="1"/>
  <c r="Q102" i="24"/>
  <c r="S102" i="24" s="1"/>
  <c r="BG102" i="24"/>
  <c r="O105" i="24"/>
  <c r="S105" i="24" s="1"/>
  <c r="AT105" i="24"/>
  <c r="BG105" i="24" s="1"/>
  <c r="AT121" i="24"/>
  <c r="BG121" i="24" s="1"/>
  <c r="O121" i="24"/>
  <c r="S121" i="24" s="1"/>
  <c r="AF121" i="24" s="1"/>
  <c r="T121" i="24" s="1"/>
  <c r="AT90" i="24"/>
  <c r="BG90" i="24" s="1"/>
  <c r="O90" i="24"/>
  <c r="S90" i="24" s="1"/>
  <c r="AF120" i="24"/>
  <c r="T120" i="24" s="1"/>
  <c r="AE120" i="24"/>
  <c r="AE116" i="24"/>
  <c r="U116" i="24" s="1"/>
  <c r="U94" i="24"/>
  <c r="AT95" i="24"/>
  <c r="BG95" i="24" s="1"/>
  <c r="O95" i="24"/>
  <c r="S95" i="24" s="1"/>
  <c r="AF78" i="24"/>
  <c r="T78" i="24" s="1"/>
  <c r="O125" i="24"/>
  <c r="S125" i="24" s="1"/>
  <c r="AT125" i="24"/>
  <c r="BG125" i="24" s="1"/>
  <c r="AT75" i="24"/>
  <c r="BG75" i="24" s="1"/>
  <c r="O75" i="24"/>
  <c r="S75" i="24" s="1"/>
  <c r="AE75" i="24" s="1"/>
  <c r="BG108" i="24"/>
  <c r="O63" i="24"/>
  <c r="AT63" i="24"/>
  <c r="BG63" i="24" s="1"/>
  <c r="O97" i="24"/>
  <c r="AT97" i="24"/>
  <c r="AE13" i="24"/>
  <c r="AE51" i="24"/>
  <c r="AF39" i="24"/>
  <c r="T39" i="24" s="1"/>
  <c r="AE39" i="24"/>
  <c r="AE14" i="24"/>
  <c r="AF34" i="24"/>
  <c r="T34" i="24" s="1"/>
  <c r="AE34" i="24"/>
  <c r="U34" i="24" s="1"/>
  <c r="AE68" i="24"/>
  <c r="AC127" i="24"/>
  <c r="AT38" i="24"/>
  <c r="BG38" i="24" s="1"/>
  <c r="O38" i="24"/>
  <c r="S38" i="24" s="1"/>
  <c r="AE38" i="24" s="1"/>
  <c r="S43" i="24"/>
  <c r="AF43" i="24" s="1"/>
  <c r="T43" i="24" s="1"/>
  <c r="AT99" i="24"/>
  <c r="BG99" i="24" s="1"/>
  <c r="O99" i="24"/>
  <c r="S99" i="24" s="1"/>
  <c r="AF99" i="24" s="1"/>
  <c r="T99" i="24" s="1"/>
  <c r="AT13" i="24"/>
  <c r="BG13" i="24" s="1"/>
  <c r="O13" i="24"/>
  <c r="S13" i="24" s="1"/>
  <c r="AF13" i="24" s="1"/>
  <c r="T13" i="24" s="1"/>
  <c r="X30" i="24"/>
  <c r="AF118" i="24"/>
  <c r="T118" i="24" s="1"/>
  <c r="AE118" i="24"/>
  <c r="U118" i="24" s="1"/>
  <c r="AF82" i="24"/>
  <c r="T82" i="24" s="1"/>
  <c r="AE82" i="24"/>
  <c r="O85" i="24"/>
  <c r="S85" i="24" s="1"/>
  <c r="AF85" i="24" s="1"/>
  <c r="T85" i="24" s="1"/>
  <c r="AT85" i="24"/>
  <c r="BG85" i="24" s="1"/>
  <c r="O80" i="24"/>
  <c r="S80" i="24" s="1"/>
  <c r="AT80" i="24"/>
  <c r="BG80" i="24" s="1"/>
  <c r="AT64" i="24"/>
  <c r="BG64" i="24" s="1"/>
  <c r="O64" i="24"/>
  <c r="S64" i="24" s="1"/>
  <c r="AE64" i="24" s="1"/>
  <c r="U64" i="24" s="1"/>
  <c r="AE20" i="24"/>
  <c r="U20" i="24" s="1"/>
  <c r="AF20" i="24"/>
  <c r="T20" i="24" s="1"/>
  <c r="S108" i="24"/>
  <c r="AF87" i="24"/>
  <c r="T87" i="24" s="1"/>
  <c r="AE87" i="24"/>
  <c r="AE67" i="24"/>
  <c r="U67" i="24" s="1"/>
  <c r="O14" i="24"/>
  <c r="S14" i="24" s="1"/>
  <c r="AF14" i="24" s="1"/>
  <c r="T14" i="24" s="1"/>
  <c r="AT14" i="24"/>
  <c r="BG14" i="24" s="1"/>
  <c r="AF37" i="24"/>
  <c r="T37" i="24" s="1"/>
  <c r="AE37" i="24"/>
  <c r="M127" i="24"/>
  <c r="AT42" i="24"/>
  <c r="BG42" i="24" s="1"/>
  <c r="O42" i="24"/>
  <c r="S42" i="24" s="1"/>
  <c r="AF42" i="24" s="1"/>
  <c r="T42" i="24" s="1"/>
  <c r="O28" i="24"/>
  <c r="S28" i="24" s="1"/>
  <c r="AF28" i="24" s="1"/>
  <c r="T28" i="24" s="1"/>
  <c r="AT28" i="24"/>
  <c r="BG28" i="24" s="1"/>
  <c r="BG43" i="24"/>
  <c r="AF123" i="24"/>
  <c r="T123" i="24" s="1"/>
  <c r="AE123" i="24"/>
  <c r="U123" i="24" s="1"/>
  <c r="O92" i="24"/>
  <c r="S92" i="24" s="1"/>
  <c r="AF92" i="24" s="1"/>
  <c r="T92" i="24" s="1"/>
  <c r="AT92" i="24"/>
  <c r="BG92" i="24" s="1"/>
  <c r="O59" i="24"/>
  <c r="S59" i="24" s="1"/>
  <c r="AE59" i="24" s="1"/>
  <c r="U59" i="24" s="1"/>
  <c r="AT59" i="24"/>
  <c r="BG59" i="24" s="1"/>
  <c r="AK127" i="24"/>
  <c r="AT12" i="24"/>
  <c r="O12" i="24"/>
  <c r="O117" i="24"/>
  <c r="S117" i="24" s="1"/>
  <c r="AF117" i="24" s="1"/>
  <c r="T117" i="24" s="1"/>
  <c r="AT117" i="24"/>
  <c r="BG117" i="24" s="1"/>
  <c r="Q118" i="24"/>
  <c r="S118" i="24" s="1"/>
  <c r="BG118" i="24"/>
  <c r="O123" i="24"/>
  <c r="S123" i="24" s="1"/>
  <c r="AT123" i="24"/>
  <c r="BG123" i="24" s="1"/>
  <c r="O106" i="24"/>
  <c r="S106" i="24" s="1"/>
  <c r="AF106" i="24" s="1"/>
  <c r="T106" i="24" s="1"/>
  <c r="AT106" i="24"/>
  <c r="BG106" i="24" s="1"/>
  <c r="AT84" i="24"/>
  <c r="BG84" i="24" s="1"/>
  <c r="O84" i="24"/>
  <c r="S84" i="24" s="1"/>
  <c r="AE84" i="24" s="1"/>
  <c r="U84" i="24" s="1"/>
  <c r="AE90" i="24"/>
  <c r="AF90" i="24"/>
  <c r="T90" i="24" s="1"/>
  <c r="O103" i="24"/>
  <c r="S103" i="24" s="1"/>
  <c r="AE103" i="24" s="1"/>
  <c r="U103" i="24" s="1"/>
  <c r="AT103" i="24"/>
  <c r="BG103" i="24" s="1"/>
  <c r="AE71" i="24"/>
  <c r="AF104" i="24"/>
  <c r="T104" i="24" s="1"/>
  <c r="AF95" i="24"/>
  <c r="T95" i="24" s="1"/>
  <c r="AE95" i="24"/>
  <c r="U95" i="24" s="1"/>
  <c r="AF80" i="24"/>
  <c r="T80" i="24" s="1"/>
  <c r="AE80" i="24"/>
  <c r="U80" i="24" s="1"/>
  <c r="O62" i="24"/>
  <c r="S62" i="24" s="1"/>
  <c r="AF62" i="24" s="1"/>
  <c r="T62" i="24" s="1"/>
  <c r="AT62" i="24"/>
  <c r="BG62" i="24" s="1"/>
  <c r="AE66" i="24"/>
  <c r="U66" i="24" s="1"/>
  <c r="AF66" i="24"/>
  <c r="T66" i="24" s="1"/>
  <c r="BG104" i="24"/>
  <c r="O74" i="24"/>
  <c r="S74" i="24" s="1"/>
  <c r="AF74" i="24" s="1"/>
  <c r="T74" i="24" s="1"/>
  <c r="AT74" i="24"/>
  <c r="BG74" i="24" s="1"/>
  <c r="AT60" i="24"/>
  <c r="BG60" i="24" s="1"/>
  <c r="O60" i="24"/>
  <c r="S60" i="24" s="1"/>
  <c r="AF60" i="24" s="1"/>
  <c r="T60" i="24" s="1"/>
  <c r="O65" i="24"/>
  <c r="S65" i="24" s="1"/>
  <c r="AE65" i="24" s="1"/>
  <c r="U65" i="24" s="1"/>
  <c r="AT65" i="24"/>
  <c r="BG65" i="24" s="1"/>
  <c r="X44" i="24"/>
  <c r="AT73" i="24"/>
  <c r="BG73" i="24" s="1"/>
  <c r="O73" i="24"/>
  <c r="S73" i="24" s="1"/>
  <c r="AF73" i="24" s="1"/>
  <c r="T73" i="24" s="1"/>
  <c r="BG48" i="24"/>
  <c r="AT61" i="24"/>
  <c r="BG61" i="24" s="1"/>
  <c r="O61" i="24"/>
  <c r="S61" i="24" s="1"/>
  <c r="AF61" i="24" s="1"/>
  <c r="T61" i="24" s="1"/>
  <c r="AT86" i="24"/>
  <c r="BG86" i="24" s="1"/>
  <c r="O86" i="24"/>
  <c r="S86" i="24" s="1"/>
  <c r="AF86" i="24" s="1"/>
  <c r="T86" i="24" s="1"/>
  <c r="AF27" i="24"/>
  <c r="T27" i="24" s="1"/>
  <c r="AE27" i="24"/>
  <c r="Z127" i="24"/>
  <c r="O23" i="24"/>
  <c r="S23" i="24" s="1"/>
  <c r="AF23" i="24" s="1"/>
  <c r="T23" i="24" s="1"/>
  <c r="AT23" i="24"/>
  <c r="BG23" i="24" s="1"/>
  <c r="AF37" i="23"/>
  <c r="T37" i="23" s="1"/>
  <c r="AE37" i="23"/>
  <c r="U37" i="23" s="1"/>
  <c r="AF118" i="23"/>
  <c r="T118" i="23" s="1"/>
  <c r="AE118" i="23"/>
  <c r="AF23" i="23"/>
  <c r="T23" i="23" s="1"/>
  <c r="AE23" i="23"/>
  <c r="AF33" i="23"/>
  <c r="AE33" i="23"/>
  <c r="U33" i="23" s="1"/>
  <c r="AE52" i="23"/>
  <c r="AE78" i="23"/>
  <c r="AF60" i="23"/>
  <c r="T60" i="23" s="1"/>
  <c r="AE60" i="23"/>
  <c r="U60" i="23" s="1"/>
  <c r="AF117" i="23"/>
  <c r="T117" i="23" s="1"/>
  <c r="AE117" i="23"/>
  <c r="AE111" i="23"/>
  <c r="AF115" i="23"/>
  <c r="T115" i="23" s="1"/>
  <c r="AF29" i="23"/>
  <c r="T29" i="23" s="1"/>
  <c r="AE30" i="23"/>
  <c r="AE102" i="23"/>
  <c r="AF24" i="23"/>
  <c r="T24" i="23" s="1"/>
  <c r="AF55" i="23"/>
  <c r="T55" i="23" s="1"/>
  <c r="AE55" i="23"/>
  <c r="AF19" i="23"/>
  <c r="T19" i="23" s="1"/>
  <c r="AE19" i="23"/>
  <c r="AF50" i="23"/>
  <c r="T50" i="23" s="1"/>
  <c r="AE50" i="23"/>
  <c r="U50" i="23" s="1"/>
  <c r="AE17" i="23"/>
  <c r="AF79" i="23"/>
  <c r="T79" i="23" s="1"/>
  <c r="AE79" i="23"/>
  <c r="AE64" i="23"/>
  <c r="AF64" i="23"/>
  <c r="T64" i="23" s="1"/>
  <c r="AE58" i="23"/>
  <c r="AF58" i="23"/>
  <c r="T58" i="23" s="1"/>
  <c r="AE98" i="23"/>
  <c r="U98" i="23" s="1"/>
  <c r="AF98" i="23"/>
  <c r="T98" i="23" s="1"/>
  <c r="AE31" i="23"/>
  <c r="AF31" i="23"/>
  <c r="T31" i="23" s="1"/>
  <c r="O39" i="23"/>
  <c r="S39" i="23" s="1"/>
  <c r="AE39" i="23" s="1"/>
  <c r="AT39" i="23"/>
  <c r="BG39" i="23" s="1"/>
  <c r="AT96" i="23"/>
  <c r="BG96" i="23" s="1"/>
  <c r="O96" i="23"/>
  <c r="S96" i="23" s="1"/>
  <c r="AE96" i="23" s="1"/>
  <c r="U119" i="23"/>
  <c r="AF123" i="23"/>
  <c r="T123" i="23" s="1"/>
  <c r="O103" i="23"/>
  <c r="S103" i="23" s="1"/>
  <c r="AF103" i="23" s="1"/>
  <c r="T103" i="23" s="1"/>
  <c r="AT103" i="23"/>
  <c r="BG103" i="23" s="1"/>
  <c r="AT95" i="23"/>
  <c r="BG95" i="23" s="1"/>
  <c r="O95" i="23"/>
  <c r="S95" i="23" s="1"/>
  <c r="U104" i="23"/>
  <c r="AT54" i="23"/>
  <c r="BG54" i="23" s="1"/>
  <c r="O54" i="23"/>
  <c r="S54" i="23" s="1"/>
  <c r="AE54" i="23" s="1"/>
  <c r="U54" i="23" s="1"/>
  <c r="AF49" i="23"/>
  <c r="T49" i="23" s="1"/>
  <c r="AE49" i="23"/>
  <c r="U49" i="23" s="1"/>
  <c r="AF28" i="23"/>
  <c r="T28" i="23" s="1"/>
  <c r="AE28" i="23"/>
  <c r="U28" i="23" s="1"/>
  <c r="BG64" i="23"/>
  <c r="AT56" i="23"/>
  <c r="BG56" i="23" s="1"/>
  <c r="O56" i="23"/>
  <c r="S56" i="23" s="1"/>
  <c r="AE56" i="23" s="1"/>
  <c r="AT125" i="23"/>
  <c r="BG125" i="23" s="1"/>
  <c r="O125" i="23"/>
  <c r="S125" i="23" s="1"/>
  <c r="AT74" i="23"/>
  <c r="BG74" i="23" s="1"/>
  <c r="O74" i="23"/>
  <c r="S74" i="23" s="1"/>
  <c r="O29" i="23"/>
  <c r="S29" i="23" s="1"/>
  <c r="AE29" i="23" s="1"/>
  <c r="U29" i="23" s="1"/>
  <c r="AT29" i="23"/>
  <c r="BG29" i="23" s="1"/>
  <c r="O18" i="23"/>
  <c r="S18" i="23" s="1"/>
  <c r="AE18" i="23" s="1"/>
  <c r="AT18" i="23"/>
  <c r="BG18" i="23" s="1"/>
  <c r="AF54" i="23"/>
  <c r="T54" i="23" s="1"/>
  <c r="S87" i="23"/>
  <c r="S22" i="23"/>
  <c r="AF22" i="23" s="1"/>
  <c r="T22" i="23" s="1"/>
  <c r="U84" i="23"/>
  <c r="X84" i="23" s="1"/>
  <c r="O75" i="23"/>
  <c r="S75" i="23" s="1"/>
  <c r="AT75" i="23"/>
  <c r="BG75" i="23" s="1"/>
  <c r="O58" i="23"/>
  <c r="S58" i="23" s="1"/>
  <c r="AT58" i="23"/>
  <c r="BG58" i="23" s="1"/>
  <c r="AT52" i="23"/>
  <c r="BG52" i="23" s="1"/>
  <c r="O52" i="23"/>
  <c r="S52" i="23" s="1"/>
  <c r="AF52" i="23" s="1"/>
  <c r="T52" i="23" s="1"/>
  <c r="AE57" i="23"/>
  <c r="AF15" i="23"/>
  <c r="T15" i="23" s="1"/>
  <c r="AE15" i="23"/>
  <c r="U15" i="23" s="1"/>
  <c r="AT92" i="23"/>
  <c r="BG92" i="23" s="1"/>
  <c r="O92" i="23"/>
  <c r="S92" i="23" s="1"/>
  <c r="AF73" i="23"/>
  <c r="T73" i="23" s="1"/>
  <c r="AE73" i="23"/>
  <c r="U73" i="23" s="1"/>
  <c r="BG118" i="23"/>
  <c r="O77" i="23"/>
  <c r="S77" i="23" s="1"/>
  <c r="AF77" i="23" s="1"/>
  <c r="T77" i="23" s="1"/>
  <c r="AT77" i="23"/>
  <c r="BG77" i="23" s="1"/>
  <c r="AF116" i="23"/>
  <c r="T116" i="23" s="1"/>
  <c r="O88" i="23"/>
  <c r="S88" i="23" s="1"/>
  <c r="AE88" i="23" s="1"/>
  <c r="AT88" i="23"/>
  <c r="BG88" i="23" s="1"/>
  <c r="AE45" i="23"/>
  <c r="AF45" i="23"/>
  <c r="T45" i="23" s="1"/>
  <c r="AT28" i="23"/>
  <c r="BG28" i="23" s="1"/>
  <c r="O28" i="23"/>
  <c r="S28" i="23" s="1"/>
  <c r="BG91" i="23"/>
  <c r="AE74" i="23"/>
  <c r="AF74" i="23"/>
  <c r="T74" i="23" s="1"/>
  <c r="AT59" i="23"/>
  <c r="BG59" i="23" s="1"/>
  <c r="O59" i="23"/>
  <c r="S59" i="23" s="1"/>
  <c r="AF59" i="23" s="1"/>
  <c r="T59" i="23" s="1"/>
  <c r="BG22" i="23"/>
  <c r="O15" i="23"/>
  <c r="S15" i="23" s="1"/>
  <c r="AT15" i="23"/>
  <c r="BG15" i="23" s="1"/>
  <c r="O36" i="23"/>
  <c r="S36" i="23" s="1"/>
  <c r="AT36" i="23"/>
  <c r="BG36" i="23" s="1"/>
  <c r="S27" i="23"/>
  <c r="AF27" i="23" s="1"/>
  <c r="T27" i="23" s="1"/>
  <c r="X122" i="23"/>
  <c r="O66" i="23"/>
  <c r="S66" i="23" s="1"/>
  <c r="AE66" i="23" s="1"/>
  <c r="AT66" i="23"/>
  <c r="BG66" i="23" s="1"/>
  <c r="AT115" i="23"/>
  <c r="BG115" i="23" s="1"/>
  <c r="O115" i="23"/>
  <c r="S115" i="23" s="1"/>
  <c r="AE115" i="23" s="1"/>
  <c r="U115" i="23" s="1"/>
  <c r="O45" i="23"/>
  <c r="AT45" i="23"/>
  <c r="AF87" i="23"/>
  <c r="T87" i="23" s="1"/>
  <c r="AE87" i="23"/>
  <c r="U87" i="23" s="1"/>
  <c r="O97" i="23"/>
  <c r="AT97" i="23"/>
  <c r="U101" i="23"/>
  <c r="BG94" i="23"/>
  <c r="O42" i="23"/>
  <c r="S42" i="23" s="1"/>
  <c r="AF42" i="23" s="1"/>
  <c r="T42" i="23" s="1"/>
  <c r="AT42" i="23"/>
  <c r="BG42" i="23" s="1"/>
  <c r="O51" i="23"/>
  <c r="S51" i="23" s="1"/>
  <c r="AE51" i="23" s="1"/>
  <c r="AT51" i="23"/>
  <c r="BG51" i="23" s="1"/>
  <c r="AT38" i="23"/>
  <c r="BG38" i="23" s="1"/>
  <c r="O38" i="23"/>
  <c r="S38" i="23" s="1"/>
  <c r="AF38" i="23" s="1"/>
  <c r="T38" i="23" s="1"/>
  <c r="O47" i="23"/>
  <c r="S47" i="23" s="1"/>
  <c r="AT47" i="23"/>
  <c r="BG47" i="23" s="1"/>
  <c r="O102" i="23"/>
  <c r="S102" i="23" s="1"/>
  <c r="AF102" i="23" s="1"/>
  <c r="T102" i="23" s="1"/>
  <c r="AT102" i="23"/>
  <c r="BG102" i="23" s="1"/>
  <c r="O40" i="23"/>
  <c r="S40" i="23" s="1"/>
  <c r="AF40" i="23" s="1"/>
  <c r="T40" i="23" s="1"/>
  <c r="AT40" i="23"/>
  <c r="BG40" i="23" s="1"/>
  <c r="S13" i="23"/>
  <c r="AF13" i="23" s="1"/>
  <c r="T13" i="23" s="1"/>
  <c r="O24" i="23"/>
  <c r="S24" i="23" s="1"/>
  <c r="AE24" i="23" s="1"/>
  <c r="U24" i="23" s="1"/>
  <c r="AT24" i="23"/>
  <c r="BG24" i="23" s="1"/>
  <c r="BG27" i="23"/>
  <c r="AT120" i="23"/>
  <c r="BG120" i="23" s="1"/>
  <c r="O120" i="23"/>
  <c r="S120" i="23" s="1"/>
  <c r="AE120" i="23" s="1"/>
  <c r="AE69" i="23"/>
  <c r="AF69" i="23"/>
  <c r="T69" i="23" s="1"/>
  <c r="AE21" i="23"/>
  <c r="AF21" i="23"/>
  <c r="T21" i="23" s="1"/>
  <c r="O43" i="23"/>
  <c r="S43" i="23" s="1"/>
  <c r="AT43" i="23"/>
  <c r="BG43" i="23" s="1"/>
  <c r="O105" i="23"/>
  <c r="S105" i="23" s="1"/>
  <c r="AE105" i="23" s="1"/>
  <c r="U105" i="23" s="1"/>
  <c r="AT105" i="23"/>
  <c r="BG105" i="23" s="1"/>
  <c r="AT93" i="23"/>
  <c r="BG93" i="23" s="1"/>
  <c r="O93" i="23"/>
  <c r="S93" i="23" s="1"/>
  <c r="AF93" i="23" s="1"/>
  <c r="T93" i="23" s="1"/>
  <c r="AT110" i="23"/>
  <c r="BG110" i="23" s="1"/>
  <c r="O110" i="23"/>
  <c r="S110" i="23" s="1"/>
  <c r="AE110" i="23" s="1"/>
  <c r="O80" i="23"/>
  <c r="S80" i="23" s="1"/>
  <c r="AT80" i="23"/>
  <c r="BG80" i="23" s="1"/>
  <c r="O61" i="23"/>
  <c r="S61" i="23" s="1"/>
  <c r="AT61" i="23"/>
  <c r="BG61" i="23" s="1"/>
  <c r="AT111" i="23"/>
  <c r="BG111" i="23" s="1"/>
  <c r="O111" i="23"/>
  <c r="S111" i="23" s="1"/>
  <c r="AF111" i="23" s="1"/>
  <c r="T111" i="23" s="1"/>
  <c r="O48" i="23"/>
  <c r="S48" i="23" s="1"/>
  <c r="AT48" i="23"/>
  <c r="BG48" i="23" s="1"/>
  <c r="S94" i="23"/>
  <c r="AE94" i="23" s="1"/>
  <c r="AT76" i="23"/>
  <c r="BG76" i="23" s="1"/>
  <c r="O76" i="23"/>
  <c r="S76" i="23" s="1"/>
  <c r="AF76" i="23" s="1"/>
  <c r="T76" i="23" s="1"/>
  <c r="S46" i="23"/>
  <c r="AF46" i="23"/>
  <c r="T46" i="23" s="1"/>
  <c r="AE46" i="23"/>
  <c r="U46" i="23" s="1"/>
  <c r="H127" i="23"/>
  <c r="Z12" i="23"/>
  <c r="Z127" i="23" s="1"/>
  <c r="I12" i="23"/>
  <c r="I127" i="23" s="1"/>
  <c r="AK12" i="23"/>
  <c r="AC12" i="23"/>
  <c r="AC127" i="23" s="1"/>
  <c r="AY12" i="23"/>
  <c r="M12" i="23"/>
  <c r="O65" i="23"/>
  <c r="S65" i="23" s="1"/>
  <c r="AF65" i="23" s="1"/>
  <c r="T65" i="23" s="1"/>
  <c r="AT65" i="23"/>
  <c r="BG65" i="23" s="1"/>
  <c r="BG13" i="23"/>
  <c r="O55" i="23"/>
  <c r="S55" i="23" s="1"/>
  <c r="AT55" i="23"/>
  <c r="BG55" i="23" s="1"/>
  <c r="AF97" i="23"/>
  <c r="AE97" i="23"/>
  <c r="U97" i="23" s="1"/>
  <c r="AE35" i="23"/>
  <c r="AF35" i="23"/>
  <c r="T35" i="23" s="1"/>
  <c r="AT25" i="23"/>
  <c r="BG25" i="23" s="1"/>
  <c r="O25" i="23"/>
  <c r="S25" i="23" s="1"/>
  <c r="AT32" i="23"/>
  <c r="BG32" i="23" s="1"/>
  <c r="O32" i="23"/>
  <c r="S32" i="23" s="1"/>
  <c r="AF32" i="23" s="1"/>
  <c r="T32" i="23" s="1"/>
  <c r="U122" i="23"/>
  <c r="AF105" i="23"/>
  <c r="T105" i="23" s="1"/>
  <c r="AF106" i="23"/>
  <c r="T106" i="23" s="1"/>
  <c r="AE85" i="23"/>
  <c r="AF85" i="23"/>
  <c r="T85" i="23" s="1"/>
  <c r="AE112" i="23"/>
  <c r="AF112" i="23"/>
  <c r="T112" i="23" s="1"/>
  <c r="AF107" i="23"/>
  <c r="T107" i="23" s="1"/>
  <c r="AE107" i="23"/>
  <c r="S114" i="23"/>
  <c r="AF114" i="23" s="1"/>
  <c r="T114" i="23" s="1"/>
  <c r="AT73" i="23"/>
  <c r="BG73" i="23" s="1"/>
  <c r="O73" i="23"/>
  <c r="S73" i="23" s="1"/>
  <c r="AF48" i="23"/>
  <c r="T48" i="23" s="1"/>
  <c r="AE48" i="23"/>
  <c r="U48" i="23" s="1"/>
  <c r="BG83" i="23"/>
  <c r="AF14" i="23"/>
  <c r="T14" i="23" s="1"/>
  <c r="AE14" i="23"/>
  <c r="AT89" i="23"/>
  <c r="BG89" i="23" s="1"/>
  <c r="O89" i="23"/>
  <c r="S89" i="23" s="1"/>
  <c r="AE89" i="23" s="1"/>
  <c r="O121" i="23"/>
  <c r="S121" i="23" s="1"/>
  <c r="AT121" i="23"/>
  <c r="BG121" i="23" s="1"/>
  <c r="O81" i="23"/>
  <c r="S81" i="23" s="1"/>
  <c r="AF81" i="23" s="1"/>
  <c r="T81" i="23" s="1"/>
  <c r="AT81" i="23"/>
  <c r="BG81" i="23" s="1"/>
  <c r="O62" i="23"/>
  <c r="S62" i="23" s="1"/>
  <c r="AE62" i="23" s="1"/>
  <c r="AT62" i="23"/>
  <c r="BG62" i="23" s="1"/>
  <c r="AE91" i="23"/>
  <c r="U91" i="23" s="1"/>
  <c r="AF91" i="23"/>
  <c r="T91" i="23" s="1"/>
  <c r="AT90" i="23"/>
  <c r="BG90" i="23" s="1"/>
  <c r="O90" i="23"/>
  <c r="S90" i="23" s="1"/>
  <c r="AE90" i="23" s="1"/>
  <c r="AT44" i="23"/>
  <c r="BG44" i="23" s="1"/>
  <c r="O44" i="23"/>
  <c r="S44" i="23" s="1"/>
  <c r="AF44" i="23" s="1"/>
  <c r="T44" i="23" s="1"/>
  <c r="AT37" i="23"/>
  <c r="BG37" i="23" s="1"/>
  <c r="O37" i="23"/>
  <c r="S37" i="23" s="1"/>
  <c r="AT79" i="23"/>
  <c r="BG79" i="23" s="1"/>
  <c r="O79" i="23"/>
  <c r="S79" i="23" s="1"/>
  <c r="AT57" i="23"/>
  <c r="BG57" i="23" s="1"/>
  <c r="O57" i="23"/>
  <c r="S57" i="23" s="1"/>
  <c r="AF57" i="23" s="1"/>
  <c r="T57" i="23" s="1"/>
  <c r="BG14" i="23"/>
  <c r="AT71" i="23"/>
  <c r="BG71" i="23" s="1"/>
  <c r="O71" i="23"/>
  <c r="S71" i="23" s="1"/>
  <c r="AF71" i="23" s="1"/>
  <c r="T71" i="23" s="1"/>
  <c r="Q117" i="23"/>
  <c r="S117" i="23" s="1"/>
  <c r="BG117" i="23"/>
  <c r="AT123" i="23"/>
  <c r="BG123" i="23" s="1"/>
  <c r="O123" i="23"/>
  <c r="S123" i="23" s="1"/>
  <c r="AE123" i="23" s="1"/>
  <c r="U123" i="23" s="1"/>
  <c r="O109" i="23"/>
  <c r="S109" i="23" s="1"/>
  <c r="AE109" i="23" s="1"/>
  <c r="AT109" i="23"/>
  <c r="BG109" i="23" s="1"/>
  <c r="O106" i="23"/>
  <c r="S106" i="23" s="1"/>
  <c r="AE106" i="23" s="1"/>
  <c r="U106" i="23" s="1"/>
  <c r="AT106" i="23"/>
  <c r="BG106" i="23" s="1"/>
  <c r="AT107" i="23"/>
  <c r="BG107" i="23" s="1"/>
  <c r="O107" i="23"/>
  <c r="S107" i="23" s="1"/>
  <c r="BG108" i="23"/>
  <c r="AE80" i="23"/>
  <c r="AF80" i="23"/>
  <c r="T80" i="23" s="1"/>
  <c r="BG124" i="23"/>
  <c r="BG114" i="23"/>
  <c r="AE95" i="23"/>
  <c r="U95" i="23" s="1"/>
  <c r="AF95" i="23"/>
  <c r="T95" i="23" s="1"/>
  <c r="O70" i="23"/>
  <c r="S70" i="23" s="1"/>
  <c r="AF70" i="23" s="1"/>
  <c r="T70" i="23" s="1"/>
  <c r="AT70" i="23"/>
  <c r="BG70" i="23" s="1"/>
  <c r="AF41" i="23"/>
  <c r="T41" i="23" s="1"/>
  <c r="AE41" i="23"/>
  <c r="AE34" i="23"/>
  <c r="U34" i="23" s="1"/>
  <c r="AF34" i="23"/>
  <c r="T34" i="23" s="1"/>
  <c r="AE121" i="23"/>
  <c r="AF121" i="23"/>
  <c r="T121" i="23" s="1"/>
  <c r="AT33" i="23"/>
  <c r="BG33" i="23" s="1"/>
  <c r="O33" i="23"/>
  <c r="AT86" i="23"/>
  <c r="BG86" i="23" s="1"/>
  <c r="O86" i="23"/>
  <c r="S86" i="23" s="1"/>
  <c r="AF86" i="23" s="1"/>
  <c r="T86" i="23" s="1"/>
  <c r="BG99" i="23"/>
  <c r="AT17" i="23"/>
  <c r="BG17" i="23" s="1"/>
  <c r="O17" i="23"/>
  <c r="S17" i="23" s="1"/>
  <c r="AF17" i="23" s="1"/>
  <c r="T17" i="23" s="1"/>
  <c r="AT53" i="23"/>
  <c r="BG53" i="23" s="1"/>
  <c r="O53" i="23"/>
  <c r="S53" i="23" s="1"/>
  <c r="AE53" i="23" s="1"/>
  <c r="AT68" i="23"/>
  <c r="BG68" i="23" s="1"/>
  <c r="O68" i="23"/>
  <c r="S68" i="23" s="1"/>
  <c r="AF68" i="23" s="1"/>
  <c r="T68" i="23" s="1"/>
  <c r="AT19" i="23"/>
  <c r="BG19" i="23" s="1"/>
  <c r="O19" i="23"/>
  <c r="S19" i="23" s="1"/>
  <c r="AE36" i="23"/>
  <c r="AF36" i="23"/>
  <c r="T36" i="23" s="1"/>
  <c r="AE43" i="23"/>
  <c r="AF43" i="23"/>
  <c r="T43" i="23" s="1"/>
  <c r="AT30" i="23"/>
  <c r="BG30" i="23" s="1"/>
  <c r="O30" i="23"/>
  <c r="S30" i="23" s="1"/>
  <c r="AF30" i="23" s="1"/>
  <c r="T30" i="23" s="1"/>
  <c r="BG100" i="23"/>
  <c r="AT16" i="23"/>
  <c r="BG16" i="23" s="1"/>
  <c r="O16" i="23"/>
  <c r="S16" i="23" s="1"/>
  <c r="AF16" i="23" s="1"/>
  <c r="T16" i="23" s="1"/>
  <c r="O26" i="23"/>
  <c r="S26" i="23" s="1"/>
  <c r="AE26" i="23" s="1"/>
  <c r="AT26" i="23"/>
  <c r="BG26" i="23" s="1"/>
  <c r="AE113" i="23"/>
  <c r="U113" i="23" s="1"/>
  <c r="AF113" i="23"/>
  <c r="T113" i="23" s="1"/>
  <c r="AE83" i="23"/>
  <c r="AF83" i="23"/>
  <c r="T83" i="23" s="1"/>
  <c r="S108" i="23"/>
  <c r="AF108" i="23" s="1"/>
  <c r="T108" i="23" s="1"/>
  <c r="S124" i="23"/>
  <c r="AE124" i="23" s="1"/>
  <c r="BG112" i="23"/>
  <c r="O82" i="23"/>
  <c r="S82" i="23" s="1"/>
  <c r="AE82" i="23" s="1"/>
  <c r="AT82" i="23"/>
  <c r="BG82" i="23" s="1"/>
  <c r="S69" i="23"/>
  <c r="AT98" i="23"/>
  <c r="BG98" i="23" s="1"/>
  <c r="O98" i="23"/>
  <c r="S98" i="23" s="1"/>
  <c r="O78" i="23"/>
  <c r="S78" i="23" s="1"/>
  <c r="AF78" i="23" s="1"/>
  <c r="T78" i="23" s="1"/>
  <c r="AT78" i="23"/>
  <c r="BG78" i="23" s="1"/>
  <c r="S99" i="23"/>
  <c r="AF99" i="23" s="1"/>
  <c r="T99" i="23" s="1"/>
  <c r="AF72" i="23"/>
  <c r="T72" i="23" s="1"/>
  <c r="AE72" i="23"/>
  <c r="U72" i="23" s="1"/>
  <c r="BG60" i="23"/>
  <c r="AE47" i="23"/>
  <c r="AF47" i="23"/>
  <c r="T47" i="23" s="1"/>
  <c r="AT20" i="23"/>
  <c r="BG20" i="23" s="1"/>
  <c r="O20" i="23"/>
  <c r="S20" i="23" s="1"/>
  <c r="AF20" i="23" s="1"/>
  <c r="T20" i="23" s="1"/>
  <c r="BG34" i="23"/>
  <c r="S100" i="23"/>
  <c r="AF100" i="23" s="1"/>
  <c r="T100" i="23" s="1"/>
  <c r="X68" i="24" l="1"/>
  <c r="U38" i="24"/>
  <c r="U75" i="24"/>
  <c r="X60" i="24"/>
  <c r="X28" i="24"/>
  <c r="U57" i="24"/>
  <c r="X18" i="24"/>
  <c r="U14" i="24"/>
  <c r="U13" i="24"/>
  <c r="AF38" i="24"/>
  <c r="T38" i="24" s="1"/>
  <c r="U98" i="24"/>
  <c r="X98" i="24" s="1"/>
  <c r="AE86" i="24"/>
  <c r="U86" i="24" s="1"/>
  <c r="O127" i="24"/>
  <c r="S12" i="24"/>
  <c r="AF108" i="24"/>
  <c r="T108" i="24" s="1"/>
  <c r="AE108" i="24"/>
  <c r="U39" i="24"/>
  <c r="AF105" i="24"/>
  <c r="T105" i="24" s="1"/>
  <c r="AE105" i="24"/>
  <c r="X26" i="24"/>
  <c r="X54" i="24"/>
  <c r="U58" i="24"/>
  <c r="U69" i="24"/>
  <c r="U113" i="24"/>
  <c r="U45" i="24"/>
  <c r="U40" i="24"/>
  <c r="X40" i="24" s="1"/>
  <c r="U71" i="24"/>
  <c r="AT127" i="24"/>
  <c r="BG12" i="24"/>
  <c r="BG127" i="24" s="1"/>
  <c r="U37" i="24"/>
  <c r="U120" i="24"/>
  <c r="X120" i="24" s="1"/>
  <c r="U24" i="24"/>
  <c r="X24" i="24" s="1"/>
  <c r="X112" i="24"/>
  <c r="AE74" i="24"/>
  <c r="U74" i="24" s="1"/>
  <c r="AE89" i="24"/>
  <c r="U89" i="24" s="1"/>
  <c r="AE79" i="24"/>
  <c r="U79" i="24" s="1"/>
  <c r="X124" i="24"/>
  <c r="AE85" i="24"/>
  <c r="U85" i="24" s="1"/>
  <c r="AE110" i="24"/>
  <c r="U110" i="24" s="1"/>
  <c r="AE73" i="24"/>
  <c r="U73" i="24" s="1"/>
  <c r="U68" i="24"/>
  <c r="AF53" i="24"/>
  <c r="T53" i="24" s="1"/>
  <c r="U53" i="24" s="1"/>
  <c r="AE60" i="24"/>
  <c r="U60" i="24" s="1"/>
  <c r="AE125" i="24"/>
  <c r="AF125" i="24"/>
  <c r="T125" i="24" s="1"/>
  <c r="AF102" i="24"/>
  <c r="T102" i="24" s="1"/>
  <c r="AE102" i="24"/>
  <c r="X96" i="24"/>
  <c r="Q127" i="24"/>
  <c r="U36" i="24"/>
  <c r="U82" i="24"/>
  <c r="AE117" i="24"/>
  <c r="U117" i="24" s="1"/>
  <c r="U17" i="24"/>
  <c r="X76" i="24"/>
  <c r="AF75" i="24"/>
  <c r="T75" i="24" s="1"/>
  <c r="AE91" i="24"/>
  <c r="U91" i="24" s="1"/>
  <c r="AF91" i="24"/>
  <c r="T91" i="24" s="1"/>
  <c r="U93" i="24"/>
  <c r="AE99" i="24"/>
  <c r="U99" i="24" s="1"/>
  <c r="AE18" i="24"/>
  <c r="U18" i="24" s="1"/>
  <c r="AE83" i="24"/>
  <c r="U83" i="24" s="1"/>
  <c r="U51" i="24"/>
  <c r="X78" i="24"/>
  <c r="X84" i="24"/>
  <c r="U22" i="24"/>
  <c r="U121" i="24"/>
  <c r="X122" i="24"/>
  <c r="U23" i="24"/>
  <c r="U28" i="24"/>
  <c r="X64" i="24"/>
  <c r="U47" i="24"/>
  <c r="AE15" i="24"/>
  <c r="U15" i="24" s="1"/>
  <c r="U27" i="24"/>
  <c r="U90" i="24"/>
  <c r="X90" i="24" s="1"/>
  <c r="AE62" i="24"/>
  <c r="U62" i="24" s="1"/>
  <c r="X62" i="24" s="1"/>
  <c r="AE106" i="24"/>
  <c r="U106" i="24" s="1"/>
  <c r="X106" i="24" s="1"/>
  <c r="X32" i="24"/>
  <c r="U114" i="24"/>
  <c r="AE29" i="24"/>
  <c r="U29" i="24" s="1"/>
  <c r="AF29" i="24"/>
  <c r="T29" i="24" s="1"/>
  <c r="U100" i="24"/>
  <c r="X100" i="24" s="1"/>
  <c r="AE119" i="24"/>
  <c r="U119" i="24" s="1"/>
  <c r="U109" i="24"/>
  <c r="AF57" i="24"/>
  <c r="T57" i="24" s="1"/>
  <c r="AE42" i="24"/>
  <c r="U42" i="24" s="1"/>
  <c r="AE31" i="24"/>
  <c r="U31" i="24" s="1"/>
  <c r="AE50" i="24"/>
  <c r="U50" i="24" s="1"/>
  <c r="AE61" i="24"/>
  <c r="U61" i="24" s="1"/>
  <c r="AE43" i="24"/>
  <c r="U43" i="24" s="1"/>
  <c r="AE92" i="24"/>
  <c r="U92" i="24" s="1"/>
  <c r="X92" i="24" s="1"/>
  <c r="U87" i="24"/>
  <c r="U16" i="24"/>
  <c r="X16" i="24" s="1"/>
  <c r="U53" i="23"/>
  <c r="X102" i="23"/>
  <c r="U62" i="23"/>
  <c r="X108" i="23"/>
  <c r="U110" i="23"/>
  <c r="U43" i="23"/>
  <c r="X112" i="23"/>
  <c r="AE65" i="23"/>
  <c r="U65" i="23" s="1"/>
  <c r="U17" i="23"/>
  <c r="AF88" i="23"/>
  <c r="T88" i="23" s="1"/>
  <c r="U88" i="23" s="1"/>
  <c r="X24" i="23"/>
  <c r="AE22" i="23"/>
  <c r="U22" i="23" s="1"/>
  <c r="AE20" i="23"/>
  <c r="U20" i="23" s="1"/>
  <c r="U111" i="23"/>
  <c r="U52" i="23"/>
  <c r="X52" i="23" s="1"/>
  <c r="AF62" i="23"/>
  <c r="T62" i="23" s="1"/>
  <c r="U80" i="23"/>
  <c r="U112" i="23"/>
  <c r="AE93" i="23"/>
  <c r="U93" i="23" s="1"/>
  <c r="Q12" i="23"/>
  <c r="Q127" i="23" s="1"/>
  <c r="AY127" i="23"/>
  <c r="AE38" i="23"/>
  <c r="U38" i="23" s="1"/>
  <c r="X38" i="23" s="1"/>
  <c r="AF94" i="23"/>
  <c r="T94" i="23" s="1"/>
  <c r="U94" i="23" s="1"/>
  <c r="U74" i="23"/>
  <c r="AE86" i="23"/>
  <c r="U86" i="23" s="1"/>
  <c r="AF124" i="23"/>
  <c r="T124" i="23" s="1"/>
  <c r="AE68" i="23"/>
  <c r="U68" i="23" s="1"/>
  <c r="X68" i="23" s="1"/>
  <c r="AF18" i="23"/>
  <c r="T18" i="23" s="1"/>
  <c r="U58" i="23"/>
  <c r="X60" i="23"/>
  <c r="U30" i="23"/>
  <c r="X30" i="23" s="1"/>
  <c r="M127" i="23"/>
  <c r="U47" i="23"/>
  <c r="AE108" i="23"/>
  <c r="U108" i="23" s="1"/>
  <c r="U36" i="23"/>
  <c r="AE70" i="23"/>
  <c r="U70" i="23" s="1"/>
  <c r="AF56" i="23"/>
  <c r="T56" i="23" s="1"/>
  <c r="U56" i="23" s="1"/>
  <c r="AE59" i="23"/>
  <c r="U59" i="23" s="1"/>
  <c r="U31" i="23"/>
  <c r="AF90" i="23"/>
  <c r="T90" i="23" s="1"/>
  <c r="AE40" i="23"/>
  <c r="U40" i="23" s="1"/>
  <c r="X40" i="23" s="1"/>
  <c r="AE76" i="23"/>
  <c r="U76" i="23" s="1"/>
  <c r="X76" i="23" s="1"/>
  <c r="AE32" i="23"/>
  <c r="U32" i="23" s="1"/>
  <c r="X32" i="23" s="1"/>
  <c r="AF120" i="23"/>
  <c r="T120" i="23" s="1"/>
  <c r="AF26" i="23"/>
  <c r="T26" i="23" s="1"/>
  <c r="U26" i="23" s="1"/>
  <c r="AE100" i="23"/>
  <c r="U100" i="23" s="1"/>
  <c r="X100" i="23" s="1"/>
  <c r="U57" i="23"/>
  <c r="U78" i="23"/>
  <c r="X78" i="23" s="1"/>
  <c r="AE71" i="23"/>
  <c r="U71" i="23" s="1"/>
  <c r="U83" i="23"/>
  <c r="AE44" i="23"/>
  <c r="U44" i="23" s="1"/>
  <c r="X44" i="23" s="1"/>
  <c r="U121" i="23"/>
  <c r="U85" i="23"/>
  <c r="AK127" i="23"/>
  <c r="O12" i="23"/>
  <c r="AT12" i="23"/>
  <c r="AF82" i="23"/>
  <c r="T82" i="23" s="1"/>
  <c r="U82" i="23" s="1"/>
  <c r="AE27" i="23"/>
  <c r="U27" i="23" s="1"/>
  <c r="AF89" i="23"/>
  <c r="T89" i="23" s="1"/>
  <c r="U89" i="23" s="1"/>
  <c r="AE103" i="23"/>
  <c r="U103" i="23" s="1"/>
  <c r="AE77" i="23"/>
  <c r="U77" i="23" s="1"/>
  <c r="X116" i="23"/>
  <c r="AF92" i="23"/>
  <c r="T92" i="23" s="1"/>
  <c r="AE92" i="23"/>
  <c r="U92" i="23" s="1"/>
  <c r="AF51" i="23"/>
  <c r="T51" i="23" s="1"/>
  <c r="U51" i="23" s="1"/>
  <c r="AF110" i="23"/>
  <c r="T110" i="23" s="1"/>
  <c r="AE99" i="23"/>
  <c r="U99" i="23" s="1"/>
  <c r="U64" i="23"/>
  <c r="X64" i="23" s="1"/>
  <c r="AF61" i="23"/>
  <c r="T61" i="23" s="1"/>
  <c r="AE61" i="23"/>
  <c r="U61" i="23" s="1"/>
  <c r="AF53" i="23"/>
  <c r="T53" i="23" s="1"/>
  <c r="U21" i="23"/>
  <c r="AE42" i="23"/>
  <c r="U42" i="23" s="1"/>
  <c r="AF96" i="23"/>
  <c r="T96" i="23" s="1"/>
  <c r="AE81" i="23"/>
  <c r="U81" i="23" s="1"/>
  <c r="AF39" i="23"/>
  <c r="T39" i="23" s="1"/>
  <c r="U39" i="23" s="1"/>
  <c r="AF66" i="23"/>
  <c r="T66" i="23" s="1"/>
  <c r="U66" i="23" s="1"/>
  <c r="AE114" i="23"/>
  <c r="U114" i="23" s="1"/>
  <c r="AE13" i="23"/>
  <c r="U13" i="23" s="1"/>
  <c r="U23" i="23"/>
  <c r="U116" i="23"/>
  <c r="X106" i="23"/>
  <c r="X54" i="23"/>
  <c r="AE16" i="23"/>
  <c r="U16" i="23" s="1"/>
  <c r="X16" i="23" s="1"/>
  <c r="U102" i="23"/>
  <c r="AF109" i="23"/>
  <c r="T109" i="23" s="1"/>
  <c r="U109" i="23" s="1"/>
  <c r="U41" i="23"/>
  <c r="U14" i="23"/>
  <c r="U107" i="23"/>
  <c r="U35" i="23"/>
  <c r="U69" i="23"/>
  <c r="U45" i="23"/>
  <c r="AE75" i="23"/>
  <c r="AF75" i="23"/>
  <c r="T75" i="23" s="1"/>
  <c r="AE125" i="23"/>
  <c r="AF125" i="23"/>
  <c r="T125" i="23" s="1"/>
  <c r="X28" i="23"/>
  <c r="X98" i="23"/>
  <c r="U79" i="23"/>
  <c r="U19" i="23"/>
  <c r="U55" i="23"/>
  <c r="U117" i="23"/>
  <c r="U118" i="23"/>
  <c r="U102" i="24" l="1"/>
  <c r="U108" i="24"/>
  <c r="X38" i="24"/>
  <c r="X102" i="24"/>
  <c r="X108" i="24"/>
  <c r="S127" i="24"/>
  <c r="AE12" i="24"/>
  <c r="AF12" i="24"/>
  <c r="U125" i="24"/>
  <c r="U105" i="24"/>
  <c r="X96" i="23"/>
  <c r="U96" i="23"/>
  <c r="AT127" i="23"/>
  <c r="BG12" i="23"/>
  <c r="BG127" i="23" s="1"/>
  <c r="U125" i="23"/>
  <c r="X92" i="23"/>
  <c r="O127" i="23"/>
  <c r="S12" i="23"/>
  <c r="X124" i="23"/>
  <c r="X88" i="23"/>
  <c r="U90" i="23"/>
  <c r="X90" i="23" s="1"/>
  <c r="U18" i="23"/>
  <c r="X18" i="23" s="1"/>
  <c r="U75" i="23"/>
  <c r="X26" i="23"/>
  <c r="X62" i="23"/>
  <c r="U124" i="23"/>
  <c r="X120" i="23"/>
  <c r="X56" i="23"/>
  <c r="U120" i="23"/>
  <c r="AF127" i="24" l="1"/>
  <c r="T12" i="24"/>
  <c r="AE127" i="24"/>
  <c r="U12" i="24"/>
  <c r="U127" i="24" s="1"/>
  <c r="S127" i="23"/>
  <c r="AF12" i="23"/>
  <c r="AE12" i="23"/>
  <c r="T127" i="24" l="1"/>
  <c r="X12" i="24"/>
  <c r="X127" i="24" s="1"/>
  <c r="AE127" i="23"/>
  <c r="AF127" i="23"/>
  <c r="T12" i="23"/>
  <c r="T127" i="23" l="1"/>
  <c r="X12" i="23"/>
  <c r="X127" i="23" s="1"/>
  <c r="U12" i="23"/>
  <c r="U127" i="23" s="1"/>
  <c r="BD118" i="22" l="1"/>
  <c r="BC118" i="22"/>
  <c r="BB118" i="22"/>
  <c r="BA118" i="22"/>
  <c r="AZ118" i="22"/>
  <c r="AY118" i="22"/>
  <c r="AV118" i="22"/>
  <c r="AU118" i="22"/>
  <c r="AT118" i="22"/>
  <c r="AR118" i="22"/>
  <c r="AQ118" i="22"/>
  <c r="AP118" i="22"/>
  <c r="AO118" i="22"/>
  <c r="AN118" i="22"/>
  <c r="AM118" i="22"/>
  <c r="AL118" i="22"/>
  <c r="AI118" i="22"/>
  <c r="AH118" i="22"/>
  <c r="AG118" i="22"/>
  <c r="AD118" i="22"/>
  <c r="AA118" i="22"/>
  <c r="P118" i="22"/>
  <c r="H118" i="22"/>
  <c r="G118" i="22"/>
  <c r="E118" i="22"/>
  <c r="D118" i="22"/>
  <c r="BE117" i="22"/>
  <c r="BE116" i="22"/>
  <c r="AX116" i="22"/>
  <c r="S116" i="22" s="1"/>
  <c r="AW116" i="22"/>
  <c r="T116" i="22"/>
  <c r="R116" i="22"/>
  <c r="I116" i="22"/>
  <c r="J116" i="22" s="1"/>
  <c r="BE115" i="22"/>
  <c r="AW115" i="22"/>
  <c r="AJ115" i="22"/>
  <c r="T115" i="22"/>
  <c r="R115" i="22"/>
  <c r="F115" i="22"/>
  <c r="J115" i="22" s="1"/>
  <c r="BE114" i="22"/>
  <c r="AW114" i="22"/>
  <c r="AJ114" i="22"/>
  <c r="T114" i="22"/>
  <c r="R114" i="22"/>
  <c r="F114" i="22"/>
  <c r="BE113" i="22"/>
  <c r="AW113" i="22"/>
  <c r="AJ113" i="22"/>
  <c r="T113" i="22"/>
  <c r="R113" i="22"/>
  <c r="F113" i="22"/>
  <c r="BE112" i="22"/>
  <c r="AX112" i="22"/>
  <c r="S112" i="22" s="1"/>
  <c r="AW112" i="22"/>
  <c r="AK112" i="22"/>
  <c r="AS112" i="22" s="1"/>
  <c r="AJ112" i="22"/>
  <c r="AC112" i="22"/>
  <c r="Z112" i="22"/>
  <c r="T112" i="22"/>
  <c r="R112" i="22"/>
  <c r="K112" i="22"/>
  <c r="O112" i="22" s="1"/>
  <c r="F112" i="22"/>
  <c r="I112" i="22" s="1"/>
  <c r="BE111" i="22"/>
  <c r="AW111" i="22"/>
  <c r="AJ111" i="22"/>
  <c r="T111" i="22"/>
  <c r="R111" i="22"/>
  <c r="F111" i="22"/>
  <c r="I111" i="22" s="1"/>
  <c r="BE110" i="22"/>
  <c r="AW110" i="22"/>
  <c r="AJ110" i="22"/>
  <c r="T110" i="22"/>
  <c r="R110" i="22"/>
  <c r="J110" i="22"/>
  <c r="AK110" i="22" s="1"/>
  <c r="AS110" i="22" s="1"/>
  <c r="F110" i="22"/>
  <c r="I110" i="22" s="1"/>
  <c r="BE109" i="22"/>
  <c r="AW109" i="22"/>
  <c r="AJ109" i="22"/>
  <c r="T109" i="22"/>
  <c r="R109" i="22"/>
  <c r="F109" i="22"/>
  <c r="J109" i="22" s="1"/>
  <c r="BE108" i="22"/>
  <c r="AW108" i="22"/>
  <c r="AJ108" i="22"/>
  <c r="T108" i="22"/>
  <c r="R108" i="22"/>
  <c r="F108" i="22"/>
  <c r="I108" i="22" s="1"/>
  <c r="BE107" i="22"/>
  <c r="AW107" i="22"/>
  <c r="AJ107" i="22"/>
  <c r="T107" i="22"/>
  <c r="R107" i="22"/>
  <c r="F107" i="22"/>
  <c r="J107" i="22" s="1"/>
  <c r="BE106" i="22"/>
  <c r="AW106" i="22"/>
  <c r="AJ106" i="22"/>
  <c r="T106" i="22"/>
  <c r="R106" i="22"/>
  <c r="F106" i="22"/>
  <c r="J106" i="22" s="1"/>
  <c r="K106" i="22" s="1"/>
  <c r="BE105" i="22"/>
  <c r="AW105" i="22"/>
  <c r="AJ105" i="22"/>
  <c r="T105" i="22"/>
  <c r="R105" i="22"/>
  <c r="J105" i="22"/>
  <c r="AK105" i="22" s="1"/>
  <c r="F105" i="22"/>
  <c r="I105" i="22" s="1"/>
  <c r="BE104" i="22"/>
  <c r="AW104" i="22"/>
  <c r="AJ104" i="22"/>
  <c r="T104" i="22"/>
  <c r="R104" i="22"/>
  <c r="F104" i="22"/>
  <c r="J104" i="22" s="1"/>
  <c r="AK104" i="22" s="1"/>
  <c r="BE103" i="22"/>
  <c r="AW103" i="22"/>
  <c r="AJ103" i="22"/>
  <c r="T103" i="22"/>
  <c r="R103" i="22"/>
  <c r="F103" i="22"/>
  <c r="J103" i="22" s="1"/>
  <c r="AK103" i="22" s="1"/>
  <c r="BE102" i="22"/>
  <c r="AW102" i="22"/>
  <c r="AJ102" i="22"/>
  <c r="T102" i="22"/>
  <c r="R102" i="22"/>
  <c r="F102" i="22"/>
  <c r="J102" i="22" s="1"/>
  <c r="BE101" i="22"/>
  <c r="AW101" i="22"/>
  <c r="AJ101" i="22"/>
  <c r="T101" i="22"/>
  <c r="R101" i="22"/>
  <c r="F101" i="22"/>
  <c r="J101" i="22" s="1"/>
  <c r="BE100" i="22"/>
  <c r="AW100" i="22"/>
  <c r="AJ100" i="22"/>
  <c r="T100" i="22"/>
  <c r="R100" i="22"/>
  <c r="F100" i="22"/>
  <c r="J100" i="22" s="1"/>
  <c r="AK100" i="22" s="1"/>
  <c r="BE99" i="22"/>
  <c r="AW99" i="22"/>
  <c r="AJ99" i="22"/>
  <c r="T99" i="22"/>
  <c r="R99" i="22"/>
  <c r="F99" i="22"/>
  <c r="BE98" i="22"/>
  <c r="AW98" i="22"/>
  <c r="AJ98" i="22"/>
  <c r="T98" i="22"/>
  <c r="R98" i="22"/>
  <c r="F98" i="22"/>
  <c r="BE97" i="22"/>
  <c r="AW97" i="22"/>
  <c r="AJ97" i="22"/>
  <c r="T97" i="22"/>
  <c r="R97" i="22"/>
  <c r="F97" i="22"/>
  <c r="BE96" i="22"/>
  <c r="AW96" i="22"/>
  <c r="AJ96" i="22"/>
  <c r="T96" i="22"/>
  <c r="R96" i="22"/>
  <c r="F96" i="22"/>
  <c r="J96" i="22" s="1"/>
  <c r="BE95" i="22"/>
  <c r="AW95" i="22"/>
  <c r="AJ95" i="22"/>
  <c r="T95" i="22"/>
  <c r="R95" i="22"/>
  <c r="F95" i="22"/>
  <c r="I95" i="22" s="1"/>
  <c r="BE94" i="22"/>
  <c r="AW94" i="22"/>
  <c r="AJ94" i="22"/>
  <c r="T94" i="22"/>
  <c r="R94" i="22"/>
  <c r="F94" i="22"/>
  <c r="I94" i="22" s="1"/>
  <c r="BE93" i="22"/>
  <c r="AW93" i="22"/>
  <c r="AJ93" i="22"/>
  <c r="T93" i="22"/>
  <c r="R93" i="22"/>
  <c r="F93" i="22"/>
  <c r="J93" i="22" s="1"/>
  <c r="BE92" i="22"/>
  <c r="AX92" i="22"/>
  <c r="S92" i="22" s="1"/>
  <c r="AW92" i="22"/>
  <c r="AS92" i="22"/>
  <c r="AK92" i="22"/>
  <c r="AJ92" i="22"/>
  <c r="AC92" i="22"/>
  <c r="AB92" i="22"/>
  <c r="Z92" i="22"/>
  <c r="T92" i="22"/>
  <c r="R92" i="22"/>
  <c r="Q92" i="22"/>
  <c r="K92" i="22"/>
  <c r="O92" i="22" s="1"/>
  <c r="F92" i="22"/>
  <c r="I92" i="22" s="1"/>
  <c r="BE91" i="22"/>
  <c r="AW91" i="22"/>
  <c r="AJ91" i="22"/>
  <c r="T91" i="22"/>
  <c r="R91" i="22"/>
  <c r="J91" i="22"/>
  <c r="AK91" i="22" s="1"/>
  <c r="F91" i="22"/>
  <c r="I91" i="22" s="1"/>
  <c r="BE90" i="22"/>
  <c r="AW90" i="22"/>
  <c r="AJ90" i="22"/>
  <c r="T90" i="22"/>
  <c r="R90" i="22"/>
  <c r="F90" i="22"/>
  <c r="J90" i="22" s="1"/>
  <c r="AK90" i="22" s="1"/>
  <c r="Q90" i="22" s="1"/>
  <c r="BE89" i="22"/>
  <c r="AW89" i="22"/>
  <c r="AJ89" i="22"/>
  <c r="T89" i="22"/>
  <c r="R89" i="22"/>
  <c r="F89" i="22"/>
  <c r="J89" i="22" s="1"/>
  <c r="AC89" i="22" s="1"/>
  <c r="BE88" i="22"/>
  <c r="AW88" i="22"/>
  <c r="AJ88" i="22"/>
  <c r="T88" i="22"/>
  <c r="R88" i="22"/>
  <c r="F88" i="22"/>
  <c r="BE87" i="22"/>
  <c r="AW87" i="22"/>
  <c r="AJ87" i="22"/>
  <c r="T87" i="22"/>
  <c r="R87" i="22"/>
  <c r="F87" i="22"/>
  <c r="BE86" i="22"/>
  <c r="AW86" i="22"/>
  <c r="AJ86" i="22"/>
  <c r="T86" i="22"/>
  <c r="R86" i="22"/>
  <c r="F86" i="22"/>
  <c r="I86" i="22" s="1"/>
  <c r="BE85" i="22"/>
  <c r="AW85" i="22"/>
  <c r="AJ85" i="22"/>
  <c r="T85" i="22"/>
  <c r="R85" i="22"/>
  <c r="F85" i="22"/>
  <c r="I85" i="22" s="1"/>
  <c r="BE84" i="22"/>
  <c r="AW84" i="22"/>
  <c r="AJ84" i="22"/>
  <c r="T84" i="22"/>
  <c r="R84" i="22"/>
  <c r="F84" i="22"/>
  <c r="J84" i="22" s="1"/>
  <c r="BE83" i="22"/>
  <c r="AW83" i="22"/>
  <c r="AJ83" i="22"/>
  <c r="T83" i="22"/>
  <c r="R83" i="22"/>
  <c r="F83" i="22"/>
  <c r="J83" i="22" s="1"/>
  <c r="BE82" i="22"/>
  <c r="AW82" i="22"/>
  <c r="AJ82" i="22"/>
  <c r="T82" i="22"/>
  <c r="R82" i="22"/>
  <c r="F82" i="22"/>
  <c r="BE81" i="22"/>
  <c r="AW81" i="22"/>
  <c r="AJ81" i="22"/>
  <c r="T81" i="22"/>
  <c r="R81" i="22"/>
  <c r="F81" i="22"/>
  <c r="I81" i="22" s="1"/>
  <c r="BE80" i="22"/>
  <c r="AW80" i="22"/>
  <c r="AJ80" i="22"/>
  <c r="T80" i="22"/>
  <c r="R80" i="22"/>
  <c r="F80" i="22"/>
  <c r="BE79" i="22"/>
  <c r="AW79" i="22"/>
  <c r="AJ79" i="22"/>
  <c r="T79" i="22"/>
  <c r="R79" i="22"/>
  <c r="F79" i="22"/>
  <c r="J79" i="22" s="1"/>
  <c r="Z79" i="22" s="1"/>
  <c r="BE78" i="22"/>
  <c r="AW78" i="22"/>
  <c r="AJ78" i="22"/>
  <c r="T78" i="22"/>
  <c r="R78" i="22"/>
  <c r="F78" i="22"/>
  <c r="I78" i="22" s="1"/>
  <c r="BE77" i="22"/>
  <c r="AW77" i="22"/>
  <c r="AJ77" i="22"/>
  <c r="T77" i="22"/>
  <c r="R77" i="22"/>
  <c r="F77" i="22"/>
  <c r="I77" i="22" s="1"/>
  <c r="BE76" i="22"/>
  <c r="AW76" i="22"/>
  <c r="AJ76" i="22"/>
  <c r="T76" i="22"/>
  <c r="R76" i="22"/>
  <c r="I76" i="22"/>
  <c r="F76" i="22"/>
  <c r="J76" i="22" s="1"/>
  <c r="AK76" i="22" s="1"/>
  <c r="BE75" i="22"/>
  <c r="AW75" i="22"/>
  <c r="AJ75" i="22"/>
  <c r="T75" i="22"/>
  <c r="R75" i="22"/>
  <c r="F75" i="22"/>
  <c r="I75" i="22" s="1"/>
  <c r="BE74" i="22"/>
  <c r="AW74" i="22"/>
  <c r="AK74" i="22"/>
  <c r="AJ74" i="22"/>
  <c r="T74" i="22"/>
  <c r="R74" i="22"/>
  <c r="F74" i="22"/>
  <c r="J74" i="22" s="1"/>
  <c r="BE73" i="22"/>
  <c r="AW73" i="22"/>
  <c r="AJ73" i="22"/>
  <c r="T73" i="22"/>
  <c r="R73" i="22"/>
  <c r="F73" i="22"/>
  <c r="J73" i="22" s="1"/>
  <c r="BE72" i="22"/>
  <c r="AW72" i="22"/>
  <c r="AJ72" i="22"/>
  <c r="T72" i="22"/>
  <c r="R72" i="22"/>
  <c r="F72" i="22"/>
  <c r="J72" i="22" s="1"/>
  <c r="AC72" i="22" s="1"/>
  <c r="BE71" i="22"/>
  <c r="AW71" i="22"/>
  <c r="AJ71" i="22"/>
  <c r="T71" i="22"/>
  <c r="R71" i="22"/>
  <c r="F71" i="22"/>
  <c r="BE70" i="22"/>
  <c r="AW70" i="22"/>
  <c r="AJ70" i="22"/>
  <c r="T70" i="22"/>
  <c r="R70" i="22"/>
  <c r="F70" i="22"/>
  <c r="J70" i="22" s="1"/>
  <c r="AC70" i="22" s="1"/>
  <c r="BE69" i="22"/>
  <c r="AW69" i="22"/>
  <c r="AJ69" i="22"/>
  <c r="T69" i="22"/>
  <c r="S69" i="22"/>
  <c r="R69" i="22"/>
  <c r="F69" i="22"/>
  <c r="J69" i="22" s="1"/>
  <c r="Z69" i="22" s="1"/>
  <c r="BE68" i="22"/>
  <c r="AW68" i="22"/>
  <c r="AJ68" i="22"/>
  <c r="T68" i="22"/>
  <c r="R68" i="22"/>
  <c r="F68" i="22"/>
  <c r="J68" i="22" s="1"/>
  <c r="BE67" i="22"/>
  <c r="AW67" i="22"/>
  <c r="AJ67" i="22"/>
  <c r="T67" i="22"/>
  <c r="R67" i="22"/>
  <c r="F67" i="22"/>
  <c r="J67" i="22" s="1"/>
  <c r="BE66" i="22"/>
  <c r="AW66" i="22"/>
  <c r="AJ66" i="22"/>
  <c r="T66" i="22"/>
  <c r="R66" i="22"/>
  <c r="F66" i="22"/>
  <c r="J66" i="22" s="1"/>
  <c r="BE65" i="22"/>
  <c r="AW65" i="22"/>
  <c r="AJ65" i="22"/>
  <c r="T65" i="22"/>
  <c r="R65" i="22"/>
  <c r="F65" i="22"/>
  <c r="J65" i="22" s="1"/>
  <c r="AK65" i="22" s="1"/>
  <c r="AS65" i="22" s="1"/>
  <c r="BE64" i="22"/>
  <c r="AW64" i="22"/>
  <c r="AJ64" i="22"/>
  <c r="T64" i="22"/>
  <c r="R64" i="22"/>
  <c r="F64" i="22"/>
  <c r="J64" i="22" s="1"/>
  <c r="AK64" i="22" s="1"/>
  <c r="Q64" i="22" s="1"/>
  <c r="BE63" i="22"/>
  <c r="AW63" i="22"/>
  <c r="AJ63" i="22"/>
  <c r="T63" i="22"/>
  <c r="R63" i="22"/>
  <c r="F63" i="22"/>
  <c r="J63" i="22" s="1"/>
  <c r="AK63" i="22" s="1"/>
  <c r="Q63" i="22" s="1"/>
  <c r="BE62" i="22"/>
  <c r="AW62" i="22"/>
  <c r="AJ62" i="22"/>
  <c r="T62" i="22"/>
  <c r="R62" i="22"/>
  <c r="F62" i="22"/>
  <c r="I62" i="22" s="1"/>
  <c r="BE61" i="22"/>
  <c r="AW61" i="22"/>
  <c r="AJ61" i="22"/>
  <c r="T61" i="22"/>
  <c r="R61" i="22"/>
  <c r="F61" i="22"/>
  <c r="I61" i="22" s="1"/>
  <c r="BE60" i="22"/>
  <c r="AW60" i="22"/>
  <c r="AJ60" i="22"/>
  <c r="T60" i="22"/>
  <c r="R60" i="22"/>
  <c r="F60" i="22"/>
  <c r="J60" i="22" s="1"/>
  <c r="BE59" i="22"/>
  <c r="AW59" i="22"/>
  <c r="AJ59" i="22"/>
  <c r="T59" i="22"/>
  <c r="R59" i="22"/>
  <c r="F59" i="22"/>
  <c r="J59" i="22" s="1"/>
  <c r="BE58" i="22"/>
  <c r="AW58" i="22"/>
  <c r="AJ58" i="22"/>
  <c r="T58" i="22"/>
  <c r="R58" i="22"/>
  <c r="F58" i="22"/>
  <c r="J58" i="22" s="1"/>
  <c r="AC58" i="22" s="1"/>
  <c r="BE57" i="22"/>
  <c r="AW57" i="22"/>
  <c r="AJ57" i="22"/>
  <c r="T57" i="22"/>
  <c r="R57" i="22"/>
  <c r="F57" i="22"/>
  <c r="J57" i="22" s="1"/>
  <c r="K57" i="22" s="1"/>
  <c r="BE56" i="22"/>
  <c r="AX56" i="22"/>
  <c r="S56" i="22" s="1"/>
  <c r="AW56" i="22"/>
  <c r="AK56" i="22"/>
  <c r="AS56" i="22" s="1"/>
  <c r="AJ56" i="22"/>
  <c r="AC56" i="22"/>
  <c r="Z56" i="22"/>
  <c r="T56" i="22"/>
  <c r="R56" i="22"/>
  <c r="K56" i="22"/>
  <c r="O56" i="22" s="1"/>
  <c r="F56" i="22"/>
  <c r="I56" i="22" s="1"/>
  <c r="BE55" i="22"/>
  <c r="AW55" i="22"/>
  <c r="AJ55" i="22"/>
  <c r="T55" i="22"/>
  <c r="R55" i="22"/>
  <c r="F55" i="22"/>
  <c r="J55" i="22" s="1"/>
  <c r="K55" i="22" s="1"/>
  <c r="BE54" i="22"/>
  <c r="AW54" i="22"/>
  <c r="AJ54" i="22"/>
  <c r="T54" i="22"/>
  <c r="R54" i="22"/>
  <c r="F54" i="22"/>
  <c r="BE53" i="22"/>
  <c r="AW53" i="22"/>
  <c r="AJ53" i="22"/>
  <c r="T53" i="22"/>
  <c r="R53" i="22"/>
  <c r="F53" i="22"/>
  <c r="BE52" i="22"/>
  <c r="AW52" i="22"/>
  <c r="AJ52" i="22"/>
  <c r="T52" i="22"/>
  <c r="R52" i="22"/>
  <c r="F52" i="22"/>
  <c r="I52" i="22" s="1"/>
  <c r="J52" i="22" s="1"/>
  <c r="K52" i="22" s="1"/>
  <c r="BE51" i="22"/>
  <c r="AW51" i="22"/>
  <c r="AJ51" i="22"/>
  <c r="T51" i="22"/>
  <c r="R51" i="22"/>
  <c r="F51" i="22"/>
  <c r="J51" i="22" s="1"/>
  <c r="Z51" i="22" s="1"/>
  <c r="BE50" i="22"/>
  <c r="AW50" i="22"/>
  <c r="AJ50" i="22"/>
  <c r="T50" i="22"/>
  <c r="R50" i="22"/>
  <c r="F50" i="22"/>
  <c r="I50" i="22" s="1"/>
  <c r="J50" i="22" s="1"/>
  <c r="AX50" i="22" s="1"/>
  <c r="S50" i="22" s="1"/>
  <c r="BE49" i="22"/>
  <c r="AW49" i="22"/>
  <c r="AJ49" i="22"/>
  <c r="T49" i="22"/>
  <c r="S49" i="22"/>
  <c r="R49" i="22"/>
  <c r="F49" i="22"/>
  <c r="J49" i="22" s="1"/>
  <c r="K49" i="22" s="1"/>
  <c r="BE48" i="22"/>
  <c r="AW48" i="22"/>
  <c r="AJ48" i="22"/>
  <c r="T48" i="22"/>
  <c r="R48" i="22"/>
  <c r="F48" i="22"/>
  <c r="BE47" i="22"/>
  <c r="AW47" i="22"/>
  <c r="AJ47" i="22"/>
  <c r="T47" i="22"/>
  <c r="R47" i="22"/>
  <c r="F47" i="22"/>
  <c r="I47" i="22" s="1"/>
  <c r="BE46" i="22"/>
  <c r="AW46" i="22"/>
  <c r="AJ46" i="22"/>
  <c r="T46" i="22"/>
  <c r="R46" i="22"/>
  <c r="F46" i="22"/>
  <c r="J46" i="22" s="1"/>
  <c r="K46" i="22" s="1"/>
  <c r="BE45" i="22"/>
  <c r="AW45" i="22"/>
  <c r="AJ45" i="22"/>
  <c r="T45" i="22"/>
  <c r="R45" i="22"/>
  <c r="F45" i="22"/>
  <c r="J45" i="22" s="1"/>
  <c r="BE44" i="22"/>
  <c r="AW44" i="22"/>
  <c r="AJ44" i="22"/>
  <c r="T44" i="22"/>
  <c r="R44" i="22"/>
  <c r="F44" i="22"/>
  <c r="I44" i="22" s="1"/>
  <c r="BE43" i="22"/>
  <c r="AW43" i="22"/>
  <c r="AJ43" i="22"/>
  <c r="T43" i="22"/>
  <c r="R43" i="22"/>
  <c r="F43" i="22"/>
  <c r="J43" i="22" s="1"/>
  <c r="AK43" i="22" s="1"/>
  <c r="BE42" i="22"/>
  <c r="AW42" i="22"/>
  <c r="AJ42" i="22"/>
  <c r="T42" i="22"/>
  <c r="R42" i="22"/>
  <c r="F42" i="22"/>
  <c r="I42" i="22" s="1"/>
  <c r="BE41" i="22"/>
  <c r="AW41" i="22"/>
  <c r="AJ41" i="22"/>
  <c r="AC41" i="22"/>
  <c r="T41" i="22"/>
  <c r="R41" i="22"/>
  <c r="F41" i="22"/>
  <c r="J41" i="22" s="1"/>
  <c r="BE40" i="22"/>
  <c r="AW40" i="22"/>
  <c r="AJ40" i="22"/>
  <c r="T40" i="22"/>
  <c r="R40" i="22"/>
  <c r="F40" i="22"/>
  <c r="J40" i="22" s="1"/>
  <c r="BE39" i="22"/>
  <c r="AW39" i="22"/>
  <c r="AJ39" i="22"/>
  <c r="T39" i="22"/>
  <c r="R39" i="22"/>
  <c r="F39" i="22"/>
  <c r="BE38" i="22"/>
  <c r="AW38" i="22"/>
  <c r="AJ38" i="22"/>
  <c r="T38" i="22"/>
  <c r="R38" i="22"/>
  <c r="F38" i="22"/>
  <c r="J38" i="22" s="1"/>
  <c r="AX38" i="22" s="1"/>
  <c r="S38" i="22" s="1"/>
  <c r="BE37" i="22"/>
  <c r="AW37" i="22"/>
  <c r="AJ37" i="22"/>
  <c r="T37" i="22"/>
  <c r="R37" i="22"/>
  <c r="F37" i="22"/>
  <c r="J37" i="22" s="1"/>
  <c r="BE36" i="22"/>
  <c r="AW36" i="22"/>
  <c r="AJ36" i="22"/>
  <c r="T36" i="22"/>
  <c r="R36" i="22"/>
  <c r="F36" i="22"/>
  <c r="J36" i="22" s="1"/>
  <c r="Z36" i="22" s="1"/>
  <c r="BE35" i="22"/>
  <c r="AW35" i="22"/>
  <c r="AJ35" i="22"/>
  <c r="T35" i="22"/>
  <c r="R35" i="22"/>
  <c r="F35" i="22"/>
  <c r="BE34" i="22"/>
  <c r="AW34" i="22"/>
  <c r="AJ34" i="22"/>
  <c r="T34" i="22"/>
  <c r="R34" i="22"/>
  <c r="F34" i="22"/>
  <c r="I34" i="22" s="1"/>
  <c r="BE33" i="22"/>
  <c r="AW33" i="22"/>
  <c r="AJ33" i="22"/>
  <c r="T33" i="22"/>
  <c r="R33" i="22"/>
  <c r="F33" i="22"/>
  <c r="I33" i="22" s="1"/>
  <c r="BE32" i="22"/>
  <c r="AW32" i="22"/>
  <c r="AJ32" i="22"/>
  <c r="T32" i="22"/>
  <c r="R32" i="22"/>
  <c r="F32" i="22"/>
  <c r="J32" i="22" s="1"/>
  <c r="AK32" i="22" s="1"/>
  <c r="BE31" i="22"/>
  <c r="AW31" i="22"/>
  <c r="AJ31" i="22"/>
  <c r="T31" i="22"/>
  <c r="R31" i="22"/>
  <c r="F31" i="22"/>
  <c r="J31" i="22" s="1"/>
  <c r="AX31" i="22" s="1"/>
  <c r="S31" i="22" s="1"/>
  <c r="AX30" i="22"/>
  <c r="S30" i="22" s="1"/>
  <c r="AW30" i="22"/>
  <c r="AK30" i="22"/>
  <c r="AS30" i="22" s="1"/>
  <c r="AJ30" i="22"/>
  <c r="AF30" i="22"/>
  <c r="AC30" i="22"/>
  <c r="AB30" i="22"/>
  <c r="Z30" i="22"/>
  <c r="R30" i="22"/>
  <c r="K30" i="22"/>
  <c r="O30" i="22" s="1"/>
  <c r="AE30" i="22" s="1"/>
  <c r="W30" i="22" s="1"/>
  <c r="I30" i="22"/>
  <c r="F30" i="22"/>
  <c r="BE29" i="22"/>
  <c r="AW29" i="22"/>
  <c r="AJ29" i="22"/>
  <c r="T29" i="22"/>
  <c r="R29" i="22"/>
  <c r="F29" i="22"/>
  <c r="I29" i="22" s="1"/>
  <c r="BE28" i="22"/>
  <c r="AW28" i="22"/>
  <c r="AJ28" i="22"/>
  <c r="T28" i="22"/>
  <c r="R28" i="22"/>
  <c r="F28" i="22"/>
  <c r="J28" i="22" s="1"/>
  <c r="AK28" i="22" s="1"/>
  <c r="BE27" i="22"/>
  <c r="AW27" i="22"/>
  <c r="AJ27" i="22"/>
  <c r="T27" i="22"/>
  <c r="R27" i="22"/>
  <c r="F27" i="22"/>
  <c r="J27" i="22" s="1"/>
  <c r="Z27" i="22" s="1"/>
  <c r="BE26" i="22"/>
  <c r="AX26" i="22"/>
  <c r="S26" i="22" s="1"/>
  <c r="AW26" i="22"/>
  <c r="AK26" i="22"/>
  <c r="AS26" i="22" s="1"/>
  <c r="AJ26" i="22"/>
  <c r="AC26" i="22"/>
  <c r="AB26" i="22"/>
  <c r="Z26" i="22"/>
  <c r="T26" i="22"/>
  <c r="R26" i="22"/>
  <c r="K26" i="22"/>
  <c r="O26" i="22" s="1"/>
  <c r="F26" i="22"/>
  <c r="I26" i="22" s="1"/>
  <c r="BE25" i="22"/>
  <c r="AW25" i="22"/>
  <c r="AJ25" i="22"/>
  <c r="T25" i="22"/>
  <c r="R25" i="22"/>
  <c r="F25" i="22"/>
  <c r="I25" i="22" s="1"/>
  <c r="BE24" i="22"/>
  <c r="AW24" i="22"/>
  <c r="AJ24" i="22"/>
  <c r="T24" i="22"/>
  <c r="R24" i="22"/>
  <c r="F24" i="22"/>
  <c r="J24" i="22" s="1"/>
  <c r="AK24" i="22" s="1"/>
  <c r="BE23" i="22"/>
  <c r="AW23" i="22"/>
  <c r="AJ23" i="22"/>
  <c r="T23" i="22"/>
  <c r="R23" i="22"/>
  <c r="F23" i="22"/>
  <c r="J23" i="22" s="1"/>
  <c r="AX23" i="22" s="1"/>
  <c r="S23" i="22" s="1"/>
  <c r="BE22" i="22"/>
  <c r="AX22" i="22"/>
  <c r="S22" i="22" s="1"/>
  <c r="AW22" i="22"/>
  <c r="AK22" i="22"/>
  <c r="AS22" i="22" s="1"/>
  <c r="AJ22" i="22"/>
  <c r="AC22" i="22"/>
  <c r="AB22" i="22"/>
  <c r="Z22" i="22"/>
  <c r="T22" i="22"/>
  <c r="R22" i="22"/>
  <c r="K22" i="22"/>
  <c r="O22" i="22" s="1"/>
  <c r="F22" i="22"/>
  <c r="I22" i="22" s="1"/>
  <c r="BE21" i="22"/>
  <c r="AW21" i="22"/>
  <c r="AJ21" i="22"/>
  <c r="T21" i="22"/>
  <c r="R21" i="22"/>
  <c r="F21" i="22"/>
  <c r="J21" i="22" s="1"/>
  <c r="BE20" i="22"/>
  <c r="AW20" i="22"/>
  <c r="AJ20" i="22"/>
  <c r="T20" i="22"/>
  <c r="R20" i="22"/>
  <c r="F20" i="22"/>
  <c r="J20" i="22" s="1"/>
  <c r="AK20" i="22" s="1"/>
  <c r="BE19" i="22"/>
  <c r="AW19" i="22"/>
  <c r="AJ19" i="22"/>
  <c r="T19" i="22"/>
  <c r="R19" i="22"/>
  <c r="F19" i="22"/>
  <c r="J19" i="22" s="1"/>
  <c r="AX19" i="22" s="1"/>
  <c r="S19" i="22" s="1"/>
  <c r="BE18" i="22"/>
  <c r="AW18" i="22"/>
  <c r="AJ18" i="22"/>
  <c r="T18" i="22"/>
  <c r="R18" i="22"/>
  <c r="F18" i="22"/>
  <c r="I18" i="22" s="1"/>
  <c r="BE17" i="22"/>
  <c r="AW17" i="22"/>
  <c r="AJ17" i="22"/>
  <c r="T17" i="22"/>
  <c r="R17" i="22"/>
  <c r="F17" i="22"/>
  <c r="I17" i="22" s="1"/>
  <c r="BE16" i="22"/>
  <c r="AW16" i="22"/>
  <c r="AK16" i="22"/>
  <c r="AS16" i="22" s="1"/>
  <c r="AJ16" i="22"/>
  <c r="AC16" i="22"/>
  <c r="T16" i="22"/>
  <c r="R16" i="22"/>
  <c r="I16" i="22"/>
  <c r="F16" i="22"/>
  <c r="J16" i="22" s="1"/>
  <c r="K16" i="22" s="1"/>
  <c r="BE15" i="22"/>
  <c r="AW15" i="22"/>
  <c r="AJ15" i="22"/>
  <c r="T15" i="22"/>
  <c r="R15" i="22"/>
  <c r="F15" i="22"/>
  <c r="J15" i="22" s="1"/>
  <c r="Z15" i="22" s="1"/>
  <c r="BE14" i="22"/>
  <c r="AX14" i="22"/>
  <c r="S14" i="22" s="1"/>
  <c r="AW14" i="22"/>
  <c r="AK14" i="22"/>
  <c r="AS14" i="22" s="1"/>
  <c r="AJ14" i="22"/>
  <c r="AC14" i="22"/>
  <c r="AB14" i="22"/>
  <c r="Z14" i="22"/>
  <c r="T14" i="22"/>
  <c r="R14" i="22"/>
  <c r="K14" i="22"/>
  <c r="O14" i="22" s="1"/>
  <c r="F14" i="22"/>
  <c r="I14" i="22" s="1"/>
  <c r="BE13" i="22"/>
  <c r="AW13" i="22"/>
  <c r="AJ13" i="22"/>
  <c r="T13" i="22"/>
  <c r="R13" i="22"/>
  <c r="F13" i="22"/>
  <c r="I13" i="22" s="1"/>
  <c r="BE12" i="22"/>
  <c r="AW12" i="22"/>
  <c r="AJ12" i="22"/>
  <c r="T12" i="22"/>
  <c r="R12" i="22"/>
  <c r="F12" i="22"/>
  <c r="I12" i="22" s="1"/>
  <c r="BE11" i="22"/>
  <c r="AW11" i="22"/>
  <c r="AJ11" i="22"/>
  <c r="T11" i="22"/>
  <c r="R11" i="22"/>
  <c r="F11" i="22"/>
  <c r="J11" i="22" s="1"/>
  <c r="BE10" i="22"/>
  <c r="AW10" i="22"/>
  <c r="AJ10" i="22"/>
  <c r="T10" i="22"/>
  <c r="R10" i="22"/>
  <c r="F10" i="22"/>
  <c r="I10" i="22" s="1"/>
  <c r="BE9" i="22"/>
  <c r="AW9" i="22"/>
  <c r="AJ9" i="22"/>
  <c r="T9" i="22"/>
  <c r="R9" i="22"/>
  <c r="F9" i="22"/>
  <c r="J9" i="22" s="1"/>
  <c r="Q14" i="22" l="1"/>
  <c r="AC51" i="22"/>
  <c r="J95" i="22"/>
  <c r="AK95" i="22" s="1"/>
  <c r="J108" i="22"/>
  <c r="AK108" i="22" s="1"/>
  <c r="AS108" i="22" s="1"/>
  <c r="K32" i="22"/>
  <c r="Q22" i="22"/>
  <c r="U22" i="22" s="1"/>
  <c r="AK11" i="22"/>
  <c r="AS11" i="22" s="1"/>
  <c r="Z11" i="22"/>
  <c r="AK109" i="22"/>
  <c r="AS109" i="22" s="1"/>
  <c r="K109" i="22"/>
  <c r="O109" i="22" s="1"/>
  <c r="Z109" i="22"/>
  <c r="K28" i="22"/>
  <c r="J29" i="22"/>
  <c r="AC29" i="22" s="1"/>
  <c r="I38" i="22"/>
  <c r="I49" i="22"/>
  <c r="K50" i="22"/>
  <c r="J94" i="22"/>
  <c r="AK94" i="22" s="1"/>
  <c r="AS94" i="22" s="1"/>
  <c r="BF94" i="22" s="1"/>
  <c r="BF22" i="22"/>
  <c r="AC23" i="22"/>
  <c r="AC24" i="22"/>
  <c r="I32" i="22"/>
  <c r="J33" i="22"/>
  <c r="AC33" i="22" s="1"/>
  <c r="I66" i="22"/>
  <c r="BF14" i="22"/>
  <c r="K20" i="22"/>
  <c r="O20" i="22" s="1"/>
  <c r="AC28" i="22"/>
  <c r="AB50" i="22"/>
  <c r="I55" i="22"/>
  <c r="I59" i="22"/>
  <c r="K64" i="22"/>
  <c r="J75" i="22"/>
  <c r="K75" i="22" s="1"/>
  <c r="J81" i="22"/>
  <c r="AK81" i="22" s="1"/>
  <c r="J86" i="22"/>
  <c r="Z86" i="22" s="1"/>
  <c r="I109" i="22"/>
  <c r="I41" i="22"/>
  <c r="AC50" i="22"/>
  <c r="I106" i="22"/>
  <c r="I11" i="22"/>
  <c r="J12" i="22"/>
  <c r="K12" i="22" s="1"/>
  <c r="O12" i="22" s="1"/>
  <c r="Q26" i="22"/>
  <c r="U26" i="22" s="1"/>
  <c r="I46" i="22"/>
  <c r="I79" i="22"/>
  <c r="U92" i="22"/>
  <c r="AE92" i="22" s="1"/>
  <c r="K23" i="22"/>
  <c r="O23" i="22" s="1"/>
  <c r="I24" i="22"/>
  <c r="I45" i="22"/>
  <c r="AX51" i="22"/>
  <c r="S51" i="22" s="1"/>
  <c r="AC63" i="22"/>
  <c r="Z64" i="22"/>
  <c r="AS20" i="22"/>
  <c r="BF20" i="22" s="1"/>
  <c r="Q20" i="22"/>
  <c r="K59" i="22"/>
  <c r="O59" i="22" s="1"/>
  <c r="AK59" i="22"/>
  <c r="AC59" i="22"/>
  <c r="AK107" i="22"/>
  <c r="Q107" i="22" s="1"/>
  <c r="K107" i="22"/>
  <c r="O107" i="22" s="1"/>
  <c r="AX68" i="22"/>
  <c r="S68" i="22" s="1"/>
  <c r="AC68" i="22"/>
  <c r="Z68" i="22"/>
  <c r="AK96" i="22"/>
  <c r="Q96" i="22" s="1"/>
  <c r="AX96" i="22"/>
  <c r="S96" i="22" s="1"/>
  <c r="K96" i="22"/>
  <c r="O96" i="22" s="1"/>
  <c r="AC96" i="22"/>
  <c r="Z96" i="22"/>
  <c r="Q104" i="22"/>
  <c r="AS104" i="22"/>
  <c r="Z67" i="22"/>
  <c r="AX67" i="22"/>
  <c r="S67" i="22" s="1"/>
  <c r="AK67" i="22"/>
  <c r="Q67" i="22" s="1"/>
  <c r="AX83" i="22"/>
  <c r="S83" i="22" s="1"/>
  <c r="O83" i="22"/>
  <c r="AK83" i="22"/>
  <c r="K83" i="22"/>
  <c r="AC83" i="22"/>
  <c r="Z83" i="22"/>
  <c r="AX37" i="22"/>
  <c r="S37" i="22" s="1"/>
  <c r="AK37" i="22"/>
  <c r="Z37" i="22"/>
  <c r="Z60" i="22"/>
  <c r="K60" i="22"/>
  <c r="O60" i="22" s="1"/>
  <c r="Q76" i="22"/>
  <c r="AS76" i="22"/>
  <c r="AK93" i="22"/>
  <c r="AS93" i="22" s="1"/>
  <c r="BF93" i="22" s="1"/>
  <c r="AX93" i="22"/>
  <c r="S93" i="22" s="1"/>
  <c r="K93" i="22"/>
  <c r="O93" i="22" s="1"/>
  <c r="AC93" i="22"/>
  <c r="Z93" i="22"/>
  <c r="AX11" i="22"/>
  <c r="S11" i="22" s="1"/>
  <c r="I15" i="22"/>
  <c r="AX27" i="22"/>
  <c r="S27" i="22" s="1"/>
  <c r="AK29" i="22"/>
  <c r="Q29" i="22" s="1"/>
  <c r="Q56" i="22"/>
  <c r="U56" i="22" s="1"/>
  <c r="AF56" i="22" s="1"/>
  <c r="V56" i="22" s="1"/>
  <c r="AX63" i="22"/>
  <c r="S63" i="22" s="1"/>
  <c r="U63" i="22" s="1"/>
  <c r="I65" i="22"/>
  <c r="I70" i="22"/>
  <c r="I84" i="22"/>
  <c r="J85" i="22"/>
  <c r="K91" i="22"/>
  <c r="O91" i="22" s="1"/>
  <c r="AX94" i="22"/>
  <c r="S94" i="22" s="1"/>
  <c r="I101" i="22"/>
  <c r="I102" i="22"/>
  <c r="I103" i="22"/>
  <c r="K110" i="22"/>
  <c r="AX110" i="22"/>
  <c r="S110" i="22" s="1"/>
  <c r="BF112" i="22"/>
  <c r="K11" i="22"/>
  <c r="O11" i="22" s="1"/>
  <c r="U14" i="22"/>
  <c r="AE14" i="22" s="1"/>
  <c r="I27" i="22"/>
  <c r="I31" i="22"/>
  <c r="J34" i="22"/>
  <c r="Z34" i="22" s="1"/>
  <c r="I60" i="22"/>
  <c r="I63" i="22"/>
  <c r="AB64" i="22"/>
  <c r="Q65" i="22"/>
  <c r="I67" i="22"/>
  <c r="I83" i="22"/>
  <c r="I93" i="22"/>
  <c r="I96" i="22"/>
  <c r="I104" i="22"/>
  <c r="O110" i="22"/>
  <c r="Q112" i="22"/>
  <c r="U112" i="22" s="1"/>
  <c r="AF112" i="22" s="1"/>
  <c r="V112" i="22" s="1"/>
  <c r="Z12" i="22"/>
  <c r="BF26" i="22"/>
  <c r="K31" i="22"/>
  <c r="BF92" i="22"/>
  <c r="R118" i="22"/>
  <c r="AC12" i="22"/>
  <c r="I23" i="22"/>
  <c r="I28" i="22"/>
  <c r="J61" i="22"/>
  <c r="AX61" i="22" s="1"/>
  <c r="S61" i="22" s="1"/>
  <c r="I64" i="22"/>
  <c r="AS64" i="22"/>
  <c r="I74" i="22"/>
  <c r="Z91" i="22"/>
  <c r="AC95" i="22"/>
  <c r="AX109" i="22"/>
  <c r="S109" i="22" s="1"/>
  <c r="J111" i="22"/>
  <c r="AC65" i="22"/>
  <c r="Z110" i="22"/>
  <c r="K19" i="22"/>
  <c r="O19" i="22" s="1"/>
  <c r="I21" i="22"/>
  <c r="K24" i="22"/>
  <c r="O24" i="22" s="1"/>
  <c r="BF30" i="22"/>
  <c r="J47" i="22"/>
  <c r="Z47" i="22" s="1"/>
  <c r="AC86" i="22"/>
  <c r="AC11" i="22"/>
  <c r="AC31" i="22"/>
  <c r="I37" i="22"/>
  <c r="I43" i="22"/>
  <c r="I57" i="22"/>
  <c r="I58" i="22"/>
  <c r="AX64" i="22"/>
  <c r="S64" i="22" s="1"/>
  <c r="U64" i="22" s="1"/>
  <c r="I68" i="22"/>
  <c r="K86" i="22"/>
  <c r="O86" i="22" s="1"/>
  <c r="AC94" i="22"/>
  <c r="I107" i="22"/>
  <c r="AC110" i="22"/>
  <c r="AW118" i="22"/>
  <c r="Q30" i="22"/>
  <c r="K36" i="22"/>
  <c r="O36" i="22" s="1"/>
  <c r="Z38" i="22"/>
  <c r="AS63" i="22"/>
  <c r="BF63" i="22" s="1"/>
  <c r="J77" i="22"/>
  <c r="K77" i="22" s="1"/>
  <c r="I89" i="22"/>
  <c r="I90" i="22"/>
  <c r="AX91" i="22"/>
  <c r="S91" i="22" s="1"/>
  <c r="AX95" i="22"/>
  <c r="S95" i="22" s="1"/>
  <c r="AS32" i="22"/>
  <c r="Q32" i="22"/>
  <c r="AK9" i="22"/>
  <c r="AC9" i="22"/>
  <c r="Z9" i="22"/>
  <c r="K9" i="22"/>
  <c r="AX9" i="22"/>
  <c r="AS28" i="22"/>
  <c r="Q28" i="22"/>
  <c r="AS24" i="22"/>
  <c r="Q24" i="22"/>
  <c r="AX21" i="22"/>
  <c r="S21" i="22" s="1"/>
  <c r="Z21" i="22"/>
  <c r="K21" i="22"/>
  <c r="O21" i="22" s="1"/>
  <c r="AK21" i="22"/>
  <c r="AC21" i="22"/>
  <c r="AX73" i="22"/>
  <c r="S73" i="22" s="1"/>
  <c r="Z73" i="22"/>
  <c r="K73" i="22"/>
  <c r="O73" i="22" s="1"/>
  <c r="AC73" i="22"/>
  <c r="AK73" i="22"/>
  <c r="AF92" i="22"/>
  <c r="V92" i="22" s="1"/>
  <c r="AS29" i="22"/>
  <c r="AC40" i="22"/>
  <c r="AK40" i="22"/>
  <c r="AX40" i="22"/>
  <c r="S40" i="22" s="1"/>
  <c r="AC47" i="22"/>
  <c r="AK47" i="22"/>
  <c r="Z66" i="22"/>
  <c r="AX66" i="22"/>
  <c r="S66" i="22" s="1"/>
  <c r="AK66" i="22"/>
  <c r="K66" i="22"/>
  <c r="O66" i="22" s="1"/>
  <c r="I71" i="22"/>
  <c r="J71" i="22"/>
  <c r="AK84" i="22"/>
  <c r="AC84" i="22"/>
  <c r="K84" i="22"/>
  <c r="O84" i="22" s="1"/>
  <c r="Z84" i="22"/>
  <c r="AX84" i="22"/>
  <c r="S84" i="22" s="1"/>
  <c r="BE118" i="22"/>
  <c r="Q11" i="22"/>
  <c r="U11" i="22" s="1"/>
  <c r="K15" i="22"/>
  <c r="O15" i="22" s="1"/>
  <c r="AC15" i="22"/>
  <c r="AX16" i="22"/>
  <c r="S16" i="22" s="1"/>
  <c r="Z16" i="22"/>
  <c r="O16" i="22"/>
  <c r="AK33" i="22"/>
  <c r="K37" i="22"/>
  <c r="O37" i="22" s="1"/>
  <c r="AC37" i="22"/>
  <c r="K40" i="22"/>
  <c r="O40" i="22" s="1"/>
  <c r="AX43" i="22"/>
  <c r="S43" i="22" s="1"/>
  <c r="Z43" i="22"/>
  <c r="K43" i="22"/>
  <c r="O43" i="22" s="1"/>
  <c r="I73" i="22"/>
  <c r="J98" i="22"/>
  <c r="I98" i="22"/>
  <c r="Q109" i="22"/>
  <c r="O31" i="22"/>
  <c r="AK31" i="22"/>
  <c r="AX36" i="22"/>
  <c r="S36" i="22" s="1"/>
  <c r="AK36" i="22"/>
  <c r="AC36" i="22"/>
  <c r="AK51" i="22"/>
  <c r="J97" i="22"/>
  <c r="I97" i="22"/>
  <c r="AK15" i="22"/>
  <c r="Q43" i="22"/>
  <c r="AS43" i="22"/>
  <c r="BF43" i="22" s="1"/>
  <c r="AK49" i="22"/>
  <c r="Z49" i="22"/>
  <c r="O49" i="22"/>
  <c r="AX52" i="22"/>
  <c r="S52" i="22" s="1"/>
  <c r="Z52" i="22"/>
  <c r="O52" i="22"/>
  <c r="AK52" i="22"/>
  <c r="Q74" i="22"/>
  <c r="AS74" i="22"/>
  <c r="AE112" i="22"/>
  <c r="AC19" i="22"/>
  <c r="AK19" i="22"/>
  <c r="J10" i="22"/>
  <c r="J17" i="22"/>
  <c r="J18" i="22"/>
  <c r="I19" i="22"/>
  <c r="Z19" i="22"/>
  <c r="AC27" i="22"/>
  <c r="AK27" i="22"/>
  <c r="Z31" i="22"/>
  <c r="J35" i="22"/>
  <c r="I35" i="22"/>
  <c r="I36" i="22"/>
  <c r="AX41" i="22"/>
  <c r="S41" i="22" s="1"/>
  <c r="Z41" i="22"/>
  <c r="K41" i="22"/>
  <c r="O41" i="22" s="1"/>
  <c r="AK41" i="22"/>
  <c r="J44" i="22"/>
  <c r="I48" i="22"/>
  <c r="J48" i="22"/>
  <c r="K51" i="22"/>
  <c r="O51" i="22" s="1"/>
  <c r="AC52" i="22"/>
  <c r="AK79" i="22"/>
  <c r="AX79" i="22"/>
  <c r="S79" i="22" s="1"/>
  <c r="AC79" i="22"/>
  <c r="K79" i="22"/>
  <c r="O79" i="22" s="1"/>
  <c r="F118" i="22"/>
  <c r="I9" i="22"/>
  <c r="AK23" i="22"/>
  <c r="O57" i="22"/>
  <c r="Z57" i="22"/>
  <c r="AK57" i="22"/>
  <c r="AC57" i="22"/>
  <c r="AX57" i="22"/>
  <c r="S57" i="22" s="1"/>
  <c r="J80" i="22"/>
  <c r="I80" i="22"/>
  <c r="AC45" i="22"/>
  <c r="AX45" i="22"/>
  <c r="S45" i="22" s="1"/>
  <c r="Z45" i="22"/>
  <c r="O45" i="22"/>
  <c r="K45" i="22"/>
  <c r="AX55" i="22"/>
  <c r="S55" i="22" s="1"/>
  <c r="Z55" i="22"/>
  <c r="AK55" i="22"/>
  <c r="O55" i="22"/>
  <c r="J25" i="22"/>
  <c r="Q16" i="22"/>
  <c r="AX20" i="22"/>
  <c r="S20" i="22" s="1"/>
  <c r="Z20" i="22"/>
  <c r="AX32" i="22"/>
  <c r="S32" i="22" s="1"/>
  <c r="Z32" i="22"/>
  <c r="O32" i="22"/>
  <c r="J39" i="22"/>
  <c r="I39" i="22"/>
  <c r="T118" i="22"/>
  <c r="J13" i="22"/>
  <c r="I20" i="22"/>
  <c r="AC20" i="22"/>
  <c r="Z23" i="22"/>
  <c r="K27" i="22"/>
  <c r="O27" i="22" s="1"/>
  <c r="AX28" i="22"/>
  <c r="S28" i="22" s="1"/>
  <c r="Z28" i="22"/>
  <c r="O28" i="22"/>
  <c r="AC32" i="22"/>
  <c r="J42" i="22"/>
  <c r="AC43" i="22"/>
  <c r="Z50" i="22"/>
  <c r="O50" i="22"/>
  <c r="AK50" i="22"/>
  <c r="J54" i="22"/>
  <c r="I54" i="22"/>
  <c r="AC55" i="22"/>
  <c r="Z61" i="22"/>
  <c r="K61" i="22"/>
  <c r="AK61" i="22"/>
  <c r="K67" i="22"/>
  <c r="O67" i="22" s="1"/>
  <c r="AC67" i="22"/>
  <c r="Q108" i="22"/>
  <c r="AK116" i="22"/>
  <c r="AC116" i="22"/>
  <c r="Z116" i="22"/>
  <c r="K116" i="22"/>
  <c r="AX15" i="22"/>
  <c r="S15" i="22" s="1"/>
  <c r="AX24" i="22"/>
  <c r="S24" i="22" s="1"/>
  <c r="Z24" i="22"/>
  <c r="AX29" i="22"/>
  <c r="S29" i="22" s="1"/>
  <c r="AX33" i="22"/>
  <c r="S33" i="22" s="1"/>
  <c r="Z33" i="22"/>
  <c r="K33" i="22"/>
  <c r="O33" i="22" s="1"/>
  <c r="AK34" i="22"/>
  <c r="Z40" i="22"/>
  <c r="AK45" i="22"/>
  <c r="AX58" i="22"/>
  <c r="S58" i="22" s="1"/>
  <c r="Z58" i="22"/>
  <c r="AK58" i="22"/>
  <c r="K58" i="22"/>
  <c r="O58" i="22" s="1"/>
  <c r="AC66" i="22"/>
  <c r="AC102" i="22"/>
  <c r="AX102" i="22"/>
  <c r="S102" i="22" s="1"/>
  <c r="AB102" i="22"/>
  <c r="Z102" i="22"/>
  <c r="K102" i="22"/>
  <c r="O102" i="22" s="1"/>
  <c r="AK102" i="22"/>
  <c r="AC60" i="22"/>
  <c r="AX60" i="22"/>
  <c r="S60" i="22" s="1"/>
  <c r="AK60" i="22"/>
  <c r="AC74" i="22"/>
  <c r="AX74" i="22"/>
  <c r="S74" i="22" s="1"/>
  <c r="Z74" i="22"/>
  <c r="K74" i="22"/>
  <c r="O74" i="22" s="1"/>
  <c r="AC76" i="22"/>
  <c r="AX76" i="22"/>
  <c r="S76" i="22" s="1"/>
  <c r="Z76" i="22"/>
  <c r="K76" i="22"/>
  <c r="O76" i="22" s="1"/>
  <c r="AK106" i="22"/>
  <c r="AC106" i="22"/>
  <c r="AX106" i="22"/>
  <c r="S106" i="22" s="1"/>
  <c r="Z106" i="22"/>
  <c r="O106" i="22"/>
  <c r="AC46" i="22"/>
  <c r="AX46" i="22"/>
  <c r="S46" i="22" s="1"/>
  <c r="Z46" i="22"/>
  <c r="O46" i="22"/>
  <c r="AX70" i="22"/>
  <c r="S70" i="22" s="1"/>
  <c r="Z70" i="22"/>
  <c r="K70" i="22"/>
  <c r="O70" i="22" s="1"/>
  <c r="AK70" i="22"/>
  <c r="Q93" i="22"/>
  <c r="AJ118" i="22"/>
  <c r="K38" i="22"/>
  <c r="O38" i="22" s="1"/>
  <c r="AK38" i="22"/>
  <c r="AC38" i="22"/>
  <c r="AK46" i="22"/>
  <c r="J53" i="22"/>
  <c r="I53" i="22"/>
  <c r="AX72" i="22"/>
  <c r="S72" i="22" s="1"/>
  <c r="AB72" i="22"/>
  <c r="Z72" i="22"/>
  <c r="O72" i="22"/>
  <c r="K72" i="22"/>
  <c r="AK72" i="22"/>
  <c r="AK69" i="22"/>
  <c r="J82" i="22"/>
  <c r="I82" i="22"/>
  <c r="AS95" i="22"/>
  <c r="Q95" i="22"/>
  <c r="Q100" i="22"/>
  <c r="AS100" i="22"/>
  <c r="I40" i="22"/>
  <c r="I51" i="22"/>
  <c r="AX59" i="22"/>
  <c r="S59" i="22" s="1"/>
  <c r="Z59" i="22"/>
  <c r="J62" i="22"/>
  <c r="AX65" i="22"/>
  <c r="S65" i="22" s="1"/>
  <c r="U65" i="22" s="1"/>
  <c r="K68" i="22"/>
  <c r="O68" i="22" s="1"/>
  <c r="AK68" i="22"/>
  <c r="K69" i="22"/>
  <c r="O69" i="22" s="1"/>
  <c r="I72" i="22"/>
  <c r="J78" i="22"/>
  <c r="Q91" i="22"/>
  <c r="AS91" i="22"/>
  <c r="BF91" i="22" s="1"/>
  <c r="Q105" i="22"/>
  <c r="AS105" i="22"/>
  <c r="AC115" i="22"/>
  <c r="AX115" i="22"/>
  <c r="S115" i="22" s="1"/>
  <c r="Z115" i="22"/>
  <c r="K115" i="22"/>
  <c r="O115" i="22" s="1"/>
  <c r="AK115" i="22"/>
  <c r="K63" i="22"/>
  <c r="O63" i="22" s="1"/>
  <c r="Z63" i="22"/>
  <c r="AX75" i="22"/>
  <c r="S75" i="22" s="1"/>
  <c r="Z75" i="22"/>
  <c r="O75" i="22"/>
  <c r="AC77" i="22"/>
  <c r="AX77" i="22"/>
  <c r="S77" i="22" s="1"/>
  <c r="AC81" i="22"/>
  <c r="Q94" i="22"/>
  <c r="J113" i="22"/>
  <c r="I113" i="22"/>
  <c r="J114" i="22"/>
  <c r="I114" i="22"/>
  <c r="I115" i="22"/>
  <c r="BF56" i="22"/>
  <c r="O64" i="22"/>
  <c r="AC64" i="22"/>
  <c r="K65" i="22"/>
  <c r="O65" i="22" s="1"/>
  <c r="Z65" i="22"/>
  <c r="AK75" i="22"/>
  <c r="O77" i="22"/>
  <c r="Q103" i="22"/>
  <c r="AS103" i="22"/>
  <c r="J99" i="22"/>
  <c r="I99" i="22"/>
  <c r="AC101" i="22"/>
  <c r="AX101" i="22"/>
  <c r="S101" i="22" s="1"/>
  <c r="Z101" i="22"/>
  <c r="K101" i="22"/>
  <c r="O101" i="22" s="1"/>
  <c r="AK101" i="22"/>
  <c r="J88" i="22"/>
  <c r="I88" i="22"/>
  <c r="AC100" i="22"/>
  <c r="AX100" i="22"/>
  <c r="S100" i="22" s="1"/>
  <c r="Z100" i="22"/>
  <c r="K100" i="22"/>
  <c r="O100" i="22" s="1"/>
  <c r="AC105" i="22"/>
  <c r="AX105" i="22"/>
  <c r="S105" i="22" s="1"/>
  <c r="Z105" i="22"/>
  <c r="I69" i="22"/>
  <c r="AC90" i="22"/>
  <c r="K90" i="22"/>
  <c r="O90" i="22" s="1"/>
  <c r="AX90" i="22"/>
  <c r="S90" i="22" s="1"/>
  <c r="Z90" i="22"/>
  <c r="AS90" i="22"/>
  <c r="I100" i="22"/>
  <c r="AC103" i="22"/>
  <c r="AX103" i="22"/>
  <c r="S103" i="22" s="1"/>
  <c r="Z103" i="22"/>
  <c r="K103" i="22"/>
  <c r="O103" i="22" s="1"/>
  <c r="K105" i="22"/>
  <c r="O105" i="22" s="1"/>
  <c r="BF110" i="22"/>
  <c r="J87" i="22"/>
  <c r="I87" i="22"/>
  <c r="AX89" i="22"/>
  <c r="S89" i="22" s="1"/>
  <c r="Z89" i="22"/>
  <c r="K89" i="22"/>
  <c r="O89" i="22" s="1"/>
  <c r="AK89" i="22"/>
  <c r="AC104" i="22"/>
  <c r="AX104" i="22"/>
  <c r="S104" i="22" s="1"/>
  <c r="U104" i="22" s="1"/>
  <c r="Z104" i="22"/>
  <c r="K104" i="22"/>
  <c r="O104" i="22" s="1"/>
  <c r="Q110" i="22"/>
  <c r="AC91" i="22"/>
  <c r="Z107" i="22"/>
  <c r="AX107" i="22"/>
  <c r="S107" i="22" s="1"/>
  <c r="AC109" i="22"/>
  <c r="AC107" i="22"/>
  <c r="BF134" i="21"/>
  <c r="BE134" i="21"/>
  <c r="BD134" i="21"/>
  <c r="BC134" i="21"/>
  <c r="BB134" i="21"/>
  <c r="AY134" i="21"/>
  <c r="AX134" i="21"/>
  <c r="AW134" i="21"/>
  <c r="AU134" i="21"/>
  <c r="AT134" i="21"/>
  <c r="AS134" i="21"/>
  <c r="AR134" i="21"/>
  <c r="AQ134" i="21"/>
  <c r="AP134" i="21"/>
  <c r="AO134" i="21"/>
  <c r="AN134" i="21"/>
  <c r="AF134" i="21"/>
  <c r="AC134" i="21"/>
  <c r="Y134" i="21"/>
  <c r="X134" i="21"/>
  <c r="P134" i="21"/>
  <c r="H134" i="21"/>
  <c r="G134" i="21"/>
  <c r="E134" i="21"/>
  <c r="D134" i="21"/>
  <c r="BG133" i="21"/>
  <c r="BG132" i="21"/>
  <c r="AZ132" i="21"/>
  <c r="T132" i="21"/>
  <c r="R132" i="21"/>
  <c r="I132" i="21"/>
  <c r="J132" i="21" s="1"/>
  <c r="BG131" i="21"/>
  <c r="AZ131" i="21"/>
  <c r="AL131" i="21"/>
  <c r="T131" i="21"/>
  <c r="R131" i="21"/>
  <c r="F131" i="21"/>
  <c r="BG130" i="21"/>
  <c r="AZ130" i="21"/>
  <c r="AL130" i="21"/>
  <c r="T130" i="21"/>
  <c r="R130" i="21"/>
  <c r="I130" i="21"/>
  <c r="F130" i="21"/>
  <c r="J130" i="21" s="1"/>
  <c r="BG129" i="21"/>
  <c r="AZ129" i="21"/>
  <c r="AL129" i="21"/>
  <c r="AE129" i="21"/>
  <c r="T129" i="21"/>
  <c r="R129" i="21"/>
  <c r="I129" i="21"/>
  <c r="F129" i="21"/>
  <c r="J129" i="21" s="1"/>
  <c r="BH128" i="21"/>
  <c r="BG128" i="21"/>
  <c r="BA128" i="21"/>
  <c r="S128" i="21" s="1"/>
  <c r="AZ128" i="21"/>
  <c r="AV128" i="21"/>
  <c r="AM128" i="21"/>
  <c r="AL128" i="21"/>
  <c r="AE128" i="21"/>
  <c r="AB128" i="21"/>
  <c r="T128" i="21"/>
  <c r="R128" i="21"/>
  <c r="Q128" i="21"/>
  <c r="U128" i="21" s="1"/>
  <c r="AG128" i="21" s="1"/>
  <c r="K128" i="21"/>
  <c r="O128" i="21" s="1"/>
  <c r="I128" i="21"/>
  <c r="F128" i="21"/>
  <c r="BG127" i="21"/>
  <c r="AZ127" i="21"/>
  <c r="AM127" i="21"/>
  <c r="AL127" i="21"/>
  <c r="T127" i="21"/>
  <c r="R127" i="21"/>
  <c r="J127" i="21"/>
  <c r="I127" i="21"/>
  <c r="F127" i="21"/>
  <c r="BG126" i="21"/>
  <c r="AZ126" i="21"/>
  <c r="AL126" i="21"/>
  <c r="AB126" i="21"/>
  <c r="T126" i="21"/>
  <c r="R126" i="21"/>
  <c r="I126" i="21"/>
  <c r="F126" i="21"/>
  <c r="J126" i="21" s="1"/>
  <c r="BG125" i="21"/>
  <c r="AZ125" i="21"/>
  <c r="AL125" i="21"/>
  <c r="T125" i="21"/>
  <c r="R125" i="21"/>
  <c r="K125" i="21"/>
  <c r="O125" i="21" s="1"/>
  <c r="I125" i="21"/>
  <c r="F125" i="21"/>
  <c r="J125" i="21" s="1"/>
  <c r="BG118" i="21"/>
  <c r="AZ118" i="21"/>
  <c r="AL118" i="21"/>
  <c r="T118" i="21"/>
  <c r="R118" i="21"/>
  <c r="F118" i="21"/>
  <c r="BG117" i="21"/>
  <c r="AZ117" i="21"/>
  <c r="AM117" i="21"/>
  <c r="AL117" i="21"/>
  <c r="T117" i="21"/>
  <c r="R117" i="21"/>
  <c r="J117" i="21"/>
  <c r="I117" i="21"/>
  <c r="F117" i="21"/>
  <c r="BG116" i="21"/>
  <c r="AZ116" i="21"/>
  <c r="AM116" i="21"/>
  <c r="AL116" i="21"/>
  <c r="T116" i="21"/>
  <c r="R116" i="21"/>
  <c r="I116" i="21"/>
  <c r="F116" i="21"/>
  <c r="J116" i="21" s="1"/>
  <c r="BG115" i="21"/>
  <c r="AZ115" i="21"/>
  <c r="AL115" i="21"/>
  <c r="T115" i="21"/>
  <c r="R115" i="21"/>
  <c r="F115" i="21"/>
  <c r="BG114" i="21"/>
  <c r="AZ114" i="21"/>
  <c r="AL114" i="21"/>
  <c r="T114" i="21"/>
  <c r="R114" i="21"/>
  <c r="F114" i="21"/>
  <c r="BG113" i="21"/>
  <c r="AZ113" i="21"/>
  <c r="AL113" i="21"/>
  <c r="T113" i="21"/>
  <c r="R113" i="21"/>
  <c r="I113" i="21"/>
  <c r="F113" i="21"/>
  <c r="J113" i="21" s="1"/>
  <c r="BG112" i="21"/>
  <c r="AZ112" i="21"/>
  <c r="AL112" i="21"/>
  <c r="T112" i="21"/>
  <c r="R112" i="21"/>
  <c r="I112" i="21"/>
  <c r="F112" i="21"/>
  <c r="J112" i="21" s="1"/>
  <c r="BG111" i="21"/>
  <c r="AZ111" i="21"/>
  <c r="AL111" i="21"/>
  <c r="T111" i="21"/>
  <c r="R111" i="21"/>
  <c r="I111" i="21"/>
  <c r="F111" i="21"/>
  <c r="J111" i="21" s="1"/>
  <c r="BG110" i="21"/>
  <c r="AZ110" i="21"/>
  <c r="AL110" i="21"/>
  <c r="AE110" i="21"/>
  <c r="T110" i="21"/>
  <c r="R110" i="21"/>
  <c r="K110" i="21"/>
  <c r="J110" i="21"/>
  <c r="BA110" i="21" s="1"/>
  <c r="S110" i="21" s="1"/>
  <c r="F110" i="21"/>
  <c r="I110" i="21" s="1"/>
  <c r="BG109" i="21"/>
  <c r="BA109" i="21"/>
  <c r="S109" i="21" s="1"/>
  <c r="AZ109" i="21"/>
  <c r="AL109" i="21"/>
  <c r="AE109" i="21"/>
  <c r="AB109" i="21"/>
  <c r="T109" i="21"/>
  <c r="R109" i="21"/>
  <c r="K109" i="21"/>
  <c r="J109" i="21"/>
  <c r="O109" i="21" s="1"/>
  <c r="F109" i="21"/>
  <c r="I109" i="21" s="1"/>
  <c r="BG108" i="21"/>
  <c r="AZ108" i="21"/>
  <c r="AL108" i="21"/>
  <c r="T108" i="21"/>
  <c r="R108" i="21"/>
  <c r="J108" i="21"/>
  <c r="BA108" i="21" s="1"/>
  <c r="S108" i="21" s="1"/>
  <c r="I108" i="21"/>
  <c r="F108" i="21"/>
  <c r="BG107" i="21"/>
  <c r="AZ107" i="21"/>
  <c r="AL107" i="21"/>
  <c r="AB107" i="21"/>
  <c r="T107" i="21"/>
  <c r="R107" i="21"/>
  <c r="I107" i="21"/>
  <c r="F107" i="21"/>
  <c r="J107" i="21" s="1"/>
  <c r="BG106" i="21"/>
  <c r="AZ106" i="21"/>
  <c r="AL106" i="21"/>
  <c r="T106" i="21"/>
  <c r="R106" i="21"/>
  <c r="F106" i="21"/>
  <c r="BG105" i="21"/>
  <c r="AZ105" i="21"/>
  <c r="AL105" i="21"/>
  <c r="T105" i="21"/>
  <c r="R105" i="21"/>
  <c r="F105" i="21"/>
  <c r="BG104" i="21"/>
  <c r="AZ104" i="21"/>
  <c r="AL104" i="21"/>
  <c r="T104" i="21"/>
  <c r="R104" i="21"/>
  <c r="J104" i="21"/>
  <c r="I104" i="21"/>
  <c r="F104" i="21"/>
  <c r="BG103" i="21"/>
  <c r="AZ103" i="21"/>
  <c r="AL103" i="21"/>
  <c r="T103" i="21"/>
  <c r="R103" i="21"/>
  <c r="J103" i="21"/>
  <c r="I103" i="21"/>
  <c r="F103" i="21"/>
  <c r="BG102" i="21"/>
  <c r="BA102" i="21"/>
  <c r="AZ102" i="21"/>
  <c r="AM102" i="21"/>
  <c r="AL102" i="21"/>
  <c r="AE102" i="21"/>
  <c r="AD102" i="21"/>
  <c r="AB102" i="21"/>
  <c r="T102" i="21"/>
  <c r="S102" i="21"/>
  <c r="R102" i="21"/>
  <c r="K102" i="21"/>
  <c r="O102" i="21" s="1"/>
  <c r="I102" i="21"/>
  <c r="F102" i="21"/>
  <c r="BG101" i="21"/>
  <c r="AZ101" i="21"/>
  <c r="AL101" i="21"/>
  <c r="T101" i="21"/>
  <c r="R101" i="21"/>
  <c r="J101" i="21"/>
  <c r="F101" i="21"/>
  <c r="I101" i="21" s="1"/>
  <c r="BG100" i="21"/>
  <c r="BA100" i="21"/>
  <c r="S100" i="21" s="1"/>
  <c r="AZ100" i="21"/>
  <c r="AL100" i="21"/>
  <c r="AB100" i="21"/>
  <c r="T100" i="21"/>
  <c r="R100" i="21"/>
  <c r="J100" i="21"/>
  <c r="I100" i="21"/>
  <c r="F100" i="21"/>
  <c r="BG99" i="21"/>
  <c r="AZ99" i="21"/>
  <c r="AL99" i="21"/>
  <c r="T99" i="21"/>
  <c r="R99" i="21"/>
  <c r="J99" i="21"/>
  <c r="AM99" i="21" s="1"/>
  <c r="I99" i="21"/>
  <c r="F99" i="21"/>
  <c r="BG98" i="21"/>
  <c r="BA98" i="21"/>
  <c r="S98" i="21" s="1"/>
  <c r="AZ98" i="21"/>
  <c r="AM98" i="21"/>
  <c r="AV98" i="21" s="1"/>
  <c r="AL98" i="21"/>
  <c r="AE98" i="21"/>
  <c r="T98" i="21"/>
  <c r="R98" i="21"/>
  <c r="K98" i="21"/>
  <c r="O98" i="21" s="1"/>
  <c r="I98" i="21"/>
  <c r="F98" i="21"/>
  <c r="J98" i="21" s="1"/>
  <c r="AB98" i="21" s="1"/>
  <c r="BG97" i="21"/>
  <c r="AZ97" i="21"/>
  <c r="AL97" i="21"/>
  <c r="T97" i="21"/>
  <c r="R97" i="21"/>
  <c r="J97" i="21"/>
  <c r="F97" i="21"/>
  <c r="I97" i="21" s="1"/>
  <c r="BG96" i="21"/>
  <c r="AZ96" i="21"/>
  <c r="AL96" i="21"/>
  <c r="T96" i="21"/>
  <c r="R96" i="21"/>
  <c r="J96" i="21"/>
  <c r="I96" i="21"/>
  <c r="F96" i="21"/>
  <c r="BG95" i="21"/>
  <c r="AZ95" i="21"/>
  <c r="AL95" i="21"/>
  <c r="AE95" i="21"/>
  <c r="T95" i="21"/>
  <c r="R95" i="21"/>
  <c r="J95" i="21"/>
  <c r="I95" i="21"/>
  <c r="F95" i="21"/>
  <c r="BG94" i="21"/>
  <c r="AZ94" i="21"/>
  <c r="AL94" i="21"/>
  <c r="T94" i="21"/>
  <c r="R94" i="21"/>
  <c r="J94" i="21"/>
  <c r="I94" i="21"/>
  <c r="F94" i="21"/>
  <c r="BG93" i="21"/>
  <c r="AZ93" i="21"/>
  <c r="AL93" i="21"/>
  <c r="T93" i="21"/>
  <c r="R93" i="21"/>
  <c r="F93" i="21"/>
  <c r="BG92" i="21"/>
  <c r="AZ92" i="21"/>
  <c r="AL92" i="21"/>
  <c r="T92" i="21"/>
  <c r="R92" i="21"/>
  <c r="F92" i="21"/>
  <c r="BG91" i="21"/>
  <c r="AZ91" i="21"/>
  <c r="AL91" i="21"/>
  <c r="T91" i="21"/>
  <c r="R91" i="21"/>
  <c r="J91" i="21"/>
  <c r="F91" i="21"/>
  <c r="I91" i="21" s="1"/>
  <c r="BG90" i="21"/>
  <c r="AZ90" i="21"/>
  <c r="AL90" i="21"/>
  <c r="AD90" i="21"/>
  <c r="T90" i="21"/>
  <c r="R90" i="21"/>
  <c r="I90" i="21"/>
  <c r="F90" i="21"/>
  <c r="J90" i="21" s="1"/>
  <c r="BG89" i="21"/>
  <c r="AZ89" i="21"/>
  <c r="AL89" i="21"/>
  <c r="T89" i="21"/>
  <c r="R89" i="21"/>
  <c r="F89" i="21"/>
  <c r="BG88" i="21"/>
  <c r="AZ88" i="21"/>
  <c r="AL88" i="21"/>
  <c r="T88" i="21"/>
  <c r="R88" i="21"/>
  <c r="F88" i="21"/>
  <c r="BG87" i="21"/>
  <c r="AZ87" i="21"/>
  <c r="AV87" i="21"/>
  <c r="AL87" i="21"/>
  <c r="AE87" i="21"/>
  <c r="AB87" i="21"/>
  <c r="T87" i="21"/>
  <c r="R87" i="21"/>
  <c r="Q87" i="21"/>
  <c r="K87" i="21"/>
  <c r="O87" i="21" s="1"/>
  <c r="I87" i="21"/>
  <c r="F87" i="21"/>
  <c r="J87" i="21" s="1"/>
  <c r="AM87" i="21" s="1"/>
  <c r="BG86" i="21"/>
  <c r="AZ86" i="21"/>
  <c r="AL86" i="21"/>
  <c r="T86" i="21"/>
  <c r="R86" i="21"/>
  <c r="F86" i="21"/>
  <c r="BG85" i="21"/>
  <c r="BA85" i="21"/>
  <c r="S85" i="21" s="1"/>
  <c r="AZ85" i="21"/>
  <c r="AL85" i="21"/>
  <c r="T85" i="21"/>
  <c r="R85" i="21"/>
  <c r="J85" i="21"/>
  <c r="AE85" i="21" s="1"/>
  <c r="I85" i="21"/>
  <c r="F85" i="21"/>
  <c r="BG84" i="21"/>
  <c r="AZ84" i="21"/>
  <c r="AL84" i="21"/>
  <c r="T84" i="21"/>
  <c r="R84" i="21"/>
  <c r="F84" i="21"/>
  <c r="J84" i="21" s="1"/>
  <c r="BG83" i="21"/>
  <c r="AZ83" i="21"/>
  <c r="AL83" i="21"/>
  <c r="T83" i="21"/>
  <c r="R83" i="21"/>
  <c r="F83" i="21"/>
  <c r="BG82" i="21"/>
  <c r="AZ82" i="21"/>
  <c r="AL82" i="21"/>
  <c r="T82" i="21"/>
  <c r="R82" i="21"/>
  <c r="F82" i="21"/>
  <c r="BG81" i="21"/>
  <c r="AZ81" i="21"/>
  <c r="AL81" i="21"/>
  <c r="T81" i="21"/>
  <c r="R81" i="21"/>
  <c r="J81" i="21"/>
  <c r="BA81" i="21" s="1"/>
  <c r="S81" i="21" s="1"/>
  <c r="F81" i="21"/>
  <c r="I81" i="21" s="1"/>
  <c r="BG80" i="21"/>
  <c r="AZ80" i="21"/>
  <c r="AL80" i="21"/>
  <c r="T80" i="21"/>
  <c r="R80" i="21"/>
  <c r="F80" i="21"/>
  <c r="BG79" i="21"/>
  <c r="AZ79" i="21"/>
  <c r="AM79" i="21"/>
  <c r="AL79" i="21"/>
  <c r="AB79" i="21"/>
  <c r="T79" i="21"/>
  <c r="S79" i="21"/>
  <c r="R79" i="21"/>
  <c r="O79" i="21"/>
  <c r="I79" i="21"/>
  <c r="F79" i="21"/>
  <c r="J79" i="21" s="1"/>
  <c r="K79" i="21" s="1"/>
  <c r="BG78" i="21"/>
  <c r="AZ78" i="21"/>
  <c r="AL78" i="21"/>
  <c r="T78" i="21"/>
  <c r="R78" i="21"/>
  <c r="F78" i="21"/>
  <c r="J78" i="21" s="1"/>
  <c r="AE78" i="21" s="1"/>
  <c r="BG77" i="21"/>
  <c r="AZ77" i="21"/>
  <c r="AL77" i="21"/>
  <c r="T77" i="21"/>
  <c r="R77" i="21"/>
  <c r="F77" i="21"/>
  <c r="BH76" i="21"/>
  <c r="BG76" i="21"/>
  <c r="BA76" i="21"/>
  <c r="S76" i="21" s="1"/>
  <c r="AZ76" i="21"/>
  <c r="AV76" i="21"/>
  <c r="AL76" i="21"/>
  <c r="AE76" i="21"/>
  <c r="T76" i="21"/>
  <c r="R76" i="21"/>
  <c r="K76" i="21"/>
  <c r="O76" i="21" s="1"/>
  <c r="J76" i="21"/>
  <c r="AM76" i="21" s="1"/>
  <c r="Q76" i="21" s="1"/>
  <c r="I76" i="21"/>
  <c r="F76" i="21"/>
  <c r="BG75" i="21"/>
  <c r="AZ75" i="21"/>
  <c r="AM75" i="21"/>
  <c r="AV75" i="21" s="1"/>
  <c r="AL75" i="21"/>
  <c r="AE75" i="21"/>
  <c r="T75" i="21"/>
  <c r="R75" i="21"/>
  <c r="Q75" i="21"/>
  <c r="J75" i="21"/>
  <c r="I75" i="21"/>
  <c r="F75" i="21"/>
  <c r="BG74" i="21"/>
  <c r="AZ74" i="21"/>
  <c r="AL74" i="21"/>
  <c r="T74" i="21"/>
  <c r="R74" i="21"/>
  <c r="F74" i="21"/>
  <c r="BG73" i="21"/>
  <c r="BA73" i="21"/>
  <c r="S73" i="21" s="1"/>
  <c r="AZ73" i="21"/>
  <c r="AV73" i="21"/>
  <c r="AL73" i="21"/>
  <c r="BH73" i="21" s="1"/>
  <c r="AE73" i="21"/>
  <c r="T73" i="21"/>
  <c r="R73" i="21"/>
  <c r="K73" i="21"/>
  <c r="O73" i="21" s="1"/>
  <c r="J73" i="21"/>
  <c r="AM73" i="21" s="1"/>
  <c r="Q73" i="21" s="1"/>
  <c r="I73" i="21"/>
  <c r="F73" i="21"/>
  <c r="BG72" i="21"/>
  <c r="AZ72" i="21"/>
  <c r="AL72" i="21"/>
  <c r="T72" i="21"/>
  <c r="R72" i="21"/>
  <c r="F72" i="21"/>
  <c r="BG71" i="21"/>
  <c r="AZ71" i="21"/>
  <c r="AM71" i="21"/>
  <c r="AL71" i="21"/>
  <c r="AE71" i="21"/>
  <c r="T71" i="21"/>
  <c r="R71" i="21"/>
  <c r="K71" i="21"/>
  <c r="O71" i="21" s="1"/>
  <c r="I71" i="21"/>
  <c r="F71" i="21"/>
  <c r="J71" i="21" s="1"/>
  <c r="BG70" i="21"/>
  <c r="AZ70" i="21"/>
  <c r="AL70" i="21"/>
  <c r="T70" i="21"/>
  <c r="R70" i="21"/>
  <c r="J70" i="21"/>
  <c r="AE70" i="21" s="1"/>
  <c r="I70" i="21"/>
  <c r="F70" i="21"/>
  <c r="BG69" i="21"/>
  <c r="AZ69" i="21"/>
  <c r="AL69" i="21"/>
  <c r="T69" i="21"/>
  <c r="R69" i="21"/>
  <c r="F69" i="21"/>
  <c r="I69" i="21" s="1"/>
  <c r="BG61" i="21"/>
  <c r="AZ61" i="21"/>
  <c r="AL61" i="21"/>
  <c r="T61" i="21"/>
  <c r="R61" i="21"/>
  <c r="F61" i="21"/>
  <c r="BG60" i="21"/>
  <c r="AZ60" i="21"/>
  <c r="AL60" i="21"/>
  <c r="T60" i="21"/>
  <c r="R60" i="21"/>
  <c r="F60" i="21"/>
  <c r="BG59" i="21"/>
  <c r="BA59" i="21"/>
  <c r="S59" i="21" s="1"/>
  <c r="AZ59" i="21"/>
  <c r="AM59" i="21"/>
  <c r="AV59" i="21" s="1"/>
  <c r="AL59" i="21"/>
  <c r="AE59" i="21"/>
  <c r="AB59" i="21"/>
  <c r="T59" i="21"/>
  <c r="R59" i="21"/>
  <c r="O59" i="21"/>
  <c r="K59" i="21"/>
  <c r="I59" i="21"/>
  <c r="F59" i="21"/>
  <c r="BG58" i="21"/>
  <c r="AZ58" i="21"/>
  <c r="AL58" i="21"/>
  <c r="T58" i="21"/>
  <c r="R58" i="21"/>
  <c r="F58" i="21"/>
  <c r="BG57" i="21"/>
  <c r="AZ57" i="21"/>
  <c r="AL57" i="21"/>
  <c r="T57" i="21"/>
  <c r="R57" i="21"/>
  <c r="F57" i="21"/>
  <c r="BG56" i="21"/>
  <c r="BA56" i="21"/>
  <c r="S56" i="21" s="1"/>
  <c r="AZ56" i="21"/>
  <c r="AV56" i="21"/>
  <c r="AL56" i="21"/>
  <c r="AE56" i="21"/>
  <c r="AB56" i="21"/>
  <c r="T56" i="21"/>
  <c r="R56" i="21"/>
  <c r="Q56" i="21"/>
  <c r="K56" i="21"/>
  <c r="O56" i="21" s="1"/>
  <c r="J56" i="21"/>
  <c r="AM56" i="21" s="1"/>
  <c r="I56" i="21"/>
  <c r="F56" i="21"/>
  <c r="BG55" i="21"/>
  <c r="AZ55" i="21"/>
  <c r="AL55" i="21"/>
  <c r="T55" i="21"/>
  <c r="R55" i="21"/>
  <c r="F55" i="21"/>
  <c r="I55" i="21" s="1"/>
  <c r="J55" i="21" s="1"/>
  <c r="BG54" i="21"/>
  <c r="AZ54" i="21"/>
  <c r="AL54" i="21"/>
  <c r="T54" i="21"/>
  <c r="R54" i="21"/>
  <c r="F54" i="21"/>
  <c r="BG53" i="21"/>
  <c r="BA53" i="21"/>
  <c r="S53" i="21" s="1"/>
  <c r="AZ53" i="21"/>
  <c r="AL53" i="21"/>
  <c r="AB53" i="21"/>
  <c r="T53" i="21"/>
  <c r="R53" i="21"/>
  <c r="F53" i="21"/>
  <c r="I53" i="21" s="1"/>
  <c r="J53" i="21" s="1"/>
  <c r="AM53" i="21" s="1"/>
  <c r="BG52" i="21"/>
  <c r="AZ52" i="21"/>
  <c r="AL52" i="21"/>
  <c r="T52" i="21"/>
  <c r="S52" i="21"/>
  <c r="R52" i="21"/>
  <c r="F52" i="21"/>
  <c r="BG51" i="21"/>
  <c r="AZ51" i="21"/>
  <c r="AL51" i="21"/>
  <c r="T51" i="21"/>
  <c r="R51" i="21"/>
  <c r="J51" i="21"/>
  <c r="I51" i="21"/>
  <c r="F51" i="21"/>
  <c r="BG50" i="21"/>
  <c r="AZ50" i="21"/>
  <c r="AL50" i="21"/>
  <c r="T50" i="21"/>
  <c r="R50" i="21"/>
  <c r="F50" i="21"/>
  <c r="BG49" i="21"/>
  <c r="AZ49" i="21"/>
  <c r="AL49" i="21"/>
  <c r="T49" i="21"/>
  <c r="R49" i="21"/>
  <c r="F49" i="21"/>
  <c r="I49" i="21" s="1"/>
  <c r="BG48" i="21"/>
  <c r="AZ48" i="21"/>
  <c r="AL48" i="21"/>
  <c r="T48" i="21"/>
  <c r="R48" i="21"/>
  <c r="F48" i="21"/>
  <c r="J48" i="21" s="1"/>
  <c r="AE48" i="21" s="1"/>
  <c r="BG47" i="21"/>
  <c r="AZ47" i="21"/>
  <c r="AL47" i="21"/>
  <c r="T47" i="21"/>
  <c r="R47" i="21"/>
  <c r="F47" i="21"/>
  <c r="BG46" i="21"/>
  <c r="BA46" i="21"/>
  <c r="S46" i="21" s="1"/>
  <c r="AZ46" i="21"/>
  <c r="AM46" i="21"/>
  <c r="AL46" i="21"/>
  <c r="AE46" i="21"/>
  <c r="AB46" i="21"/>
  <c r="T46" i="21"/>
  <c r="R46" i="21"/>
  <c r="O46" i="21"/>
  <c r="K46" i="21"/>
  <c r="J46" i="21"/>
  <c r="I46" i="21"/>
  <c r="F46" i="21"/>
  <c r="BG45" i="21"/>
  <c r="BA45" i="21"/>
  <c r="S45" i="21" s="1"/>
  <c r="AZ45" i="21"/>
  <c r="AL45" i="21"/>
  <c r="T45" i="21"/>
  <c r="R45" i="21"/>
  <c r="J45" i="21"/>
  <c r="AB45" i="21" s="1"/>
  <c r="I45" i="21"/>
  <c r="F45" i="21"/>
  <c r="BG44" i="21"/>
  <c r="AZ44" i="21"/>
  <c r="AL44" i="21"/>
  <c r="T44" i="21"/>
  <c r="R44" i="21"/>
  <c r="F44" i="21"/>
  <c r="I44" i="21" s="1"/>
  <c r="BG43" i="21"/>
  <c r="AZ43" i="21"/>
  <c r="AL43" i="21"/>
  <c r="T43" i="21"/>
  <c r="R43" i="21"/>
  <c r="J43" i="21"/>
  <c r="AB43" i="21" s="1"/>
  <c r="I43" i="21"/>
  <c r="F43" i="21"/>
  <c r="BG42" i="21"/>
  <c r="AZ42" i="21"/>
  <c r="AL42" i="21"/>
  <c r="T42" i="21"/>
  <c r="R42" i="21"/>
  <c r="K42" i="21"/>
  <c r="F42" i="21"/>
  <c r="J42" i="21" s="1"/>
  <c r="BA42" i="21" s="1"/>
  <c r="S42" i="21" s="1"/>
  <c r="BG41" i="21"/>
  <c r="AZ41" i="21"/>
  <c r="AL41" i="21"/>
  <c r="T41" i="21"/>
  <c r="R41" i="21"/>
  <c r="F41" i="21"/>
  <c r="BG40" i="21"/>
  <c r="AZ40" i="21"/>
  <c r="AL40" i="21"/>
  <c r="T40" i="21"/>
  <c r="R40" i="21"/>
  <c r="F40" i="21"/>
  <c r="J40" i="21" s="1"/>
  <c r="AM40" i="21" s="1"/>
  <c r="BG39" i="21"/>
  <c r="AZ39" i="21"/>
  <c r="AL39" i="21"/>
  <c r="T39" i="21"/>
  <c r="R39" i="21"/>
  <c r="F39" i="21"/>
  <c r="BG38" i="21"/>
  <c r="AZ38" i="21"/>
  <c r="AL38" i="21"/>
  <c r="T38" i="21"/>
  <c r="R38" i="21"/>
  <c r="F38" i="21"/>
  <c r="I38" i="21" s="1"/>
  <c r="BG37" i="21"/>
  <c r="BA37" i="21"/>
  <c r="S37" i="21" s="1"/>
  <c r="U37" i="21" s="1"/>
  <c r="AZ37" i="21"/>
  <c r="AV37" i="21"/>
  <c r="AM37" i="21"/>
  <c r="AL37" i="21"/>
  <c r="AE37" i="21"/>
  <c r="AB37" i="21"/>
  <c r="T37" i="21"/>
  <c r="R37" i="21"/>
  <c r="Q37" i="21"/>
  <c r="K37" i="21"/>
  <c r="O37" i="21" s="1"/>
  <c r="J37" i="21"/>
  <c r="I37" i="21"/>
  <c r="F37" i="21"/>
  <c r="BG36" i="21"/>
  <c r="AZ36" i="21"/>
  <c r="AL36" i="21"/>
  <c r="T36" i="21"/>
  <c r="R36" i="21"/>
  <c r="F36" i="21"/>
  <c r="I36" i="21" s="1"/>
  <c r="BG35" i="21"/>
  <c r="AZ35" i="21"/>
  <c r="AL35" i="21"/>
  <c r="T35" i="21"/>
  <c r="R35" i="21"/>
  <c r="J35" i="21"/>
  <c r="AB35" i="21" s="1"/>
  <c r="I35" i="21"/>
  <c r="F35" i="21"/>
  <c r="BG34" i="21"/>
  <c r="AZ34" i="21"/>
  <c r="AV34" i="21"/>
  <c r="AM34" i="21"/>
  <c r="Q34" i="21" s="1"/>
  <c r="AL34" i="21"/>
  <c r="T34" i="21"/>
  <c r="S34" i="21"/>
  <c r="R34" i="21"/>
  <c r="J34" i="21"/>
  <c r="BA34" i="21" s="1"/>
  <c r="I34" i="21"/>
  <c r="F34" i="21"/>
  <c r="BA33" i="21"/>
  <c r="S33" i="21" s="1"/>
  <c r="AZ33" i="21"/>
  <c r="AV33" i="21"/>
  <c r="AM33" i="21"/>
  <c r="AL33" i="21"/>
  <c r="AE33" i="21"/>
  <c r="AD33" i="21"/>
  <c r="AB33" i="21"/>
  <c r="R33" i="21"/>
  <c r="Q33" i="21"/>
  <c r="O33" i="21"/>
  <c r="AH33" i="21" s="1"/>
  <c r="K33" i="21"/>
  <c r="I33" i="21"/>
  <c r="F33" i="21"/>
  <c r="BG32" i="21"/>
  <c r="BA32" i="21"/>
  <c r="S32" i="21" s="1"/>
  <c r="AZ32" i="21"/>
  <c r="AL32" i="21"/>
  <c r="AB32" i="21"/>
  <c r="T32" i="21"/>
  <c r="R32" i="21"/>
  <c r="J32" i="21"/>
  <c r="I32" i="21"/>
  <c r="F32" i="21"/>
  <c r="BG31" i="21"/>
  <c r="AZ31" i="21"/>
  <c r="AL31" i="21"/>
  <c r="T31" i="21"/>
  <c r="R31" i="21"/>
  <c r="F31" i="21"/>
  <c r="BG30" i="21"/>
  <c r="AZ30" i="21"/>
  <c r="AL30" i="21"/>
  <c r="T30" i="21"/>
  <c r="R30" i="21"/>
  <c r="F30" i="21"/>
  <c r="BG29" i="21"/>
  <c r="BA29" i="21"/>
  <c r="S29" i="21" s="1"/>
  <c r="AZ29" i="21"/>
  <c r="AM29" i="21"/>
  <c r="AL29" i="21"/>
  <c r="AE29" i="21"/>
  <c r="AD29" i="21"/>
  <c r="AB29" i="21"/>
  <c r="T29" i="21"/>
  <c r="R29" i="21"/>
  <c r="O29" i="21"/>
  <c r="K29" i="21"/>
  <c r="F29" i="21"/>
  <c r="I29" i="21" s="1"/>
  <c r="BG28" i="21"/>
  <c r="AZ28" i="21"/>
  <c r="AL28" i="21"/>
  <c r="AB28" i="21"/>
  <c r="T28" i="21"/>
  <c r="R28" i="21"/>
  <c r="J28" i="21"/>
  <c r="I28" i="21"/>
  <c r="F28" i="21"/>
  <c r="BG27" i="21"/>
  <c r="AZ27" i="21"/>
  <c r="AL27" i="21"/>
  <c r="T27" i="21"/>
  <c r="R27" i="21"/>
  <c r="F27" i="21"/>
  <c r="BG26" i="21"/>
  <c r="AZ26" i="21"/>
  <c r="AL26" i="21"/>
  <c r="T26" i="21"/>
  <c r="R26" i="21"/>
  <c r="I26" i="21"/>
  <c r="F26" i="21"/>
  <c r="J26" i="21" s="1"/>
  <c r="BG25" i="21"/>
  <c r="BA25" i="21"/>
  <c r="AZ25" i="21"/>
  <c r="AM25" i="21"/>
  <c r="AV25" i="21" s="1"/>
  <c r="AL25" i="21"/>
  <c r="BH25" i="21" s="1"/>
  <c r="AE25" i="21"/>
  <c r="AD25" i="21"/>
  <c r="AB25" i="21"/>
  <c r="T25" i="21"/>
  <c r="S25" i="21"/>
  <c r="R25" i="21"/>
  <c r="Q25" i="21"/>
  <c r="K25" i="21"/>
  <c r="O25" i="21" s="1"/>
  <c r="I25" i="21"/>
  <c r="F25" i="21"/>
  <c r="BG24" i="21"/>
  <c r="AZ24" i="21"/>
  <c r="AM24" i="21"/>
  <c r="Q24" i="21" s="1"/>
  <c r="AL24" i="21"/>
  <c r="T24" i="21"/>
  <c r="R24" i="21"/>
  <c r="J24" i="21"/>
  <c r="I24" i="21"/>
  <c r="F24" i="21"/>
  <c r="BG23" i="21"/>
  <c r="AZ23" i="21"/>
  <c r="AL23" i="21"/>
  <c r="T23" i="21"/>
  <c r="R23" i="21"/>
  <c r="F23" i="21"/>
  <c r="I23" i="21" s="1"/>
  <c r="BG22" i="21"/>
  <c r="AZ22" i="21"/>
  <c r="AL22" i="21"/>
  <c r="T22" i="21"/>
  <c r="R22" i="21"/>
  <c r="F22" i="21"/>
  <c r="BG21" i="21"/>
  <c r="BA21" i="21"/>
  <c r="S21" i="21" s="1"/>
  <c r="AZ21" i="21"/>
  <c r="AL21" i="21"/>
  <c r="AB21" i="21"/>
  <c r="T21" i="21"/>
  <c r="R21" i="21"/>
  <c r="J21" i="21"/>
  <c r="I21" i="21"/>
  <c r="F21" i="21"/>
  <c r="BG20" i="21"/>
  <c r="AZ20" i="21"/>
  <c r="AL20" i="21"/>
  <c r="T20" i="21"/>
  <c r="R20" i="21"/>
  <c r="F20" i="21"/>
  <c r="BG19" i="21"/>
  <c r="AZ19" i="21"/>
  <c r="AL19" i="21"/>
  <c r="AB19" i="21"/>
  <c r="T19" i="21"/>
  <c r="R19" i="21"/>
  <c r="J19" i="21"/>
  <c r="I19" i="21"/>
  <c r="F19" i="21"/>
  <c r="BG18" i="21"/>
  <c r="AZ18" i="21"/>
  <c r="AL18" i="21"/>
  <c r="T18" i="21"/>
  <c r="R18" i="21"/>
  <c r="F18" i="21"/>
  <c r="BG17" i="21"/>
  <c r="BA17" i="21"/>
  <c r="S17" i="21" s="1"/>
  <c r="AZ17" i="21"/>
  <c r="AM17" i="21"/>
  <c r="AV17" i="21" s="1"/>
  <c r="AL17" i="21"/>
  <c r="AE17" i="21"/>
  <c r="AD17" i="21"/>
  <c r="AB17" i="21"/>
  <c r="T17" i="21"/>
  <c r="R17" i="21"/>
  <c r="Q17" i="21"/>
  <c r="O17" i="21"/>
  <c r="K17" i="21"/>
  <c r="F17" i="21"/>
  <c r="I17" i="21" s="1"/>
  <c r="BG16" i="21"/>
  <c r="AZ16" i="21"/>
  <c r="AV16" i="21"/>
  <c r="AL16" i="21"/>
  <c r="AE16" i="21"/>
  <c r="AB16" i="21"/>
  <c r="T16" i="21"/>
  <c r="R16" i="21"/>
  <c r="Q16" i="21"/>
  <c r="O16" i="21"/>
  <c r="K16" i="21"/>
  <c r="I16" i="21"/>
  <c r="F16" i="21"/>
  <c r="J16" i="21" s="1"/>
  <c r="AM16" i="21" s="1"/>
  <c r="BG15" i="21"/>
  <c r="AZ15" i="21"/>
  <c r="AL15" i="21"/>
  <c r="T15" i="21"/>
  <c r="R15" i="21"/>
  <c r="F15" i="21"/>
  <c r="BG14" i="21"/>
  <c r="BA14" i="21"/>
  <c r="S14" i="21" s="1"/>
  <c r="AZ14" i="21"/>
  <c r="AV14" i="21"/>
  <c r="BH14" i="21" s="1"/>
  <c r="AL14" i="21"/>
  <c r="AE14" i="21"/>
  <c r="T14" i="21"/>
  <c r="R14" i="21"/>
  <c r="Q14" i="21"/>
  <c r="U14" i="21" s="1"/>
  <c r="K14" i="21"/>
  <c r="O14" i="21" s="1"/>
  <c r="J14" i="21"/>
  <c r="AM14" i="21" s="1"/>
  <c r="I14" i="21"/>
  <c r="F14" i="21"/>
  <c r="BG13" i="21"/>
  <c r="AZ13" i="21"/>
  <c r="AL13" i="21"/>
  <c r="T13" i="21"/>
  <c r="R13" i="21"/>
  <c r="F13" i="21"/>
  <c r="J13" i="21" s="1"/>
  <c r="BG12" i="21"/>
  <c r="AZ12" i="21"/>
  <c r="AL12" i="21"/>
  <c r="T12" i="21"/>
  <c r="R12" i="21"/>
  <c r="F12" i="21"/>
  <c r="AC108" i="22" l="1"/>
  <c r="K29" i="22"/>
  <c r="O29" i="22" s="1"/>
  <c r="AE11" i="22"/>
  <c r="BF64" i="22"/>
  <c r="Z29" i="22"/>
  <c r="U20" i="22"/>
  <c r="U95" i="22"/>
  <c r="AE95" i="22" s="1"/>
  <c r="W95" i="22" s="1"/>
  <c r="X95" i="22" s="1"/>
  <c r="K94" i="22"/>
  <c r="O94" i="22" s="1"/>
  <c r="Z108" i="22"/>
  <c r="U93" i="22"/>
  <c r="AF93" i="22" s="1"/>
  <c r="V93" i="22" s="1"/>
  <c r="K108" i="22"/>
  <c r="O108" i="22" s="1"/>
  <c r="AE56" i="22"/>
  <c r="W56" i="22" s="1"/>
  <c r="BF95" i="22"/>
  <c r="U76" i="22"/>
  <c r="AX47" i="22"/>
  <c r="S47" i="22" s="1"/>
  <c r="K95" i="22"/>
  <c r="O95" i="22" s="1"/>
  <c r="Z95" i="22"/>
  <c r="AX108" i="22"/>
  <c r="S108" i="22" s="1"/>
  <c r="U108" i="22" s="1"/>
  <c r="AE108" i="22" s="1"/>
  <c r="AF26" i="22"/>
  <c r="V26" i="22" s="1"/>
  <c r="AE26" i="22"/>
  <c r="AS107" i="22"/>
  <c r="Z81" i="22"/>
  <c r="AC75" i="22"/>
  <c r="K34" i="22"/>
  <c r="O34" i="22" s="1"/>
  <c r="AC61" i="22"/>
  <c r="K47" i="22"/>
  <c r="O47" i="22" s="1"/>
  <c r="AK77" i="22"/>
  <c r="BF100" i="22"/>
  <c r="AC34" i="22"/>
  <c r="AS67" i="22"/>
  <c r="BF67" i="22" s="1"/>
  <c r="Z94" i="22"/>
  <c r="U43" i="22"/>
  <c r="AE43" i="22" s="1"/>
  <c r="AX34" i="22"/>
  <c r="S34" i="22" s="1"/>
  <c r="AK86" i="22"/>
  <c r="AX86" i="22"/>
  <c r="S86" i="22" s="1"/>
  <c r="U24" i="22"/>
  <c r="AE24" i="22" s="1"/>
  <c r="AF95" i="22"/>
  <c r="V95" i="22" s="1"/>
  <c r="U67" i="22"/>
  <c r="K81" i="22"/>
  <c r="O81" i="22" s="1"/>
  <c r="AX81" i="22"/>
  <c r="S81" i="22" s="1"/>
  <c r="AF11" i="22"/>
  <c r="V11" i="22" s="1"/>
  <c r="W11" i="22" s="1"/>
  <c r="X11" i="22" s="1"/>
  <c r="U96" i="22"/>
  <c r="AK12" i="22"/>
  <c r="AX12" i="22"/>
  <c r="S12" i="22" s="1"/>
  <c r="U110" i="22"/>
  <c r="AF110" i="22" s="1"/>
  <c r="V110" i="22" s="1"/>
  <c r="U91" i="22"/>
  <c r="AE91" i="22" s="1"/>
  <c r="AS96" i="22"/>
  <c r="BF96" i="22" s="1"/>
  <c r="AF14" i="22"/>
  <c r="V14" i="22" s="1"/>
  <c r="W14" i="22" s="1"/>
  <c r="U109" i="22"/>
  <c r="AF109" i="22" s="1"/>
  <c r="V109" i="22" s="1"/>
  <c r="U28" i="22"/>
  <c r="U100" i="22"/>
  <c r="BF28" i="22"/>
  <c r="AK85" i="22"/>
  <c r="AC85" i="22"/>
  <c r="Z85" i="22"/>
  <c r="O85" i="22"/>
  <c r="AX85" i="22"/>
  <c r="S85" i="22" s="1"/>
  <c r="K85" i="22"/>
  <c r="BF104" i="22"/>
  <c r="BF103" i="22"/>
  <c r="BF109" i="22"/>
  <c r="BF11" i="22"/>
  <c r="W112" i="22"/>
  <c r="AK111" i="22"/>
  <c r="K111" i="22"/>
  <c r="O111" i="22" s="1"/>
  <c r="AX111" i="22"/>
  <c r="S111" i="22" s="1"/>
  <c r="AC111" i="22"/>
  <c r="Z111" i="22"/>
  <c r="AS83" i="22"/>
  <c r="BF83" i="22" s="1"/>
  <c r="Q83" i="22"/>
  <c r="U83" i="22" s="1"/>
  <c r="Q59" i="22"/>
  <c r="U59" i="22" s="1"/>
  <c r="AE59" i="22" s="1"/>
  <c r="AS59" i="22"/>
  <c r="BF59" i="22" s="1"/>
  <c r="BF74" i="22"/>
  <c r="U107" i="22"/>
  <c r="AF107" i="22" s="1"/>
  <c r="V107" i="22" s="1"/>
  <c r="U94" i="22"/>
  <c r="AE94" i="22" s="1"/>
  <c r="Z77" i="22"/>
  <c r="BF105" i="22"/>
  <c r="BF65" i="22"/>
  <c r="O61" i="22"/>
  <c r="AS37" i="22"/>
  <c r="BF37" i="22" s="1"/>
  <c r="Q37" i="22"/>
  <c r="U37" i="22" s="1"/>
  <c r="AF37" i="22" s="1"/>
  <c r="V37" i="22" s="1"/>
  <c r="AE105" i="22"/>
  <c r="AF67" i="22"/>
  <c r="V67" i="22" s="1"/>
  <c r="AE67" i="22"/>
  <c r="AF90" i="22"/>
  <c r="AE90" i="22"/>
  <c r="W90" i="22" s="1"/>
  <c r="AE40" i="22"/>
  <c r="AF40" i="22"/>
  <c r="V40" i="22" s="1"/>
  <c r="AF65" i="22"/>
  <c r="V65" i="22" s="1"/>
  <c r="AE65" i="22"/>
  <c r="AK78" i="22"/>
  <c r="AC78" i="22"/>
  <c r="AX78" i="22"/>
  <c r="S78" i="22" s="1"/>
  <c r="K78" i="22"/>
  <c r="O78" i="22" s="1"/>
  <c r="Z78" i="22"/>
  <c r="AX42" i="22"/>
  <c r="S42" i="22" s="1"/>
  <c r="AB42" i="22"/>
  <c r="Z42" i="22"/>
  <c r="K42" i="22"/>
  <c r="O42" i="22" s="1"/>
  <c r="AK42" i="22"/>
  <c r="AC42" i="22"/>
  <c r="AK48" i="22"/>
  <c r="AC48" i="22"/>
  <c r="AX48" i="22"/>
  <c r="S48" i="22" s="1"/>
  <c r="K48" i="22"/>
  <c r="O48" i="22" s="1"/>
  <c r="Z48" i="22"/>
  <c r="AC18" i="22"/>
  <c r="K18" i="22"/>
  <c r="O18" i="22" s="1"/>
  <c r="AK18" i="22"/>
  <c r="AX18" i="22"/>
  <c r="S18" i="22" s="1"/>
  <c r="Z18" i="22"/>
  <c r="Q89" i="22"/>
  <c r="U89" i="22" s="1"/>
  <c r="AE89" i="22" s="1"/>
  <c r="AS89" i="22"/>
  <c r="BF89" i="22" s="1"/>
  <c r="AF64" i="22"/>
  <c r="V64" i="22" s="1"/>
  <c r="AE64" i="22"/>
  <c r="AF96" i="22"/>
  <c r="V96" i="22" s="1"/>
  <c r="AE96" i="22"/>
  <c r="AC53" i="22"/>
  <c r="K53" i="22"/>
  <c r="O53" i="22" s="1"/>
  <c r="AK53" i="22"/>
  <c r="AX53" i="22"/>
  <c r="S53" i="22" s="1"/>
  <c r="Z53" i="22"/>
  <c r="AS61" i="22"/>
  <c r="BF61" i="22" s="1"/>
  <c r="Q61" i="22"/>
  <c r="U61" i="22" s="1"/>
  <c r="AE28" i="22"/>
  <c r="AF28" i="22"/>
  <c r="V28" i="22" s="1"/>
  <c r="AE20" i="22"/>
  <c r="AF20" i="22"/>
  <c r="V20" i="22" s="1"/>
  <c r="AC44" i="22"/>
  <c r="AX44" i="22"/>
  <c r="S44" i="22" s="1"/>
  <c r="Z44" i="22"/>
  <c r="K44" i="22"/>
  <c r="O44" i="22" s="1"/>
  <c r="AK44" i="22"/>
  <c r="AK35" i="22"/>
  <c r="K35" i="22"/>
  <c r="O35" i="22" s="1"/>
  <c r="AC35" i="22"/>
  <c r="Z35" i="22"/>
  <c r="AX35" i="22"/>
  <c r="S35" i="22" s="1"/>
  <c r="AX17" i="22"/>
  <c r="S17" i="22" s="1"/>
  <c r="Z17" i="22"/>
  <c r="K17" i="22"/>
  <c r="O17" i="22" s="1"/>
  <c r="AK17" i="22"/>
  <c r="AC17" i="22"/>
  <c r="BF24" i="22"/>
  <c r="U32" i="22"/>
  <c r="AC99" i="22"/>
  <c r="AX99" i="22"/>
  <c r="S99" i="22" s="1"/>
  <c r="Z99" i="22"/>
  <c r="K99" i="22"/>
  <c r="O99" i="22" s="1"/>
  <c r="AK99" i="22"/>
  <c r="AS57" i="22"/>
  <c r="BF57" i="22" s="1"/>
  <c r="Q57" i="22"/>
  <c r="U57" i="22" s="1"/>
  <c r="AE57" i="22" s="1"/>
  <c r="S9" i="22"/>
  <c r="K87" i="22"/>
  <c r="O87" i="22" s="1"/>
  <c r="AK87" i="22"/>
  <c r="AC87" i="22"/>
  <c r="AX87" i="22"/>
  <c r="S87" i="22" s="1"/>
  <c r="Z87" i="22"/>
  <c r="Q77" i="22"/>
  <c r="U77" i="22" s="1"/>
  <c r="AE77" i="22" s="1"/>
  <c r="AS77" i="22"/>
  <c r="BF77" i="22" s="1"/>
  <c r="Q81" i="22"/>
  <c r="AS81" i="22"/>
  <c r="U105" i="22"/>
  <c r="AF105" i="22" s="1"/>
  <c r="V105" i="22" s="1"/>
  <c r="Q72" i="22"/>
  <c r="U72" i="22" s="1"/>
  <c r="AE72" i="22" s="1"/>
  <c r="AS72" i="22"/>
  <c r="BF72" i="22" s="1"/>
  <c r="Q46" i="22"/>
  <c r="U46" i="22" s="1"/>
  <c r="AE46" i="22" s="1"/>
  <c r="AS46" i="22"/>
  <c r="BF46" i="22" s="1"/>
  <c r="AS70" i="22"/>
  <c r="BF70" i="22" s="1"/>
  <c r="Q70" i="22"/>
  <c r="U70" i="22" s="1"/>
  <c r="Q106" i="22"/>
  <c r="U106" i="22" s="1"/>
  <c r="AE106" i="22" s="1"/>
  <c r="AS106" i="22"/>
  <c r="BF106" i="22" s="1"/>
  <c r="Q34" i="22"/>
  <c r="U34" i="22" s="1"/>
  <c r="AS34" i="22"/>
  <c r="BF34" i="22" s="1"/>
  <c r="AS116" i="22"/>
  <c r="BF116" i="22" s="1"/>
  <c r="Q116" i="22"/>
  <c r="U116" i="22" s="1"/>
  <c r="AX54" i="22"/>
  <c r="S54" i="22" s="1"/>
  <c r="Z54" i="22"/>
  <c r="AC54" i="22"/>
  <c r="K54" i="22"/>
  <c r="O54" i="22" s="1"/>
  <c r="AK54" i="22"/>
  <c r="K13" i="22"/>
  <c r="O13" i="22" s="1"/>
  <c r="AC13" i="22"/>
  <c r="Z13" i="22"/>
  <c r="AX13" i="22"/>
  <c r="S13" i="22" s="1"/>
  <c r="AK13" i="22"/>
  <c r="AC80" i="22"/>
  <c r="Z80" i="22"/>
  <c r="K80" i="22"/>
  <c r="O80" i="22" s="1"/>
  <c r="AX80" i="22"/>
  <c r="S80" i="22" s="1"/>
  <c r="AB80" i="22"/>
  <c r="AK80" i="22"/>
  <c r="Q23" i="22"/>
  <c r="U23" i="22" s="1"/>
  <c r="AF23" i="22" s="1"/>
  <c r="V23" i="22" s="1"/>
  <c r="AS23" i="22"/>
  <c r="BF23" i="22" s="1"/>
  <c r="AS79" i="22"/>
  <c r="BF79" i="22" s="1"/>
  <c r="Q79" i="22"/>
  <c r="U79" i="22" s="1"/>
  <c r="AE79" i="22" s="1"/>
  <c r="Q41" i="22"/>
  <c r="U41" i="22" s="1"/>
  <c r="AE41" i="22" s="1"/>
  <c r="AS41" i="22"/>
  <c r="BF41" i="22" s="1"/>
  <c r="AK10" i="22"/>
  <c r="AC10" i="22"/>
  <c r="K10" i="22"/>
  <c r="Z10" i="22"/>
  <c r="AX10" i="22"/>
  <c r="S10" i="22" s="1"/>
  <c r="AC97" i="22"/>
  <c r="AX97" i="22"/>
  <c r="S97" i="22" s="1"/>
  <c r="Z97" i="22"/>
  <c r="K97" i="22"/>
  <c r="O97" i="22" s="1"/>
  <c r="AK97" i="22"/>
  <c r="Q84" i="22"/>
  <c r="U84" i="22" s="1"/>
  <c r="AE84" i="22" s="1"/>
  <c r="AS84" i="22"/>
  <c r="BF84" i="22" s="1"/>
  <c r="Q47" i="22"/>
  <c r="AS47" i="22"/>
  <c r="Q21" i="22"/>
  <c r="U21" i="22" s="1"/>
  <c r="AF21" i="22" s="1"/>
  <c r="V21" i="22" s="1"/>
  <c r="AS21" i="22"/>
  <c r="BF21" i="22" s="1"/>
  <c r="BF32" i="22"/>
  <c r="AF100" i="22"/>
  <c r="V100" i="22" s="1"/>
  <c r="AE100" i="22"/>
  <c r="W100" i="22" s="1"/>
  <c r="Q60" i="22"/>
  <c r="U60" i="22" s="1"/>
  <c r="AF60" i="22" s="1"/>
  <c r="V60" i="22" s="1"/>
  <c r="AS60" i="22"/>
  <c r="BF60" i="22" s="1"/>
  <c r="AS15" i="22"/>
  <c r="BF15" i="22" s="1"/>
  <c r="Q15" i="22"/>
  <c r="U15" i="22" s="1"/>
  <c r="AE15" i="22" s="1"/>
  <c r="BF107" i="22"/>
  <c r="Q101" i="22"/>
  <c r="U101" i="22" s="1"/>
  <c r="AE101" i="22" s="1"/>
  <c r="AS101" i="22"/>
  <c r="BF101" i="22" s="1"/>
  <c r="AC113" i="22"/>
  <c r="AX113" i="22"/>
  <c r="S113" i="22" s="1"/>
  <c r="Z113" i="22"/>
  <c r="K113" i="22"/>
  <c r="O113" i="22" s="1"/>
  <c r="AK113" i="22"/>
  <c r="Q58" i="22"/>
  <c r="U58" i="22" s="1"/>
  <c r="AF58" i="22" s="1"/>
  <c r="V58" i="22" s="1"/>
  <c r="AS58" i="22"/>
  <c r="BF58" i="22" s="1"/>
  <c r="Q55" i="22"/>
  <c r="U55" i="22" s="1"/>
  <c r="AE55" i="22" s="1"/>
  <c r="AS55" i="22"/>
  <c r="BF55" i="22" s="1"/>
  <c r="AS40" i="22"/>
  <c r="Q40" i="22"/>
  <c r="BF16" i="22"/>
  <c r="AE93" i="22"/>
  <c r="U103" i="22"/>
  <c r="AF103" i="22" s="1"/>
  <c r="V103" i="22" s="1"/>
  <c r="Q68" i="22"/>
  <c r="U68" i="22" s="1"/>
  <c r="AF68" i="22" s="1"/>
  <c r="V68" i="22" s="1"/>
  <c r="AS68" i="22"/>
  <c r="BF68" i="22" s="1"/>
  <c r="Q50" i="22"/>
  <c r="U50" i="22" s="1"/>
  <c r="AF50" i="22" s="1"/>
  <c r="V50" i="22" s="1"/>
  <c r="AS50" i="22"/>
  <c r="BF50" i="22" s="1"/>
  <c r="Q27" i="22"/>
  <c r="U27" i="22" s="1"/>
  <c r="AE27" i="22" s="1"/>
  <c r="AS27" i="22"/>
  <c r="BF27" i="22" s="1"/>
  <c r="W26" i="22"/>
  <c r="AS36" i="22"/>
  <c r="BF36" i="22" s="1"/>
  <c r="Q36" i="22"/>
  <c r="U36" i="22" s="1"/>
  <c r="AE36" i="22" s="1"/>
  <c r="AX71" i="22"/>
  <c r="S71" i="22" s="1"/>
  <c r="Z71" i="22"/>
  <c r="K71" i="22"/>
  <c r="O71" i="22" s="1"/>
  <c r="AC71" i="22"/>
  <c r="AK71" i="22"/>
  <c r="Q73" i="22"/>
  <c r="U73" i="22" s="1"/>
  <c r="AE73" i="22" s="1"/>
  <c r="AS73" i="22"/>
  <c r="BF73" i="22" s="1"/>
  <c r="O9" i="22"/>
  <c r="Q75" i="22"/>
  <c r="U75" i="22" s="1"/>
  <c r="AF75" i="22" s="1"/>
  <c r="V75" i="22" s="1"/>
  <c r="AS75" i="22"/>
  <c r="BF75" i="22" s="1"/>
  <c r="AF63" i="22"/>
  <c r="V63" i="22" s="1"/>
  <c r="AE63" i="22"/>
  <c r="AS38" i="22"/>
  <c r="BF38" i="22" s="1"/>
  <c r="Q38" i="22"/>
  <c r="U38" i="22" s="1"/>
  <c r="AF38" i="22" s="1"/>
  <c r="V38" i="22" s="1"/>
  <c r="AE70" i="22"/>
  <c r="AF70" i="22"/>
  <c r="V70" i="22" s="1"/>
  <c r="AE76" i="22"/>
  <c r="AF76" i="22"/>
  <c r="V76" i="22" s="1"/>
  <c r="Q45" i="22"/>
  <c r="U45" i="22" s="1"/>
  <c r="AF45" i="22" s="1"/>
  <c r="V45" i="22" s="1"/>
  <c r="AS45" i="22"/>
  <c r="BF45" i="22" s="1"/>
  <c r="AE50" i="22"/>
  <c r="U16" i="22"/>
  <c r="AF16" i="22" s="1"/>
  <c r="V16" i="22" s="1"/>
  <c r="I118" i="22"/>
  <c r="Q19" i="22"/>
  <c r="U19" i="22" s="1"/>
  <c r="AF19" i="22" s="1"/>
  <c r="V19" i="22" s="1"/>
  <c r="AS19" i="22"/>
  <c r="BF19" i="22" s="1"/>
  <c r="AS49" i="22"/>
  <c r="BF49" i="22" s="1"/>
  <c r="Q49" i="22"/>
  <c r="U49" i="22" s="1"/>
  <c r="AF49" i="22" s="1"/>
  <c r="V49" i="22" s="1"/>
  <c r="AC98" i="22"/>
  <c r="AX98" i="22"/>
  <c r="S98" i="22" s="1"/>
  <c r="Z98" i="22"/>
  <c r="K98" i="22"/>
  <c r="O98" i="22" s="1"/>
  <c r="AK98" i="22"/>
  <c r="Q33" i="22"/>
  <c r="U33" i="22" s="1"/>
  <c r="AF33" i="22" s="1"/>
  <c r="V33" i="22" s="1"/>
  <c r="AS33" i="22"/>
  <c r="BF33" i="22" s="1"/>
  <c r="U29" i="22"/>
  <c r="AF104" i="22"/>
  <c r="V104" i="22" s="1"/>
  <c r="AE104" i="22"/>
  <c r="Z82" i="22"/>
  <c r="K82" i="22"/>
  <c r="O82" i="22" s="1"/>
  <c r="AX82" i="22"/>
  <c r="S82" i="22" s="1"/>
  <c r="AK82" i="22"/>
  <c r="AC82" i="22"/>
  <c r="Q102" i="22"/>
  <c r="U102" i="22" s="1"/>
  <c r="AF102" i="22" s="1"/>
  <c r="V102" i="22" s="1"/>
  <c r="AS102" i="22"/>
  <c r="BF102" i="22" s="1"/>
  <c r="BF76" i="22"/>
  <c r="AK39" i="22"/>
  <c r="Z39" i="22"/>
  <c r="AX39" i="22"/>
  <c r="S39" i="22" s="1"/>
  <c r="K39" i="22"/>
  <c r="O39" i="22" s="1"/>
  <c r="AC39" i="22"/>
  <c r="U74" i="22"/>
  <c r="AF74" i="22" s="1"/>
  <c r="V74" i="22" s="1"/>
  <c r="Q31" i="22"/>
  <c r="U31" i="22" s="1"/>
  <c r="AE31" i="22" s="1"/>
  <c r="AS31" i="22"/>
  <c r="BF31" i="22" s="1"/>
  <c r="W92" i="22"/>
  <c r="AS9" i="22"/>
  <c r="Q9" i="22"/>
  <c r="AX88" i="22"/>
  <c r="S88" i="22" s="1"/>
  <c r="Z88" i="22"/>
  <c r="K88" i="22"/>
  <c r="O88" i="22" s="1"/>
  <c r="AK88" i="22"/>
  <c r="AC88" i="22"/>
  <c r="AC114" i="22"/>
  <c r="AX114" i="22"/>
  <c r="S114" i="22" s="1"/>
  <c r="Z114" i="22"/>
  <c r="K114" i="22"/>
  <c r="O114" i="22" s="1"/>
  <c r="AK114" i="22"/>
  <c r="Q115" i="22"/>
  <c r="U115" i="22" s="1"/>
  <c r="AE115" i="22" s="1"/>
  <c r="AS115" i="22"/>
  <c r="BF115" i="22" s="1"/>
  <c r="AK62" i="22"/>
  <c r="AC62" i="22"/>
  <c r="K62" i="22"/>
  <c r="O62" i="22" s="1"/>
  <c r="Z62" i="22"/>
  <c r="AX62" i="22"/>
  <c r="S62" i="22" s="1"/>
  <c r="AS69" i="22"/>
  <c r="BF69" i="22" s="1"/>
  <c r="Q69" i="22"/>
  <c r="U69" i="22" s="1"/>
  <c r="AF69" i="22" s="1"/>
  <c r="V69" i="22" s="1"/>
  <c r="AF106" i="22"/>
  <c r="V106" i="22" s="1"/>
  <c r="BF29" i="22"/>
  <c r="AE32" i="22"/>
  <c r="AF32" i="22"/>
  <c r="V32" i="22" s="1"/>
  <c r="AX25" i="22"/>
  <c r="S25" i="22" s="1"/>
  <c r="Z25" i="22"/>
  <c r="K25" i="22"/>
  <c r="O25" i="22" s="1"/>
  <c r="AC25" i="22"/>
  <c r="AK25" i="22"/>
  <c r="AS52" i="22"/>
  <c r="BF52" i="22" s="1"/>
  <c r="Q52" i="22"/>
  <c r="U52" i="22" s="1"/>
  <c r="AF52" i="22" s="1"/>
  <c r="V52" i="22" s="1"/>
  <c r="Q51" i="22"/>
  <c r="U51" i="22" s="1"/>
  <c r="AE51" i="22" s="1"/>
  <c r="AS51" i="22"/>
  <c r="BF51" i="22" s="1"/>
  <c r="AS66" i="22"/>
  <c r="BF66" i="22" s="1"/>
  <c r="Q66" i="22"/>
  <c r="U66" i="22" s="1"/>
  <c r="AF66" i="22" s="1"/>
  <c r="V66" i="22" s="1"/>
  <c r="J118" i="22"/>
  <c r="AB13" i="21"/>
  <c r="AE13" i="21"/>
  <c r="O13" i="21"/>
  <c r="K13" i="21"/>
  <c r="AM13" i="21"/>
  <c r="BA13" i="21"/>
  <c r="S13" i="21" s="1"/>
  <c r="AH14" i="21"/>
  <c r="V14" i="21" s="1"/>
  <c r="AG14" i="21"/>
  <c r="AZ134" i="21"/>
  <c r="J31" i="21"/>
  <c r="I31" i="21"/>
  <c r="U34" i="21"/>
  <c r="J36" i="21"/>
  <c r="F134" i="21"/>
  <c r="I12" i="21"/>
  <c r="I22" i="21"/>
  <c r="J22" i="21"/>
  <c r="AG37" i="21"/>
  <c r="W37" i="21" s="1"/>
  <c r="AH37" i="21"/>
  <c r="V37" i="21" s="1"/>
  <c r="J12" i="21"/>
  <c r="I13" i="21"/>
  <c r="J20" i="21"/>
  <c r="I20" i="21"/>
  <c r="AE21" i="21"/>
  <c r="AM21" i="21"/>
  <c r="AE28" i="21"/>
  <c r="BA28" i="21"/>
  <c r="S28" i="21" s="1"/>
  <c r="O28" i="21"/>
  <c r="K28" i="21"/>
  <c r="AM28" i="21"/>
  <c r="BH33" i="21"/>
  <c r="BH37" i="21"/>
  <c r="AV99" i="21"/>
  <c r="Q99" i="21"/>
  <c r="AB14" i="21"/>
  <c r="U17" i="21"/>
  <c r="AG17" i="21" s="1"/>
  <c r="K21" i="21"/>
  <c r="O21" i="21" s="1"/>
  <c r="BA26" i="21"/>
  <c r="S26" i="21" s="1"/>
  <c r="AB26" i="21"/>
  <c r="AM26" i="21"/>
  <c r="K26" i="21"/>
  <c r="O26" i="21" s="1"/>
  <c r="AE26" i="21"/>
  <c r="J41" i="21"/>
  <c r="I41" i="21"/>
  <c r="AM55" i="21"/>
  <c r="K55" i="21"/>
  <c r="O55" i="21" s="1"/>
  <c r="AE55" i="21"/>
  <c r="AB55" i="21"/>
  <c r="BA55" i="21"/>
  <c r="S55" i="21" s="1"/>
  <c r="U24" i="21"/>
  <c r="AM35" i="21"/>
  <c r="AE35" i="21"/>
  <c r="K35" i="21"/>
  <c r="BA35" i="21"/>
  <c r="S35" i="21" s="1"/>
  <c r="I27" i="21"/>
  <c r="J27" i="21"/>
  <c r="AG73" i="21"/>
  <c r="AH73" i="21"/>
  <c r="V73" i="21" s="1"/>
  <c r="I15" i="21"/>
  <c r="J15" i="21"/>
  <c r="AV24" i="21"/>
  <c r="BH24" i="21" s="1"/>
  <c r="O35" i="21"/>
  <c r="AV53" i="21"/>
  <c r="Q53" i="21"/>
  <c r="U53" i="21" s="1"/>
  <c r="BH17" i="21"/>
  <c r="AE24" i="21"/>
  <c r="AB24" i="21"/>
  <c r="K24" i="21"/>
  <c r="BA24" i="21"/>
  <c r="S24" i="21" s="1"/>
  <c r="BG134" i="21"/>
  <c r="J18" i="21"/>
  <c r="I18" i="21"/>
  <c r="O24" i="21"/>
  <c r="Q29" i="21"/>
  <c r="U29" i="21" s="1"/>
  <c r="AV29" i="21"/>
  <c r="BH34" i="21"/>
  <c r="I30" i="21"/>
  <c r="J30" i="21"/>
  <c r="AB40" i="21"/>
  <c r="J69" i="21"/>
  <c r="R134" i="21"/>
  <c r="AL134" i="21"/>
  <c r="AG29" i="21"/>
  <c r="AH29" i="21"/>
  <c r="V29" i="21" s="1"/>
  <c r="AE32" i="21"/>
  <c r="K32" i="21"/>
  <c r="O32" i="21" s="1"/>
  <c r="I40" i="21"/>
  <c r="AE40" i="21"/>
  <c r="BA48" i="21"/>
  <c r="S48" i="21" s="1"/>
  <c r="BA51" i="21"/>
  <c r="S51" i="21" s="1"/>
  <c r="AB51" i="21"/>
  <c r="O51" i="21"/>
  <c r="K51" i="21"/>
  <c r="AE51" i="21"/>
  <c r="AM51" i="21"/>
  <c r="K53" i="21"/>
  <c r="AG56" i="21"/>
  <c r="J60" i="21"/>
  <c r="I60" i="21"/>
  <c r="I78" i="21"/>
  <c r="K81" i="21"/>
  <c r="O81" i="21" s="1"/>
  <c r="AB85" i="21"/>
  <c r="J93" i="21"/>
  <c r="I93" i="21"/>
  <c r="AM97" i="21"/>
  <c r="AE97" i="21"/>
  <c r="BA97" i="21"/>
  <c r="S97" i="21" s="1"/>
  <c r="AB97" i="21"/>
  <c r="AE107" i="21"/>
  <c r="BA107" i="21"/>
  <c r="S107" i="21" s="1"/>
  <c r="K107" i="21"/>
  <c r="O107" i="21" s="1"/>
  <c r="T134" i="21"/>
  <c r="BA16" i="21"/>
  <c r="S16" i="21" s="1"/>
  <c r="U16" i="21" s="1"/>
  <c r="J23" i="21"/>
  <c r="BH29" i="21"/>
  <c r="AM32" i="21"/>
  <c r="AG33" i="21"/>
  <c r="W33" i="21" s="1"/>
  <c r="J38" i="21"/>
  <c r="I39" i="21"/>
  <c r="J39" i="21"/>
  <c r="K40" i="21"/>
  <c r="O40" i="21" s="1"/>
  <c r="I50" i="21"/>
  <c r="J50" i="21"/>
  <c r="U56" i="21"/>
  <c r="AH56" i="21" s="1"/>
  <c r="V56" i="21" s="1"/>
  <c r="AB75" i="21"/>
  <c r="K75" i="21"/>
  <c r="BA75" i="21"/>
  <c r="S75" i="21" s="1"/>
  <c r="U75" i="21" s="1"/>
  <c r="O75" i="21"/>
  <c r="J83" i="21"/>
  <c r="I83" i="21"/>
  <c r="I86" i="21"/>
  <c r="J86" i="21"/>
  <c r="AE90" i="21"/>
  <c r="K90" i="21"/>
  <c r="BA90" i="21"/>
  <c r="S90" i="21" s="1"/>
  <c r="AB90" i="21"/>
  <c r="AM90" i="21"/>
  <c r="O90" i="21"/>
  <c r="K97" i="21"/>
  <c r="O97" i="21" s="1"/>
  <c r="AV127" i="21"/>
  <c r="Q127" i="21"/>
  <c r="O42" i="21"/>
  <c r="AE42" i="21"/>
  <c r="AM42" i="21"/>
  <c r="AB42" i="21"/>
  <c r="AD45" i="21"/>
  <c r="O45" i="21"/>
  <c r="AM45" i="21"/>
  <c r="AE45" i="21"/>
  <c r="BH56" i="21"/>
  <c r="J58" i="21"/>
  <c r="I58" i="21"/>
  <c r="J61" i="21"/>
  <c r="I61" i="21"/>
  <c r="BH71" i="21"/>
  <c r="J74" i="21"/>
  <c r="I74" i="21"/>
  <c r="J80" i="21"/>
  <c r="I80" i="21"/>
  <c r="J88" i="21"/>
  <c r="I88" i="21"/>
  <c r="Q98" i="21"/>
  <c r="U98" i="21" s="1"/>
  <c r="AH98" i="21" s="1"/>
  <c r="V98" i="21" s="1"/>
  <c r="Q116" i="21"/>
  <c r="AV116" i="21"/>
  <c r="K19" i="21"/>
  <c r="AM19" i="21"/>
  <c r="AE19" i="21"/>
  <c r="O19" i="21"/>
  <c r="AE34" i="21"/>
  <c r="AB34" i="21"/>
  <c r="K34" i="21"/>
  <c r="O34" i="21" s="1"/>
  <c r="BA40" i="21"/>
  <c r="S40" i="21" s="1"/>
  <c r="I42" i="21"/>
  <c r="AE43" i="21"/>
  <c r="BA43" i="21"/>
  <c r="S43" i="21" s="1"/>
  <c r="K43" i="21"/>
  <c r="O43" i="21" s="1"/>
  <c r="AM43" i="21"/>
  <c r="K45" i="21"/>
  <c r="J49" i="21"/>
  <c r="Q59" i="21"/>
  <c r="U59" i="21" s="1"/>
  <c r="AH59" i="21" s="1"/>
  <c r="V59" i="21" s="1"/>
  <c r="AH71" i="21"/>
  <c r="V71" i="21" s="1"/>
  <c r="Q71" i="21"/>
  <c r="U71" i="21" s="1"/>
  <c r="AG71" i="21" s="1"/>
  <c r="W71" i="21" s="1"/>
  <c r="AV71" i="21"/>
  <c r="AM85" i="21"/>
  <c r="K85" i="21"/>
  <c r="O85" i="21" s="1"/>
  <c r="BA94" i="21"/>
  <c r="S94" i="21" s="1"/>
  <c r="AB94" i="21"/>
  <c r="O94" i="21"/>
  <c r="K94" i="21"/>
  <c r="AM94" i="21"/>
  <c r="AE94" i="21"/>
  <c r="AB48" i="21"/>
  <c r="K48" i="21"/>
  <c r="J52" i="21"/>
  <c r="I52" i="21"/>
  <c r="J54" i="21"/>
  <c r="I54" i="21"/>
  <c r="BH59" i="21"/>
  <c r="AE84" i="21"/>
  <c r="AB84" i="21"/>
  <c r="AM84" i="21"/>
  <c r="K84" i="21"/>
  <c r="O84" i="21" s="1"/>
  <c r="AE103" i="21"/>
  <c r="BA103" i="21"/>
  <c r="S103" i="21" s="1"/>
  <c r="AB103" i="21"/>
  <c r="O103" i="21"/>
  <c r="K103" i="21"/>
  <c r="AM103" i="21"/>
  <c r="J44" i="21"/>
  <c r="AV46" i="21"/>
  <c r="BH46" i="21" s="1"/>
  <c r="Q46" i="21"/>
  <c r="U46" i="21" s="1"/>
  <c r="AH46" i="21" s="1"/>
  <c r="V46" i="21" s="1"/>
  <c r="I48" i="21"/>
  <c r="BA70" i="21"/>
  <c r="S70" i="21" s="1"/>
  <c r="AB70" i="21"/>
  <c r="O70" i="21"/>
  <c r="K70" i="21"/>
  <c r="AM70" i="21"/>
  <c r="AB78" i="21"/>
  <c r="I84" i="21"/>
  <c r="AE91" i="21"/>
  <c r="K91" i="21"/>
  <c r="BA91" i="21"/>
  <c r="S91" i="21" s="1"/>
  <c r="AM91" i="21"/>
  <c r="AB91" i="21"/>
  <c r="K99" i="21"/>
  <c r="O99" i="21" s="1"/>
  <c r="BA99" i="21"/>
  <c r="S99" i="21" s="1"/>
  <c r="AB99" i="21"/>
  <c r="AE99" i="21"/>
  <c r="K108" i="21"/>
  <c r="AM108" i="21"/>
  <c r="AE108" i="21"/>
  <c r="AB108" i="21"/>
  <c r="O48" i="21"/>
  <c r="AM48" i="21"/>
  <c r="I57" i="21"/>
  <c r="J57" i="21"/>
  <c r="I72" i="21"/>
  <c r="J72" i="21"/>
  <c r="AH79" i="21"/>
  <c r="V79" i="21" s="1"/>
  <c r="Q79" i="21"/>
  <c r="U79" i="21" s="1"/>
  <c r="AG79" i="21" s="1"/>
  <c r="AV79" i="21"/>
  <c r="BH79" i="21" s="1"/>
  <c r="I89" i="21"/>
  <c r="J89" i="21"/>
  <c r="O91" i="21"/>
  <c r="J92" i="21"/>
  <c r="I92" i="21"/>
  <c r="I105" i="21"/>
  <c r="J105" i="21"/>
  <c r="O108" i="21"/>
  <c r="BA111" i="21"/>
  <c r="S111" i="21" s="1"/>
  <c r="AB111" i="21"/>
  <c r="K111" i="21"/>
  <c r="O111" i="21" s="1"/>
  <c r="AM111" i="21"/>
  <c r="AE111" i="21"/>
  <c r="BA112" i="21"/>
  <c r="S112" i="21" s="1"/>
  <c r="AD112" i="21"/>
  <c r="K112" i="21"/>
  <c r="AM112" i="21"/>
  <c r="AE112" i="21"/>
  <c r="AB112" i="21"/>
  <c r="U25" i="21"/>
  <c r="AD53" i="21"/>
  <c r="O53" i="21"/>
  <c r="AE53" i="21"/>
  <c r="K78" i="21"/>
  <c r="O78" i="21" s="1"/>
  <c r="AM78" i="21"/>
  <c r="BA78" i="21"/>
  <c r="S78" i="21" s="1"/>
  <c r="BA84" i="21"/>
  <c r="S84" i="21" s="1"/>
  <c r="AE96" i="21"/>
  <c r="BA96" i="21"/>
  <c r="S96" i="21" s="1"/>
  <c r="AB96" i="21"/>
  <c r="O96" i="21"/>
  <c r="K96" i="21"/>
  <c r="AM96" i="21"/>
  <c r="J115" i="21"/>
  <c r="I115" i="21"/>
  <c r="I118" i="21"/>
  <c r="J118" i="21"/>
  <c r="AV40" i="21"/>
  <c r="BH40" i="21" s="1"/>
  <c r="Q40" i="21"/>
  <c r="U40" i="21" s="1"/>
  <c r="AE81" i="21"/>
  <c r="AM81" i="21"/>
  <c r="AB81" i="21"/>
  <c r="BA19" i="21"/>
  <c r="S19" i="21" s="1"/>
  <c r="AM107" i="21"/>
  <c r="O112" i="21"/>
  <c r="BH99" i="21"/>
  <c r="I106" i="21"/>
  <c r="J106" i="21"/>
  <c r="U73" i="21"/>
  <c r="AB73" i="21"/>
  <c r="U76" i="21"/>
  <c r="AH76" i="21" s="1"/>
  <c r="V76" i="21" s="1"/>
  <c r="AB76" i="21"/>
  <c r="I77" i="21"/>
  <c r="J77" i="21"/>
  <c r="J82" i="21"/>
  <c r="I82" i="21"/>
  <c r="BA101" i="21"/>
  <c r="S101" i="21" s="1"/>
  <c r="AB101" i="21"/>
  <c r="O101" i="21"/>
  <c r="K101" i="21"/>
  <c r="AE101" i="21"/>
  <c r="AM101" i="21"/>
  <c r="Q117" i="21"/>
  <c r="U117" i="21" s="1"/>
  <c r="AV117" i="21"/>
  <c r="K127" i="21"/>
  <c r="O127" i="21" s="1"/>
  <c r="AE127" i="21"/>
  <c r="AB127" i="21"/>
  <c r="BA127" i="21"/>
  <c r="S127" i="21" s="1"/>
  <c r="BH98" i="21"/>
  <c r="AE117" i="21"/>
  <c r="BA117" i="21"/>
  <c r="S117" i="21" s="1"/>
  <c r="AB117" i="21"/>
  <c r="O117" i="21"/>
  <c r="K117" i="21"/>
  <c r="AE126" i="21"/>
  <c r="AM126" i="21"/>
  <c r="BA126" i="21"/>
  <c r="S126" i="21" s="1"/>
  <c r="O126" i="21"/>
  <c r="K126" i="21"/>
  <c r="W128" i="21"/>
  <c r="I47" i="21"/>
  <c r="J47" i="21"/>
  <c r="AE130" i="21"/>
  <c r="BA130" i="21"/>
  <c r="S130" i="21" s="1"/>
  <c r="AB130" i="21"/>
  <c r="K130" i="21"/>
  <c r="O130" i="21" s="1"/>
  <c r="AM130" i="21"/>
  <c r="BH53" i="21"/>
  <c r="BA71" i="21"/>
  <c r="S71" i="21" s="1"/>
  <c r="AB71" i="21"/>
  <c r="BA87" i="21"/>
  <c r="S87" i="21" s="1"/>
  <c r="U87" i="21" s="1"/>
  <c r="BA95" i="21"/>
  <c r="S95" i="21" s="1"/>
  <c r="AB95" i="21"/>
  <c r="O95" i="21"/>
  <c r="K95" i="21"/>
  <c r="AM95" i="21"/>
  <c r="AE113" i="21"/>
  <c r="K113" i="21"/>
  <c r="O113" i="21" s="1"/>
  <c r="AM113" i="21"/>
  <c r="AB113" i="21"/>
  <c r="BA113" i="21"/>
  <c r="S113" i="21" s="1"/>
  <c r="BH127" i="21"/>
  <c r="AE100" i="21"/>
  <c r="K100" i="21"/>
  <c r="O100" i="21" s="1"/>
  <c r="AM100" i="21"/>
  <c r="J114" i="21"/>
  <c r="I114" i="21"/>
  <c r="AM125" i="21"/>
  <c r="AE125" i="21"/>
  <c r="BA125" i="21"/>
  <c r="S125" i="21" s="1"/>
  <c r="AB125" i="21"/>
  <c r="BA129" i="21"/>
  <c r="S129" i="21" s="1"/>
  <c r="AB129" i="21"/>
  <c r="O129" i="21"/>
  <c r="K129" i="21"/>
  <c r="AM129" i="21"/>
  <c r="J131" i="21"/>
  <c r="I131" i="21"/>
  <c r="Q102" i="21"/>
  <c r="U102" i="21" s="1"/>
  <c r="AG102" i="21" s="1"/>
  <c r="AV102" i="21"/>
  <c r="BH102" i="21" s="1"/>
  <c r="AM132" i="21"/>
  <c r="AE132" i="21"/>
  <c r="AB132" i="21"/>
  <c r="K132" i="21"/>
  <c r="BA132" i="21"/>
  <c r="S132" i="21" s="1"/>
  <c r="AH102" i="21"/>
  <c r="V102" i="21" s="1"/>
  <c r="AE104" i="21"/>
  <c r="BA104" i="21"/>
  <c r="S104" i="21" s="1"/>
  <c r="AB104" i="21"/>
  <c r="O104" i="21"/>
  <c r="K104" i="21"/>
  <c r="AM104" i="21"/>
  <c r="AE116" i="21"/>
  <c r="BA116" i="21"/>
  <c r="S116" i="21" s="1"/>
  <c r="AB116" i="21"/>
  <c r="K116" i="21"/>
  <c r="O116" i="21" s="1"/>
  <c r="AH128" i="21"/>
  <c r="V128" i="21" s="1"/>
  <c r="AM110" i="21"/>
  <c r="AM109" i="21"/>
  <c r="O110" i="21"/>
  <c r="AB110" i="21"/>
  <c r="BG123" i="20"/>
  <c r="BF123" i="20"/>
  <c r="BE123" i="20"/>
  <c r="BD123" i="20"/>
  <c r="BC123" i="20"/>
  <c r="BB123" i="20"/>
  <c r="AY123" i="20"/>
  <c r="AX123" i="20"/>
  <c r="AW123" i="20"/>
  <c r="AU123" i="20"/>
  <c r="AT123" i="20"/>
  <c r="AS123" i="20"/>
  <c r="AR123" i="20"/>
  <c r="AQ123" i="20"/>
  <c r="AP123" i="20"/>
  <c r="AO123" i="20"/>
  <c r="AN123" i="20"/>
  <c r="AK123" i="20"/>
  <c r="AJ123" i="20"/>
  <c r="AI123" i="20"/>
  <c r="AF123" i="20"/>
  <c r="AC123" i="20"/>
  <c r="Y123" i="20"/>
  <c r="X123" i="20"/>
  <c r="P123" i="20"/>
  <c r="H123" i="20"/>
  <c r="G123" i="20"/>
  <c r="E123" i="20"/>
  <c r="D123" i="20"/>
  <c r="BH122" i="20"/>
  <c r="BH121" i="20"/>
  <c r="AZ121" i="20"/>
  <c r="T121" i="20"/>
  <c r="R121" i="20"/>
  <c r="I121" i="20"/>
  <c r="J121" i="20" s="1"/>
  <c r="BH120" i="20"/>
  <c r="AZ120" i="20"/>
  <c r="AL120" i="20"/>
  <c r="T120" i="20"/>
  <c r="R120" i="20"/>
  <c r="F120" i="20"/>
  <c r="J120" i="20" s="1"/>
  <c r="BH119" i="20"/>
  <c r="BA119" i="20"/>
  <c r="S119" i="20" s="1"/>
  <c r="AZ119" i="20"/>
  <c r="AL119" i="20"/>
  <c r="AB119" i="20"/>
  <c r="T119" i="20"/>
  <c r="R119" i="20"/>
  <c r="K119" i="20"/>
  <c r="J119" i="20"/>
  <c r="F119" i="20"/>
  <c r="I119" i="20" s="1"/>
  <c r="BH118" i="20"/>
  <c r="AZ118" i="20"/>
  <c r="AV118" i="20"/>
  <c r="AM118" i="20"/>
  <c r="Q118" i="20" s="1"/>
  <c r="AL118" i="20"/>
  <c r="T118" i="20"/>
  <c r="R118" i="20"/>
  <c r="K118" i="20"/>
  <c r="O118" i="20" s="1"/>
  <c r="J118" i="20"/>
  <c r="F118" i="20"/>
  <c r="I118" i="20" s="1"/>
  <c r="BH117" i="20"/>
  <c r="BA117" i="20"/>
  <c r="S117" i="20" s="1"/>
  <c r="AZ117" i="20"/>
  <c r="AV117" i="20"/>
  <c r="BI117" i="20" s="1"/>
  <c r="AM117" i="20"/>
  <c r="Q117" i="20" s="1"/>
  <c r="AL117" i="20"/>
  <c r="AE117" i="20"/>
  <c r="AB117" i="20"/>
  <c r="U117" i="20"/>
  <c r="T117" i="20"/>
  <c r="R117" i="20"/>
  <c r="K117" i="20"/>
  <c r="O117" i="20" s="1"/>
  <c r="F117" i="20"/>
  <c r="I117" i="20" s="1"/>
  <c r="BH116" i="20"/>
  <c r="AZ116" i="20"/>
  <c r="AL116" i="20"/>
  <c r="T116" i="20"/>
  <c r="R116" i="20"/>
  <c r="F116" i="20"/>
  <c r="J116" i="20" s="1"/>
  <c r="AM116" i="20" s="1"/>
  <c r="BH115" i="20"/>
  <c r="AZ115" i="20"/>
  <c r="AL115" i="20"/>
  <c r="T115" i="20"/>
  <c r="R115" i="20"/>
  <c r="I115" i="20"/>
  <c r="F115" i="20"/>
  <c r="J115" i="20" s="1"/>
  <c r="BH114" i="20"/>
  <c r="AZ114" i="20"/>
  <c r="AL114" i="20"/>
  <c r="T114" i="20"/>
  <c r="R114" i="20"/>
  <c r="F114" i="20"/>
  <c r="BH113" i="20"/>
  <c r="AZ113" i="20"/>
  <c r="AL113" i="20"/>
  <c r="T113" i="20"/>
  <c r="R113" i="20"/>
  <c r="F113" i="20"/>
  <c r="BH112" i="20"/>
  <c r="AZ112" i="20"/>
  <c r="AL112" i="20"/>
  <c r="AE112" i="20"/>
  <c r="T112" i="20"/>
  <c r="R112" i="20"/>
  <c r="I112" i="20"/>
  <c r="F112" i="20"/>
  <c r="J112" i="20" s="1"/>
  <c r="BH111" i="20"/>
  <c r="BA111" i="20"/>
  <c r="S111" i="20" s="1"/>
  <c r="AZ111" i="20"/>
  <c r="AL111" i="20"/>
  <c r="AE111" i="20"/>
  <c r="AB111" i="20"/>
  <c r="T111" i="20"/>
  <c r="R111" i="20"/>
  <c r="F111" i="20"/>
  <c r="J111" i="20" s="1"/>
  <c r="BH110" i="20"/>
  <c r="AZ110" i="20"/>
  <c r="AL110" i="20"/>
  <c r="T110" i="20"/>
  <c r="R110" i="20"/>
  <c r="F110" i="20"/>
  <c r="J110" i="20" s="1"/>
  <c r="AB110" i="20" s="1"/>
  <c r="BH109" i="20"/>
  <c r="AZ109" i="20"/>
  <c r="AL109" i="20"/>
  <c r="T109" i="20"/>
  <c r="R109" i="20"/>
  <c r="F109" i="20"/>
  <c r="J109" i="20" s="1"/>
  <c r="AE109" i="20" s="1"/>
  <c r="BH108" i="20"/>
  <c r="BA108" i="20"/>
  <c r="S108" i="20" s="1"/>
  <c r="AZ108" i="20"/>
  <c r="AL108" i="20"/>
  <c r="AB108" i="20"/>
  <c r="T108" i="20"/>
  <c r="R108" i="20"/>
  <c r="K108" i="20"/>
  <c r="O108" i="20" s="1"/>
  <c r="J108" i="20"/>
  <c r="F108" i="20"/>
  <c r="I108" i="20" s="1"/>
  <c r="BH107" i="20"/>
  <c r="AZ107" i="20"/>
  <c r="AL107" i="20"/>
  <c r="T107" i="20"/>
  <c r="R107" i="20"/>
  <c r="J107" i="20"/>
  <c r="F107" i="20"/>
  <c r="I107" i="20" s="1"/>
  <c r="BH106" i="20"/>
  <c r="AZ106" i="20"/>
  <c r="AM106" i="20"/>
  <c r="AL106" i="20"/>
  <c r="T106" i="20"/>
  <c r="R106" i="20"/>
  <c r="K106" i="20"/>
  <c r="J106" i="20"/>
  <c r="F106" i="20"/>
  <c r="I106" i="20" s="1"/>
  <c r="BH105" i="20"/>
  <c r="AZ105" i="20"/>
  <c r="AL105" i="20"/>
  <c r="T105" i="20"/>
  <c r="R105" i="20"/>
  <c r="J105" i="20"/>
  <c r="I105" i="20"/>
  <c r="F105" i="20"/>
  <c r="BH104" i="20"/>
  <c r="AZ104" i="20"/>
  <c r="AV104" i="20"/>
  <c r="AM104" i="20"/>
  <c r="Q104" i="20" s="1"/>
  <c r="AL104" i="20"/>
  <c r="T104" i="20"/>
  <c r="R104" i="20"/>
  <c r="K104" i="20"/>
  <c r="J104" i="20"/>
  <c r="I104" i="20"/>
  <c r="F104" i="20"/>
  <c r="BH103" i="20"/>
  <c r="AZ103" i="20"/>
  <c r="AL103" i="20"/>
  <c r="T103" i="20"/>
  <c r="R103" i="20"/>
  <c r="J103" i="20"/>
  <c r="AM103" i="20" s="1"/>
  <c r="F103" i="20"/>
  <c r="I103" i="20" s="1"/>
  <c r="BH102" i="20"/>
  <c r="AZ102" i="20"/>
  <c r="AM102" i="20"/>
  <c r="AL102" i="20"/>
  <c r="T102" i="20"/>
  <c r="R102" i="20"/>
  <c r="I102" i="20"/>
  <c r="F102" i="20"/>
  <c r="J102" i="20" s="1"/>
  <c r="BH101" i="20"/>
  <c r="AZ101" i="20"/>
  <c r="AL101" i="20"/>
  <c r="T101" i="20"/>
  <c r="R101" i="20"/>
  <c r="F101" i="20"/>
  <c r="BH100" i="20"/>
  <c r="AZ100" i="20"/>
  <c r="AL100" i="20"/>
  <c r="T100" i="20"/>
  <c r="R100" i="20"/>
  <c r="F100" i="20"/>
  <c r="BH99" i="20"/>
  <c r="AZ99" i="20"/>
  <c r="AL99" i="20"/>
  <c r="T99" i="20"/>
  <c r="R99" i="20"/>
  <c r="F99" i="20"/>
  <c r="J99" i="20" s="1"/>
  <c r="BH98" i="20"/>
  <c r="AZ98" i="20"/>
  <c r="AL98" i="20"/>
  <c r="T98" i="20"/>
  <c r="R98" i="20"/>
  <c r="F98" i="20"/>
  <c r="J98" i="20" s="1"/>
  <c r="AB98" i="20" s="1"/>
  <c r="BH97" i="20"/>
  <c r="BA97" i="20"/>
  <c r="S97" i="20" s="1"/>
  <c r="AZ97" i="20"/>
  <c r="AM97" i="20"/>
  <c r="AV97" i="20" s="1"/>
  <c r="BI97" i="20" s="1"/>
  <c r="AL97" i="20"/>
  <c r="AE97" i="20"/>
  <c r="AD97" i="20"/>
  <c r="AB97" i="20"/>
  <c r="T97" i="20"/>
  <c r="R97" i="20"/>
  <c r="Q97" i="20"/>
  <c r="K97" i="20"/>
  <c r="O97" i="20" s="1"/>
  <c r="I97" i="20"/>
  <c r="F97" i="20"/>
  <c r="BH96" i="20"/>
  <c r="AZ96" i="20"/>
  <c r="AL96" i="20"/>
  <c r="AE96" i="20"/>
  <c r="T96" i="20"/>
  <c r="R96" i="20"/>
  <c r="J96" i="20"/>
  <c r="I96" i="20"/>
  <c r="F96" i="20"/>
  <c r="BH95" i="20"/>
  <c r="AZ95" i="20"/>
  <c r="AL95" i="20"/>
  <c r="T95" i="20"/>
  <c r="R95" i="20"/>
  <c r="J95" i="20"/>
  <c r="AB95" i="20" s="1"/>
  <c r="F95" i="20"/>
  <c r="I95" i="20" s="1"/>
  <c r="BH94" i="20"/>
  <c r="AZ94" i="20"/>
  <c r="AL94" i="20"/>
  <c r="T94" i="20"/>
  <c r="R94" i="20"/>
  <c r="F94" i="20"/>
  <c r="J94" i="20" s="1"/>
  <c r="BH93" i="20"/>
  <c r="AZ93" i="20"/>
  <c r="AL93" i="20"/>
  <c r="T93" i="20"/>
  <c r="R93" i="20"/>
  <c r="F93" i="20"/>
  <c r="BH92" i="20"/>
  <c r="AZ92" i="20"/>
  <c r="AL92" i="20"/>
  <c r="T92" i="20"/>
  <c r="R92" i="20"/>
  <c r="F92" i="20"/>
  <c r="BH91" i="20"/>
  <c r="AZ91" i="20"/>
  <c r="AL91" i="20"/>
  <c r="AE91" i="20"/>
  <c r="T91" i="20"/>
  <c r="R91" i="20"/>
  <c r="K91" i="20"/>
  <c r="F91" i="20"/>
  <c r="J91" i="20" s="1"/>
  <c r="BH90" i="20"/>
  <c r="BA90" i="20"/>
  <c r="S90" i="20" s="1"/>
  <c r="AZ90" i="20"/>
  <c r="AL90" i="20"/>
  <c r="AB90" i="20"/>
  <c r="T90" i="20"/>
  <c r="R90" i="20"/>
  <c r="K90" i="20"/>
  <c r="F90" i="20"/>
  <c r="J90" i="20" s="1"/>
  <c r="BH89" i="20"/>
  <c r="BA89" i="20"/>
  <c r="S89" i="20" s="1"/>
  <c r="AZ89" i="20"/>
  <c r="AL89" i="20"/>
  <c r="T89" i="20"/>
  <c r="R89" i="20"/>
  <c r="J89" i="20"/>
  <c r="AE89" i="20" s="1"/>
  <c r="I89" i="20"/>
  <c r="F89" i="20"/>
  <c r="BH88" i="20"/>
  <c r="AZ88" i="20"/>
  <c r="AL88" i="20"/>
  <c r="AE88" i="20"/>
  <c r="T88" i="20"/>
  <c r="R88" i="20"/>
  <c r="J88" i="20"/>
  <c r="I88" i="20"/>
  <c r="F88" i="20"/>
  <c r="BH87" i="20"/>
  <c r="BA87" i="20"/>
  <c r="S87" i="20" s="1"/>
  <c r="AZ87" i="20"/>
  <c r="AM87" i="20"/>
  <c r="AL87" i="20"/>
  <c r="AE87" i="20"/>
  <c r="AB87" i="20"/>
  <c r="T87" i="20"/>
  <c r="R87" i="20"/>
  <c r="O87" i="20"/>
  <c r="I87" i="20"/>
  <c r="F87" i="20"/>
  <c r="J87" i="20" s="1"/>
  <c r="K87" i="20" s="1"/>
  <c r="BH86" i="20"/>
  <c r="AZ86" i="20"/>
  <c r="AL86" i="20"/>
  <c r="T86" i="20"/>
  <c r="R86" i="20"/>
  <c r="I86" i="20"/>
  <c r="F86" i="20"/>
  <c r="J86" i="20" s="1"/>
  <c r="BA86" i="20" s="1"/>
  <c r="S86" i="20" s="1"/>
  <c r="BH85" i="20"/>
  <c r="AZ85" i="20"/>
  <c r="AL85" i="20"/>
  <c r="T85" i="20"/>
  <c r="R85" i="20"/>
  <c r="F85" i="20"/>
  <c r="J85" i="20" s="1"/>
  <c r="BH84" i="20"/>
  <c r="AZ84" i="20"/>
  <c r="AL84" i="20"/>
  <c r="T84" i="20"/>
  <c r="R84" i="20"/>
  <c r="F84" i="20"/>
  <c r="I84" i="20" s="1"/>
  <c r="BI83" i="20"/>
  <c r="BH83" i="20"/>
  <c r="BA83" i="20"/>
  <c r="AZ83" i="20"/>
  <c r="AM83" i="20"/>
  <c r="AV83" i="20" s="1"/>
  <c r="AL83" i="20"/>
  <c r="AE83" i="20"/>
  <c r="T83" i="20"/>
  <c r="S83" i="20"/>
  <c r="R83" i="20"/>
  <c r="Q83" i="20"/>
  <c r="U83" i="20" s="1"/>
  <c r="I83" i="20"/>
  <c r="F83" i="20"/>
  <c r="J83" i="20" s="1"/>
  <c r="AB83" i="20" s="1"/>
  <c r="BH82" i="20"/>
  <c r="AZ82" i="20"/>
  <c r="AL82" i="20"/>
  <c r="T82" i="20"/>
  <c r="R82" i="20"/>
  <c r="K82" i="20"/>
  <c r="I82" i="20"/>
  <c r="F82" i="20"/>
  <c r="J82" i="20" s="1"/>
  <c r="BA82" i="20" s="1"/>
  <c r="S82" i="20" s="1"/>
  <c r="BH81" i="20"/>
  <c r="AZ81" i="20"/>
  <c r="AL81" i="20"/>
  <c r="T81" i="20"/>
  <c r="R81" i="20"/>
  <c r="J81" i="20"/>
  <c r="AM81" i="20" s="1"/>
  <c r="AV81" i="20" s="1"/>
  <c r="F81" i="20"/>
  <c r="I81" i="20" s="1"/>
  <c r="BH80" i="20"/>
  <c r="AZ80" i="20"/>
  <c r="AL80" i="20"/>
  <c r="AB80" i="20"/>
  <c r="T80" i="20"/>
  <c r="R80" i="20"/>
  <c r="J80" i="20"/>
  <c r="I80" i="20"/>
  <c r="F80" i="20"/>
  <c r="BH79" i="20"/>
  <c r="AZ79" i="20"/>
  <c r="AL79" i="20"/>
  <c r="AB79" i="20"/>
  <c r="T79" i="20"/>
  <c r="R79" i="20"/>
  <c r="K79" i="20"/>
  <c r="J79" i="20"/>
  <c r="I79" i="20"/>
  <c r="F79" i="20"/>
  <c r="BH78" i="20"/>
  <c r="AZ78" i="20"/>
  <c r="AL78" i="20"/>
  <c r="T78" i="20"/>
  <c r="R78" i="20"/>
  <c r="K78" i="20"/>
  <c r="I78" i="20"/>
  <c r="F78" i="20"/>
  <c r="J78" i="20" s="1"/>
  <c r="BH77" i="20"/>
  <c r="AZ77" i="20"/>
  <c r="AL77" i="20"/>
  <c r="AD77" i="20"/>
  <c r="T77" i="20"/>
  <c r="R77" i="20"/>
  <c r="K77" i="20"/>
  <c r="J77" i="20"/>
  <c r="BA77" i="20" s="1"/>
  <c r="S77" i="20" s="1"/>
  <c r="I77" i="20"/>
  <c r="F77" i="20"/>
  <c r="BH76" i="20"/>
  <c r="AZ76" i="20"/>
  <c r="AL76" i="20"/>
  <c r="AB76" i="20"/>
  <c r="T76" i="20"/>
  <c r="R76" i="20"/>
  <c r="K76" i="20"/>
  <c r="F76" i="20"/>
  <c r="J76" i="20" s="1"/>
  <c r="BH75" i="20"/>
  <c r="AZ75" i="20"/>
  <c r="AL75" i="20"/>
  <c r="T75" i="20"/>
  <c r="R75" i="20"/>
  <c r="J75" i="20"/>
  <c r="AB75" i="20" s="1"/>
  <c r="F75" i="20"/>
  <c r="I75" i="20" s="1"/>
  <c r="BH74" i="20"/>
  <c r="AZ74" i="20"/>
  <c r="AL74" i="20"/>
  <c r="T74" i="20"/>
  <c r="S74" i="20"/>
  <c r="R74" i="20"/>
  <c r="J74" i="20"/>
  <c r="AB74" i="20" s="1"/>
  <c r="F74" i="20"/>
  <c r="I74" i="20" s="1"/>
  <c r="BH73" i="20"/>
  <c r="BA73" i="20"/>
  <c r="S73" i="20" s="1"/>
  <c r="AZ73" i="20"/>
  <c r="AM73" i="20"/>
  <c r="AL73" i="20"/>
  <c r="T73" i="20"/>
  <c r="R73" i="20"/>
  <c r="I73" i="20"/>
  <c r="F73" i="20"/>
  <c r="J73" i="20" s="1"/>
  <c r="BH72" i="20"/>
  <c r="AZ72" i="20"/>
  <c r="AL72" i="20"/>
  <c r="T72" i="20"/>
  <c r="R72" i="20"/>
  <c r="F72" i="20"/>
  <c r="I72" i="20" s="1"/>
  <c r="BH71" i="20"/>
  <c r="AZ71" i="20"/>
  <c r="AL71" i="20"/>
  <c r="AE71" i="20"/>
  <c r="T71" i="20"/>
  <c r="R71" i="20"/>
  <c r="J71" i="20"/>
  <c r="I71" i="20"/>
  <c r="F71" i="20"/>
  <c r="BH70" i="20"/>
  <c r="BA70" i="20"/>
  <c r="S70" i="20" s="1"/>
  <c r="AZ70" i="20"/>
  <c r="AM70" i="20"/>
  <c r="AL70" i="20"/>
  <c r="AB70" i="20"/>
  <c r="T70" i="20"/>
  <c r="R70" i="20"/>
  <c r="K70" i="20"/>
  <c r="J70" i="20"/>
  <c r="I70" i="20"/>
  <c r="F70" i="20"/>
  <c r="BH69" i="20"/>
  <c r="AZ69" i="20"/>
  <c r="AL69" i="20"/>
  <c r="AB69" i="20"/>
  <c r="T69" i="20"/>
  <c r="R69" i="20"/>
  <c r="K69" i="20"/>
  <c r="O69" i="20" s="1"/>
  <c r="J69" i="20"/>
  <c r="I69" i="20"/>
  <c r="F69" i="20"/>
  <c r="BH68" i="20"/>
  <c r="AZ68" i="20"/>
  <c r="AL68" i="20"/>
  <c r="T68" i="20"/>
  <c r="R68" i="20"/>
  <c r="K68" i="20"/>
  <c r="I68" i="20"/>
  <c r="F68" i="20"/>
  <c r="J68" i="20" s="1"/>
  <c r="BH67" i="20"/>
  <c r="AZ67" i="20"/>
  <c r="AL67" i="20"/>
  <c r="AB67" i="20"/>
  <c r="T67" i="20"/>
  <c r="R67" i="20"/>
  <c r="J67" i="20"/>
  <c r="I67" i="20"/>
  <c r="F67" i="20"/>
  <c r="BH66" i="20"/>
  <c r="AZ66" i="20"/>
  <c r="AL66" i="20"/>
  <c r="T66" i="20"/>
  <c r="R66" i="20"/>
  <c r="J66" i="20"/>
  <c r="AE66" i="20" s="1"/>
  <c r="I66" i="20"/>
  <c r="F66" i="20"/>
  <c r="BH65" i="20"/>
  <c r="AZ65" i="20"/>
  <c r="AM65" i="20"/>
  <c r="AL65" i="20"/>
  <c r="AE65" i="20"/>
  <c r="T65" i="20"/>
  <c r="R65" i="20"/>
  <c r="K65" i="20"/>
  <c r="I65" i="20"/>
  <c r="F65" i="20"/>
  <c r="J65" i="20" s="1"/>
  <c r="BH64" i="20"/>
  <c r="AZ64" i="20"/>
  <c r="AL64" i="20"/>
  <c r="T64" i="20"/>
  <c r="R64" i="20"/>
  <c r="J64" i="20"/>
  <c r="AE64" i="20" s="1"/>
  <c r="F64" i="20"/>
  <c r="I64" i="20" s="1"/>
  <c r="BH63" i="20"/>
  <c r="AZ63" i="20"/>
  <c r="AL63" i="20"/>
  <c r="T63" i="20"/>
  <c r="R63" i="20"/>
  <c r="F63" i="20"/>
  <c r="BH62" i="20"/>
  <c r="AZ62" i="20"/>
  <c r="AL62" i="20"/>
  <c r="T62" i="20"/>
  <c r="R62" i="20"/>
  <c r="F62" i="20"/>
  <c r="AZ61" i="20"/>
  <c r="AL61" i="20"/>
  <c r="R61" i="20"/>
  <c r="F61" i="20"/>
  <c r="I61" i="20" s="1"/>
  <c r="BH60" i="20"/>
  <c r="AZ60" i="20"/>
  <c r="AL60" i="20"/>
  <c r="AE60" i="20"/>
  <c r="T60" i="20"/>
  <c r="R60" i="20"/>
  <c r="O60" i="20"/>
  <c r="K60" i="20"/>
  <c r="I60" i="20"/>
  <c r="F60" i="20"/>
  <c r="J60" i="20" s="1"/>
  <c r="BH59" i="20"/>
  <c r="BA59" i="20"/>
  <c r="AZ59" i="20"/>
  <c r="AV59" i="20"/>
  <c r="AM59" i="20"/>
  <c r="AL59" i="20"/>
  <c r="AE59" i="20"/>
  <c r="AB59" i="20"/>
  <c r="T59" i="20"/>
  <c r="S59" i="20"/>
  <c r="R59" i="20"/>
  <c r="Q59" i="20"/>
  <c r="K59" i="20"/>
  <c r="O59" i="20" s="1"/>
  <c r="F59" i="20"/>
  <c r="I59" i="20" s="1"/>
  <c r="BH58" i="20"/>
  <c r="AZ58" i="20"/>
  <c r="AM58" i="20"/>
  <c r="AL58" i="20"/>
  <c r="T58" i="20"/>
  <c r="R58" i="20"/>
  <c r="I58" i="20"/>
  <c r="F58" i="20"/>
  <c r="J58" i="20" s="1"/>
  <c r="BH57" i="20"/>
  <c r="BA57" i="20"/>
  <c r="S57" i="20" s="1"/>
  <c r="AZ57" i="20"/>
  <c r="AL57" i="20"/>
  <c r="T57" i="20"/>
  <c r="R57" i="20"/>
  <c r="J57" i="20"/>
  <c r="AE57" i="20" s="1"/>
  <c r="F57" i="20"/>
  <c r="I57" i="20" s="1"/>
  <c r="BH56" i="20"/>
  <c r="BA56" i="20"/>
  <c r="S56" i="20" s="1"/>
  <c r="AZ56" i="20"/>
  <c r="AM56" i="20"/>
  <c r="AL56" i="20"/>
  <c r="AE56" i="20"/>
  <c r="AB56" i="20"/>
  <c r="T56" i="20"/>
  <c r="R56" i="20"/>
  <c r="O56" i="20"/>
  <c r="K56" i="20"/>
  <c r="I56" i="20"/>
  <c r="F56" i="20"/>
  <c r="J56" i="20" s="1"/>
  <c r="BH55" i="20"/>
  <c r="AZ55" i="20"/>
  <c r="AL55" i="20"/>
  <c r="T55" i="20"/>
  <c r="R55" i="20"/>
  <c r="J55" i="20"/>
  <c r="AB55" i="20" s="1"/>
  <c r="F55" i="20"/>
  <c r="I55" i="20" s="1"/>
  <c r="BH54" i="20"/>
  <c r="AZ54" i="20"/>
  <c r="AL54" i="20"/>
  <c r="T54" i="20"/>
  <c r="R54" i="20"/>
  <c r="F54" i="20"/>
  <c r="BH53" i="20"/>
  <c r="AZ53" i="20"/>
  <c r="AL53" i="20"/>
  <c r="AD53" i="20"/>
  <c r="AB53" i="20"/>
  <c r="T53" i="20"/>
  <c r="R53" i="20"/>
  <c r="J53" i="20"/>
  <c r="AM53" i="20" s="1"/>
  <c r="Q53" i="20" s="1"/>
  <c r="F53" i="20"/>
  <c r="I53" i="20" s="1"/>
  <c r="BH52" i="20"/>
  <c r="AZ52" i="20"/>
  <c r="AV52" i="20"/>
  <c r="AM52" i="20"/>
  <c r="Q52" i="20" s="1"/>
  <c r="AL52" i="20"/>
  <c r="T52" i="20"/>
  <c r="S52" i="20"/>
  <c r="R52" i="20"/>
  <c r="O52" i="20"/>
  <c r="K52" i="20"/>
  <c r="J52" i="20"/>
  <c r="AB52" i="20" s="1"/>
  <c r="I52" i="20"/>
  <c r="F52" i="20"/>
  <c r="BH51" i="20"/>
  <c r="AZ51" i="20"/>
  <c r="AM51" i="20"/>
  <c r="Q51" i="20" s="1"/>
  <c r="AL51" i="20"/>
  <c r="AE51" i="20"/>
  <c r="T51" i="20"/>
  <c r="R51" i="20"/>
  <c r="K51" i="20"/>
  <c r="I51" i="20"/>
  <c r="F51" i="20"/>
  <c r="J51" i="20" s="1"/>
  <c r="BH50" i="20"/>
  <c r="AZ50" i="20"/>
  <c r="AL50" i="20"/>
  <c r="T50" i="20"/>
  <c r="R50" i="20"/>
  <c r="F50" i="20"/>
  <c r="I50" i="20" s="1"/>
  <c r="BH49" i="20"/>
  <c r="AZ49" i="20"/>
  <c r="AV49" i="20"/>
  <c r="AM49" i="20"/>
  <c r="Q49" i="20" s="1"/>
  <c r="AL49" i="20"/>
  <c r="T49" i="20"/>
  <c r="R49" i="20"/>
  <c r="K49" i="20"/>
  <c r="F49" i="20"/>
  <c r="J49" i="20" s="1"/>
  <c r="AB49" i="20" s="1"/>
  <c r="BH48" i="20"/>
  <c r="AZ48" i="20"/>
  <c r="AM48" i="20"/>
  <c r="AV48" i="20" s="1"/>
  <c r="AL48" i="20"/>
  <c r="AE48" i="20"/>
  <c r="T48" i="20"/>
  <c r="R48" i="20"/>
  <c r="Q48" i="20"/>
  <c r="K48" i="20"/>
  <c r="J48" i="20"/>
  <c r="I48" i="20"/>
  <c r="F48" i="20"/>
  <c r="BH47" i="20"/>
  <c r="BA47" i="20"/>
  <c r="AZ47" i="20"/>
  <c r="AL47" i="20"/>
  <c r="AB47" i="20"/>
  <c r="T47" i="20"/>
  <c r="S47" i="20"/>
  <c r="R47" i="20"/>
  <c r="J47" i="20"/>
  <c r="I47" i="20"/>
  <c r="F47" i="20"/>
  <c r="BH46" i="20"/>
  <c r="AZ46" i="20"/>
  <c r="AL46" i="20"/>
  <c r="T46" i="20"/>
  <c r="R46" i="20"/>
  <c r="F46" i="20"/>
  <c r="BH45" i="20"/>
  <c r="BA45" i="20"/>
  <c r="S45" i="20" s="1"/>
  <c r="AZ45" i="20"/>
  <c r="AL45" i="20"/>
  <c r="AE45" i="20"/>
  <c r="AD45" i="20"/>
  <c r="AB45" i="20"/>
  <c r="T45" i="20"/>
  <c r="R45" i="20"/>
  <c r="Q45" i="20"/>
  <c r="K45" i="20"/>
  <c r="O45" i="20" s="1"/>
  <c r="I45" i="20"/>
  <c r="F45" i="20"/>
  <c r="J45" i="20" s="1"/>
  <c r="AM45" i="20" s="1"/>
  <c r="AV45" i="20" s="1"/>
  <c r="BH44" i="20"/>
  <c r="AZ44" i="20"/>
  <c r="AL44" i="20"/>
  <c r="T44" i="20"/>
  <c r="R44" i="20"/>
  <c r="J44" i="20"/>
  <c r="AE44" i="20" s="1"/>
  <c r="F44" i="20"/>
  <c r="I44" i="20" s="1"/>
  <c r="BH43" i="20"/>
  <c r="AZ43" i="20"/>
  <c r="AL43" i="20"/>
  <c r="T43" i="20"/>
  <c r="R43" i="20"/>
  <c r="J43" i="20"/>
  <c r="BA43" i="20" s="1"/>
  <c r="S43" i="20" s="1"/>
  <c r="I43" i="20"/>
  <c r="F43" i="20"/>
  <c r="BH42" i="20"/>
  <c r="AZ42" i="20"/>
  <c r="AL42" i="20"/>
  <c r="T42" i="20"/>
  <c r="R42" i="20"/>
  <c r="J42" i="20"/>
  <c r="BA42" i="20" s="1"/>
  <c r="S42" i="20" s="1"/>
  <c r="I42" i="20"/>
  <c r="F42" i="20"/>
  <c r="BH41" i="20"/>
  <c r="AZ41" i="20"/>
  <c r="AL41" i="20"/>
  <c r="AB41" i="20"/>
  <c r="T41" i="20"/>
  <c r="R41" i="20"/>
  <c r="I41" i="20"/>
  <c r="F41" i="20"/>
  <c r="J41" i="20" s="1"/>
  <c r="AM41" i="20" s="1"/>
  <c r="BH40" i="20"/>
  <c r="AZ40" i="20"/>
  <c r="AL40" i="20"/>
  <c r="T40" i="20"/>
  <c r="R40" i="20"/>
  <c r="F40" i="20"/>
  <c r="I40" i="20" s="1"/>
  <c r="BH39" i="20"/>
  <c r="AZ39" i="20"/>
  <c r="AL39" i="20"/>
  <c r="T39" i="20"/>
  <c r="R39" i="20"/>
  <c r="J39" i="20"/>
  <c r="AM39" i="20" s="1"/>
  <c r="I39" i="20"/>
  <c r="F39" i="20"/>
  <c r="BH38" i="20"/>
  <c r="BA38" i="20"/>
  <c r="AZ38" i="20"/>
  <c r="AM38" i="20"/>
  <c r="AV38" i="20" s="1"/>
  <c r="AL38" i="20"/>
  <c r="BI38" i="20" s="1"/>
  <c r="AB38" i="20"/>
  <c r="T38" i="20"/>
  <c r="S38" i="20"/>
  <c r="R38" i="20"/>
  <c r="Q38" i="20"/>
  <c r="U38" i="20" s="1"/>
  <c r="K38" i="20"/>
  <c r="J38" i="20"/>
  <c r="I38" i="20"/>
  <c r="F38" i="20"/>
  <c r="BH37" i="20"/>
  <c r="AZ37" i="20"/>
  <c r="AL37" i="20"/>
  <c r="T37" i="20"/>
  <c r="R37" i="20"/>
  <c r="F37" i="20"/>
  <c r="I37" i="20" s="1"/>
  <c r="BH36" i="20"/>
  <c r="AZ36" i="20"/>
  <c r="AL36" i="20"/>
  <c r="T36" i="20"/>
  <c r="R36" i="20"/>
  <c r="J36" i="20"/>
  <c r="AM36" i="20" s="1"/>
  <c r="I36" i="20"/>
  <c r="F36" i="20"/>
  <c r="BH35" i="20"/>
  <c r="AZ35" i="20"/>
  <c r="AM35" i="20"/>
  <c r="Q35" i="20" s="1"/>
  <c r="AL35" i="20"/>
  <c r="AB35" i="20"/>
  <c r="T35" i="20"/>
  <c r="R35" i="20"/>
  <c r="J35" i="20"/>
  <c r="BA35" i="20" s="1"/>
  <c r="S35" i="20" s="1"/>
  <c r="I35" i="20"/>
  <c r="F35" i="20"/>
  <c r="BH34" i="20"/>
  <c r="AZ34" i="20"/>
  <c r="AM34" i="20"/>
  <c r="AV34" i="20" s="1"/>
  <c r="AL34" i="20"/>
  <c r="T34" i="20"/>
  <c r="R34" i="20"/>
  <c r="K34" i="20"/>
  <c r="F34" i="20"/>
  <c r="J34" i="20" s="1"/>
  <c r="BA33" i="20"/>
  <c r="AZ33" i="20"/>
  <c r="AM33" i="20"/>
  <c r="AV33" i="20" s="1"/>
  <c r="BI33" i="20" s="1"/>
  <c r="AL33" i="20"/>
  <c r="AE33" i="20"/>
  <c r="AD33" i="20"/>
  <c r="AB33" i="20"/>
  <c r="S33" i="20"/>
  <c r="R33" i="20"/>
  <c r="O33" i="20"/>
  <c r="AH33" i="20" s="1"/>
  <c r="K33" i="20"/>
  <c r="F33" i="20"/>
  <c r="I33" i="20" s="1"/>
  <c r="BH32" i="20"/>
  <c r="AZ32" i="20"/>
  <c r="AL32" i="20"/>
  <c r="T32" i="20"/>
  <c r="R32" i="20"/>
  <c r="F32" i="20"/>
  <c r="J32" i="20" s="1"/>
  <c r="BH31" i="20"/>
  <c r="AZ31" i="20"/>
  <c r="AL31" i="20"/>
  <c r="T31" i="20"/>
  <c r="R31" i="20"/>
  <c r="J31" i="20"/>
  <c r="AM31" i="20" s="1"/>
  <c r="I31" i="20"/>
  <c r="F31" i="20"/>
  <c r="BH30" i="20"/>
  <c r="AZ30" i="20"/>
  <c r="AL30" i="20"/>
  <c r="T30" i="20"/>
  <c r="R30" i="20"/>
  <c r="F30" i="20"/>
  <c r="I30" i="20" s="1"/>
  <c r="BH29" i="20"/>
  <c r="BA29" i="20"/>
  <c r="AZ29" i="20"/>
  <c r="AM29" i="20"/>
  <c r="Q29" i="20" s="1"/>
  <c r="U29" i="20" s="1"/>
  <c r="AL29" i="20"/>
  <c r="AE29" i="20"/>
  <c r="AD29" i="20"/>
  <c r="AB29" i="20"/>
  <c r="T29" i="20"/>
  <c r="S29" i="20"/>
  <c r="R29" i="20"/>
  <c r="K29" i="20"/>
  <c r="O29" i="20" s="1"/>
  <c r="F29" i="20"/>
  <c r="I29" i="20" s="1"/>
  <c r="BH28" i="20"/>
  <c r="AZ28" i="20"/>
  <c r="AL28" i="20"/>
  <c r="T28" i="20"/>
  <c r="R28" i="20"/>
  <c r="F28" i="20"/>
  <c r="J28" i="20" s="1"/>
  <c r="BH27" i="20"/>
  <c r="AZ27" i="20"/>
  <c r="AL27" i="20"/>
  <c r="T27" i="20"/>
  <c r="R27" i="20"/>
  <c r="F27" i="20"/>
  <c r="J27" i="20" s="1"/>
  <c r="AM27" i="20" s="1"/>
  <c r="BH26" i="20"/>
  <c r="AZ26" i="20"/>
  <c r="AL26" i="20"/>
  <c r="AE26" i="20"/>
  <c r="T26" i="20"/>
  <c r="R26" i="20"/>
  <c r="K26" i="20"/>
  <c r="F26" i="20"/>
  <c r="J26" i="20" s="1"/>
  <c r="BH25" i="20"/>
  <c r="BA25" i="20"/>
  <c r="AZ25" i="20"/>
  <c r="AV25" i="20"/>
  <c r="AM25" i="20"/>
  <c r="AL25" i="20"/>
  <c r="BI25" i="20" s="1"/>
  <c r="AE25" i="20"/>
  <c r="AD25" i="20"/>
  <c r="AB25" i="20"/>
  <c r="T25" i="20"/>
  <c r="S25" i="20"/>
  <c r="U25" i="20" s="1"/>
  <c r="R25" i="20"/>
  <c r="Q25" i="20"/>
  <c r="O25" i="20"/>
  <c r="K25" i="20"/>
  <c r="F25" i="20"/>
  <c r="I25" i="20" s="1"/>
  <c r="BH24" i="20"/>
  <c r="AZ24" i="20"/>
  <c r="AL24" i="20"/>
  <c r="T24" i="20"/>
  <c r="R24" i="20"/>
  <c r="F24" i="20"/>
  <c r="I24" i="20" s="1"/>
  <c r="BH23" i="20"/>
  <c r="AZ23" i="20"/>
  <c r="AL23" i="20"/>
  <c r="T23" i="20"/>
  <c r="R23" i="20"/>
  <c r="J23" i="20"/>
  <c r="AM23" i="20" s="1"/>
  <c r="I23" i="20"/>
  <c r="F23" i="20"/>
  <c r="BH22" i="20"/>
  <c r="AZ22" i="20"/>
  <c r="AM22" i="20"/>
  <c r="Q22" i="20" s="1"/>
  <c r="AL22" i="20"/>
  <c r="T22" i="20"/>
  <c r="R22" i="20"/>
  <c r="J22" i="20"/>
  <c r="AB22" i="20" s="1"/>
  <c r="F22" i="20"/>
  <c r="I22" i="20" s="1"/>
  <c r="BH21" i="20"/>
  <c r="AZ21" i="20"/>
  <c r="AM21" i="20"/>
  <c r="AV21" i="20" s="1"/>
  <c r="AL21" i="20"/>
  <c r="T21" i="20"/>
  <c r="R21" i="20"/>
  <c r="F21" i="20"/>
  <c r="J21" i="20" s="1"/>
  <c r="BH20" i="20"/>
  <c r="AZ20" i="20"/>
  <c r="AL20" i="20"/>
  <c r="T20" i="20"/>
  <c r="R20" i="20"/>
  <c r="F20" i="20"/>
  <c r="I20" i="20" s="1"/>
  <c r="BI19" i="20"/>
  <c r="BH19" i="20"/>
  <c r="BA19" i="20"/>
  <c r="AZ19" i="20"/>
  <c r="AM19" i="20"/>
  <c r="AV19" i="20" s="1"/>
  <c r="AL19" i="20"/>
  <c r="AE19" i="20"/>
  <c r="AB19" i="20"/>
  <c r="T19" i="20"/>
  <c r="S19" i="20"/>
  <c r="R19" i="20"/>
  <c r="Q19" i="20"/>
  <c r="U19" i="20" s="1"/>
  <c r="O19" i="20"/>
  <c r="K19" i="20"/>
  <c r="J19" i="20"/>
  <c r="I19" i="20"/>
  <c r="F19" i="20"/>
  <c r="BH18" i="20"/>
  <c r="BA18" i="20"/>
  <c r="S18" i="20" s="1"/>
  <c r="AZ18" i="20"/>
  <c r="AL18" i="20"/>
  <c r="AE18" i="20"/>
  <c r="AB18" i="20"/>
  <c r="T18" i="20"/>
  <c r="R18" i="20"/>
  <c r="K18" i="20"/>
  <c r="O18" i="20" s="1"/>
  <c r="J18" i="20"/>
  <c r="AM18" i="20" s="1"/>
  <c r="AV18" i="20" s="1"/>
  <c r="BI18" i="20" s="1"/>
  <c r="I18" i="20"/>
  <c r="F18" i="20"/>
  <c r="BH17" i="20"/>
  <c r="BA17" i="20"/>
  <c r="AZ17" i="20"/>
  <c r="AV17" i="20"/>
  <c r="AM17" i="20"/>
  <c r="AL17" i="20"/>
  <c r="BI17" i="20" s="1"/>
  <c r="AE17" i="20"/>
  <c r="AD17" i="20"/>
  <c r="AB17" i="20"/>
  <c r="T17" i="20"/>
  <c r="S17" i="20"/>
  <c r="U17" i="20" s="1"/>
  <c r="R17" i="20"/>
  <c r="Q17" i="20"/>
  <c r="K17" i="20"/>
  <c r="O17" i="20" s="1"/>
  <c r="F17" i="20"/>
  <c r="I17" i="20" s="1"/>
  <c r="BH16" i="20"/>
  <c r="AZ16" i="20"/>
  <c r="AL16" i="20"/>
  <c r="T16" i="20"/>
  <c r="R16" i="20"/>
  <c r="J16" i="20"/>
  <c r="K16" i="20" s="1"/>
  <c r="F16" i="20"/>
  <c r="I16" i="20" s="1"/>
  <c r="BH15" i="20"/>
  <c r="BA15" i="20"/>
  <c r="AZ15" i="20"/>
  <c r="AM15" i="20"/>
  <c r="AV15" i="20" s="1"/>
  <c r="AL15" i="20"/>
  <c r="AE15" i="20"/>
  <c r="AB15" i="20"/>
  <c r="T15" i="20"/>
  <c r="S15" i="20"/>
  <c r="R15" i="20"/>
  <c r="Q15" i="20"/>
  <c r="U15" i="20" s="1"/>
  <c r="K15" i="20"/>
  <c r="O15" i="20" s="1"/>
  <c r="J15" i="20"/>
  <c r="I15" i="20"/>
  <c r="F15" i="20"/>
  <c r="BH14" i="20"/>
  <c r="AZ14" i="20"/>
  <c r="AL14" i="20"/>
  <c r="T14" i="20"/>
  <c r="R14" i="20"/>
  <c r="I14" i="20"/>
  <c r="F14" i="20"/>
  <c r="J14" i="20" s="1"/>
  <c r="BH13" i="20"/>
  <c r="AZ13" i="20"/>
  <c r="AL13" i="20"/>
  <c r="T13" i="20"/>
  <c r="R13" i="20"/>
  <c r="K13" i="20"/>
  <c r="J13" i="20"/>
  <c r="AM13" i="20" s="1"/>
  <c r="F13" i="20"/>
  <c r="I13" i="20" s="1"/>
  <c r="BH12" i="20"/>
  <c r="AZ12" i="20"/>
  <c r="AL12" i="20"/>
  <c r="T12" i="20"/>
  <c r="T123" i="20" s="1"/>
  <c r="R12" i="20"/>
  <c r="F12" i="20"/>
  <c r="F123" i="20" s="1"/>
  <c r="BF47" i="22" l="1"/>
  <c r="AE61" i="22"/>
  <c r="AF31" i="22"/>
  <c r="V31" i="22" s="1"/>
  <c r="AE38" i="22"/>
  <c r="AE29" i="22"/>
  <c r="U47" i="22"/>
  <c r="BF81" i="22"/>
  <c r="AF84" i="22"/>
  <c r="V84" i="22" s="1"/>
  <c r="AE21" i="22"/>
  <c r="U81" i="22"/>
  <c r="AF81" i="22" s="1"/>
  <c r="V81" i="22" s="1"/>
  <c r="AF24" i="22"/>
  <c r="V24" i="22" s="1"/>
  <c r="W24" i="22" s="1"/>
  <c r="W76" i="22"/>
  <c r="AE110" i="22"/>
  <c r="W110" i="22" s="1"/>
  <c r="AB118" i="22"/>
  <c r="AF15" i="22"/>
  <c r="V15" i="22" s="1"/>
  <c r="W15" i="22" s="1"/>
  <c r="X15" i="22" s="1"/>
  <c r="AF43" i="22"/>
  <c r="V43" i="22" s="1"/>
  <c r="W43" i="22" s="1"/>
  <c r="X43" i="22" s="1"/>
  <c r="BF108" i="22"/>
  <c r="AE81" i="22"/>
  <c r="AF34" i="22"/>
  <c r="V34" i="22" s="1"/>
  <c r="Q12" i="22"/>
  <c r="U12" i="22" s="1"/>
  <c r="AS12" i="22"/>
  <c r="BF12" i="22" s="1"/>
  <c r="AF47" i="22"/>
  <c r="V47" i="22" s="1"/>
  <c r="X47" i="22" s="1"/>
  <c r="AE58" i="22"/>
  <c r="W58" i="22" s="1"/>
  <c r="AE45" i="22"/>
  <c r="AS86" i="22"/>
  <c r="BF86" i="22" s="1"/>
  <c r="Q86" i="22"/>
  <c r="U86" i="22" s="1"/>
  <c r="W65" i="22"/>
  <c r="X65" i="22" s="1"/>
  <c r="AF108" i="22"/>
  <c r="V108" i="22" s="1"/>
  <c r="W108" i="22" s="1"/>
  <c r="W93" i="22"/>
  <c r="X93" i="22" s="1"/>
  <c r="AF89" i="22"/>
  <c r="V89" i="22" s="1"/>
  <c r="W89" i="22" s="1"/>
  <c r="X89" i="22" s="1"/>
  <c r="AF73" i="22"/>
  <c r="V73" i="22" s="1"/>
  <c r="W73" i="22" s="1"/>
  <c r="X73" i="22" s="1"/>
  <c r="W32" i="22"/>
  <c r="AE16" i="22"/>
  <c r="AF61" i="22"/>
  <c r="V61" i="22" s="1"/>
  <c r="AF94" i="22"/>
  <c r="V94" i="22" s="1"/>
  <c r="W94" i="22" s="1"/>
  <c r="AF36" i="22"/>
  <c r="V36" i="22" s="1"/>
  <c r="Z118" i="22"/>
  <c r="AF91" i="22"/>
  <c r="V91" i="22" s="1"/>
  <c r="W91" i="22" s="1"/>
  <c r="AE69" i="22"/>
  <c r="W69" i="22" s="1"/>
  <c r="X69" i="22" s="1"/>
  <c r="AF41" i="22"/>
  <c r="V41" i="22" s="1"/>
  <c r="W41" i="22" s="1"/>
  <c r="AF77" i="22"/>
  <c r="V77" i="22" s="1"/>
  <c r="K118" i="22"/>
  <c r="AE75" i="22"/>
  <c r="W75" i="22" s="1"/>
  <c r="X75" i="22" s="1"/>
  <c r="AE74" i="22"/>
  <c r="W74" i="22" s="1"/>
  <c r="AS111" i="22"/>
  <c r="BF111" i="22" s="1"/>
  <c r="Q111" i="22"/>
  <c r="U111" i="22" s="1"/>
  <c r="AF111" i="22" s="1"/>
  <c r="V111" i="22" s="1"/>
  <c r="W55" i="22"/>
  <c r="AS85" i="22"/>
  <c r="BF85" i="22" s="1"/>
  <c r="Q85" i="22"/>
  <c r="U85" i="22" s="1"/>
  <c r="AE85" i="22" s="1"/>
  <c r="AF29" i="22"/>
  <c r="V29" i="22" s="1"/>
  <c r="W29" i="22" s="1"/>
  <c r="X29" i="22" s="1"/>
  <c r="AF55" i="22"/>
  <c r="V55" i="22" s="1"/>
  <c r="AE37" i="22"/>
  <c r="W37" i="22" s="1"/>
  <c r="X37" i="22" s="1"/>
  <c r="AC118" i="22"/>
  <c r="AF46" i="22"/>
  <c r="V46" i="22" s="1"/>
  <c r="W96" i="22"/>
  <c r="AE107" i="22"/>
  <c r="W107" i="22" s="1"/>
  <c r="X107" i="22" s="1"/>
  <c r="AF83" i="22"/>
  <c r="V83" i="22" s="1"/>
  <c r="AE83" i="22"/>
  <c r="AE33" i="22"/>
  <c r="W33" i="22" s="1"/>
  <c r="X33" i="22" s="1"/>
  <c r="AF115" i="22"/>
  <c r="V115" i="22" s="1"/>
  <c r="W115" i="22" s="1"/>
  <c r="AF51" i="22"/>
  <c r="V51" i="22" s="1"/>
  <c r="W51" i="22" s="1"/>
  <c r="W84" i="22"/>
  <c r="AE109" i="22"/>
  <c r="W109" i="22" s="1"/>
  <c r="X109" i="22" s="1"/>
  <c r="AF101" i="22"/>
  <c r="V101" i="22" s="1"/>
  <c r="W101" i="22" s="1"/>
  <c r="X101" i="22" s="1"/>
  <c r="AF59" i="22"/>
  <c r="V59" i="22" s="1"/>
  <c r="W59" i="22" s="1"/>
  <c r="W31" i="22"/>
  <c r="W106" i="22"/>
  <c r="W63" i="22"/>
  <c r="X63" i="22" s="1"/>
  <c r="AF79" i="22"/>
  <c r="V79" i="22" s="1"/>
  <c r="W79" i="22" s="1"/>
  <c r="W64" i="22"/>
  <c r="W104" i="22"/>
  <c r="W36" i="22"/>
  <c r="W70" i="22"/>
  <c r="AF27" i="22"/>
  <c r="V27" i="22" s="1"/>
  <c r="W27" i="22" s="1"/>
  <c r="AS62" i="22"/>
  <c r="BF62" i="22" s="1"/>
  <c r="Q62" i="22"/>
  <c r="U62" i="22" s="1"/>
  <c r="AE62" i="22" s="1"/>
  <c r="W38" i="22"/>
  <c r="AE9" i="22"/>
  <c r="AE23" i="22"/>
  <c r="W23" i="22" s="1"/>
  <c r="X23" i="22" s="1"/>
  <c r="O10" i="22"/>
  <c r="Q80" i="22"/>
  <c r="U80" i="22" s="1"/>
  <c r="AE80" i="22" s="1"/>
  <c r="AS80" i="22"/>
  <c r="BF80" i="22" s="1"/>
  <c r="AS87" i="22"/>
  <c r="BF87" i="22" s="1"/>
  <c r="Q87" i="22"/>
  <c r="U87" i="22" s="1"/>
  <c r="AF87" i="22" s="1"/>
  <c r="V87" i="22" s="1"/>
  <c r="AE47" i="22"/>
  <c r="W47" i="22" s="1"/>
  <c r="AE60" i="22"/>
  <c r="W60" i="22" s="1"/>
  <c r="Q48" i="22"/>
  <c r="U48" i="22" s="1"/>
  <c r="AF48" i="22" s="1"/>
  <c r="V48" i="22" s="1"/>
  <c r="AS48" i="22"/>
  <c r="BF48" i="22" s="1"/>
  <c r="AE103" i="22"/>
  <c r="W103" i="22" s="1"/>
  <c r="X103" i="22" s="1"/>
  <c r="Q44" i="22"/>
  <c r="U44" i="22" s="1"/>
  <c r="AF44" i="22" s="1"/>
  <c r="V44" i="22" s="1"/>
  <c r="AS44" i="22"/>
  <c r="BF44" i="22" s="1"/>
  <c r="X31" i="22"/>
  <c r="AS13" i="22"/>
  <c r="BF13" i="22" s="1"/>
  <c r="Q13" i="22"/>
  <c r="U13" i="22" s="1"/>
  <c r="AE13" i="22" s="1"/>
  <c r="W20" i="22"/>
  <c r="U9" i="22"/>
  <c r="AE66" i="22"/>
  <c r="W66" i="22" s="1"/>
  <c r="Q10" i="22"/>
  <c r="U10" i="22" s="1"/>
  <c r="AS10" i="22"/>
  <c r="BF10" i="22" s="1"/>
  <c r="AE102" i="22"/>
  <c r="W102" i="22" s="1"/>
  <c r="W28" i="22"/>
  <c r="AE52" i="22"/>
  <c r="W52" i="22" s="1"/>
  <c r="W40" i="22"/>
  <c r="X55" i="22"/>
  <c r="AE34" i="22"/>
  <c r="W46" i="22"/>
  <c r="BF9" i="22"/>
  <c r="AS39" i="22"/>
  <c r="BF39" i="22" s="1"/>
  <c r="Q39" i="22"/>
  <c r="U39" i="22" s="1"/>
  <c r="AF39" i="22" s="1"/>
  <c r="V39" i="22" s="1"/>
  <c r="Q82" i="22"/>
  <c r="U82" i="22" s="1"/>
  <c r="AE82" i="22" s="1"/>
  <c r="AS82" i="22"/>
  <c r="BF82" i="22" s="1"/>
  <c r="W45" i="22"/>
  <c r="X45" i="22" s="1"/>
  <c r="AF72" i="22"/>
  <c r="V72" i="22" s="1"/>
  <c r="W72" i="22" s="1"/>
  <c r="W77" i="22"/>
  <c r="X77" i="22" s="1"/>
  <c r="Q113" i="22"/>
  <c r="U113" i="22" s="1"/>
  <c r="AF113" i="22" s="1"/>
  <c r="V113" i="22" s="1"/>
  <c r="AS113" i="22"/>
  <c r="BF113" i="22" s="1"/>
  <c r="AE49" i="22"/>
  <c r="W49" i="22" s="1"/>
  <c r="X49" i="22" s="1"/>
  <c r="Q18" i="22"/>
  <c r="U18" i="22" s="1"/>
  <c r="AF18" i="22" s="1"/>
  <c r="V18" i="22" s="1"/>
  <c r="AS18" i="22"/>
  <c r="BF18" i="22" s="1"/>
  <c r="Q42" i="22"/>
  <c r="U42" i="22" s="1"/>
  <c r="AE42" i="22" s="1"/>
  <c r="AS42" i="22"/>
  <c r="BF42" i="22" s="1"/>
  <c r="W67" i="22"/>
  <c r="X67" i="22" s="1"/>
  <c r="AS88" i="22"/>
  <c r="BF88" i="22" s="1"/>
  <c r="Q88" i="22"/>
  <c r="U88" i="22" s="1"/>
  <c r="AE88" i="22" s="1"/>
  <c r="AK118" i="22"/>
  <c r="Q71" i="22"/>
  <c r="U71" i="22" s="1"/>
  <c r="AE71" i="22" s="1"/>
  <c r="AS71" i="22"/>
  <c r="BF71" i="22" s="1"/>
  <c r="AF116" i="22"/>
  <c r="V116" i="22" s="1"/>
  <c r="AE116" i="22"/>
  <c r="S118" i="22"/>
  <c r="Q53" i="22"/>
  <c r="U53" i="22" s="1"/>
  <c r="AE53" i="22" s="1"/>
  <c r="AS53" i="22"/>
  <c r="BF53" i="22" s="1"/>
  <c r="W21" i="22"/>
  <c r="X21" i="22" s="1"/>
  <c r="Q114" i="22"/>
  <c r="U114" i="22" s="1"/>
  <c r="AF114" i="22" s="1"/>
  <c r="V114" i="22" s="1"/>
  <c r="AS114" i="22"/>
  <c r="BF114" i="22" s="1"/>
  <c r="AE19" i="22"/>
  <c r="W19" i="22" s="1"/>
  <c r="X19" i="22" s="1"/>
  <c r="Q98" i="22"/>
  <c r="U98" i="22" s="1"/>
  <c r="AE98" i="22" s="1"/>
  <c r="AS98" i="22"/>
  <c r="BF98" i="22" s="1"/>
  <c r="AE68" i="22"/>
  <c r="W68" i="22" s="1"/>
  <c r="Q97" i="22"/>
  <c r="U97" i="22" s="1"/>
  <c r="AF97" i="22" s="1"/>
  <c r="V97" i="22" s="1"/>
  <c r="AS97" i="22"/>
  <c r="BF97" i="22" s="1"/>
  <c r="AX118" i="22"/>
  <c r="Q17" i="22"/>
  <c r="U17" i="22" s="1"/>
  <c r="AF17" i="22" s="1"/>
  <c r="V17" i="22" s="1"/>
  <c r="AS17" i="22"/>
  <c r="BF17" i="22" s="1"/>
  <c r="AF57" i="22"/>
  <c r="V57" i="22" s="1"/>
  <c r="W57" i="22" s="1"/>
  <c r="Q25" i="22"/>
  <c r="U25" i="22" s="1"/>
  <c r="AF25" i="22" s="1"/>
  <c r="V25" i="22" s="1"/>
  <c r="AS25" i="22"/>
  <c r="BF25" i="22" s="1"/>
  <c r="AF88" i="22"/>
  <c r="V88" i="22" s="1"/>
  <c r="W16" i="22"/>
  <c r="W50" i="22"/>
  <c r="Q54" i="22"/>
  <c r="U54" i="22" s="1"/>
  <c r="AE54" i="22" s="1"/>
  <c r="AS54" i="22"/>
  <c r="BF54" i="22" s="1"/>
  <c r="Q99" i="22"/>
  <c r="U99" i="22" s="1"/>
  <c r="AE99" i="22" s="1"/>
  <c r="AS99" i="22"/>
  <c r="BF99" i="22" s="1"/>
  <c r="AS35" i="22"/>
  <c r="BF35" i="22" s="1"/>
  <c r="Q35" i="22"/>
  <c r="U35" i="22" s="1"/>
  <c r="AE35" i="22" s="1"/>
  <c r="Q78" i="22"/>
  <c r="U78" i="22" s="1"/>
  <c r="AF78" i="22" s="1"/>
  <c r="V78" i="22" s="1"/>
  <c r="AS78" i="22"/>
  <c r="BF78" i="22" s="1"/>
  <c r="W105" i="22"/>
  <c r="X105" i="22" s="1"/>
  <c r="AH87" i="21"/>
  <c r="V87" i="21" s="1"/>
  <c r="AG87" i="21"/>
  <c r="AH111" i="21"/>
  <c r="V111" i="21" s="1"/>
  <c r="AG111" i="21"/>
  <c r="W111" i="21" s="1"/>
  <c r="AG97" i="21"/>
  <c r="AH99" i="21"/>
  <c r="V99" i="21" s="1"/>
  <c r="AH16" i="21"/>
  <c r="V16" i="21" s="1"/>
  <c r="AG16" i="21"/>
  <c r="AG43" i="21"/>
  <c r="AH43" i="21"/>
  <c r="V43" i="21" s="1"/>
  <c r="AG81" i="21"/>
  <c r="AH104" i="21"/>
  <c r="V104" i="21" s="1"/>
  <c r="AH95" i="21"/>
  <c r="V95" i="21" s="1"/>
  <c r="AV78" i="21"/>
  <c r="BH78" i="21" s="1"/>
  <c r="Q78" i="21"/>
  <c r="U78" i="21" s="1"/>
  <c r="AG78" i="21" s="1"/>
  <c r="Q108" i="21"/>
  <c r="U108" i="21" s="1"/>
  <c r="AV108" i="21"/>
  <c r="BH108" i="21" s="1"/>
  <c r="AV91" i="21"/>
  <c r="BH91" i="21" s="1"/>
  <c r="Q91" i="21"/>
  <c r="U91" i="21" s="1"/>
  <c r="AH91" i="21" s="1"/>
  <c r="V91" i="21" s="1"/>
  <c r="K93" i="21"/>
  <c r="O93" i="21" s="1"/>
  <c r="BA93" i="21"/>
  <c r="S93" i="21" s="1"/>
  <c r="AM93" i="21"/>
  <c r="AE93" i="21"/>
  <c r="AB93" i="21"/>
  <c r="Q129" i="21"/>
  <c r="U129" i="21" s="1"/>
  <c r="AH129" i="21" s="1"/>
  <c r="V129" i="21" s="1"/>
  <c r="AV129" i="21"/>
  <c r="BH129" i="21" s="1"/>
  <c r="Q125" i="21"/>
  <c r="U125" i="21" s="1"/>
  <c r="AV125" i="21"/>
  <c r="BH125" i="21" s="1"/>
  <c r="Q112" i="21"/>
  <c r="U112" i="21" s="1"/>
  <c r="AV112" i="21"/>
  <c r="BH112" i="21" s="1"/>
  <c r="BA89" i="21"/>
  <c r="S89" i="21" s="1"/>
  <c r="K89" i="21"/>
  <c r="AE89" i="21"/>
  <c r="O89" i="21"/>
  <c r="AB89" i="21"/>
  <c r="AM89" i="21"/>
  <c r="Q103" i="21"/>
  <c r="U103" i="21" s="1"/>
  <c r="AV103" i="21"/>
  <c r="BH103" i="21" s="1"/>
  <c r="Q84" i="21"/>
  <c r="U84" i="21" s="1"/>
  <c r="AH84" i="21" s="1"/>
  <c r="V84" i="21" s="1"/>
  <c r="AV84" i="21"/>
  <c r="BH84" i="21" s="1"/>
  <c r="AB52" i="21"/>
  <c r="K52" i="21"/>
  <c r="O52" i="21" s="1"/>
  <c r="AM52" i="21"/>
  <c r="AM61" i="21"/>
  <c r="AE61" i="21"/>
  <c r="AB61" i="21"/>
  <c r="BA61" i="21"/>
  <c r="S61" i="21" s="1"/>
  <c r="K61" i="21"/>
  <c r="O61" i="21" s="1"/>
  <c r="AG98" i="21"/>
  <c r="W98" i="21" s="1"/>
  <c r="AM39" i="21"/>
  <c r="BA39" i="21"/>
  <c r="S39" i="21" s="1"/>
  <c r="K39" i="21"/>
  <c r="O39" i="21" s="1"/>
  <c r="AE39" i="21"/>
  <c r="AB39" i="21"/>
  <c r="BH75" i="21"/>
  <c r="J134" i="21"/>
  <c r="BA12" i="21"/>
  <c r="K12" i="21"/>
  <c r="O12" i="21" s="1"/>
  <c r="AM12" i="21"/>
  <c r="AE12" i="21"/>
  <c r="AB12" i="21"/>
  <c r="BH117" i="21"/>
  <c r="Q81" i="21"/>
  <c r="U81" i="21" s="1"/>
  <c r="AH81" i="21" s="1"/>
  <c r="V81" i="21" s="1"/>
  <c r="AV81" i="21"/>
  <c r="BH81" i="21" s="1"/>
  <c r="BA115" i="21"/>
  <c r="S115" i="21" s="1"/>
  <c r="AB115" i="21"/>
  <c r="O115" i="21"/>
  <c r="K115" i="21"/>
  <c r="AM115" i="21"/>
  <c r="AE115" i="21"/>
  <c r="AM57" i="21"/>
  <c r="BA57" i="21"/>
  <c r="S57" i="21" s="1"/>
  <c r="K57" i="21"/>
  <c r="O57" i="21" s="1"/>
  <c r="AE57" i="21"/>
  <c r="AB57" i="21"/>
  <c r="Q19" i="21"/>
  <c r="U19" i="21" s="1"/>
  <c r="AV19" i="21"/>
  <c r="BH19" i="21" s="1"/>
  <c r="AM88" i="21"/>
  <c r="BA88" i="21"/>
  <c r="S88" i="21" s="1"/>
  <c r="AE88" i="21"/>
  <c r="K88" i="21"/>
  <c r="O88" i="21" s="1"/>
  <c r="AB88" i="21"/>
  <c r="AG59" i="21"/>
  <c r="W59" i="21" s="1"/>
  <c r="AE23" i="21"/>
  <c r="AM23" i="21"/>
  <c r="AB23" i="21"/>
  <c r="K23" i="21"/>
  <c r="O23" i="21" s="1"/>
  <c r="BA23" i="21"/>
  <c r="S23" i="21" s="1"/>
  <c r="AV51" i="21"/>
  <c r="BH51" i="21" s="1"/>
  <c r="Q51" i="21"/>
  <c r="U51" i="21" s="1"/>
  <c r="AH51" i="21" s="1"/>
  <c r="V51" i="21" s="1"/>
  <c r="K69" i="21"/>
  <c r="O69" i="21" s="1"/>
  <c r="AE69" i="21"/>
  <c r="AB69" i="21"/>
  <c r="AM69" i="21"/>
  <c r="BA69" i="21"/>
  <c r="S69" i="21" s="1"/>
  <c r="U99" i="21"/>
  <c r="AG99" i="21" s="1"/>
  <c r="W99" i="21" s="1"/>
  <c r="W14" i="21"/>
  <c r="Q132" i="21"/>
  <c r="U132" i="21" s="1"/>
  <c r="AV132" i="21"/>
  <c r="BH132" i="21" s="1"/>
  <c r="AG129" i="21"/>
  <c r="BA114" i="21"/>
  <c r="S114" i="21" s="1"/>
  <c r="AB114" i="21"/>
  <c r="O114" i="21"/>
  <c r="K114" i="21"/>
  <c r="AM114" i="21"/>
  <c r="AE114" i="21"/>
  <c r="Q113" i="21"/>
  <c r="U113" i="21" s="1"/>
  <c r="AH113" i="21" s="1"/>
  <c r="V113" i="21" s="1"/>
  <c r="AV113" i="21"/>
  <c r="BH113" i="21" s="1"/>
  <c r="AG53" i="21"/>
  <c r="W53" i="21" s="1"/>
  <c r="AH53" i="21"/>
  <c r="V53" i="21" s="1"/>
  <c r="AH108" i="21"/>
  <c r="V108" i="21" s="1"/>
  <c r="AG108" i="21"/>
  <c r="W108" i="21" s="1"/>
  <c r="AH103" i="21"/>
  <c r="V103" i="21" s="1"/>
  <c r="AG103" i="21"/>
  <c r="W103" i="21" s="1"/>
  <c r="Q42" i="21"/>
  <c r="U42" i="21" s="1"/>
  <c r="AH42" i="21" s="1"/>
  <c r="V42" i="21" s="1"/>
  <c r="AV42" i="21"/>
  <c r="BH42" i="21" s="1"/>
  <c r="AM86" i="21"/>
  <c r="AB86" i="21"/>
  <c r="K86" i="21"/>
  <c r="O86" i="21"/>
  <c r="BA86" i="21"/>
  <c r="S86" i="21" s="1"/>
  <c r="AE86" i="21"/>
  <c r="BA38" i="21"/>
  <c r="S38" i="21" s="1"/>
  <c r="AB38" i="21"/>
  <c r="AM38" i="21"/>
  <c r="AE38" i="21"/>
  <c r="K38" i="21"/>
  <c r="O38" i="21" s="1"/>
  <c r="AH24" i="21"/>
  <c r="V24" i="21" s="1"/>
  <c r="AG24" i="21"/>
  <c r="W24" i="21" s="1"/>
  <c r="AM15" i="21"/>
  <c r="AB15" i="21"/>
  <c r="K15" i="21"/>
  <c r="O15" i="21"/>
  <c r="AE15" i="21"/>
  <c r="BA15" i="21"/>
  <c r="S15" i="21" s="1"/>
  <c r="AG46" i="21"/>
  <c r="W46" i="21" s="1"/>
  <c r="K41" i="21"/>
  <c r="BA41" i="21"/>
  <c r="S41" i="21" s="1"/>
  <c r="AB41" i="21"/>
  <c r="AE41" i="21"/>
  <c r="AM41" i="21"/>
  <c r="O41" i="21"/>
  <c r="Q26" i="21"/>
  <c r="U26" i="21" s="1"/>
  <c r="AH26" i="21" s="1"/>
  <c r="V26" i="21" s="1"/>
  <c r="AV26" i="21"/>
  <c r="BH26" i="21" s="1"/>
  <c r="Q21" i="21"/>
  <c r="U21" i="21" s="1"/>
  <c r="AG21" i="21" s="1"/>
  <c r="AV21" i="21"/>
  <c r="BH21" i="21" s="1"/>
  <c r="AE31" i="21"/>
  <c r="AM31" i="21"/>
  <c r="AB31" i="21"/>
  <c r="K31" i="21"/>
  <c r="O31" i="21" s="1"/>
  <c r="BA31" i="21"/>
  <c r="S31" i="21" s="1"/>
  <c r="AV109" i="21"/>
  <c r="BH109" i="21" s="1"/>
  <c r="Q109" i="21"/>
  <c r="U109" i="21" s="1"/>
  <c r="AV100" i="21"/>
  <c r="Q100" i="21"/>
  <c r="Q101" i="21"/>
  <c r="U101" i="21" s="1"/>
  <c r="AV101" i="21"/>
  <c r="BH101" i="21" s="1"/>
  <c r="AE82" i="21"/>
  <c r="AB82" i="21"/>
  <c r="K82" i="21"/>
  <c r="O82" i="21" s="1"/>
  <c r="AD82" i="21"/>
  <c r="AD134" i="21" s="1"/>
  <c r="BA82" i="21"/>
  <c r="S82" i="21" s="1"/>
  <c r="AM82" i="21"/>
  <c r="AE105" i="21"/>
  <c r="BA105" i="21"/>
  <c r="S105" i="21" s="1"/>
  <c r="AB105" i="21"/>
  <c r="O105" i="21"/>
  <c r="AM105" i="21"/>
  <c r="K105" i="21"/>
  <c r="W79" i="21"/>
  <c r="AV48" i="21"/>
  <c r="BH48" i="21" s="1"/>
  <c r="Q48" i="21"/>
  <c r="U48" i="21" s="1"/>
  <c r="AH48" i="21" s="1"/>
  <c r="V48" i="21" s="1"/>
  <c r="Q85" i="21"/>
  <c r="U85" i="21" s="1"/>
  <c r="AH85" i="21" s="1"/>
  <c r="V85" i="21" s="1"/>
  <c r="AV85" i="21"/>
  <c r="BH85" i="21" s="1"/>
  <c r="K49" i="21"/>
  <c r="O49" i="21" s="1"/>
  <c r="AB49" i="21"/>
  <c r="BA49" i="21"/>
  <c r="S49" i="21" s="1"/>
  <c r="AM49" i="21"/>
  <c r="AE49" i="21"/>
  <c r="AE80" i="21"/>
  <c r="AB80" i="21"/>
  <c r="BA80" i="21"/>
  <c r="S80" i="21" s="1"/>
  <c r="O80" i="21"/>
  <c r="K80" i="21"/>
  <c r="AM80" i="21"/>
  <c r="AM58" i="21"/>
  <c r="BA58" i="21"/>
  <c r="S58" i="21" s="1"/>
  <c r="AE58" i="21"/>
  <c r="K58" i="21"/>
  <c r="O58" i="21"/>
  <c r="AB58" i="21"/>
  <c r="K30" i="21"/>
  <c r="O30" i="21" s="1"/>
  <c r="AE30" i="21"/>
  <c r="BA30" i="21"/>
  <c r="S30" i="21" s="1"/>
  <c r="AM30" i="21"/>
  <c r="AB30" i="21"/>
  <c r="AB22" i="21"/>
  <c r="AM22" i="21"/>
  <c r="AE22" i="21"/>
  <c r="K22" i="21"/>
  <c r="O22" i="21" s="1"/>
  <c r="BA22" i="21"/>
  <c r="S22" i="21" s="1"/>
  <c r="AH100" i="21"/>
  <c r="AG100" i="21"/>
  <c r="W100" i="21" s="1"/>
  <c r="AV126" i="21"/>
  <c r="BH126" i="21" s="1"/>
  <c r="Q126" i="21"/>
  <c r="U126" i="21" s="1"/>
  <c r="AH126" i="21" s="1"/>
  <c r="V126" i="21" s="1"/>
  <c r="BH87" i="21"/>
  <c r="Z79" i="21"/>
  <c r="AG48" i="21"/>
  <c r="AH34" i="21"/>
  <c r="V34" i="21" s="1"/>
  <c r="AG34" i="21"/>
  <c r="U116" i="21"/>
  <c r="AH116" i="21" s="1"/>
  <c r="V116" i="21" s="1"/>
  <c r="AG42" i="21"/>
  <c r="AE50" i="21"/>
  <c r="BA50" i="21"/>
  <c r="S50" i="21" s="1"/>
  <c r="AM50" i="21"/>
  <c r="K50" i="21"/>
  <c r="O50" i="21" s="1"/>
  <c r="AB50" i="21"/>
  <c r="Q32" i="21"/>
  <c r="U32" i="21" s="1"/>
  <c r="AH32" i="21" s="1"/>
  <c r="V32" i="21" s="1"/>
  <c r="AV32" i="21"/>
  <c r="BH32" i="21" s="1"/>
  <c r="AG76" i="21"/>
  <c r="W76" i="21" s="1"/>
  <c r="Q13" i="21"/>
  <c r="U13" i="21" s="1"/>
  <c r="AG13" i="21" s="1"/>
  <c r="W13" i="21" s="1"/>
  <c r="AV13" i="21"/>
  <c r="BH13" i="21" s="1"/>
  <c r="AV110" i="21"/>
  <c r="BH110" i="21" s="1"/>
  <c r="Q110" i="21"/>
  <c r="U110" i="21" s="1"/>
  <c r="AH110" i="21" s="1"/>
  <c r="V110" i="21" s="1"/>
  <c r="AM77" i="21"/>
  <c r="AB77" i="21"/>
  <c r="K77" i="21"/>
  <c r="AE77" i="21"/>
  <c r="O77" i="21"/>
  <c r="BA77" i="21"/>
  <c r="S77" i="21" s="1"/>
  <c r="AH112" i="21"/>
  <c r="V112" i="21" s="1"/>
  <c r="AG112" i="21"/>
  <c r="W112" i="21" s="1"/>
  <c r="Q104" i="21"/>
  <c r="U104" i="21" s="1"/>
  <c r="AG104" i="21" s="1"/>
  <c r="W104" i="21" s="1"/>
  <c r="AV104" i="21"/>
  <c r="BH104" i="21" s="1"/>
  <c r="W102" i="21"/>
  <c r="Q95" i="21"/>
  <c r="U95" i="21" s="1"/>
  <c r="AG95" i="21" s="1"/>
  <c r="W95" i="21" s="1"/>
  <c r="AV95" i="21"/>
  <c r="BH95" i="21" s="1"/>
  <c r="AM106" i="21"/>
  <c r="AE106" i="21"/>
  <c r="BA106" i="21"/>
  <c r="S106" i="21" s="1"/>
  <c r="AB106" i="21"/>
  <c r="K106" i="21"/>
  <c r="O106" i="21" s="1"/>
  <c r="AV107" i="21"/>
  <c r="BH107" i="21" s="1"/>
  <c r="Q107" i="21"/>
  <c r="U107" i="21" s="1"/>
  <c r="AH107" i="21" s="1"/>
  <c r="V107" i="21" s="1"/>
  <c r="Q96" i="21"/>
  <c r="U96" i="21" s="1"/>
  <c r="AH96" i="21" s="1"/>
  <c r="V96" i="21" s="1"/>
  <c r="AV96" i="21"/>
  <c r="BH96" i="21" s="1"/>
  <c r="AE72" i="21"/>
  <c r="BA72" i="21"/>
  <c r="S72" i="21" s="1"/>
  <c r="AM72" i="21"/>
  <c r="AB72" i="21"/>
  <c r="K72" i="21"/>
  <c r="O72" i="21" s="1"/>
  <c r="Q70" i="21"/>
  <c r="U70" i="21" s="1"/>
  <c r="AG70" i="21" s="1"/>
  <c r="AV70" i="21"/>
  <c r="BH70" i="21" s="1"/>
  <c r="Q94" i="21"/>
  <c r="U94" i="21" s="1"/>
  <c r="AG94" i="21" s="1"/>
  <c r="W94" i="21" s="1"/>
  <c r="AV94" i="21"/>
  <c r="BH94" i="21" s="1"/>
  <c r="AV43" i="21"/>
  <c r="Q43" i="21"/>
  <c r="BA74" i="21"/>
  <c r="S74" i="21" s="1"/>
  <c r="AB74" i="21"/>
  <c r="K74" i="21"/>
  <c r="O74" i="21" s="1"/>
  <c r="AD74" i="21"/>
  <c r="AE74" i="21"/>
  <c r="AM74" i="21"/>
  <c r="U127" i="21"/>
  <c r="AG127" i="21" s="1"/>
  <c r="AV90" i="21"/>
  <c r="BH90" i="21" s="1"/>
  <c r="Q90" i="21"/>
  <c r="U90" i="21" s="1"/>
  <c r="AG90" i="21" s="1"/>
  <c r="BA83" i="21"/>
  <c r="S83" i="21" s="1"/>
  <c r="K83" i="21"/>
  <c r="AM83" i="21"/>
  <c r="AE83" i="21"/>
  <c r="AB83" i="21"/>
  <c r="O83" i="21"/>
  <c r="Q97" i="21"/>
  <c r="U97" i="21" s="1"/>
  <c r="AH97" i="21" s="1"/>
  <c r="V97" i="21" s="1"/>
  <c r="AV97" i="21"/>
  <c r="BH97" i="21" s="1"/>
  <c r="AM60" i="21"/>
  <c r="AE60" i="21"/>
  <c r="K60" i="21"/>
  <c r="O60" i="21" s="1"/>
  <c r="AB60" i="21"/>
  <c r="BA60" i="21"/>
  <c r="S60" i="21" s="1"/>
  <c r="W29" i="21"/>
  <c r="BH16" i="21"/>
  <c r="W73" i="21"/>
  <c r="AV28" i="21"/>
  <c r="BH28" i="21" s="1"/>
  <c r="Q28" i="21"/>
  <c r="U28" i="21" s="1"/>
  <c r="BA20" i="21"/>
  <c r="S20" i="21" s="1"/>
  <c r="AB20" i="21"/>
  <c r="O20" i="21"/>
  <c r="AE20" i="21"/>
  <c r="AM20" i="21"/>
  <c r="K20" i="21"/>
  <c r="I134" i="21"/>
  <c r="AM47" i="21"/>
  <c r="BA47" i="21"/>
  <c r="S47" i="21" s="1"/>
  <c r="AB47" i="21"/>
  <c r="K47" i="21"/>
  <c r="O47" i="21" s="1"/>
  <c r="AE47" i="21"/>
  <c r="AG101" i="21"/>
  <c r="AH101" i="21"/>
  <c r="V101" i="21" s="1"/>
  <c r="AM118" i="21"/>
  <c r="AE118" i="21"/>
  <c r="BA118" i="21"/>
  <c r="S118" i="21" s="1"/>
  <c r="AB118" i="21"/>
  <c r="O118" i="21"/>
  <c r="K118" i="21"/>
  <c r="Q111" i="21"/>
  <c r="U111" i="21" s="1"/>
  <c r="AV111" i="21"/>
  <c r="BH111" i="21" s="1"/>
  <c r="K92" i="21"/>
  <c r="O92" i="21" s="1"/>
  <c r="AM92" i="21"/>
  <c r="BA92" i="21"/>
  <c r="S92" i="21" s="1"/>
  <c r="AE92" i="21"/>
  <c r="AB92" i="21"/>
  <c r="AE44" i="21"/>
  <c r="O44" i="21"/>
  <c r="BA44" i="21"/>
  <c r="S44" i="21" s="1"/>
  <c r="AM44" i="21"/>
  <c r="K44" i="21"/>
  <c r="AB44" i="21"/>
  <c r="AM54" i="21"/>
  <c r="AE54" i="21"/>
  <c r="BA54" i="21"/>
  <c r="S54" i="21" s="1"/>
  <c r="K54" i="21"/>
  <c r="O54" i="21" s="1"/>
  <c r="AB54" i="21"/>
  <c r="Q45" i="21"/>
  <c r="U45" i="21" s="1"/>
  <c r="AV45" i="21"/>
  <c r="BH45" i="21" s="1"/>
  <c r="K18" i="21"/>
  <c r="O18" i="21" s="1"/>
  <c r="AE18" i="21"/>
  <c r="AB18" i="21"/>
  <c r="BA18" i="21"/>
  <c r="S18" i="21" s="1"/>
  <c r="AM18" i="21"/>
  <c r="AE27" i="21"/>
  <c r="O27" i="21"/>
  <c r="AB27" i="21"/>
  <c r="BA27" i="21"/>
  <c r="S27" i="21" s="1"/>
  <c r="AM27" i="21"/>
  <c r="K27" i="21"/>
  <c r="AV35" i="21"/>
  <c r="BH35" i="21" s="1"/>
  <c r="Q35" i="21"/>
  <c r="U35" i="21" s="1"/>
  <c r="AH35" i="21" s="1"/>
  <c r="V35" i="21" s="1"/>
  <c r="AH17" i="21"/>
  <c r="V17" i="21" s="1"/>
  <c r="W17" i="21" s="1"/>
  <c r="AH13" i="21"/>
  <c r="V13" i="21" s="1"/>
  <c r="AE131" i="21"/>
  <c r="BA131" i="21"/>
  <c r="S131" i="21" s="1"/>
  <c r="AB131" i="21"/>
  <c r="O131" i="21"/>
  <c r="K131" i="21"/>
  <c r="AM131" i="21"/>
  <c r="Q130" i="21"/>
  <c r="U130" i="21" s="1"/>
  <c r="AH130" i="21" s="1"/>
  <c r="V130" i="21" s="1"/>
  <c r="AV130" i="21"/>
  <c r="BH130" i="21" s="1"/>
  <c r="AG117" i="21"/>
  <c r="AH117" i="21"/>
  <c r="V117" i="21" s="1"/>
  <c r="AH94" i="21"/>
  <c r="V94" i="21" s="1"/>
  <c r="Z71" i="21"/>
  <c r="AG19" i="21"/>
  <c r="AH19" i="21"/>
  <c r="V19" i="21" s="1"/>
  <c r="BH116" i="21"/>
  <c r="AH75" i="21"/>
  <c r="V75" i="21" s="1"/>
  <c r="AG75" i="21"/>
  <c r="W75" i="21" s="1"/>
  <c r="AH40" i="21"/>
  <c r="V40" i="21" s="1"/>
  <c r="AG40" i="21"/>
  <c r="W56" i="21"/>
  <c r="Q55" i="21"/>
  <c r="U55" i="21" s="1"/>
  <c r="AH55" i="21" s="1"/>
  <c r="V55" i="21" s="1"/>
  <c r="AV55" i="21"/>
  <c r="BH55" i="21" s="1"/>
  <c r="AH28" i="21"/>
  <c r="V28" i="21" s="1"/>
  <c r="AG28" i="21"/>
  <c r="W28" i="21" s="1"/>
  <c r="AB36" i="21"/>
  <c r="K36" i="21"/>
  <c r="AM36" i="21"/>
  <c r="O36" i="21"/>
  <c r="AE36" i="21"/>
  <c r="BA36" i="21"/>
  <c r="S36" i="21" s="1"/>
  <c r="AH45" i="21"/>
  <c r="V45" i="21" s="1"/>
  <c r="AG45" i="21"/>
  <c r="W45" i="21" s="1"/>
  <c r="Q23" i="20"/>
  <c r="U23" i="20" s="1"/>
  <c r="AV23" i="20"/>
  <c r="Q13" i="20"/>
  <c r="AV13" i="20"/>
  <c r="AH29" i="20"/>
  <c r="V29" i="20" s="1"/>
  <c r="AG29" i="20"/>
  <c r="W29" i="20" s="1"/>
  <c r="BI34" i="20"/>
  <c r="AV36" i="20"/>
  <c r="Q36" i="20"/>
  <c r="U36" i="20" s="1"/>
  <c r="Q41" i="20"/>
  <c r="AV41" i="20"/>
  <c r="BI41" i="20" s="1"/>
  <c r="AG15" i="20"/>
  <c r="AH15" i="20"/>
  <c r="V15" i="20" s="1"/>
  <c r="BA28" i="20"/>
  <c r="S28" i="20" s="1"/>
  <c r="AB28" i="20"/>
  <c r="K28" i="20"/>
  <c r="AM28" i="20"/>
  <c r="O28" i="20"/>
  <c r="AE28" i="20"/>
  <c r="AH45" i="20"/>
  <c r="V45" i="20" s="1"/>
  <c r="AG52" i="20"/>
  <c r="W52" i="20" s="1"/>
  <c r="AE14" i="20"/>
  <c r="K14" i="20"/>
  <c r="BA14" i="20"/>
  <c r="S14" i="20" s="1"/>
  <c r="AB14" i="20"/>
  <c r="AM14" i="20"/>
  <c r="O14" i="20"/>
  <c r="BI21" i="20"/>
  <c r="BA32" i="20"/>
  <c r="S32" i="20" s="1"/>
  <c r="AB32" i="20"/>
  <c r="AM32" i="20"/>
  <c r="AE32" i="20"/>
  <c r="K32" i="20"/>
  <c r="O32" i="20" s="1"/>
  <c r="BI35" i="20"/>
  <c r="AV27" i="20"/>
  <c r="Q27" i="20"/>
  <c r="U35" i="20"/>
  <c r="Q31" i="20"/>
  <c r="AV31" i="20"/>
  <c r="AV39" i="20"/>
  <c r="Q39" i="20"/>
  <c r="U39" i="20" s="1"/>
  <c r="AH19" i="20"/>
  <c r="V19" i="20" s="1"/>
  <c r="AG19" i="20"/>
  <c r="W19" i="20" s="1"/>
  <c r="AH17" i="20"/>
  <c r="V17" i="20" s="1"/>
  <c r="AG17" i="20"/>
  <c r="BI15" i="20"/>
  <c r="J12" i="20"/>
  <c r="AE16" i="20"/>
  <c r="BA21" i="20"/>
  <c r="S21" i="20" s="1"/>
  <c r="AB21" i="20"/>
  <c r="J24" i="20"/>
  <c r="K27" i="20"/>
  <c r="I28" i="20"/>
  <c r="Q18" i="20"/>
  <c r="U18" i="20" s="1"/>
  <c r="AH18" i="20" s="1"/>
  <c r="V18" i="20" s="1"/>
  <c r="I21" i="20"/>
  <c r="AE21" i="20"/>
  <c r="BA22" i="20"/>
  <c r="S22" i="20" s="1"/>
  <c r="U22" i="20" s="1"/>
  <c r="BI23" i="20"/>
  <c r="J30" i="20"/>
  <c r="BI31" i="20"/>
  <c r="BA34" i="20"/>
  <c r="S34" i="20" s="1"/>
  <c r="AB34" i="20"/>
  <c r="O34" i="20"/>
  <c r="J37" i="20"/>
  <c r="K39" i="20"/>
  <c r="O39" i="20" s="1"/>
  <c r="AE39" i="20"/>
  <c r="J40" i="20"/>
  <c r="K41" i="20"/>
  <c r="O41" i="20" s="1"/>
  <c r="U45" i="20"/>
  <c r="AG45" i="20" s="1"/>
  <c r="W45" i="20" s="1"/>
  <c r="BI45" i="20"/>
  <c r="K53" i="20"/>
  <c r="Q116" i="20"/>
  <c r="AV116" i="20"/>
  <c r="BI116" i="20" s="1"/>
  <c r="K21" i="20"/>
  <c r="O21" i="20" s="1"/>
  <c r="AV29" i="20"/>
  <c r="BI29" i="20" s="1"/>
  <c r="AG33" i="20"/>
  <c r="W33" i="20" s="1"/>
  <c r="I34" i="20"/>
  <c r="AE34" i="20"/>
  <c r="BI36" i="20"/>
  <c r="AM43" i="20"/>
  <c r="BA44" i="20"/>
  <c r="S44" i="20" s="1"/>
  <c r="J50" i="20"/>
  <c r="BA51" i="20"/>
  <c r="S51" i="20" s="1"/>
  <c r="U51" i="20" s="1"/>
  <c r="AB51" i="20"/>
  <c r="O51" i="20"/>
  <c r="BI52" i="20"/>
  <c r="O53" i="20"/>
  <c r="AV53" i="20"/>
  <c r="BI53" i="20" s="1"/>
  <c r="O16" i="20"/>
  <c r="O26" i="20"/>
  <c r="AM26" i="20"/>
  <c r="I12" i="20"/>
  <c r="AB16" i="20"/>
  <c r="AM16" i="20"/>
  <c r="Q21" i="20"/>
  <c r="U21" i="20" s="1"/>
  <c r="AE22" i="20"/>
  <c r="K22" i="20"/>
  <c r="BA26" i="20"/>
  <c r="S26" i="20" s="1"/>
  <c r="BI39" i="20"/>
  <c r="AE49" i="20"/>
  <c r="BA49" i="20"/>
  <c r="S49" i="20" s="1"/>
  <c r="U49" i="20" s="1"/>
  <c r="O49" i="20"/>
  <c r="AH52" i="20"/>
  <c r="V52" i="20" s="1"/>
  <c r="U52" i="20"/>
  <c r="BI59" i="20"/>
  <c r="BA71" i="20"/>
  <c r="S71" i="20" s="1"/>
  <c r="K71" i="20"/>
  <c r="AM71" i="20"/>
  <c r="O71" i="20"/>
  <c r="AB71" i="20"/>
  <c r="AL123" i="20"/>
  <c r="O22" i="20"/>
  <c r="I26" i="20"/>
  <c r="AB26" i="20"/>
  <c r="Q33" i="20"/>
  <c r="Q34" i="20"/>
  <c r="U34" i="20" s="1"/>
  <c r="AE35" i="20"/>
  <c r="K35" i="20"/>
  <c r="O35" i="20" s="1"/>
  <c r="O38" i="20"/>
  <c r="AE38" i="20"/>
  <c r="K47" i="20"/>
  <c r="AE47" i="20"/>
  <c r="O47" i="20"/>
  <c r="AM47" i="20"/>
  <c r="I49" i="20"/>
  <c r="BI49" i="20"/>
  <c r="AV51" i="20"/>
  <c r="BI51" i="20" s="1"/>
  <c r="BA53" i="20"/>
  <c r="S53" i="20" s="1"/>
  <c r="K57" i="20"/>
  <c r="O57" i="20" s="1"/>
  <c r="AM57" i="20"/>
  <c r="AB57" i="20"/>
  <c r="J63" i="20"/>
  <c r="I63" i="20"/>
  <c r="AV73" i="20"/>
  <c r="BI73" i="20" s="1"/>
  <c r="Q73" i="20"/>
  <c r="U73" i="20" s="1"/>
  <c r="BA13" i="20"/>
  <c r="S13" i="20" s="1"/>
  <c r="AB13" i="20"/>
  <c r="O13" i="20"/>
  <c r="J46" i="20"/>
  <c r="I46" i="20"/>
  <c r="AM55" i="20"/>
  <c r="AE55" i="20"/>
  <c r="K55" i="20"/>
  <c r="O55" i="20" s="1"/>
  <c r="AE13" i="20"/>
  <c r="BA23" i="20"/>
  <c r="S23" i="20" s="1"/>
  <c r="AB23" i="20"/>
  <c r="O23" i="20"/>
  <c r="BA27" i="20"/>
  <c r="S27" i="20" s="1"/>
  <c r="AB27" i="20"/>
  <c r="O27" i="20"/>
  <c r="BA31" i="20"/>
  <c r="S31" i="20" s="1"/>
  <c r="AB31" i="20"/>
  <c r="AE42" i="20"/>
  <c r="K42" i="20"/>
  <c r="O42" i="20" s="1"/>
  <c r="AB42" i="20"/>
  <c r="I54" i="20"/>
  <c r="J54" i="20"/>
  <c r="AV56" i="20"/>
  <c r="BI56" i="20" s="1"/>
  <c r="Q56" i="20"/>
  <c r="U56" i="20" s="1"/>
  <c r="AH56" i="20" s="1"/>
  <c r="V56" i="20" s="1"/>
  <c r="Q103" i="20"/>
  <c r="AV103" i="20"/>
  <c r="BA16" i="20"/>
  <c r="S16" i="20" s="1"/>
  <c r="J20" i="20"/>
  <c r="AV22" i="20"/>
  <c r="K23" i="20"/>
  <c r="AE23" i="20"/>
  <c r="I27" i="20"/>
  <c r="AE27" i="20"/>
  <c r="K31" i="20"/>
  <c r="O31" i="20" s="1"/>
  <c r="AE31" i="20"/>
  <c r="I32" i="20"/>
  <c r="BA36" i="20"/>
  <c r="S36" i="20" s="1"/>
  <c r="AB36" i="20"/>
  <c r="O36" i="20"/>
  <c r="AE41" i="20"/>
  <c r="BA41" i="20"/>
  <c r="S41" i="20" s="1"/>
  <c r="AM42" i="20"/>
  <c r="AE43" i="20"/>
  <c r="AB43" i="20"/>
  <c r="AM44" i="20"/>
  <c r="AB44" i="20"/>
  <c r="K44" i="20"/>
  <c r="O44" i="20" s="1"/>
  <c r="U48" i="20"/>
  <c r="J61" i="20"/>
  <c r="AV65" i="20"/>
  <c r="Q65" i="20"/>
  <c r="AV35" i="20"/>
  <c r="K36" i="20"/>
  <c r="AE36" i="20"/>
  <c r="BA39" i="20"/>
  <c r="S39" i="20" s="1"/>
  <c r="AB39" i="20"/>
  <c r="K43" i="20"/>
  <c r="O43" i="20" s="1"/>
  <c r="U53" i="20"/>
  <c r="AE53" i="20"/>
  <c r="BA55" i="20"/>
  <c r="S55" i="20" s="1"/>
  <c r="K64" i="20"/>
  <c r="O64" i="20" s="1"/>
  <c r="AM64" i="20"/>
  <c r="AB64" i="20"/>
  <c r="BA64" i="20"/>
  <c r="S64" i="20" s="1"/>
  <c r="AM85" i="20"/>
  <c r="AE85" i="20"/>
  <c r="AB85" i="20"/>
  <c r="O85" i="20"/>
  <c r="K85" i="20"/>
  <c r="AD85" i="20"/>
  <c r="Q102" i="20"/>
  <c r="U102" i="20" s="1"/>
  <c r="AV102" i="20"/>
  <c r="AE107" i="20"/>
  <c r="BA107" i="20"/>
  <c r="S107" i="20" s="1"/>
  <c r="AD107" i="20"/>
  <c r="O107" i="20"/>
  <c r="K107" i="20"/>
  <c r="AB121" i="20"/>
  <c r="K121" i="20"/>
  <c r="BA121" i="20"/>
  <c r="S121" i="20" s="1"/>
  <c r="AM121" i="20"/>
  <c r="AE121" i="20"/>
  <c r="AZ123" i="20"/>
  <c r="K58" i="20"/>
  <c r="O58" i="20" s="1"/>
  <c r="AE58" i="20"/>
  <c r="BA58" i="20"/>
  <c r="S58" i="20" s="1"/>
  <c r="AB58" i="20"/>
  <c r="BA81" i="20"/>
  <c r="S81" i="20" s="1"/>
  <c r="I85" i="20"/>
  <c r="K86" i="20"/>
  <c r="O86" i="20" s="1"/>
  <c r="AE102" i="20"/>
  <c r="BA102" i="20"/>
  <c r="S102" i="20" s="1"/>
  <c r="AB102" i="20"/>
  <c r="O102" i="20"/>
  <c r="K102" i="20"/>
  <c r="BA68" i="20"/>
  <c r="S68" i="20" s="1"/>
  <c r="AB68" i="20"/>
  <c r="O68" i="20"/>
  <c r="AB89" i="20"/>
  <c r="BA112" i="20"/>
  <c r="S112" i="20" s="1"/>
  <c r="AB112" i="20"/>
  <c r="K112" i="20"/>
  <c r="O112" i="20" s="1"/>
  <c r="AM112" i="20"/>
  <c r="AE68" i="20"/>
  <c r="AE76" i="20"/>
  <c r="O76" i="20"/>
  <c r="BA76" i="20"/>
  <c r="S76" i="20" s="1"/>
  <c r="K88" i="20"/>
  <c r="O88" i="20" s="1"/>
  <c r="BA88" i="20"/>
  <c r="S88" i="20" s="1"/>
  <c r="AM88" i="20"/>
  <c r="BA94" i="20"/>
  <c r="S94" i="20" s="1"/>
  <c r="AB94" i="20"/>
  <c r="O94" i="20"/>
  <c r="K94" i="20"/>
  <c r="AM94" i="20"/>
  <c r="K96" i="20"/>
  <c r="O96" i="20"/>
  <c r="BA96" i="20"/>
  <c r="S96" i="20" s="1"/>
  <c r="AM96" i="20"/>
  <c r="R123" i="20"/>
  <c r="BH123" i="20"/>
  <c r="BA48" i="20"/>
  <c r="S48" i="20" s="1"/>
  <c r="AB48" i="20"/>
  <c r="O48" i="20"/>
  <c r="U59" i="20"/>
  <c r="AG59" i="20" s="1"/>
  <c r="BA60" i="20"/>
  <c r="S60" i="20" s="1"/>
  <c r="AB60" i="20"/>
  <c r="AM60" i="20"/>
  <c r="J62" i="20"/>
  <c r="I62" i="20"/>
  <c r="BA69" i="20"/>
  <c r="S69" i="20" s="1"/>
  <c r="AD69" i="20"/>
  <c r="AM69" i="20"/>
  <c r="AE69" i="20"/>
  <c r="AE70" i="20"/>
  <c r="O70" i="20"/>
  <c r="J72" i="20"/>
  <c r="AB73" i="20"/>
  <c r="K73" i="20"/>
  <c r="O73" i="20" s="1"/>
  <c r="AE73" i="20"/>
  <c r="I76" i="20"/>
  <c r="AE77" i="20"/>
  <c r="AB77" i="20"/>
  <c r="O77" i="20"/>
  <c r="AM77" i="20"/>
  <c r="AB81" i="20"/>
  <c r="O90" i="20"/>
  <c r="AM90" i="20"/>
  <c r="AE90" i="20"/>
  <c r="I94" i="20"/>
  <c r="AE105" i="20"/>
  <c r="BA105" i="20"/>
  <c r="S105" i="20" s="1"/>
  <c r="AB105" i="20"/>
  <c r="K105" i="20"/>
  <c r="O105" i="20" s="1"/>
  <c r="AM105" i="20"/>
  <c r="AM108" i="20"/>
  <c r="AE108" i="20"/>
  <c r="K74" i="20"/>
  <c r="O74" i="20" s="1"/>
  <c r="AM74" i="20"/>
  <c r="AE75" i="20"/>
  <c r="K75" i="20"/>
  <c r="AM75" i="20"/>
  <c r="BA78" i="20"/>
  <c r="S78" i="20" s="1"/>
  <c r="AB78" i="20"/>
  <c r="O78" i="20"/>
  <c r="AE78" i="20"/>
  <c r="AE81" i="20"/>
  <c r="AM82" i="20"/>
  <c r="AE82" i="20"/>
  <c r="AV87" i="20"/>
  <c r="BI87" i="20" s="1"/>
  <c r="Q87" i="20"/>
  <c r="U87" i="20" s="1"/>
  <c r="K98" i="20"/>
  <c r="O98" i="20" s="1"/>
  <c r="AM98" i="20"/>
  <c r="BA98" i="20"/>
  <c r="S98" i="20" s="1"/>
  <c r="AE98" i="20"/>
  <c r="AE103" i="20"/>
  <c r="BA103" i="20"/>
  <c r="S103" i="20" s="1"/>
  <c r="AB103" i="20"/>
  <c r="K103" i="20"/>
  <c r="O103" i="20" s="1"/>
  <c r="Q106" i="20"/>
  <c r="AV106" i="20"/>
  <c r="AV58" i="20"/>
  <c r="BI58" i="20" s="1"/>
  <c r="Q58" i="20"/>
  <c r="BA66" i="20"/>
  <c r="S66" i="20" s="1"/>
  <c r="AB66" i="20"/>
  <c r="K66" i="20"/>
  <c r="O66" i="20" s="1"/>
  <c r="AE67" i="20"/>
  <c r="K67" i="20"/>
  <c r="AM67" i="20"/>
  <c r="O67" i="20"/>
  <c r="AM68" i="20"/>
  <c r="Q70" i="20"/>
  <c r="U70" i="20" s="1"/>
  <c r="AV70" i="20"/>
  <c r="BI70" i="20" s="1"/>
  <c r="O75" i="20"/>
  <c r="AM76" i="20"/>
  <c r="AE79" i="20"/>
  <c r="BA79" i="20"/>
  <c r="S79" i="20" s="1"/>
  <c r="AE80" i="20"/>
  <c r="BA80" i="20"/>
  <c r="S80" i="20" s="1"/>
  <c r="K80" i="20"/>
  <c r="O80" i="20" s="1"/>
  <c r="K81" i="20"/>
  <c r="O81" i="20" s="1"/>
  <c r="AB82" i="20"/>
  <c r="BA85" i="20"/>
  <c r="S85" i="20" s="1"/>
  <c r="AH87" i="20"/>
  <c r="V87" i="20" s="1"/>
  <c r="AG87" i="20"/>
  <c r="J100" i="20"/>
  <c r="I100" i="20"/>
  <c r="AB107" i="20"/>
  <c r="J114" i="20"/>
  <c r="I114" i="20"/>
  <c r="K89" i="20"/>
  <c r="O89" i="20" s="1"/>
  <c r="AM89" i="20"/>
  <c r="AM95" i="20"/>
  <c r="AE95" i="20"/>
  <c r="K95" i="20"/>
  <c r="O95" i="20" s="1"/>
  <c r="BA95" i="20"/>
  <c r="S95" i="20" s="1"/>
  <c r="AH97" i="20"/>
  <c r="V97" i="20" s="1"/>
  <c r="BA99" i="20"/>
  <c r="S99" i="20" s="1"/>
  <c r="AB99" i="20"/>
  <c r="O99" i="20"/>
  <c r="K99" i="20"/>
  <c r="AM99" i="20"/>
  <c r="AE99" i="20"/>
  <c r="AM109" i="20"/>
  <c r="K109" i="20"/>
  <c r="O109" i="20" s="1"/>
  <c r="AB109" i="20"/>
  <c r="BA109" i="20"/>
  <c r="S109" i="20" s="1"/>
  <c r="AE116" i="20"/>
  <c r="BA116" i="20"/>
  <c r="S116" i="20" s="1"/>
  <c r="AB116" i="20"/>
  <c r="K116" i="20"/>
  <c r="O116" i="20" s="1"/>
  <c r="AM120" i="20"/>
  <c r="AE120" i="20"/>
  <c r="K120" i="20"/>
  <c r="AB120" i="20"/>
  <c r="BA120" i="20"/>
  <c r="S120" i="20" s="1"/>
  <c r="BI65" i="20"/>
  <c r="AM66" i="20"/>
  <c r="BA67" i="20"/>
  <c r="S67" i="20" s="1"/>
  <c r="BA75" i="20"/>
  <c r="S75" i="20" s="1"/>
  <c r="AM78" i="20"/>
  <c r="O79" i="20"/>
  <c r="AM79" i="20"/>
  <c r="AM80" i="20"/>
  <c r="Q81" i="20"/>
  <c r="U81" i="20" s="1"/>
  <c r="O82" i="20"/>
  <c r="J84" i="20"/>
  <c r="AM86" i="20"/>
  <c r="AE86" i="20"/>
  <c r="AB86" i="20"/>
  <c r="AB88" i="20"/>
  <c r="AE94" i="20"/>
  <c r="AB96" i="20"/>
  <c r="AE104" i="20"/>
  <c r="BA104" i="20"/>
  <c r="S104" i="20" s="1"/>
  <c r="U104" i="20" s="1"/>
  <c r="AB104" i="20"/>
  <c r="O104" i="20"/>
  <c r="AM107" i="20"/>
  <c r="K110" i="20"/>
  <c r="O110" i="20" s="1"/>
  <c r="AM110" i="20"/>
  <c r="BA110" i="20"/>
  <c r="S110" i="20" s="1"/>
  <c r="AE110" i="20"/>
  <c r="I116" i="20"/>
  <c r="O120" i="20"/>
  <c r="J113" i="20"/>
  <c r="I113" i="20"/>
  <c r="BA65" i="20"/>
  <c r="S65" i="20" s="1"/>
  <c r="AB65" i="20"/>
  <c r="O65" i="20"/>
  <c r="K83" i="20"/>
  <c r="O83" i="20" s="1"/>
  <c r="BA91" i="20"/>
  <c r="S91" i="20" s="1"/>
  <c r="AB91" i="20"/>
  <c r="O91" i="20"/>
  <c r="AM91" i="20"/>
  <c r="J93" i="20"/>
  <c r="I93" i="20"/>
  <c r="AH117" i="20"/>
  <c r="V117" i="20" s="1"/>
  <c r="AG117" i="20"/>
  <c r="U97" i="20"/>
  <c r="AG97" i="20" s="1"/>
  <c r="W97" i="20" s="1"/>
  <c r="AE106" i="20"/>
  <c r="BA106" i="20"/>
  <c r="S106" i="20" s="1"/>
  <c r="AB106" i="20"/>
  <c r="BI106" i="20"/>
  <c r="AM119" i="20"/>
  <c r="AE119" i="20"/>
  <c r="J92" i="20"/>
  <c r="I92" i="20"/>
  <c r="J101" i="20"/>
  <c r="I101" i="20"/>
  <c r="O106" i="20"/>
  <c r="K111" i="20"/>
  <c r="O111" i="20" s="1"/>
  <c r="AM111" i="20"/>
  <c r="AE115" i="20"/>
  <c r="BA115" i="20"/>
  <c r="S115" i="20" s="1"/>
  <c r="AB115" i="20"/>
  <c r="K115" i="20"/>
  <c r="O115" i="20" s="1"/>
  <c r="AM115" i="20"/>
  <c r="AE118" i="20"/>
  <c r="BA118" i="20"/>
  <c r="S118" i="20" s="1"/>
  <c r="U118" i="20" s="1"/>
  <c r="AB118" i="20"/>
  <c r="O119" i="20"/>
  <c r="I90" i="20"/>
  <c r="I91" i="20"/>
  <c r="I98" i="20"/>
  <c r="I99" i="20"/>
  <c r="I110" i="20"/>
  <c r="I111" i="20"/>
  <c r="I109" i="20"/>
  <c r="I120" i="20"/>
  <c r="AE97" i="22" l="1"/>
  <c r="W97" i="22" s="1"/>
  <c r="X97" i="22" s="1"/>
  <c r="AF99" i="22"/>
  <c r="V99" i="22" s="1"/>
  <c r="W99" i="22" s="1"/>
  <c r="AF13" i="22"/>
  <c r="V13" i="22" s="1"/>
  <c r="W34" i="22"/>
  <c r="AF85" i="22"/>
  <c r="V85" i="22" s="1"/>
  <c r="X81" i="22"/>
  <c r="AF62" i="22"/>
  <c r="V62" i="22" s="1"/>
  <c r="W62" i="22" s="1"/>
  <c r="AE48" i="22"/>
  <c r="W48" i="22" s="1"/>
  <c r="AE87" i="22"/>
  <c r="W87" i="22" s="1"/>
  <c r="X87" i="22" s="1"/>
  <c r="AE78" i="22"/>
  <c r="AE44" i="22"/>
  <c r="W44" i="22" s="1"/>
  <c r="W83" i="22"/>
  <c r="X83" i="22" s="1"/>
  <c r="AF12" i="22"/>
  <c r="V12" i="22" s="1"/>
  <c r="AE12" i="22"/>
  <c r="W12" i="22" s="1"/>
  <c r="AF86" i="22"/>
  <c r="V86" i="22" s="1"/>
  <c r="AE86" i="22"/>
  <c r="AF35" i="22"/>
  <c r="V35" i="22" s="1"/>
  <c r="W35" i="22" s="1"/>
  <c r="W81" i="22"/>
  <c r="X41" i="22"/>
  <c r="X91" i="22"/>
  <c r="AE114" i="22"/>
  <c r="W114" i="22" s="1"/>
  <c r="X51" i="22"/>
  <c r="AF71" i="22"/>
  <c r="V71" i="22" s="1"/>
  <c r="W71" i="22" s="1"/>
  <c r="X71" i="22" s="1"/>
  <c r="AF82" i="22"/>
  <c r="V82" i="22" s="1"/>
  <c r="W82" i="22" s="1"/>
  <c r="W61" i="22"/>
  <c r="X61" i="22" s="1"/>
  <c r="X59" i="22"/>
  <c r="X79" i="22"/>
  <c r="AE17" i="22"/>
  <c r="W17" i="22" s="1"/>
  <c r="X17" i="22" s="1"/>
  <c r="W85" i="22"/>
  <c r="X85" i="22" s="1"/>
  <c r="AE111" i="22"/>
  <c r="W111" i="22" s="1"/>
  <c r="X111" i="22" s="1"/>
  <c r="X115" i="22"/>
  <c r="W88" i="22"/>
  <c r="AE113" i="22"/>
  <c r="W113" i="22" s="1"/>
  <c r="X113" i="22" s="1"/>
  <c r="AS118" i="22"/>
  <c r="AF53" i="22"/>
  <c r="V53" i="22" s="1"/>
  <c r="W53" i="22" s="1"/>
  <c r="U118" i="22"/>
  <c r="AF10" i="22"/>
  <c r="V10" i="22" s="1"/>
  <c r="AE10" i="22"/>
  <c r="W10" i="22" s="1"/>
  <c r="Q118" i="22"/>
  <c r="AF98" i="22"/>
  <c r="V98" i="22" s="1"/>
  <c r="W98" i="22" s="1"/>
  <c r="AE25" i="22"/>
  <c r="W25" i="22" s="1"/>
  <c r="X25" i="22" s="1"/>
  <c r="AF54" i="22"/>
  <c r="V54" i="22" s="1"/>
  <c r="W54" i="22" s="1"/>
  <c r="W78" i="22"/>
  <c r="W13" i="22"/>
  <c r="X13" i="22" s="1"/>
  <c r="BF118" i="22"/>
  <c r="AF80" i="22"/>
  <c r="V80" i="22" s="1"/>
  <c r="W80" i="22" s="1"/>
  <c r="AF9" i="22"/>
  <c r="X27" i="22"/>
  <c r="AE18" i="22"/>
  <c r="W18" i="22" s="1"/>
  <c r="AF42" i="22"/>
  <c r="V42" i="22" s="1"/>
  <c r="W42" i="22" s="1"/>
  <c r="W116" i="22"/>
  <c r="O118" i="22"/>
  <c r="AE39" i="22"/>
  <c r="W39" i="22" s="1"/>
  <c r="X39" i="22" s="1"/>
  <c r="X57" i="22"/>
  <c r="AG49" i="21"/>
  <c r="AG60" i="21"/>
  <c r="AH60" i="21"/>
  <c r="V60" i="21" s="1"/>
  <c r="AG92" i="21"/>
  <c r="W90" i="21"/>
  <c r="O134" i="21"/>
  <c r="AG52" i="21"/>
  <c r="AH52" i="21"/>
  <c r="V52" i="21" s="1"/>
  <c r="AH54" i="21"/>
  <c r="V54" i="21" s="1"/>
  <c r="W21" i="21"/>
  <c r="AG57" i="21"/>
  <c r="W57" i="21" s="1"/>
  <c r="AH57" i="21"/>
  <c r="V57" i="21" s="1"/>
  <c r="Z129" i="21"/>
  <c r="AG50" i="21"/>
  <c r="AG30" i="21"/>
  <c r="W30" i="21" s="1"/>
  <c r="AH30" i="21"/>
  <c r="V30" i="21" s="1"/>
  <c r="AG82" i="21"/>
  <c r="AH61" i="21"/>
  <c r="V61" i="21" s="1"/>
  <c r="AH47" i="21"/>
  <c r="V47" i="21" s="1"/>
  <c r="AG47" i="21"/>
  <c r="W47" i="21" s="1"/>
  <c r="AG96" i="21"/>
  <c r="W96" i="21" s="1"/>
  <c r="Q72" i="21"/>
  <c r="U72" i="21" s="1"/>
  <c r="AH72" i="21" s="1"/>
  <c r="V72" i="21" s="1"/>
  <c r="AV72" i="21"/>
  <c r="BH72" i="21" s="1"/>
  <c r="Q47" i="21"/>
  <c r="U47" i="21" s="1"/>
  <c r="AV47" i="21"/>
  <c r="BH47" i="21" s="1"/>
  <c r="AG35" i="21"/>
  <c r="W35" i="21" s="1"/>
  <c r="W40" i="21"/>
  <c r="Q20" i="21"/>
  <c r="U20" i="21" s="1"/>
  <c r="AG20" i="21" s="1"/>
  <c r="W20" i="21" s="1"/>
  <c r="AV20" i="21"/>
  <c r="BH20" i="21" s="1"/>
  <c r="AH21" i="21"/>
  <c r="V21" i="21" s="1"/>
  <c r="AH90" i="21"/>
  <c r="V90" i="21" s="1"/>
  <c r="AV77" i="21"/>
  <c r="BH77" i="21" s="1"/>
  <c r="Q77" i="21"/>
  <c r="U77" i="21" s="1"/>
  <c r="AG110" i="21"/>
  <c r="W110" i="21" s="1"/>
  <c r="AV88" i="21"/>
  <c r="BH88" i="21" s="1"/>
  <c r="Q88" i="21"/>
  <c r="U88" i="21" s="1"/>
  <c r="AG88" i="21" s="1"/>
  <c r="AV57" i="21"/>
  <c r="BH57" i="21" s="1"/>
  <c r="Q57" i="21"/>
  <c r="U57" i="21" s="1"/>
  <c r="Q52" i="21"/>
  <c r="U52" i="21" s="1"/>
  <c r="AV52" i="21"/>
  <c r="BH52" i="21" s="1"/>
  <c r="AH127" i="21"/>
  <c r="V127" i="21" s="1"/>
  <c r="AG91" i="21"/>
  <c r="W91" i="21" s="1"/>
  <c r="Z91" i="21" s="1"/>
  <c r="AG130" i="21"/>
  <c r="W130" i="21" s="1"/>
  <c r="AH118" i="21"/>
  <c r="V118" i="21" s="1"/>
  <c r="AG118" i="21"/>
  <c r="W118" i="21" s="1"/>
  <c r="Q105" i="21"/>
  <c r="U105" i="21" s="1"/>
  <c r="AV105" i="21"/>
  <c r="BH105" i="21" s="1"/>
  <c r="AH89" i="21"/>
  <c r="V89" i="21" s="1"/>
  <c r="AG89" i="21"/>
  <c r="W89" i="21" s="1"/>
  <c r="AG55" i="21"/>
  <c r="W55" i="21" s="1"/>
  <c r="Z99" i="21"/>
  <c r="W97" i="21"/>
  <c r="Q60" i="21"/>
  <c r="U60" i="21" s="1"/>
  <c r="AV60" i="21"/>
  <c r="BH60" i="21" s="1"/>
  <c r="AV15" i="21"/>
  <c r="BH15" i="21" s="1"/>
  <c r="Q15" i="21"/>
  <c r="U15" i="21" s="1"/>
  <c r="AG15" i="21" s="1"/>
  <c r="W15" i="21" s="1"/>
  <c r="Z28" i="21"/>
  <c r="AH70" i="21"/>
  <c r="V70" i="21" s="1"/>
  <c r="W70" i="21" s="1"/>
  <c r="Q131" i="21"/>
  <c r="U131" i="21" s="1"/>
  <c r="AG131" i="21" s="1"/>
  <c r="AV131" i="21"/>
  <c r="BH131" i="21" s="1"/>
  <c r="AG27" i="21"/>
  <c r="AG105" i="21"/>
  <c r="W105" i="21" s="1"/>
  <c r="AH105" i="21"/>
  <c r="V105" i="21" s="1"/>
  <c r="AG85" i="21"/>
  <c r="W85" i="21" s="1"/>
  <c r="AG126" i="21"/>
  <c r="W126" i="21" s="1"/>
  <c r="Q115" i="21"/>
  <c r="U115" i="21" s="1"/>
  <c r="AV115" i="21"/>
  <c r="BH115" i="21" s="1"/>
  <c r="AB134" i="21"/>
  <c r="AH125" i="21"/>
  <c r="V125" i="21" s="1"/>
  <c r="AG125" i="21"/>
  <c r="W125" i="21" s="1"/>
  <c r="AH78" i="21"/>
  <c r="V78" i="21" s="1"/>
  <c r="W78" i="21" s="1"/>
  <c r="AG113" i="21"/>
  <c r="W113" i="21" s="1"/>
  <c r="Q54" i="21"/>
  <c r="U54" i="21" s="1"/>
  <c r="AG54" i="21" s="1"/>
  <c r="W54" i="21" s="1"/>
  <c r="AV54" i="21"/>
  <c r="BH54" i="21" s="1"/>
  <c r="Q106" i="21"/>
  <c r="U106" i="21" s="1"/>
  <c r="AH106" i="21" s="1"/>
  <c r="V106" i="21" s="1"/>
  <c r="AV106" i="21"/>
  <c r="BH106" i="21" s="1"/>
  <c r="W42" i="21"/>
  <c r="Z42" i="21" s="1"/>
  <c r="AV22" i="21"/>
  <c r="BH22" i="21" s="1"/>
  <c r="Q22" i="21"/>
  <c r="U22" i="21" s="1"/>
  <c r="AH22" i="21" s="1"/>
  <c r="V22" i="21" s="1"/>
  <c r="AH109" i="21"/>
  <c r="V109" i="21" s="1"/>
  <c r="AG109" i="21"/>
  <c r="AH20" i="21"/>
  <c r="V20" i="21" s="1"/>
  <c r="W34" i="21"/>
  <c r="Z24" i="21"/>
  <c r="AG32" i="21"/>
  <c r="W32" i="21" s="1"/>
  <c r="Z32" i="21" s="1"/>
  <c r="W43" i="21"/>
  <c r="Q50" i="21"/>
  <c r="U50" i="21" s="1"/>
  <c r="AH50" i="21" s="1"/>
  <c r="V50" i="21" s="1"/>
  <c r="AV50" i="21"/>
  <c r="BH50" i="21" s="1"/>
  <c r="W129" i="21"/>
  <c r="AE134" i="21"/>
  <c r="Z95" i="21"/>
  <c r="AG26" i="21"/>
  <c r="W26" i="21" s="1"/>
  <c r="Z26" i="21" s="1"/>
  <c r="AG116" i="21"/>
  <c r="W116" i="21" s="1"/>
  <c r="AV92" i="21"/>
  <c r="BH92" i="21" s="1"/>
  <c r="Q92" i="21"/>
  <c r="U92" i="21" s="1"/>
  <c r="AH92" i="21" s="1"/>
  <c r="V92" i="21" s="1"/>
  <c r="AH83" i="21"/>
  <c r="V83" i="21" s="1"/>
  <c r="Q118" i="21"/>
  <c r="U118" i="21" s="1"/>
  <c r="AV118" i="21"/>
  <c r="BH118" i="21" s="1"/>
  <c r="W48" i="21"/>
  <c r="AH41" i="21"/>
  <c r="V41" i="21" s="1"/>
  <c r="AG41" i="21"/>
  <c r="W41" i="21" s="1"/>
  <c r="Z103" i="21"/>
  <c r="AV69" i="21"/>
  <c r="BH69" i="21" s="1"/>
  <c r="Q69" i="21"/>
  <c r="U69" i="21" s="1"/>
  <c r="AH69" i="21" s="1"/>
  <c r="V69" i="21" s="1"/>
  <c r="AM134" i="21"/>
  <c r="AV12" i="21"/>
  <c r="Q12" i="21"/>
  <c r="Z111" i="21"/>
  <c r="AV44" i="21"/>
  <c r="BH44" i="21" s="1"/>
  <c r="Q44" i="21"/>
  <c r="U44" i="21" s="1"/>
  <c r="AH44" i="21" s="1"/>
  <c r="V44" i="21" s="1"/>
  <c r="AH77" i="21"/>
  <c r="V77" i="21" s="1"/>
  <c r="AG77" i="21"/>
  <c r="W77" i="21" s="1"/>
  <c r="AV30" i="21"/>
  <c r="BH30" i="21" s="1"/>
  <c r="Q30" i="21"/>
  <c r="U30" i="21" s="1"/>
  <c r="AG115" i="21"/>
  <c r="AH115" i="21"/>
  <c r="V115" i="21" s="1"/>
  <c r="AV36" i="21"/>
  <c r="BH36" i="21" s="1"/>
  <c r="Q36" i="21"/>
  <c r="U36" i="21" s="1"/>
  <c r="AH36" i="21" s="1"/>
  <c r="V36" i="21" s="1"/>
  <c r="W19" i="21"/>
  <c r="AV74" i="21"/>
  <c r="BH74" i="21" s="1"/>
  <c r="Q74" i="21"/>
  <c r="U74" i="21" s="1"/>
  <c r="AG74" i="21" s="1"/>
  <c r="AG51" i="21"/>
  <c r="W51" i="21" s="1"/>
  <c r="Q58" i="21"/>
  <c r="U58" i="21" s="1"/>
  <c r="AH58" i="21" s="1"/>
  <c r="V58" i="21" s="1"/>
  <c r="AV58" i="21"/>
  <c r="BH58" i="21" s="1"/>
  <c r="Q31" i="21"/>
  <c r="U31" i="21" s="1"/>
  <c r="AG31" i="21" s="1"/>
  <c r="AV31" i="21"/>
  <c r="BH31" i="21" s="1"/>
  <c r="Q41" i="21"/>
  <c r="U41" i="21" s="1"/>
  <c r="AV41" i="21"/>
  <c r="BH41" i="21" s="1"/>
  <c r="AH15" i="21"/>
  <c r="V15" i="21" s="1"/>
  <c r="Q38" i="21"/>
  <c r="U38" i="21" s="1"/>
  <c r="AG38" i="21" s="1"/>
  <c r="AV38" i="21"/>
  <c r="BH38" i="21" s="1"/>
  <c r="K134" i="21"/>
  <c r="AV61" i="21"/>
  <c r="BH61" i="21" s="1"/>
  <c r="Q61" i="21"/>
  <c r="U61" i="21" s="1"/>
  <c r="AG61" i="21" s="1"/>
  <c r="W61" i="21" s="1"/>
  <c r="AG107" i="21"/>
  <c r="W107" i="21" s="1"/>
  <c r="W16" i="21"/>
  <c r="AG84" i="21"/>
  <c r="W84" i="21" s="1"/>
  <c r="W87" i="21"/>
  <c r="Z87" i="21" s="1"/>
  <c r="AV18" i="21"/>
  <c r="BH18" i="21" s="1"/>
  <c r="Q18" i="21"/>
  <c r="U18" i="21" s="1"/>
  <c r="AH18" i="21" s="1"/>
  <c r="V18" i="21" s="1"/>
  <c r="W117" i="21"/>
  <c r="Q27" i="21"/>
  <c r="U27" i="21" s="1"/>
  <c r="AH27" i="21" s="1"/>
  <c r="V27" i="21" s="1"/>
  <c r="AV27" i="21"/>
  <c r="BH27" i="21" s="1"/>
  <c r="W101" i="21"/>
  <c r="Z101" i="21" s="1"/>
  <c r="Q83" i="21"/>
  <c r="U83" i="21" s="1"/>
  <c r="AG83" i="21" s="1"/>
  <c r="W83" i="21" s="1"/>
  <c r="AV83" i="21"/>
  <c r="BH83" i="21" s="1"/>
  <c r="Q80" i="21"/>
  <c r="U80" i="21" s="1"/>
  <c r="AG80" i="21" s="1"/>
  <c r="AV80" i="21"/>
  <c r="BH80" i="21" s="1"/>
  <c r="AV49" i="21"/>
  <c r="BH49" i="21" s="1"/>
  <c r="Q49" i="21"/>
  <c r="U49" i="21" s="1"/>
  <c r="AH49" i="21" s="1"/>
  <c r="V49" i="21" s="1"/>
  <c r="AV82" i="21"/>
  <c r="BH82" i="21" s="1"/>
  <c r="Q82" i="21"/>
  <c r="U82" i="21" s="1"/>
  <c r="AH82" i="21" s="1"/>
  <c r="V82" i="21" s="1"/>
  <c r="AV86" i="21"/>
  <c r="BH86" i="21" s="1"/>
  <c r="Q86" i="21"/>
  <c r="U86" i="21" s="1"/>
  <c r="AG86" i="21" s="1"/>
  <c r="AV114" i="21"/>
  <c r="BH114" i="21" s="1"/>
  <c r="Q114" i="21"/>
  <c r="U114" i="21" s="1"/>
  <c r="AG114" i="21" s="1"/>
  <c r="AH132" i="21"/>
  <c r="V132" i="21" s="1"/>
  <c r="AG132" i="21"/>
  <c r="W132" i="21" s="1"/>
  <c r="Q23" i="21"/>
  <c r="U23" i="21" s="1"/>
  <c r="AH23" i="21" s="1"/>
  <c r="V23" i="21" s="1"/>
  <c r="AV23" i="21"/>
  <c r="BH23" i="21" s="1"/>
  <c r="BA134" i="21"/>
  <c r="S12" i="21"/>
  <c r="S134" i="21" s="1"/>
  <c r="AV39" i="21"/>
  <c r="BH39" i="21" s="1"/>
  <c r="Q39" i="21"/>
  <c r="U39" i="21" s="1"/>
  <c r="AG39" i="21" s="1"/>
  <c r="AV89" i="21"/>
  <c r="BH89" i="21" s="1"/>
  <c r="Q89" i="21"/>
  <c r="U89" i="21" s="1"/>
  <c r="AV93" i="21"/>
  <c r="BH93" i="21" s="1"/>
  <c r="Q93" i="21"/>
  <c r="U93" i="21" s="1"/>
  <c r="AG93" i="21" s="1"/>
  <c r="W81" i="21"/>
  <c r="Z81" i="21" s="1"/>
  <c r="Z16" i="21"/>
  <c r="AH43" i="20"/>
  <c r="V43" i="20" s="1"/>
  <c r="AG43" i="20"/>
  <c r="AH95" i="20"/>
  <c r="AG95" i="20"/>
  <c r="W95" i="20" s="1"/>
  <c r="AG44" i="20"/>
  <c r="AG112" i="20"/>
  <c r="AG64" i="20"/>
  <c r="AH118" i="20"/>
  <c r="V118" i="20" s="1"/>
  <c r="AG118" i="20"/>
  <c r="AH42" i="20"/>
  <c r="V42" i="20" s="1"/>
  <c r="AG42" i="20"/>
  <c r="AH21" i="20"/>
  <c r="V21" i="20" s="1"/>
  <c r="AG21" i="20"/>
  <c r="AG86" i="20"/>
  <c r="AH57" i="20"/>
  <c r="V57" i="20" s="1"/>
  <c r="AG39" i="20"/>
  <c r="W39" i="20" s="1"/>
  <c r="AH39" i="20"/>
  <c r="V39" i="20" s="1"/>
  <c r="AH32" i="20"/>
  <c r="V32" i="20" s="1"/>
  <c r="AH59" i="20"/>
  <c r="V59" i="20" s="1"/>
  <c r="W59" i="20" s="1"/>
  <c r="BI13" i="20"/>
  <c r="U13" i="20"/>
  <c r="BI104" i="20"/>
  <c r="AH83" i="20"/>
  <c r="V83" i="20" s="1"/>
  <c r="AG83" i="20"/>
  <c r="W83" i="20" s="1"/>
  <c r="Q107" i="20"/>
  <c r="U107" i="20" s="1"/>
  <c r="AG107" i="20" s="1"/>
  <c r="W107" i="20" s="1"/>
  <c r="AV107" i="20"/>
  <c r="BI107" i="20" s="1"/>
  <c r="AH82" i="20"/>
  <c r="V82" i="20" s="1"/>
  <c r="Q66" i="20"/>
  <c r="U66" i="20" s="1"/>
  <c r="AV66" i="20"/>
  <c r="BI66" i="20" s="1"/>
  <c r="AV109" i="20"/>
  <c r="BI109" i="20" s="1"/>
  <c r="Q109" i="20"/>
  <c r="U109" i="20" s="1"/>
  <c r="AH109" i="20" s="1"/>
  <c r="V109" i="20" s="1"/>
  <c r="Q76" i="20"/>
  <c r="U76" i="20" s="1"/>
  <c r="AG76" i="20" s="1"/>
  <c r="AV76" i="20"/>
  <c r="BI76" i="20" s="1"/>
  <c r="Q67" i="20"/>
  <c r="U67" i="20" s="1"/>
  <c r="AH67" i="20" s="1"/>
  <c r="V67" i="20" s="1"/>
  <c r="AV67" i="20"/>
  <c r="BI67" i="20" s="1"/>
  <c r="Q75" i="20"/>
  <c r="U75" i="20" s="1"/>
  <c r="AV75" i="20"/>
  <c r="BI75" i="20" s="1"/>
  <c r="Q105" i="20"/>
  <c r="U105" i="20" s="1"/>
  <c r="AH105" i="20" s="1"/>
  <c r="V105" i="20" s="1"/>
  <c r="AV105" i="20"/>
  <c r="BI105" i="20" s="1"/>
  <c r="Q90" i="20"/>
  <c r="U90" i="20" s="1"/>
  <c r="AH90" i="20" s="1"/>
  <c r="V90" i="20" s="1"/>
  <c r="AV90" i="20"/>
  <c r="BI90" i="20" s="1"/>
  <c r="AH48" i="20"/>
  <c r="V48" i="20" s="1"/>
  <c r="AG48" i="20"/>
  <c r="AV121" i="20"/>
  <c r="BI121" i="20" s="1"/>
  <c r="Q121" i="20"/>
  <c r="U121" i="20" s="1"/>
  <c r="AG56" i="20"/>
  <c r="W56" i="20" s="1"/>
  <c r="AH55" i="20"/>
  <c r="V55" i="20" s="1"/>
  <c r="Q57" i="20"/>
  <c r="U57" i="20" s="1"/>
  <c r="AG57" i="20" s="1"/>
  <c r="W57" i="20" s="1"/>
  <c r="AV57" i="20"/>
  <c r="BI57" i="20" s="1"/>
  <c r="AV71" i="20"/>
  <c r="BI71" i="20" s="1"/>
  <c r="Q71" i="20"/>
  <c r="U71" i="20" s="1"/>
  <c r="Q26" i="20"/>
  <c r="U26" i="20" s="1"/>
  <c r="AV26" i="20"/>
  <c r="BI26" i="20" s="1"/>
  <c r="U116" i="20"/>
  <c r="AG116" i="20" s="1"/>
  <c r="J123" i="20"/>
  <c r="AE12" i="20"/>
  <c r="O12" i="20"/>
  <c r="AM12" i="20"/>
  <c r="BA12" i="20"/>
  <c r="AB12" i="20"/>
  <c r="K12" i="20"/>
  <c r="BI48" i="20"/>
  <c r="U41" i="20"/>
  <c r="AG41" i="20" s="1"/>
  <c r="AV88" i="20"/>
  <c r="BI88" i="20" s="1"/>
  <c r="Q88" i="20"/>
  <c r="U88" i="20" s="1"/>
  <c r="AH88" i="20" s="1"/>
  <c r="V88" i="20" s="1"/>
  <c r="Q42" i="20"/>
  <c r="U42" i="20" s="1"/>
  <c r="AV42" i="20"/>
  <c r="BI42" i="20" s="1"/>
  <c r="AE101" i="20"/>
  <c r="BA101" i="20"/>
  <c r="S101" i="20" s="1"/>
  <c r="AB101" i="20"/>
  <c r="O101" i="20"/>
  <c r="K101" i="20"/>
  <c r="AM101" i="20"/>
  <c r="AH104" i="20"/>
  <c r="V104" i="20" s="1"/>
  <c r="AG104" i="20"/>
  <c r="AE114" i="20"/>
  <c r="BA114" i="20"/>
  <c r="S114" i="20" s="1"/>
  <c r="AB114" i="20"/>
  <c r="O114" i="20"/>
  <c r="K114" i="20"/>
  <c r="AM114" i="20"/>
  <c r="AH75" i="20"/>
  <c r="V75" i="20" s="1"/>
  <c r="AG75" i="20"/>
  <c r="Q82" i="20"/>
  <c r="U82" i="20" s="1"/>
  <c r="AG82" i="20" s="1"/>
  <c r="W82" i="20" s="1"/>
  <c r="AV82" i="20"/>
  <c r="BI82" i="20" s="1"/>
  <c r="AG73" i="20"/>
  <c r="AH73" i="20"/>
  <c r="V73" i="20" s="1"/>
  <c r="Q94" i="20"/>
  <c r="U94" i="20" s="1"/>
  <c r="AG94" i="20" s="1"/>
  <c r="W94" i="20" s="1"/>
  <c r="AV94" i="20"/>
  <c r="BI94" i="20" s="1"/>
  <c r="AG102" i="20"/>
  <c r="AH102" i="20"/>
  <c r="V102" i="20" s="1"/>
  <c r="BA54" i="20"/>
  <c r="S54" i="20" s="1"/>
  <c r="AE54" i="20"/>
  <c r="AM54" i="20"/>
  <c r="K54" i="20"/>
  <c r="O54" i="20" s="1"/>
  <c r="AB54" i="20"/>
  <c r="AH27" i="20"/>
  <c r="V27" i="20" s="1"/>
  <c r="AG27" i="20"/>
  <c r="W27" i="20" s="1"/>
  <c r="Z52" i="20"/>
  <c r="AH26" i="20"/>
  <c r="V26" i="20" s="1"/>
  <c r="AG26" i="20"/>
  <c r="AG51" i="20"/>
  <c r="AH51" i="20"/>
  <c r="V51" i="20" s="1"/>
  <c r="AH107" i="20"/>
  <c r="V107" i="20" s="1"/>
  <c r="BA93" i="20"/>
  <c r="S93" i="20" s="1"/>
  <c r="AB93" i="20"/>
  <c r="O93" i="20"/>
  <c r="K93" i="20"/>
  <c r="AE93" i="20"/>
  <c r="AM93" i="20"/>
  <c r="BI118" i="20"/>
  <c r="Q80" i="20"/>
  <c r="U80" i="20" s="1"/>
  <c r="AH80" i="20" s="1"/>
  <c r="V80" i="20" s="1"/>
  <c r="AV80" i="20"/>
  <c r="BI80" i="20" s="1"/>
  <c r="AV99" i="20"/>
  <c r="BI99" i="20" s="1"/>
  <c r="Q99" i="20"/>
  <c r="U99" i="20" s="1"/>
  <c r="AH99" i="20" s="1"/>
  <c r="V99" i="20" s="1"/>
  <c r="AH81" i="20"/>
  <c r="V81" i="20" s="1"/>
  <c r="AG81" i="20"/>
  <c r="AV85" i="20"/>
  <c r="BI85" i="20" s="1"/>
  <c r="Q85" i="20"/>
  <c r="U85" i="20" s="1"/>
  <c r="U103" i="20"/>
  <c r="AH103" i="20" s="1"/>
  <c r="V103" i="20" s="1"/>
  <c r="Q55" i="20"/>
  <c r="U55" i="20" s="1"/>
  <c r="AG55" i="20" s="1"/>
  <c r="W55" i="20" s="1"/>
  <c r="AV55" i="20"/>
  <c r="BI55" i="20" s="1"/>
  <c r="AH22" i="20"/>
  <c r="V22" i="20" s="1"/>
  <c r="AG22" i="20"/>
  <c r="BA40" i="20"/>
  <c r="S40" i="20" s="1"/>
  <c r="AB40" i="20"/>
  <c r="AE40" i="20"/>
  <c r="AM40" i="20"/>
  <c r="O40" i="20"/>
  <c r="K40" i="20"/>
  <c r="AE30" i="20"/>
  <c r="AM30" i="20"/>
  <c r="AB30" i="20"/>
  <c r="K30" i="20"/>
  <c r="O30" i="20" s="1"/>
  <c r="BA30" i="20"/>
  <c r="S30" i="20" s="1"/>
  <c r="BA24" i="20"/>
  <c r="S24" i="20" s="1"/>
  <c r="AB24" i="20"/>
  <c r="AM24" i="20"/>
  <c r="AE24" i="20"/>
  <c r="K24" i="20"/>
  <c r="O24" i="20" s="1"/>
  <c r="W17" i="20"/>
  <c r="U31" i="20"/>
  <c r="AG31" i="20" s="1"/>
  <c r="Q14" i="20"/>
  <c r="U14" i="20" s="1"/>
  <c r="AH14" i="20" s="1"/>
  <c r="V14" i="20" s="1"/>
  <c r="AV14" i="20"/>
  <c r="BI14" i="20" s="1"/>
  <c r="BI103" i="20"/>
  <c r="I123" i="20"/>
  <c r="AE92" i="20"/>
  <c r="K92" i="20"/>
  <c r="O92" i="20" s="1"/>
  <c r="AM92" i="20"/>
  <c r="BA92" i="20"/>
  <c r="S92" i="20" s="1"/>
  <c r="AB92" i="20"/>
  <c r="AV91" i="20"/>
  <c r="BI91" i="20" s="1"/>
  <c r="Q91" i="20"/>
  <c r="U91" i="20" s="1"/>
  <c r="AH91" i="20" s="1"/>
  <c r="V91" i="20" s="1"/>
  <c r="Q79" i="20"/>
  <c r="U79" i="20" s="1"/>
  <c r="AV79" i="20"/>
  <c r="BI79" i="20" s="1"/>
  <c r="AG80" i="20"/>
  <c r="AH66" i="20"/>
  <c r="V66" i="20" s="1"/>
  <c r="AG66" i="20"/>
  <c r="U106" i="20"/>
  <c r="AH106" i="20" s="1"/>
  <c r="V106" i="20" s="1"/>
  <c r="AV98" i="20"/>
  <c r="BI98" i="20" s="1"/>
  <c r="Q98" i="20"/>
  <c r="U98" i="20" s="1"/>
  <c r="AH98" i="20" s="1"/>
  <c r="V98" i="20" s="1"/>
  <c r="AV74" i="20"/>
  <c r="BI74" i="20" s="1"/>
  <c r="Q74" i="20"/>
  <c r="U74" i="20" s="1"/>
  <c r="AH74" i="20" s="1"/>
  <c r="V74" i="20" s="1"/>
  <c r="AV77" i="20"/>
  <c r="BI77" i="20" s="1"/>
  <c r="Q77" i="20"/>
  <c r="U77" i="20" s="1"/>
  <c r="AM72" i="20"/>
  <c r="AE72" i="20"/>
  <c r="AB72" i="20"/>
  <c r="BA72" i="20"/>
  <c r="S72" i="20" s="1"/>
  <c r="K72" i="20"/>
  <c r="O72" i="20" s="1"/>
  <c r="AM62" i="20"/>
  <c r="AB62" i="20"/>
  <c r="AE62" i="20"/>
  <c r="BA62" i="20"/>
  <c r="S62" i="20" s="1"/>
  <c r="K62" i="20"/>
  <c r="O62" i="20" s="1"/>
  <c r="AH94" i="20"/>
  <c r="V94" i="20" s="1"/>
  <c r="Q44" i="20"/>
  <c r="U44" i="20" s="1"/>
  <c r="AH44" i="20" s="1"/>
  <c r="V44" i="20" s="1"/>
  <c r="AV44" i="20"/>
  <c r="BI44" i="20" s="1"/>
  <c r="AH38" i="20"/>
  <c r="V38" i="20" s="1"/>
  <c r="AG38" i="20"/>
  <c r="AG49" i="20"/>
  <c r="AH49" i="20"/>
  <c r="V49" i="20" s="1"/>
  <c r="Q32" i="20"/>
  <c r="U32" i="20" s="1"/>
  <c r="AG32" i="20" s="1"/>
  <c r="W32" i="20" s="1"/>
  <c r="AV32" i="20"/>
  <c r="BI32" i="20" s="1"/>
  <c r="BI22" i="20"/>
  <c r="AG18" i="20"/>
  <c r="W18" i="20" s="1"/>
  <c r="Z18" i="20" s="1"/>
  <c r="Q108" i="20"/>
  <c r="U108" i="20" s="1"/>
  <c r="AV108" i="20"/>
  <c r="BI108" i="20" s="1"/>
  <c r="AG71" i="20"/>
  <c r="W71" i="20" s="1"/>
  <c r="AH71" i="20"/>
  <c r="V71" i="20" s="1"/>
  <c r="AV111" i="20"/>
  <c r="BI111" i="20" s="1"/>
  <c r="Q111" i="20"/>
  <c r="U111" i="20" s="1"/>
  <c r="AH111" i="20" s="1"/>
  <c r="V111" i="20" s="1"/>
  <c r="AG91" i="20"/>
  <c r="AH79" i="20"/>
  <c r="V79" i="20" s="1"/>
  <c r="AG79" i="20"/>
  <c r="W79" i="20" s="1"/>
  <c r="Q95" i="20"/>
  <c r="AV95" i="20"/>
  <c r="AH77" i="20"/>
  <c r="V77" i="20" s="1"/>
  <c r="AG77" i="20"/>
  <c r="W77" i="20" s="1"/>
  <c r="AH70" i="20"/>
  <c r="V70" i="20" s="1"/>
  <c r="AG70" i="20"/>
  <c r="Q60" i="20"/>
  <c r="U60" i="20" s="1"/>
  <c r="AV60" i="20"/>
  <c r="BI60" i="20" s="1"/>
  <c r="U65" i="20"/>
  <c r="AG65" i="20" s="1"/>
  <c r="AG36" i="20"/>
  <c r="W36" i="20" s="1"/>
  <c r="AH36" i="20"/>
  <c r="V36" i="20" s="1"/>
  <c r="AG23" i="20"/>
  <c r="W23" i="20" s="1"/>
  <c r="AH23" i="20"/>
  <c r="V23" i="20" s="1"/>
  <c r="AM46" i="20"/>
  <c r="AE46" i="20"/>
  <c r="BA46" i="20"/>
  <c r="S46" i="20" s="1"/>
  <c r="K46" i="20"/>
  <c r="O46" i="20" s="1"/>
  <c r="AB46" i="20"/>
  <c r="AE63" i="20"/>
  <c r="BA63" i="20"/>
  <c r="S63" i="20" s="1"/>
  <c r="AB63" i="20"/>
  <c r="K63" i="20"/>
  <c r="O63" i="20" s="1"/>
  <c r="AM63" i="20"/>
  <c r="AH35" i="20"/>
  <c r="V35" i="20" s="1"/>
  <c r="AG35" i="20"/>
  <c r="BI81" i="20"/>
  <c r="AE50" i="20"/>
  <c r="AM50" i="20"/>
  <c r="BA50" i="20"/>
  <c r="S50" i="20" s="1"/>
  <c r="K50" i="20"/>
  <c r="O50" i="20" s="1"/>
  <c r="AB50" i="20"/>
  <c r="U27" i="20"/>
  <c r="K84" i="20"/>
  <c r="AM84" i="20"/>
  <c r="AE84" i="20"/>
  <c r="AB84" i="20"/>
  <c r="BA84" i="20"/>
  <c r="S84" i="20" s="1"/>
  <c r="O84" i="20"/>
  <c r="Q69" i="20"/>
  <c r="U69" i="20" s="1"/>
  <c r="AV69" i="20"/>
  <c r="BI69" i="20" s="1"/>
  <c r="BI102" i="20"/>
  <c r="Q78" i="20"/>
  <c r="U78" i="20" s="1"/>
  <c r="AH78" i="20" s="1"/>
  <c r="V78" i="20" s="1"/>
  <c r="AV78" i="20"/>
  <c r="BI78" i="20" s="1"/>
  <c r="Q89" i="20"/>
  <c r="U89" i="20" s="1"/>
  <c r="AH89" i="20" s="1"/>
  <c r="V89" i="20" s="1"/>
  <c r="AV89" i="20"/>
  <c r="BI89" i="20" s="1"/>
  <c r="BA100" i="20"/>
  <c r="S100" i="20" s="1"/>
  <c r="AB100" i="20"/>
  <c r="K100" i="20"/>
  <c r="O100" i="20" s="1"/>
  <c r="AM100" i="20"/>
  <c r="AE100" i="20"/>
  <c r="AV96" i="20"/>
  <c r="BI96" i="20" s="1"/>
  <c r="Q96" i="20"/>
  <c r="U96" i="20" s="1"/>
  <c r="AH96" i="20" s="1"/>
  <c r="V96" i="20" s="1"/>
  <c r="AG13" i="20"/>
  <c r="AH13" i="20"/>
  <c r="V13" i="20" s="1"/>
  <c r="AV16" i="20"/>
  <c r="BI16" i="20" s="1"/>
  <c r="Q16" i="20"/>
  <c r="U16" i="20" s="1"/>
  <c r="AG16" i="20" s="1"/>
  <c r="AE37" i="20"/>
  <c r="BA37" i="20"/>
  <c r="S37" i="20" s="1"/>
  <c r="AM37" i="20"/>
  <c r="O37" i="20"/>
  <c r="K37" i="20"/>
  <c r="AB37" i="20"/>
  <c r="BI27" i="20"/>
  <c r="W15" i="20"/>
  <c r="AG85" i="20"/>
  <c r="AH85" i="20"/>
  <c r="V85" i="20" s="1"/>
  <c r="K20" i="20"/>
  <c r="AM20" i="20"/>
  <c r="AB20" i="20"/>
  <c r="BA20" i="20"/>
  <c r="S20" i="20" s="1"/>
  <c r="AE20" i="20"/>
  <c r="O20" i="20"/>
  <c r="Q28" i="20"/>
  <c r="U28" i="20" s="1"/>
  <c r="AH28" i="20" s="1"/>
  <c r="V28" i="20" s="1"/>
  <c r="AV28" i="20"/>
  <c r="BI28" i="20" s="1"/>
  <c r="Q115" i="20"/>
  <c r="U115" i="20" s="1"/>
  <c r="AG115" i="20" s="1"/>
  <c r="AV115" i="20"/>
  <c r="BI115" i="20" s="1"/>
  <c r="AG106" i="20"/>
  <c r="Q119" i="20"/>
  <c r="U119" i="20" s="1"/>
  <c r="AH119" i="20" s="1"/>
  <c r="V119" i="20" s="1"/>
  <c r="AV119" i="20"/>
  <c r="BI119" i="20" s="1"/>
  <c r="W117" i="20"/>
  <c r="AE113" i="20"/>
  <c r="BA113" i="20"/>
  <c r="S113" i="20" s="1"/>
  <c r="AB113" i="20"/>
  <c r="K113" i="20"/>
  <c r="O113" i="20" s="1"/>
  <c r="AM113" i="20"/>
  <c r="AV110" i="20"/>
  <c r="BI110" i="20" s="1"/>
  <c r="Q110" i="20"/>
  <c r="U110" i="20" s="1"/>
  <c r="AH110" i="20" s="1"/>
  <c r="V110" i="20" s="1"/>
  <c r="AV86" i="20"/>
  <c r="BI86" i="20" s="1"/>
  <c r="Q86" i="20"/>
  <c r="U86" i="20" s="1"/>
  <c r="AH86" i="20" s="1"/>
  <c r="V86" i="20" s="1"/>
  <c r="Q120" i="20"/>
  <c r="U120" i="20" s="1"/>
  <c r="AH120" i="20" s="1"/>
  <c r="V120" i="20" s="1"/>
  <c r="AV120" i="20"/>
  <c r="BI120" i="20" s="1"/>
  <c r="W87" i="20"/>
  <c r="Q68" i="20"/>
  <c r="U68" i="20" s="1"/>
  <c r="AH68" i="20" s="1"/>
  <c r="V68" i="20" s="1"/>
  <c r="AV68" i="20"/>
  <c r="BI68" i="20" s="1"/>
  <c r="U58" i="20"/>
  <c r="AH58" i="20" s="1"/>
  <c r="V58" i="20" s="1"/>
  <c r="AV112" i="20"/>
  <c r="BI112" i="20" s="1"/>
  <c r="Q112" i="20"/>
  <c r="U112" i="20" s="1"/>
  <c r="AH112" i="20" s="1"/>
  <c r="V112" i="20" s="1"/>
  <c r="AV64" i="20"/>
  <c r="BI64" i="20" s="1"/>
  <c r="Q64" i="20"/>
  <c r="U64" i="20" s="1"/>
  <c r="AH64" i="20" s="1"/>
  <c r="V64" i="20" s="1"/>
  <c r="AM61" i="20"/>
  <c r="K61" i="20"/>
  <c r="O61" i="20" s="1"/>
  <c r="AD61" i="20"/>
  <c r="AD123" i="20" s="1"/>
  <c r="AB61" i="20"/>
  <c r="BA61" i="20"/>
  <c r="S61" i="20" s="1"/>
  <c r="AE61" i="20"/>
  <c r="AV47" i="20"/>
  <c r="BI47" i="20" s="1"/>
  <c r="Q47" i="20"/>
  <c r="U47" i="20" s="1"/>
  <c r="AH47" i="20" s="1"/>
  <c r="V47" i="20" s="1"/>
  <c r="AG53" i="20"/>
  <c r="W53" i="20" s="1"/>
  <c r="AH53" i="20"/>
  <c r="V53" i="20" s="1"/>
  <c r="AV43" i="20"/>
  <c r="Q43" i="20"/>
  <c r="AH34" i="20"/>
  <c r="V34" i="20" s="1"/>
  <c r="AG34" i="20"/>
  <c r="X99" i="22" l="1"/>
  <c r="X35" i="22"/>
  <c r="W86" i="22"/>
  <c r="AE118" i="22"/>
  <c r="AF118" i="22"/>
  <c r="V9" i="22"/>
  <c r="X53" i="22"/>
  <c r="W38" i="21"/>
  <c r="W93" i="21"/>
  <c r="W39" i="21"/>
  <c r="Z18" i="21"/>
  <c r="W88" i="21"/>
  <c r="AG58" i="21"/>
  <c r="W58" i="21" s="1"/>
  <c r="Z58" i="21" s="1"/>
  <c r="AH31" i="21"/>
  <c r="V31" i="21" s="1"/>
  <c r="W31" i="21" s="1"/>
  <c r="AG22" i="21"/>
  <c r="W22" i="21" s="1"/>
  <c r="AH88" i="21"/>
  <c r="V88" i="21" s="1"/>
  <c r="AH39" i="21"/>
  <c r="V39" i="21" s="1"/>
  <c r="W115" i="21"/>
  <c r="Z115" i="21" s="1"/>
  <c r="Q134" i="21"/>
  <c r="U12" i="21"/>
  <c r="AH114" i="21"/>
  <c r="V114" i="21" s="1"/>
  <c r="W114" i="21" s="1"/>
  <c r="W27" i="21"/>
  <c r="W50" i="21"/>
  <c r="Z50" i="21" s="1"/>
  <c r="AG72" i="21"/>
  <c r="W72" i="21" s="1"/>
  <c r="W49" i="21"/>
  <c r="AV134" i="21"/>
  <c r="BH12" i="21"/>
  <c r="BH134" i="21" s="1"/>
  <c r="AH131" i="21"/>
  <c r="V131" i="21" s="1"/>
  <c r="AH80" i="21"/>
  <c r="V80" i="21" s="1"/>
  <c r="W80" i="21" s="1"/>
  <c r="AG36" i="21"/>
  <c r="W36" i="21" s="1"/>
  <c r="AG23" i="21"/>
  <c r="W23" i="21" s="1"/>
  <c r="Z54" i="21"/>
  <c r="AG106" i="21"/>
  <c r="W106" i="21" s="1"/>
  <c r="AH74" i="21"/>
  <c r="V74" i="21" s="1"/>
  <c r="W74" i="21" s="1"/>
  <c r="AG44" i="21"/>
  <c r="W44" i="21" s="1"/>
  <c r="W109" i="21"/>
  <c r="W127" i="21"/>
  <c r="Z127" i="21" s="1"/>
  <c r="AH86" i="21"/>
  <c r="V86" i="21" s="1"/>
  <c r="W86" i="21" s="1"/>
  <c r="Z109" i="21"/>
  <c r="AH38" i="21"/>
  <c r="V38" i="21" s="1"/>
  <c r="W82" i="21"/>
  <c r="W92" i="21"/>
  <c r="Z60" i="21"/>
  <c r="Z105" i="21"/>
  <c r="Z30" i="21"/>
  <c r="W52" i="21"/>
  <c r="Z52" i="21" s="1"/>
  <c r="AH93" i="21"/>
  <c r="V93" i="21" s="1"/>
  <c r="W60" i="21"/>
  <c r="AG69" i="21"/>
  <c r="W69" i="21" s="1"/>
  <c r="AG18" i="21"/>
  <c r="W18" i="21" s="1"/>
  <c r="Z125" i="21"/>
  <c r="AH61" i="20"/>
  <c r="AG61" i="20"/>
  <c r="W76" i="20"/>
  <c r="AG113" i="20"/>
  <c r="W113" i="20" s="1"/>
  <c r="AH113" i="20"/>
  <c r="V113" i="20" s="1"/>
  <c r="AG54" i="20"/>
  <c r="W41" i="20"/>
  <c r="Z74" i="20"/>
  <c r="W31" i="20"/>
  <c r="AG30" i="20"/>
  <c r="W116" i="20"/>
  <c r="AG92" i="20"/>
  <c r="W92" i="20" s="1"/>
  <c r="AH92" i="20"/>
  <c r="V92" i="20" s="1"/>
  <c r="AH50" i="20"/>
  <c r="V50" i="20" s="1"/>
  <c r="AG50" i="20"/>
  <c r="AH63" i="20"/>
  <c r="V63" i="20" s="1"/>
  <c r="Z118" i="20"/>
  <c r="Q113" i="20"/>
  <c r="U113" i="20" s="1"/>
  <c r="AV113" i="20"/>
  <c r="BI113" i="20" s="1"/>
  <c r="Q100" i="20"/>
  <c r="U100" i="20" s="1"/>
  <c r="AH100" i="20" s="1"/>
  <c r="V100" i="20" s="1"/>
  <c r="AV100" i="20"/>
  <c r="BI100" i="20" s="1"/>
  <c r="AV50" i="20"/>
  <c r="BI50" i="20" s="1"/>
  <c r="Q50" i="20"/>
  <c r="U50" i="20" s="1"/>
  <c r="AG68" i="20"/>
  <c r="W68" i="20" s="1"/>
  <c r="AG78" i="20"/>
  <c r="W78" i="20" s="1"/>
  <c r="W91" i="20"/>
  <c r="AH108" i="20"/>
  <c r="V108" i="20" s="1"/>
  <c r="AG108" i="20"/>
  <c r="AG119" i="20"/>
  <c r="W119" i="20" s="1"/>
  <c r="Z104" i="20"/>
  <c r="Z32" i="20"/>
  <c r="W86" i="20"/>
  <c r="Z86" i="20" s="1"/>
  <c r="AG103" i="20"/>
  <c r="W103" i="20" s="1"/>
  <c r="AG98" i="20"/>
  <c r="W98" i="20" s="1"/>
  <c r="Z98" i="20" s="1"/>
  <c r="W112" i="20"/>
  <c r="AH116" i="20"/>
  <c r="V116" i="20" s="1"/>
  <c r="Q101" i="20"/>
  <c r="U101" i="20" s="1"/>
  <c r="AV101" i="20"/>
  <c r="BI101" i="20" s="1"/>
  <c r="W64" i="20"/>
  <c r="AG28" i="20"/>
  <c r="W28" i="20" s="1"/>
  <c r="Z28" i="20" s="1"/>
  <c r="Q61" i="20"/>
  <c r="AV61" i="20"/>
  <c r="BI61" i="20" s="1"/>
  <c r="W106" i="20"/>
  <c r="Z106" i="20" s="1"/>
  <c r="AV46" i="20"/>
  <c r="BI46" i="20" s="1"/>
  <c r="Q46" i="20"/>
  <c r="U46" i="20" s="1"/>
  <c r="AH46" i="20" s="1"/>
  <c r="V46" i="20" s="1"/>
  <c r="AV30" i="20"/>
  <c r="BI30" i="20" s="1"/>
  <c r="Q30" i="20"/>
  <c r="U30" i="20" s="1"/>
  <c r="AH30" i="20" s="1"/>
  <c r="V30" i="20" s="1"/>
  <c r="W51" i="20"/>
  <c r="Q54" i="20"/>
  <c r="U54" i="20" s="1"/>
  <c r="AH54" i="20" s="1"/>
  <c r="V54" i="20" s="1"/>
  <c r="AV54" i="20"/>
  <c r="BI54" i="20" s="1"/>
  <c r="Q114" i="20"/>
  <c r="U114" i="20" s="1"/>
  <c r="AV114" i="20"/>
  <c r="BI114" i="20" s="1"/>
  <c r="AG120" i="20"/>
  <c r="W120" i="20" s="1"/>
  <c r="Z120" i="20" s="1"/>
  <c r="K123" i="20"/>
  <c r="AG74" i="20"/>
  <c r="W74" i="20" s="1"/>
  <c r="Z94" i="20"/>
  <c r="O123" i="20"/>
  <c r="W13" i="20"/>
  <c r="AG111" i="20"/>
  <c r="W111" i="20" s="1"/>
  <c r="AV84" i="20"/>
  <c r="BI84" i="20" s="1"/>
  <c r="Q84" i="20"/>
  <c r="U84" i="20" s="1"/>
  <c r="AH60" i="20"/>
  <c r="V60" i="20" s="1"/>
  <c r="AG60" i="20"/>
  <c r="Q72" i="20"/>
  <c r="U72" i="20" s="1"/>
  <c r="AH72" i="20" s="1"/>
  <c r="V72" i="20" s="1"/>
  <c r="AV72" i="20"/>
  <c r="BI72" i="20" s="1"/>
  <c r="W66" i="20"/>
  <c r="AG110" i="20"/>
  <c r="W110" i="20" s="1"/>
  <c r="Z110" i="20" s="1"/>
  <c r="AH16" i="20"/>
  <c r="V16" i="20" s="1"/>
  <c r="AV93" i="20"/>
  <c r="BI93" i="20" s="1"/>
  <c r="Q93" i="20"/>
  <c r="U93" i="20" s="1"/>
  <c r="AG93" i="20" s="1"/>
  <c r="AG47" i="20"/>
  <c r="W47" i="20" s="1"/>
  <c r="W26" i="20"/>
  <c r="Z26" i="20" s="1"/>
  <c r="W73" i="20"/>
  <c r="AB123" i="20"/>
  <c r="AH121" i="20"/>
  <c r="V121" i="20" s="1"/>
  <c r="AG121" i="20"/>
  <c r="AG105" i="20"/>
  <c r="W105" i="20" s="1"/>
  <c r="AG89" i="20"/>
  <c r="W89" i="20" s="1"/>
  <c r="AH41" i="20"/>
  <c r="V41" i="20" s="1"/>
  <c r="AH115" i="20"/>
  <c r="V115" i="20" s="1"/>
  <c r="W115" i="20" s="1"/>
  <c r="W34" i="20"/>
  <c r="AV20" i="20"/>
  <c r="BI20" i="20" s="1"/>
  <c r="Q20" i="20"/>
  <c r="U20" i="20" s="1"/>
  <c r="AH20" i="20" s="1"/>
  <c r="V20" i="20" s="1"/>
  <c r="AH37" i="20"/>
  <c r="V37" i="20" s="1"/>
  <c r="AG58" i="20"/>
  <c r="W58" i="20" s="1"/>
  <c r="Z58" i="20" s="1"/>
  <c r="W70" i="20"/>
  <c r="AG99" i="20"/>
  <c r="W99" i="20" s="1"/>
  <c r="AH76" i="20"/>
  <c r="V76" i="20" s="1"/>
  <c r="Z66" i="20"/>
  <c r="Q24" i="20"/>
  <c r="U24" i="20" s="1"/>
  <c r="AG24" i="20" s="1"/>
  <c r="AV24" i="20"/>
  <c r="BI24" i="20" s="1"/>
  <c r="W81" i="20"/>
  <c r="AG90" i="20"/>
  <c r="W90" i="20" s="1"/>
  <c r="Z90" i="20" s="1"/>
  <c r="AH114" i="20"/>
  <c r="V114" i="20" s="1"/>
  <c r="AG114" i="20"/>
  <c r="AH65" i="20"/>
  <c r="V65" i="20" s="1"/>
  <c r="W65" i="20" s="1"/>
  <c r="BA123" i="20"/>
  <c r="S12" i="20"/>
  <c r="S123" i="20" s="1"/>
  <c r="Q37" i="20"/>
  <c r="U37" i="20" s="1"/>
  <c r="AG37" i="20" s="1"/>
  <c r="W37" i="20" s="1"/>
  <c r="AV37" i="20"/>
  <c r="BI37" i="20" s="1"/>
  <c r="W35" i="20"/>
  <c r="AV62" i="20"/>
  <c r="BI62" i="20" s="1"/>
  <c r="Q62" i="20"/>
  <c r="U62" i="20" s="1"/>
  <c r="AH62" i="20" s="1"/>
  <c r="V62" i="20" s="1"/>
  <c r="W22" i="20"/>
  <c r="AM123" i="20"/>
  <c r="Q12" i="20"/>
  <c r="AV12" i="20"/>
  <c r="W48" i="20"/>
  <c r="W21" i="20"/>
  <c r="W118" i="20"/>
  <c r="W43" i="20"/>
  <c r="AH69" i="20"/>
  <c r="V69" i="20" s="1"/>
  <c r="AG69" i="20"/>
  <c r="AG96" i="20"/>
  <c r="W96" i="20" s="1"/>
  <c r="Z96" i="20" s="1"/>
  <c r="Q92" i="20"/>
  <c r="U92" i="20" s="1"/>
  <c r="AV92" i="20"/>
  <c r="BI92" i="20" s="1"/>
  <c r="Z82" i="20"/>
  <c r="W44" i="20"/>
  <c r="W85" i="20"/>
  <c r="AH84" i="20"/>
  <c r="V84" i="20" s="1"/>
  <c r="AG84" i="20"/>
  <c r="AV63" i="20"/>
  <c r="BI63" i="20" s="1"/>
  <c r="Q63" i="20"/>
  <c r="U63" i="20" s="1"/>
  <c r="AG63" i="20" s="1"/>
  <c r="W63" i="20" s="1"/>
  <c r="W49" i="20"/>
  <c r="Q40" i="20"/>
  <c r="U40" i="20" s="1"/>
  <c r="AG40" i="20" s="1"/>
  <c r="AV40" i="20"/>
  <c r="BI40" i="20" s="1"/>
  <c r="AG14" i="20"/>
  <c r="W14" i="20" s="1"/>
  <c r="W102" i="20"/>
  <c r="AE123" i="20"/>
  <c r="AG67" i="20"/>
  <c r="W67" i="20" s="1"/>
  <c r="AH31" i="20"/>
  <c r="V31" i="20" s="1"/>
  <c r="W42" i="20"/>
  <c r="Z42" i="20" s="1"/>
  <c r="AG88" i="20"/>
  <c r="W88" i="20" s="1"/>
  <c r="Z88" i="20" s="1"/>
  <c r="AG109" i="20"/>
  <c r="W109" i="20" s="1"/>
  <c r="W80" i="20"/>
  <c r="AG20" i="20"/>
  <c r="W38" i="20"/>
  <c r="Z38" i="20" s="1"/>
  <c r="W75" i="20"/>
  <c r="W104" i="20"/>
  <c r="AG101" i="20"/>
  <c r="W101" i="20" s="1"/>
  <c r="AH101" i="20"/>
  <c r="V101" i="20" s="1"/>
  <c r="V118" i="22" l="1"/>
  <c r="W9" i="22"/>
  <c r="W118" i="22" s="1"/>
  <c r="Z131" i="21"/>
  <c r="U134" i="21"/>
  <c r="AG12" i="21"/>
  <c r="AH12" i="21"/>
  <c r="W131" i="21"/>
  <c r="Z93" i="21"/>
  <c r="Z38" i="21"/>
  <c r="Z62" i="20"/>
  <c r="Z100" i="20"/>
  <c r="AH24" i="20"/>
  <c r="V24" i="20" s="1"/>
  <c r="Z116" i="20"/>
  <c r="AG100" i="20"/>
  <c r="W100" i="20" s="1"/>
  <c r="W114" i="20"/>
  <c r="Z76" i="20"/>
  <c r="W108" i="20"/>
  <c r="W50" i="20"/>
  <c r="W54" i="20"/>
  <c r="Z54" i="20" s="1"/>
  <c r="Z114" i="20"/>
  <c r="Z50" i="20"/>
  <c r="W30" i="20"/>
  <c r="Z30" i="20" s="1"/>
  <c r="AV123" i="20"/>
  <c r="BI12" i="20"/>
  <c r="BI123" i="20" s="1"/>
  <c r="W60" i="20"/>
  <c r="AG72" i="20"/>
  <c r="W72" i="20" s="1"/>
  <c r="AG62" i="20"/>
  <c r="W62" i="20" s="1"/>
  <c r="AH40" i="20"/>
  <c r="V40" i="20" s="1"/>
  <c r="W40" i="20" s="1"/>
  <c r="Z60" i="20"/>
  <c r="AG46" i="20"/>
  <c r="W46" i="20" s="1"/>
  <c r="W20" i="20"/>
  <c r="Q123" i="20"/>
  <c r="U12" i="20"/>
  <c r="AH93" i="20"/>
  <c r="V93" i="20" s="1"/>
  <c r="W93" i="20" s="1"/>
  <c r="W84" i="20"/>
  <c r="W69" i="20"/>
  <c r="W121" i="20"/>
  <c r="W16" i="20"/>
  <c r="Z16" i="20" s="1"/>
  <c r="X9" i="22" l="1"/>
  <c r="X118" i="22" s="1"/>
  <c r="AH134" i="21"/>
  <c r="V12" i="21"/>
  <c r="AG134" i="21"/>
  <c r="W12" i="21"/>
  <c r="W134" i="21" s="1"/>
  <c r="Z24" i="20"/>
  <c r="W24" i="20"/>
  <c r="U123" i="20"/>
  <c r="AH12" i="20"/>
  <c r="AG12" i="20"/>
  <c r="V134" i="21" l="1"/>
  <c r="Z12" i="21"/>
  <c r="Z134" i="21" s="1"/>
  <c r="AG123" i="20"/>
  <c r="AH123" i="20"/>
  <c r="V12" i="20"/>
  <c r="V123" i="20" l="1"/>
  <c r="W12" i="20"/>
  <c r="W123" i="20" s="1"/>
  <c r="Z12" i="20" l="1"/>
  <c r="Z123" i="20" s="1"/>
  <c r="K37" i="19" l="1"/>
  <c r="BG126" i="19"/>
  <c r="BF126" i="19"/>
  <c r="BE126" i="19"/>
  <c r="BD126" i="19"/>
  <c r="BC126" i="19"/>
  <c r="BB126" i="19"/>
  <c r="AY126" i="19"/>
  <c r="AX126" i="19"/>
  <c r="AW126" i="19"/>
  <c r="AU126" i="19"/>
  <c r="AT126" i="19"/>
  <c r="AS126" i="19"/>
  <c r="AR126" i="19"/>
  <c r="AQ126" i="19"/>
  <c r="AP126" i="19"/>
  <c r="AO126" i="19"/>
  <c r="AN126" i="19"/>
  <c r="AK126" i="19"/>
  <c r="AJ126" i="19"/>
  <c r="AI126" i="19"/>
  <c r="AF126" i="19"/>
  <c r="AC126" i="19"/>
  <c r="Y126" i="19"/>
  <c r="X126" i="19"/>
  <c r="P126" i="19"/>
  <c r="H126" i="19"/>
  <c r="G126" i="19"/>
  <c r="E126" i="19"/>
  <c r="D126" i="19"/>
  <c r="BH125" i="19"/>
  <c r="BH124" i="19"/>
  <c r="AZ124" i="19"/>
  <c r="T124" i="19"/>
  <c r="R124" i="19"/>
  <c r="I124" i="19"/>
  <c r="J124" i="19" s="1"/>
  <c r="BH123" i="19"/>
  <c r="AZ123" i="19"/>
  <c r="AL123" i="19"/>
  <c r="T123" i="19"/>
  <c r="R123" i="19"/>
  <c r="J123" i="19"/>
  <c r="AM123" i="19" s="1"/>
  <c r="Q123" i="19" s="1"/>
  <c r="I123" i="19"/>
  <c r="F123" i="19"/>
  <c r="BH122" i="19"/>
  <c r="AZ122" i="19"/>
  <c r="AL122" i="19"/>
  <c r="T122" i="19"/>
  <c r="R122" i="19"/>
  <c r="J122" i="19"/>
  <c r="F122" i="19"/>
  <c r="I122" i="19" s="1"/>
  <c r="BH121" i="19"/>
  <c r="AZ121" i="19"/>
  <c r="AL121" i="19"/>
  <c r="T121" i="19"/>
  <c r="R121" i="19"/>
  <c r="J121" i="19"/>
  <c r="AM121" i="19" s="1"/>
  <c r="F121" i="19"/>
  <c r="I121" i="19" s="1"/>
  <c r="BH120" i="19"/>
  <c r="AZ120" i="19"/>
  <c r="AL120" i="19"/>
  <c r="T120" i="19"/>
  <c r="R120" i="19"/>
  <c r="AM120" i="19"/>
  <c r="I120" i="19"/>
  <c r="F120" i="19"/>
  <c r="BH119" i="19"/>
  <c r="AZ119" i="19"/>
  <c r="AM119" i="19"/>
  <c r="AL119" i="19"/>
  <c r="T119" i="19"/>
  <c r="R119" i="19"/>
  <c r="J119" i="19"/>
  <c r="I119" i="19"/>
  <c r="F119" i="19"/>
  <c r="BH118" i="19"/>
  <c r="AZ118" i="19"/>
  <c r="AL118" i="19"/>
  <c r="T118" i="19"/>
  <c r="R118" i="19"/>
  <c r="J118" i="19"/>
  <c r="I118" i="19"/>
  <c r="F118" i="19"/>
  <c r="BH117" i="19"/>
  <c r="AZ117" i="19"/>
  <c r="AL117" i="19"/>
  <c r="T117" i="19"/>
  <c r="R117" i="19"/>
  <c r="F117" i="19"/>
  <c r="BH116" i="19"/>
  <c r="AZ116" i="19"/>
  <c r="AL116" i="19"/>
  <c r="T116" i="19"/>
  <c r="R116" i="19"/>
  <c r="F116" i="19"/>
  <c r="BH115" i="19"/>
  <c r="AZ115" i="19"/>
  <c r="AL115" i="19"/>
  <c r="T115" i="19"/>
  <c r="R115" i="19"/>
  <c r="F115" i="19"/>
  <c r="BH114" i="19"/>
  <c r="AZ114" i="19"/>
  <c r="AL114" i="19"/>
  <c r="T114" i="19"/>
  <c r="R114" i="19"/>
  <c r="F114" i="19"/>
  <c r="J114" i="19" s="1"/>
  <c r="BH113" i="19"/>
  <c r="AZ113" i="19"/>
  <c r="AL113" i="19"/>
  <c r="AE113" i="19"/>
  <c r="T113" i="19"/>
  <c r="R113" i="19"/>
  <c r="I113" i="19"/>
  <c r="F113" i="19"/>
  <c r="J113" i="19" s="1"/>
  <c r="BH112" i="19"/>
  <c r="BA112" i="19"/>
  <c r="S112" i="19" s="1"/>
  <c r="AZ112" i="19"/>
  <c r="AL112" i="19"/>
  <c r="AE112" i="19"/>
  <c r="AB112" i="19"/>
  <c r="T112" i="19"/>
  <c r="R112" i="19"/>
  <c r="F112" i="19"/>
  <c r="J112" i="19" s="1"/>
  <c r="BH111" i="19"/>
  <c r="AZ111" i="19"/>
  <c r="AL111" i="19"/>
  <c r="T111" i="19"/>
  <c r="R111" i="19"/>
  <c r="F111" i="19"/>
  <c r="J111" i="19" s="1"/>
  <c r="BH110" i="19"/>
  <c r="AZ110" i="19"/>
  <c r="AL110" i="19"/>
  <c r="T110" i="19"/>
  <c r="R110" i="19"/>
  <c r="F110" i="19"/>
  <c r="J110" i="19" s="1"/>
  <c r="BH109" i="19"/>
  <c r="AZ109" i="19"/>
  <c r="AL109" i="19"/>
  <c r="T109" i="19"/>
  <c r="R109" i="19"/>
  <c r="K109" i="19"/>
  <c r="J109" i="19"/>
  <c r="F109" i="19"/>
  <c r="I109" i="19" s="1"/>
  <c r="BH108" i="19"/>
  <c r="AZ108" i="19"/>
  <c r="AL108" i="19"/>
  <c r="T108" i="19"/>
  <c r="R108" i="19"/>
  <c r="K108" i="19"/>
  <c r="J108" i="19"/>
  <c r="F108" i="19"/>
  <c r="I108" i="19" s="1"/>
  <c r="BH107" i="19"/>
  <c r="AZ107" i="19"/>
  <c r="AM107" i="19"/>
  <c r="AL107" i="19"/>
  <c r="T107" i="19"/>
  <c r="R107" i="19"/>
  <c r="K107" i="19"/>
  <c r="J107" i="19"/>
  <c r="F107" i="19"/>
  <c r="I107" i="19" s="1"/>
  <c r="BH106" i="19"/>
  <c r="AZ106" i="19"/>
  <c r="AL106" i="19"/>
  <c r="T106" i="19"/>
  <c r="R106" i="19"/>
  <c r="J106" i="19"/>
  <c r="I106" i="19"/>
  <c r="F106" i="19"/>
  <c r="BH105" i="19"/>
  <c r="AZ105" i="19"/>
  <c r="AL105" i="19"/>
  <c r="T105" i="19"/>
  <c r="R105" i="19"/>
  <c r="J105" i="19"/>
  <c r="I105" i="19"/>
  <c r="F105" i="19"/>
  <c r="BH104" i="19"/>
  <c r="AZ104" i="19"/>
  <c r="AL104" i="19"/>
  <c r="T104" i="19"/>
  <c r="R104" i="19"/>
  <c r="F104" i="19"/>
  <c r="BH103" i="19"/>
  <c r="AZ103" i="19"/>
  <c r="AL103" i="19"/>
  <c r="T103" i="19"/>
  <c r="R103" i="19"/>
  <c r="F103" i="19"/>
  <c r="BH102" i="19"/>
  <c r="AZ102" i="19"/>
  <c r="AL102" i="19"/>
  <c r="T102" i="19"/>
  <c r="R102" i="19"/>
  <c r="F102" i="19"/>
  <c r="J102" i="19" s="1"/>
  <c r="BH101" i="19"/>
  <c r="AZ101" i="19"/>
  <c r="AL101" i="19"/>
  <c r="AE101" i="19"/>
  <c r="T101" i="19"/>
  <c r="R101" i="19"/>
  <c r="F101" i="19"/>
  <c r="J101" i="19" s="1"/>
  <c r="BH100" i="19"/>
  <c r="AZ100" i="19"/>
  <c r="AL100" i="19"/>
  <c r="AE100" i="19"/>
  <c r="T100" i="19"/>
  <c r="R100" i="19"/>
  <c r="F100" i="19"/>
  <c r="J100" i="19" s="1"/>
  <c r="BH99" i="19"/>
  <c r="BA99" i="19"/>
  <c r="S99" i="19" s="1"/>
  <c r="AZ99" i="19"/>
  <c r="AL99" i="19"/>
  <c r="AE99" i="19"/>
  <c r="T99" i="19"/>
  <c r="R99" i="19"/>
  <c r="F99" i="19"/>
  <c r="J99" i="19" s="1"/>
  <c r="BH98" i="19"/>
  <c r="BA98" i="19"/>
  <c r="S98" i="19" s="1"/>
  <c r="AZ98" i="19"/>
  <c r="AM98" i="19"/>
  <c r="AV98" i="19" s="1"/>
  <c r="AL98" i="19"/>
  <c r="BI98" i="19" s="1"/>
  <c r="AE98" i="19"/>
  <c r="AD98" i="19"/>
  <c r="AB98" i="19"/>
  <c r="T98" i="19"/>
  <c r="R98" i="19"/>
  <c r="Q98" i="19"/>
  <c r="K98" i="19"/>
  <c r="O98" i="19" s="1"/>
  <c r="I98" i="19"/>
  <c r="F98" i="19"/>
  <c r="BH97" i="19"/>
  <c r="BA97" i="19"/>
  <c r="S97" i="19" s="1"/>
  <c r="AZ97" i="19"/>
  <c r="AL97" i="19"/>
  <c r="AB97" i="19"/>
  <c r="T97" i="19"/>
  <c r="R97" i="19"/>
  <c r="O97" i="19"/>
  <c r="J97" i="19"/>
  <c r="K97" i="19" s="1"/>
  <c r="I97" i="19"/>
  <c r="F97" i="19"/>
  <c r="BH96" i="19"/>
  <c r="AZ96" i="19"/>
  <c r="AL96" i="19"/>
  <c r="T96" i="19"/>
  <c r="R96" i="19"/>
  <c r="I96" i="19"/>
  <c r="F96" i="19"/>
  <c r="J96" i="19" s="1"/>
  <c r="BH95" i="19"/>
  <c r="AZ95" i="19"/>
  <c r="AL95" i="19"/>
  <c r="T95" i="19"/>
  <c r="R95" i="19"/>
  <c r="F95" i="19"/>
  <c r="BH94" i="19"/>
  <c r="AZ94" i="19"/>
  <c r="AL94" i="19"/>
  <c r="T94" i="19"/>
  <c r="R94" i="19"/>
  <c r="F94" i="19"/>
  <c r="BH93" i="19"/>
  <c r="BA93" i="19"/>
  <c r="S93" i="19" s="1"/>
  <c r="AZ93" i="19"/>
  <c r="AL93" i="19"/>
  <c r="AB93" i="19"/>
  <c r="T93" i="19"/>
  <c r="R93" i="19"/>
  <c r="F93" i="19"/>
  <c r="J93" i="19" s="1"/>
  <c r="BH92" i="19"/>
  <c r="AZ92" i="19"/>
  <c r="AL92" i="19"/>
  <c r="T92" i="19"/>
  <c r="R92" i="19"/>
  <c r="F92" i="19"/>
  <c r="J92" i="19" s="1"/>
  <c r="BH91" i="19"/>
  <c r="BA91" i="19"/>
  <c r="S91" i="19" s="1"/>
  <c r="AZ91" i="19"/>
  <c r="AL91" i="19"/>
  <c r="AE91" i="19"/>
  <c r="AB91" i="19"/>
  <c r="T91" i="19"/>
  <c r="R91" i="19"/>
  <c r="K91" i="19"/>
  <c r="J91" i="19"/>
  <c r="O91" i="19" s="1"/>
  <c r="F91" i="19"/>
  <c r="I91" i="19" s="1"/>
  <c r="BH90" i="19"/>
  <c r="BA90" i="19"/>
  <c r="S90" i="19" s="1"/>
  <c r="AZ90" i="19"/>
  <c r="AL90" i="19"/>
  <c r="AE90" i="19"/>
  <c r="AB90" i="19"/>
  <c r="T90" i="19"/>
  <c r="R90" i="19"/>
  <c r="J90" i="19"/>
  <c r="F90" i="19"/>
  <c r="I90" i="19" s="1"/>
  <c r="BH89" i="19"/>
  <c r="AZ89" i="19"/>
  <c r="AL89" i="19"/>
  <c r="AB89" i="19"/>
  <c r="T89" i="19"/>
  <c r="R89" i="19"/>
  <c r="J89" i="19"/>
  <c r="F89" i="19"/>
  <c r="I89" i="19" s="1"/>
  <c r="BH88" i="19"/>
  <c r="AZ88" i="19"/>
  <c r="AL88" i="19"/>
  <c r="T88" i="19"/>
  <c r="R88" i="19"/>
  <c r="I88" i="19"/>
  <c r="F88" i="19"/>
  <c r="J88" i="19" s="1"/>
  <c r="BH87" i="19"/>
  <c r="AZ87" i="19"/>
  <c r="AL87" i="19"/>
  <c r="T87" i="19"/>
  <c r="R87" i="19"/>
  <c r="K87" i="19"/>
  <c r="J87" i="19"/>
  <c r="F87" i="19"/>
  <c r="I87" i="19" s="1"/>
  <c r="BH86" i="19"/>
  <c r="AZ86" i="19"/>
  <c r="AV86" i="19"/>
  <c r="BI86" i="19" s="1"/>
  <c r="AM86" i="19"/>
  <c r="Q86" i="19" s="1"/>
  <c r="AL86" i="19"/>
  <c r="AD86" i="19"/>
  <c r="T86" i="19"/>
  <c r="R86" i="19"/>
  <c r="J86" i="19"/>
  <c r="BA86" i="19" s="1"/>
  <c r="S86" i="19" s="1"/>
  <c r="F86" i="19"/>
  <c r="I86" i="19" s="1"/>
  <c r="BH85" i="19"/>
  <c r="BA85" i="19"/>
  <c r="S85" i="19" s="1"/>
  <c r="AZ85" i="19"/>
  <c r="AM85" i="19"/>
  <c r="AV85" i="19" s="1"/>
  <c r="BI85" i="19" s="1"/>
  <c r="AL85" i="19"/>
  <c r="U85" i="19"/>
  <c r="T85" i="19"/>
  <c r="R85" i="19"/>
  <c r="Q85" i="19"/>
  <c r="O85" i="19"/>
  <c r="J85" i="19"/>
  <c r="K85" i="19" s="1"/>
  <c r="I85" i="19"/>
  <c r="F85" i="19"/>
  <c r="BH84" i="19"/>
  <c r="AZ84" i="19"/>
  <c r="AM84" i="19"/>
  <c r="AV84" i="19" s="1"/>
  <c r="AL84" i="19"/>
  <c r="T84" i="19"/>
  <c r="R84" i="19"/>
  <c r="Q84" i="19"/>
  <c r="K84" i="19"/>
  <c r="I84" i="19"/>
  <c r="F84" i="19"/>
  <c r="J84" i="19" s="1"/>
  <c r="AB84" i="19" s="1"/>
  <c r="BH83" i="19"/>
  <c r="AZ83" i="19"/>
  <c r="AL83" i="19"/>
  <c r="T83" i="19"/>
  <c r="R83" i="19"/>
  <c r="F83" i="19"/>
  <c r="BH82" i="19"/>
  <c r="BA82" i="19"/>
  <c r="AZ82" i="19"/>
  <c r="AL82" i="19"/>
  <c r="T82" i="19"/>
  <c r="S82" i="19"/>
  <c r="R82" i="19"/>
  <c r="J82" i="19"/>
  <c r="F82" i="19"/>
  <c r="I82" i="19" s="1"/>
  <c r="BH81" i="19"/>
  <c r="BA81" i="19"/>
  <c r="AZ81" i="19"/>
  <c r="AL81" i="19"/>
  <c r="T81" i="19"/>
  <c r="S81" i="19"/>
  <c r="R81" i="19"/>
  <c r="J81" i="19"/>
  <c r="AB81" i="19" s="1"/>
  <c r="I81" i="19"/>
  <c r="F81" i="19"/>
  <c r="BH80" i="19"/>
  <c r="AZ80" i="19"/>
  <c r="AL80" i="19"/>
  <c r="T80" i="19"/>
  <c r="R80" i="19"/>
  <c r="F80" i="19"/>
  <c r="J80" i="19" s="1"/>
  <c r="BH79" i="19"/>
  <c r="AZ79" i="19"/>
  <c r="AL79" i="19"/>
  <c r="T79" i="19"/>
  <c r="R79" i="19"/>
  <c r="F79" i="19"/>
  <c r="I79" i="19" s="1"/>
  <c r="BH78" i="19"/>
  <c r="AZ78" i="19"/>
  <c r="AL78" i="19"/>
  <c r="T78" i="19"/>
  <c r="R78" i="19"/>
  <c r="F78" i="19"/>
  <c r="I78" i="19" s="1"/>
  <c r="BH77" i="19"/>
  <c r="AZ77" i="19"/>
  <c r="AL77" i="19"/>
  <c r="T77" i="19"/>
  <c r="R77" i="19"/>
  <c r="F77" i="19"/>
  <c r="I77" i="19" s="1"/>
  <c r="BH76" i="19"/>
  <c r="AZ76" i="19"/>
  <c r="AM76" i="19"/>
  <c r="AL76" i="19"/>
  <c r="T76" i="19"/>
  <c r="R76" i="19"/>
  <c r="K76" i="19"/>
  <c r="F76" i="19"/>
  <c r="J76" i="19" s="1"/>
  <c r="AB76" i="19" s="1"/>
  <c r="BH75" i="19"/>
  <c r="AZ75" i="19"/>
  <c r="AL75" i="19"/>
  <c r="T75" i="19"/>
  <c r="S75" i="19"/>
  <c r="R75" i="19"/>
  <c r="J75" i="19"/>
  <c r="I75" i="19"/>
  <c r="F75" i="19"/>
  <c r="BH74" i="19"/>
  <c r="AZ74" i="19"/>
  <c r="AL74" i="19"/>
  <c r="T74" i="19"/>
  <c r="R74" i="19"/>
  <c r="F74" i="19"/>
  <c r="BH73" i="19"/>
  <c r="AZ73" i="19"/>
  <c r="AL73" i="19"/>
  <c r="AB73" i="19"/>
  <c r="T73" i="19"/>
  <c r="R73" i="19"/>
  <c r="J73" i="19"/>
  <c r="F73" i="19"/>
  <c r="I73" i="19" s="1"/>
  <c r="BH72" i="19"/>
  <c r="BA72" i="19"/>
  <c r="AZ72" i="19"/>
  <c r="AM72" i="19"/>
  <c r="AL72" i="19"/>
  <c r="AB72" i="19"/>
  <c r="T72" i="19"/>
  <c r="S72" i="19"/>
  <c r="R72" i="19"/>
  <c r="K72" i="19"/>
  <c r="J72" i="19"/>
  <c r="I72" i="19"/>
  <c r="F72" i="19"/>
  <c r="BH71" i="19"/>
  <c r="AZ71" i="19"/>
  <c r="AL71" i="19"/>
  <c r="T71" i="19"/>
  <c r="R71" i="19"/>
  <c r="F71" i="19"/>
  <c r="BH70" i="19"/>
  <c r="AZ70" i="19"/>
  <c r="AL70" i="19"/>
  <c r="T70" i="19"/>
  <c r="R70" i="19"/>
  <c r="F70" i="19"/>
  <c r="BH69" i="19"/>
  <c r="AZ69" i="19"/>
  <c r="AM69" i="19"/>
  <c r="Q69" i="19" s="1"/>
  <c r="AL69" i="19"/>
  <c r="AB69" i="19"/>
  <c r="T69" i="19"/>
  <c r="R69" i="19"/>
  <c r="O69" i="19"/>
  <c r="J69" i="19"/>
  <c r="K69" i="19" s="1"/>
  <c r="I69" i="19"/>
  <c r="F69" i="19"/>
  <c r="BH68" i="19"/>
  <c r="AZ68" i="19"/>
  <c r="AL68" i="19"/>
  <c r="T68" i="19"/>
  <c r="R68" i="19"/>
  <c r="F68" i="19"/>
  <c r="BH67" i="19"/>
  <c r="AZ67" i="19"/>
  <c r="AL67" i="19"/>
  <c r="AE67" i="19"/>
  <c r="T67" i="19"/>
  <c r="R67" i="19"/>
  <c r="O67" i="19"/>
  <c r="K67" i="19"/>
  <c r="I67" i="19"/>
  <c r="F67" i="19"/>
  <c r="J67" i="19" s="1"/>
  <c r="BH66" i="19"/>
  <c r="AZ66" i="19"/>
  <c r="AL66" i="19"/>
  <c r="T66" i="19"/>
  <c r="R66" i="19"/>
  <c r="F66" i="19"/>
  <c r="BH65" i="19"/>
  <c r="AZ65" i="19"/>
  <c r="AV65" i="19"/>
  <c r="AM65" i="19"/>
  <c r="AL65" i="19"/>
  <c r="AE65" i="19"/>
  <c r="T65" i="19"/>
  <c r="R65" i="19"/>
  <c r="Q65" i="19"/>
  <c r="O65" i="19"/>
  <c r="J65" i="19"/>
  <c r="K65" i="19" s="1"/>
  <c r="I65" i="19"/>
  <c r="F65" i="19"/>
  <c r="BH64" i="19"/>
  <c r="BA64" i="19"/>
  <c r="S64" i="19" s="1"/>
  <c r="AZ64" i="19"/>
  <c r="AM64" i="19"/>
  <c r="AL64" i="19"/>
  <c r="AE64" i="19"/>
  <c r="AB64" i="19"/>
  <c r="T64" i="19"/>
  <c r="R64" i="19"/>
  <c r="K64" i="19"/>
  <c r="O64" i="19" s="1"/>
  <c r="I64" i="19"/>
  <c r="F64" i="19"/>
  <c r="J64" i="19" s="1"/>
  <c r="BH63" i="19"/>
  <c r="BA63" i="19"/>
  <c r="S63" i="19" s="1"/>
  <c r="AZ63" i="19"/>
  <c r="AL63" i="19"/>
  <c r="AE63" i="19"/>
  <c r="T63" i="19"/>
  <c r="R63" i="19"/>
  <c r="I63" i="19"/>
  <c r="F63" i="19"/>
  <c r="J63" i="19" s="1"/>
  <c r="AZ62" i="19"/>
  <c r="AL62" i="19"/>
  <c r="R62" i="19"/>
  <c r="F62" i="19"/>
  <c r="BH61" i="19"/>
  <c r="AZ61" i="19"/>
  <c r="AL61" i="19"/>
  <c r="T61" i="19"/>
  <c r="R61" i="19"/>
  <c r="F61" i="19"/>
  <c r="I61" i="19" s="1"/>
  <c r="BH60" i="19"/>
  <c r="AZ60" i="19"/>
  <c r="AL60" i="19"/>
  <c r="T60" i="19"/>
  <c r="R60" i="19"/>
  <c r="AM60" i="19"/>
  <c r="I60" i="19"/>
  <c r="F60" i="19"/>
  <c r="BH59" i="19"/>
  <c r="AZ59" i="19"/>
  <c r="AL59" i="19"/>
  <c r="T59" i="19"/>
  <c r="R59" i="19"/>
  <c r="K59" i="19"/>
  <c r="J59" i="19"/>
  <c r="AM59" i="19" s="1"/>
  <c r="I59" i="19"/>
  <c r="F59" i="19"/>
  <c r="BH58" i="19"/>
  <c r="AZ58" i="19"/>
  <c r="AL58" i="19"/>
  <c r="T58" i="19"/>
  <c r="R58" i="19"/>
  <c r="J58" i="19"/>
  <c r="K58" i="19" s="1"/>
  <c r="I58" i="19"/>
  <c r="F58" i="19"/>
  <c r="BH57" i="19"/>
  <c r="AZ57" i="19"/>
  <c r="AL57" i="19"/>
  <c r="T57" i="19"/>
  <c r="R57" i="19"/>
  <c r="F57" i="19"/>
  <c r="BH56" i="19"/>
  <c r="AZ56" i="19"/>
  <c r="AL56" i="19"/>
  <c r="T56" i="19"/>
  <c r="R56" i="19"/>
  <c r="F56" i="19"/>
  <c r="I56" i="19" s="1"/>
  <c r="J56" i="19" s="1"/>
  <c r="BH55" i="19"/>
  <c r="AZ55" i="19"/>
  <c r="AM55" i="19"/>
  <c r="AL55" i="19"/>
  <c r="T55" i="19"/>
  <c r="R55" i="19"/>
  <c r="J55" i="19"/>
  <c r="F55" i="19"/>
  <c r="I55" i="19" s="1"/>
  <c r="BH54" i="19"/>
  <c r="AZ54" i="19"/>
  <c r="AL54" i="19"/>
  <c r="T54" i="19"/>
  <c r="R54" i="19"/>
  <c r="J54" i="19"/>
  <c r="F54" i="19"/>
  <c r="I54" i="19" s="1"/>
  <c r="BH53" i="19"/>
  <c r="AZ53" i="19"/>
  <c r="AL53" i="19"/>
  <c r="T53" i="19"/>
  <c r="S53" i="19"/>
  <c r="R53" i="19"/>
  <c r="I53" i="19"/>
  <c r="F53" i="19"/>
  <c r="J53" i="19" s="1"/>
  <c r="AB53" i="19" s="1"/>
  <c r="BH52" i="19"/>
  <c r="AZ52" i="19"/>
  <c r="AM52" i="19"/>
  <c r="AL52" i="19"/>
  <c r="AE52" i="19"/>
  <c r="T52" i="19"/>
  <c r="R52" i="19"/>
  <c r="I52" i="19"/>
  <c r="F52" i="19"/>
  <c r="J52" i="19" s="1"/>
  <c r="AB52" i="19" s="1"/>
  <c r="BH51" i="19"/>
  <c r="BA51" i="19"/>
  <c r="S51" i="19" s="1"/>
  <c r="AZ51" i="19"/>
  <c r="AL51" i="19"/>
  <c r="T51" i="19"/>
  <c r="R51" i="19"/>
  <c r="K51" i="19"/>
  <c r="I51" i="19"/>
  <c r="F51" i="19"/>
  <c r="J51" i="19" s="1"/>
  <c r="AB51" i="19" s="1"/>
  <c r="BH50" i="19"/>
  <c r="BA50" i="19"/>
  <c r="S50" i="19" s="1"/>
  <c r="AZ50" i="19"/>
  <c r="AL50" i="19"/>
  <c r="T50" i="19"/>
  <c r="R50" i="19"/>
  <c r="J50" i="19"/>
  <c r="F50" i="19"/>
  <c r="I50" i="19" s="1"/>
  <c r="BH49" i="19"/>
  <c r="AZ49" i="19"/>
  <c r="AL49" i="19"/>
  <c r="T49" i="19"/>
  <c r="R49" i="19"/>
  <c r="F49" i="19"/>
  <c r="BH48" i="19"/>
  <c r="AZ48" i="19"/>
  <c r="AL48" i="19"/>
  <c r="T48" i="19"/>
  <c r="R48" i="19"/>
  <c r="F48" i="19"/>
  <c r="J48" i="19" s="1"/>
  <c r="BH47" i="19"/>
  <c r="AZ47" i="19"/>
  <c r="AL47" i="19"/>
  <c r="T47" i="19"/>
  <c r="R47" i="19"/>
  <c r="F47" i="19"/>
  <c r="J47" i="19" s="1"/>
  <c r="BH46" i="19"/>
  <c r="AZ46" i="19"/>
  <c r="AL46" i="19"/>
  <c r="T46" i="19"/>
  <c r="R46" i="19"/>
  <c r="I46" i="19"/>
  <c r="F46" i="19"/>
  <c r="J46" i="19" s="1"/>
  <c r="AM46" i="19" s="1"/>
  <c r="Q46" i="19" s="1"/>
  <c r="BH45" i="19"/>
  <c r="BA45" i="19"/>
  <c r="S45" i="19" s="1"/>
  <c r="AZ45" i="19"/>
  <c r="AL45" i="19"/>
  <c r="T45" i="19"/>
  <c r="R45" i="19"/>
  <c r="J45" i="19"/>
  <c r="F45" i="19"/>
  <c r="I45" i="19" s="1"/>
  <c r="BH44" i="19"/>
  <c r="AZ44" i="19"/>
  <c r="AL44" i="19"/>
  <c r="T44" i="19"/>
  <c r="R44" i="19"/>
  <c r="I44" i="19"/>
  <c r="F44" i="19"/>
  <c r="J44" i="19" s="1"/>
  <c r="BH43" i="19"/>
  <c r="AZ43" i="19"/>
  <c r="AL43" i="19"/>
  <c r="T43" i="19"/>
  <c r="R43" i="19"/>
  <c r="F43" i="19"/>
  <c r="BH42" i="19"/>
  <c r="AZ42" i="19"/>
  <c r="AL42" i="19"/>
  <c r="T42" i="19"/>
  <c r="R42" i="19"/>
  <c r="J42" i="19"/>
  <c r="I42" i="19"/>
  <c r="F42" i="19"/>
  <c r="BH41" i="19"/>
  <c r="AZ41" i="19"/>
  <c r="AL41" i="19"/>
  <c r="T41" i="19"/>
  <c r="R41" i="19"/>
  <c r="J41" i="19"/>
  <c r="I41" i="19"/>
  <c r="F41" i="19"/>
  <c r="BH40" i="19"/>
  <c r="AZ40" i="19"/>
  <c r="AM40" i="19"/>
  <c r="AV40" i="19" s="1"/>
  <c r="AL40" i="19"/>
  <c r="T40" i="19"/>
  <c r="R40" i="19"/>
  <c r="K40" i="19"/>
  <c r="F40" i="19"/>
  <c r="J40" i="19" s="1"/>
  <c r="BH39" i="19"/>
  <c r="BA39" i="19"/>
  <c r="S39" i="19" s="1"/>
  <c r="AZ39" i="19"/>
  <c r="AL39" i="19"/>
  <c r="T39" i="19"/>
  <c r="R39" i="19"/>
  <c r="K39" i="19"/>
  <c r="F39" i="19"/>
  <c r="J39" i="19" s="1"/>
  <c r="BH38" i="19"/>
  <c r="BA38" i="19"/>
  <c r="S38" i="19" s="1"/>
  <c r="AZ38" i="19"/>
  <c r="AL38" i="19"/>
  <c r="T38" i="19"/>
  <c r="R38" i="19"/>
  <c r="K38" i="19"/>
  <c r="F38" i="19"/>
  <c r="J38" i="19" s="1"/>
  <c r="BH37" i="19"/>
  <c r="BA37" i="19"/>
  <c r="S37" i="19" s="1"/>
  <c r="AZ37" i="19"/>
  <c r="AL37" i="19"/>
  <c r="T37" i="19"/>
  <c r="R37" i="19"/>
  <c r="F37" i="19"/>
  <c r="J37" i="19" s="1"/>
  <c r="BH36" i="19"/>
  <c r="AZ36" i="19"/>
  <c r="AL36" i="19"/>
  <c r="T36" i="19"/>
  <c r="R36" i="19"/>
  <c r="I36" i="19"/>
  <c r="F36" i="19"/>
  <c r="J36" i="19" s="1"/>
  <c r="BA36" i="19" s="1"/>
  <c r="S36" i="19" s="1"/>
  <c r="BH35" i="19"/>
  <c r="BA35" i="19"/>
  <c r="S35" i="19" s="1"/>
  <c r="AZ35" i="19"/>
  <c r="AL35" i="19"/>
  <c r="T35" i="19"/>
  <c r="R35" i="19"/>
  <c r="I35" i="19"/>
  <c r="F35" i="19"/>
  <c r="J35" i="19" s="1"/>
  <c r="BH34" i="19"/>
  <c r="AZ34" i="19"/>
  <c r="AL34" i="19"/>
  <c r="T34" i="19"/>
  <c r="R34" i="19"/>
  <c r="F34" i="19"/>
  <c r="I34" i="19" s="1"/>
  <c r="BH33" i="19"/>
  <c r="AZ33" i="19"/>
  <c r="AM33" i="19"/>
  <c r="Q33" i="19" s="1"/>
  <c r="AL33" i="19"/>
  <c r="T33" i="19"/>
  <c r="R33" i="19"/>
  <c r="J33" i="19"/>
  <c r="K33" i="19" s="1"/>
  <c r="I33" i="19"/>
  <c r="F33" i="19"/>
  <c r="AZ32" i="19"/>
  <c r="AL32" i="19"/>
  <c r="R32" i="19"/>
  <c r="F32" i="19"/>
  <c r="AD32" i="19" s="1"/>
  <c r="BH31" i="19"/>
  <c r="AZ31" i="19"/>
  <c r="AL31" i="19"/>
  <c r="T31" i="19"/>
  <c r="R31" i="19"/>
  <c r="F31" i="19"/>
  <c r="J31" i="19" s="1"/>
  <c r="BH30" i="19"/>
  <c r="AZ30" i="19"/>
  <c r="AL30" i="19"/>
  <c r="T30" i="19"/>
  <c r="R30" i="19"/>
  <c r="F30" i="19"/>
  <c r="J30" i="19" s="1"/>
  <c r="AE30" i="19" s="1"/>
  <c r="BH29" i="19"/>
  <c r="AZ29" i="19"/>
  <c r="AL29" i="19"/>
  <c r="T29" i="19"/>
  <c r="R29" i="19"/>
  <c r="F29" i="19"/>
  <c r="J29" i="19" s="1"/>
  <c r="BH28" i="19"/>
  <c r="BA28" i="19"/>
  <c r="AZ28" i="19"/>
  <c r="AM28" i="19"/>
  <c r="AV28" i="19" s="1"/>
  <c r="AL28" i="19"/>
  <c r="BI28" i="19" s="1"/>
  <c r="AE28" i="19"/>
  <c r="AD28" i="19"/>
  <c r="AB28" i="19"/>
  <c r="T28" i="19"/>
  <c r="S28" i="19"/>
  <c r="R28" i="19"/>
  <c r="Q28" i="19"/>
  <c r="U28" i="19" s="1"/>
  <c r="O28" i="19"/>
  <c r="K28" i="19"/>
  <c r="F28" i="19"/>
  <c r="I28" i="19" s="1"/>
  <c r="BH27" i="19"/>
  <c r="AZ27" i="19"/>
  <c r="AL27" i="19"/>
  <c r="T27" i="19"/>
  <c r="R27" i="19"/>
  <c r="K27" i="19"/>
  <c r="I27" i="19"/>
  <c r="F27" i="19"/>
  <c r="J27" i="19" s="1"/>
  <c r="BH26" i="19"/>
  <c r="AZ26" i="19"/>
  <c r="AL26" i="19"/>
  <c r="T26" i="19"/>
  <c r="R26" i="19"/>
  <c r="F26" i="19"/>
  <c r="I26" i="19" s="1"/>
  <c r="BH25" i="19"/>
  <c r="AZ25" i="19"/>
  <c r="AL25" i="19"/>
  <c r="T25" i="19"/>
  <c r="R25" i="19"/>
  <c r="F25" i="19"/>
  <c r="I25" i="19" s="1"/>
  <c r="BH24" i="19"/>
  <c r="AZ24" i="19"/>
  <c r="AL24" i="19"/>
  <c r="T24" i="19"/>
  <c r="R24" i="19"/>
  <c r="AB24" i="19"/>
  <c r="I24" i="19"/>
  <c r="F24" i="19"/>
  <c r="BH23" i="19"/>
  <c r="AZ23" i="19"/>
  <c r="AL23" i="19"/>
  <c r="T23" i="19"/>
  <c r="R23" i="19"/>
  <c r="J23" i="19"/>
  <c r="I23" i="19"/>
  <c r="F23" i="19"/>
  <c r="BH22" i="19"/>
  <c r="AZ22" i="19"/>
  <c r="AL22" i="19"/>
  <c r="T22" i="19"/>
  <c r="R22" i="19"/>
  <c r="F22" i="19"/>
  <c r="BH21" i="19"/>
  <c r="AZ21" i="19"/>
  <c r="AL21" i="19"/>
  <c r="T21" i="19"/>
  <c r="R21" i="19"/>
  <c r="F21" i="19"/>
  <c r="J21" i="19" s="1"/>
  <c r="BH20" i="19"/>
  <c r="BA20" i="19"/>
  <c r="AZ20" i="19"/>
  <c r="AM20" i="19"/>
  <c r="AL20" i="19"/>
  <c r="AB20" i="19"/>
  <c r="T20" i="19"/>
  <c r="S20" i="19"/>
  <c r="R20" i="19"/>
  <c r="K20" i="19"/>
  <c r="O20" i="19" s="1"/>
  <c r="I20" i="19"/>
  <c r="F20" i="19"/>
  <c r="J20" i="19" s="1"/>
  <c r="AE20" i="19" s="1"/>
  <c r="BH19" i="19"/>
  <c r="AZ19" i="19"/>
  <c r="AL19" i="19"/>
  <c r="T19" i="19"/>
  <c r="R19" i="19"/>
  <c r="F19" i="19"/>
  <c r="I19" i="19" s="1"/>
  <c r="BH18" i="19"/>
  <c r="BA18" i="19"/>
  <c r="S18" i="19" s="1"/>
  <c r="AZ18" i="19"/>
  <c r="AM18" i="19"/>
  <c r="Q18" i="19" s="1"/>
  <c r="U18" i="19" s="1"/>
  <c r="AL18" i="19"/>
  <c r="AE18" i="19"/>
  <c r="AB18" i="19"/>
  <c r="T18" i="19"/>
  <c r="R18" i="19"/>
  <c r="O18" i="19"/>
  <c r="J18" i="19"/>
  <c r="K18" i="19" s="1"/>
  <c r="I18" i="19"/>
  <c r="F18" i="19"/>
  <c r="BH17" i="19"/>
  <c r="BA17" i="19"/>
  <c r="AZ17" i="19"/>
  <c r="AM17" i="19"/>
  <c r="AV17" i="19" s="1"/>
  <c r="BI17" i="19" s="1"/>
  <c r="AL17" i="19"/>
  <c r="AE17" i="19"/>
  <c r="AB17" i="19"/>
  <c r="T17" i="19"/>
  <c r="S17" i="19"/>
  <c r="R17" i="19"/>
  <c r="O17" i="19"/>
  <c r="J17" i="19"/>
  <c r="K17" i="19" s="1"/>
  <c r="I17" i="19"/>
  <c r="F17" i="19"/>
  <c r="BH16" i="19"/>
  <c r="BA16" i="19"/>
  <c r="S16" i="19" s="1"/>
  <c r="AZ16" i="19"/>
  <c r="AM16" i="19"/>
  <c r="AV16" i="19" s="1"/>
  <c r="AL16" i="19"/>
  <c r="AE16" i="19"/>
  <c r="AD16" i="19"/>
  <c r="AB16" i="19"/>
  <c r="U16" i="19"/>
  <c r="T16" i="19"/>
  <c r="R16" i="19"/>
  <c r="Q16" i="19"/>
  <c r="O16" i="19"/>
  <c r="K16" i="19"/>
  <c r="F16" i="19"/>
  <c r="I16" i="19" s="1"/>
  <c r="BH15" i="19"/>
  <c r="AZ15" i="19"/>
  <c r="AV15" i="19"/>
  <c r="AL15" i="19"/>
  <c r="AE15" i="19"/>
  <c r="AB15" i="19"/>
  <c r="T15" i="19"/>
  <c r="R15" i="19"/>
  <c r="Q15" i="19"/>
  <c r="O15" i="19"/>
  <c r="K15" i="19"/>
  <c r="I15" i="19"/>
  <c r="F15" i="19"/>
  <c r="J15" i="19" s="1"/>
  <c r="AM15" i="19" s="1"/>
  <c r="BH14" i="19"/>
  <c r="AZ14" i="19"/>
  <c r="AL14" i="19"/>
  <c r="T14" i="19"/>
  <c r="R14" i="19"/>
  <c r="F14" i="19"/>
  <c r="BH13" i="19"/>
  <c r="BA13" i="19"/>
  <c r="S13" i="19" s="1"/>
  <c r="AZ13" i="19"/>
  <c r="AL13" i="19"/>
  <c r="T13" i="19"/>
  <c r="R13" i="19"/>
  <c r="J13" i="19"/>
  <c r="I13" i="19"/>
  <c r="F13" i="19"/>
  <c r="BH12" i="19"/>
  <c r="AZ12" i="19"/>
  <c r="AM12" i="19"/>
  <c r="AV12" i="19" s="1"/>
  <c r="AL12" i="19"/>
  <c r="AE12" i="19"/>
  <c r="T12" i="19"/>
  <c r="R12" i="19"/>
  <c r="K12" i="19"/>
  <c r="J12" i="19"/>
  <c r="F12" i="19"/>
  <c r="I12" i="19" s="1"/>
  <c r="BH11" i="19"/>
  <c r="AZ11" i="19"/>
  <c r="AL11" i="19"/>
  <c r="T11" i="19"/>
  <c r="R11" i="19"/>
  <c r="I11" i="19"/>
  <c r="F11" i="19"/>
  <c r="J11" i="19" s="1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57" i="18"/>
  <c r="J55" i="18"/>
  <c r="J12" i="18"/>
  <c r="J13" i="18"/>
  <c r="J14" i="18"/>
  <c r="J15" i="18"/>
  <c r="J17" i="18"/>
  <c r="J18" i="18"/>
  <c r="J19" i="18"/>
  <c r="J20" i="18"/>
  <c r="J21" i="18"/>
  <c r="J22" i="18"/>
  <c r="J23" i="18"/>
  <c r="J24" i="18"/>
  <c r="J25" i="18"/>
  <c r="J26" i="18"/>
  <c r="J27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11" i="18"/>
  <c r="I17" i="18"/>
  <c r="F15" i="18"/>
  <c r="F27" i="18"/>
  <c r="F97" i="18"/>
  <c r="Q120" i="19" l="1"/>
  <c r="U120" i="19" s="1"/>
  <c r="AV120" i="19"/>
  <c r="BI120" i="19" s="1"/>
  <c r="AV59" i="19"/>
  <c r="Q59" i="19"/>
  <c r="AB59" i="19"/>
  <c r="AE59" i="19"/>
  <c r="AB124" i="19"/>
  <c r="AE124" i="19"/>
  <c r="AB32" i="19"/>
  <c r="AV123" i="19"/>
  <c r="K123" i="19"/>
  <c r="O123" i="19" s="1"/>
  <c r="T126" i="19"/>
  <c r="AH28" i="19"/>
  <c r="V28" i="19" s="1"/>
  <c r="AG28" i="19"/>
  <c r="AM31" i="19"/>
  <c r="BA31" i="19"/>
  <c r="S31" i="19" s="1"/>
  <c r="K31" i="19"/>
  <c r="O31" i="19" s="1"/>
  <c r="AE31" i="19"/>
  <c r="AB31" i="19"/>
  <c r="O35" i="19"/>
  <c r="K21" i="19"/>
  <c r="O21" i="19" s="1"/>
  <c r="AM21" i="19"/>
  <c r="AB21" i="19"/>
  <c r="AE21" i="19"/>
  <c r="BA21" i="19"/>
  <c r="S21" i="19" s="1"/>
  <c r="K29" i="19"/>
  <c r="O29" i="19" s="1"/>
  <c r="AE29" i="19"/>
  <c r="AB29" i="19"/>
  <c r="AM29" i="19"/>
  <c r="BA29" i="19"/>
  <c r="S29" i="19" s="1"/>
  <c r="AE11" i="19"/>
  <c r="K11" i="19"/>
  <c r="O11" i="19" s="1"/>
  <c r="AB11" i="19"/>
  <c r="AM11" i="19"/>
  <c r="BA11" i="19"/>
  <c r="BI16" i="19"/>
  <c r="I21" i="19"/>
  <c r="AM45" i="19"/>
  <c r="AE45" i="19"/>
  <c r="K45" i="19"/>
  <c r="O45" i="19" s="1"/>
  <c r="AL126" i="19"/>
  <c r="BA23" i="19"/>
  <c r="S23" i="19" s="1"/>
  <c r="AB23" i="19"/>
  <c r="AM23" i="19"/>
  <c r="AE23" i="19"/>
  <c r="AM24" i="19"/>
  <c r="AE24" i="19"/>
  <c r="K24" i="19"/>
  <c r="O24" i="19" s="1"/>
  <c r="AM32" i="19"/>
  <c r="K32" i="19"/>
  <c r="O32" i="19" s="1"/>
  <c r="AM47" i="19"/>
  <c r="AE47" i="19"/>
  <c r="AB47" i="19"/>
  <c r="K47" i="19"/>
  <c r="O47" i="19" s="1"/>
  <c r="BA54" i="19"/>
  <c r="S54" i="19" s="1"/>
  <c r="AD54" i="19"/>
  <c r="AM54" i="19"/>
  <c r="O54" i="19"/>
  <c r="AE54" i="19"/>
  <c r="K54" i="19"/>
  <c r="AB54" i="19"/>
  <c r="AE56" i="19"/>
  <c r="AM56" i="19"/>
  <c r="AB56" i="19"/>
  <c r="BA56" i="19"/>
  <c r="S56" i="19" s="1"/>
  <c r="AM73" i="19"/>
  <c r="AE73" i="19"/>
  <c r="BA73" i="19"/>
  <c r="S73" i="19" s="1"/>
  <c r="K73" i="19"/>
  <c r="O73" i="19" s="1"/>
  <c r="J74" i="19"/>
  <c r="I74" i="19"/>
  <c r="Q12" i="19"/>
  <c r="AH17" i="19"/>
  <c r="V17" i="19" s="1"/>
  <c r="K23" i="19"/>
  <c r="O23" i="19" s="1"/>
  <c r="I31" i="19"/>
  <c r="I32" i="19"/>
  <c r="BA32" i="19"/>
  <c r="S32" i="19" s="1"/>
  <c r="K35" i="19"/>
  <c r="AB45" i="19"/>
  <c r="I47" i="19"/>
  <c r="K48" i="19"/>
  <c r="AE48" i="19"/>
  <c r="O48" i="19"/>
  <c r="BA48" i="19"/>
  <c r="S48" i="19" s="1"/>
  <c r="AB48" i="19"/>
  <c r="AM48" i="19"/>
  <c r="J49" i="19"/>
  <c r="I49" i="19"/>
  <c r="K56" i="19"/>
  <c r="O56" i="19" s="1"/>
  <c r="J57" i="19"/>
  <c r="I57" i="19"/>
  <c r="AV76" i="19"/>
  <c r="BI76" i="19" s="1"/>
  <c r="Q76" i="19"/>
  <c r="U76" i="19" s="1"/>
  <c r="R126" i="19"/>
  <c r="Q17" i="19"/>
  <c r="U17" i="19" s="1"/>
  <c r="AG17" i="19" s="1"/>
  <c r="W17" i="19" s="1"/>
  <c r="BA24" i="19"/>
  <c r="S24" i="19" s="1"/>
  <c r="AM27" i="19"/>
  <c r="BA27" i="19"/>
  <c r="S27" i="19" s="1"/>
  <c r="AB27" i="19"/>
  <c r="O27" i="19"/>
  <c r="AE27" i="19"/>
  <c r="J34" i="19"/>
  <c r="Q40" i="19"/>
  <c r="AV52" i="19"/>
  <c r="BI52" i="19" s="1"/>
  <c r="Q52" i="19"/>
  <c r="J71" i="19"/>
  <c r="I71" i="19"/>
  <c r="K75" i="19"/>
  <c r="O75" i="19" s="1"/>
  <c r="AM75" i="19"/>
  <c r="AB75" i="19"/>
  <c r="J22" i="19"/>
  <c r="I22" i="19"/>
  <c r="K30" i="19"/>
  <c r="O30" i="19" s="1"/>
  <c r="AB30" i="19"/>
  <c r="BA30" i="19"/>
  <c r="S30" i="19" s="1"/>
  <c r="I70" i="19"/>
  <c r="J70" i="19"/>
  <c r="J26" i="19"/>
  <c r="I29" i="19"/>
  <c r="AM30" i="19"/>
  <c r="AE44" i="19"/>
  <c r="AB44" i="19"/>
  <c r="K44" i="19"/>
  <c r="O44" i="19" s="1"/>
  <c r="BA44" i="19"/>
  <c r="S44" i="19" s="1"/>
  <c r="AM44" i="19"/>
  <c r="AE88" i="19"/>
  <c r="AM88" i="19"/>
  <c r="K88" i="19"/>
  <c r="AB88" i="19"/>
  <c r="O88" i="19"/>
  <c r="BA88" i="19"/>
  <c r="S88" i="19" s="1"/>
  <c r="AV18" i="19"/>
  <c r="BI18" i="19" s="1"/>
  <c r="K53" i="19"/>
  <c r="AM53" i="19"/>
  <c r="O53" i="19"/>
  <c r="AD24" i="19"/>
  <c r="AE32" i="19"/>
  <c r="AV33" i="19"/>
  <c r="BI33" i="19" s="1"/>
  <c r="AH18" i="19"/>
  <c r="V18" i="19" s="1"/>
  <c r="AG18" i="19"/>
  <c r="W18" i="19" s="1"/>
  <c r="BH126" i="19"/>
  <c r="AE13" i="19"/>
  <c r="AM13" i="19"/>
  <c r="AB13" i="19"/>
  <c r="F126" i="19"/>
  <c r="BA12" i="19"/>
  <c r="S12" i="19" s="1"/>
  <c r="AB12" i="19"/>
  <c r="O12" i="19"/>
  <c r="K13" i="19"/>
  <c r="O13" i="19" s="1"/>
  <c r="I14" i="19"/>
  <c r="J14" i="19"/>
  <c r="AH16" i="19"/>
  <c r="V16" i="19" s="1"/>
  <c r="AG16" i="19"/>
  <c r="AV20" i="19"/>
  <c r="BI20" i="19" s="1"/>
  <c r="Q20" i="19"/>
  <c r="U20" i="19" s="1"/>
  <c r="AH20" i="19" s="1"/>
  <c r="V20" i="19" s="1"/>
  <c r="AE35" i="19"/>
  <c r="AM35" i="19"/>
  <c r="AB35" i="19"/>
  <c r="K36" i="19"/>
  <c r="O36" i="19" s="1"/>
  <c r="AE36" i="19"/>
  <c r="AB36" i="19"/>
  <c r="AM36" i="19"/>
  <c r="BA47" i="19"/>
  <c r="S47" i="19" s="1"/>
  <c r="J68" i="19"/>
  <c r="I68" i="19"/>
  <c r="AB33" i="19"/>
  <c r="BA33" i="19"/>
  <c r="S33" i="19" s="1"/>
  <c r="U33" i="19" s="1"/>
  <c r="AE42" i="19"/>
  <c r="AM42" i="19"/>
  <c r="O42" i="19"/>
  <c r="AB42" i="19"/>
  <c r="K42" i="19"/>
  <c r="BA42" i="19"/>
  <c r="S42" i="19" s="1"/>
  <c r="Q60" i="19"/>
  <c r="AV60" i="19"/>
  <c r="J25" i="19"/>
  <c r="I30" i="19"/>
  <c r="O33" i="19"/>
  <c r="AE33" i="19"/>
  <c r="O37" i="19"/>
  <c r="AM37" i="19"/>
  <c r="AB37" i="19"/>
  <c r="AB38" i="19"/>
  <c r="O38" i="19"/>
  <c r="AM38" i="19"/>
  <c r="AD38" i="19"/>
  <c r="O39" i="19"/>
  <c r="AM39" i="19"/>
  <c r="AB39" i="19"/>
  <c r="BA40" i="19"/>
  <c r="S40" i="19" s="1"/>
  <c r="AB40" i="19"/>
  <c r="O40" i="19"/>
  <c r="AE40" i="19"/>
  <c r="U46" i="19"/>
  <c r="BA15" i="19"/>
  <c r="S15" i="19" s="1"/>
  <c r="U15" i="19" s="1"/>
  <c r="J19" i="19"/>
  <c r="I37" i="19"/>
  <c r="AE37" i="19"/>
  <c r="I38" i="19"/>
  <c r="AE38" i="19"/>
  <c r="I39" i="19"/>
  <c r="AE39" i="19"/>
  <c r="I40" i="19"/>
  <c r="BA41" i="19"/>
  <c r="S41" i="19" s="1"/>
  <c r="AB41" i="19"/>
  <c r="AE41" i="19"/>
  <c r="K41" i="19"/>
  <c r="O41" i="19" s="1"/>
  <c r="AM41" i="19"/>
  <c r="J43" i="19"/>
  <c r="I43" i="19"/>
  <c r="Q55" i="19"/>
  <c r="U55" i="19" s="1"/>
  <c r="AV55" i="19"/>
  <c r="U86" i="19"/>
  <c r="AM122" i="19"/>
  <c r="AE122" i="19"/>
  <c r="BA122" i="19"/>
  <c r="S122" i="19" s="1"/>
  <c r="AB122" i="19"/>
  <c r="K122" i="19"/>
  <c r="O122" i="19" s="1"/>
  <c r="Q121" i="19"/>
  <c r="AV121" i="19"/>
  <c r="BA92" i="19"/>
  <c r="S92" i="19" s="1"/>
  <c r="AB92" i="19"/>
  <c r="O92" i="19"/>
  <c r="AM92" i="19"/>
  <c r="AE92" i="19"/>
  <c r="K92" i="19"/>
  <c r="O51" i="19"/>
  <c r="BA58" i="19"/>
  <c r="S58" i="19" s="1"/>
  <c r="AE69" i="19"/>
  <c r="AE72" i="19"/>
  <c r="O72" i="19"/>
  <c r="AB85" i="19"/>
  <c r="AE93" i="19"/>
  <c r="K93" i="19"/>
  <c r="AM93" i="19"/>
  <c r="O93" i="19"/>
  <c r="AV46" i="19"/>
  <c r="BI46" i="19" s="1"/>
  <c r="BA52" i="19"/>
  <c r="S52" i="19" s="1"/>
  <c r="AB58" i="19"/>
  <c r="AM63" i="19"/>
  <c r="AB63" i="19"/>
  <c r="K63" i="19"/>
  <c r="O63" i="19" s="1"/>
  <c r="J83" i="19"/>
  <c r="I83" i="19"/>
  <c r="O84" i="19"/>
  <c r="BA84" i="19"/>
  <c r="AE84" i="19"/>
  <c r="AE85" i="19"/>
  <c r="BA55" i="19"/>
  <c r="S55" i="19" s="1"/>
  <c r="AB55" i="19"/>
  <c r="AE58" i="19"/>
  <c r="BA60" i="19"/>
  <c r="S60" i="19" s="1"/>
  <c r="AB60" i="19"/>
  <c r="I66" i="19"/>
  <c r="J66" i="19"/>
  <c r="Q72" i="19"/>
  <c r="U72" i="19" s="1"/>
  <c r="AV72" i="19"/>
  <c r="BI72" i="19" s="1"/>
  <c r="BA80" i="19"/>
  <c r="S80" i="19" s="1"/>
  <c r="AB80" i="19"/>
  <c r="AE80" i="19"/>
  <c r="AM82" i="19"/>
  <c r="AE82" i="19"/>
  <c r="AB82" i="19"/>
  <c r="AH85" i="19"/>
  <c r="V85" i="19" s="1"/>
  <c r="AG85" i="19"/>
  <c r="J94" i="19"/>
  <c r="I94" i="19"/>
  <c r="J95" i="19"/>
  <c r="I95" i="19"/>
  <c r="J104" i="19"/>
  <c r="I104" i="19"/>
  <c r="K46" i="19"/>
  <c r="AB46" i="19"/>
  <c r="BA46" i="19"/>
  <c r="S46" i="19" s="1"/>
  <c r="I48" i="19"/>
  <c r="K52" i="19"/>
  <c r="O52" i="19" s="1"/>
  <c r="K55" i="19"/>
  <c r="O55" i="19" s="1"/>
  <c r="AE55" i="19"/>
  <c r="O58" i="19"/>
  <c r="K60" i="19"/>
  <c r="O60" i="19" s="1"/>
  <c r="AE60" i="19"/>
  <c r="AV64" i="19"/>
  <c r="BI64" i="19" s="1"/>
  <c r="Q64" i="19"/>
  <c r="U64" i="19" s="1"/>
  <c r="AH64" i="19" s="1"/>
  <c r="V64" i="19" s="1"/>
  <c r="AV69" i="19"/>
  <c r="BI69" i="19" s="1"/>
  <c r="J77" i="19"/>
  <c r="J78" i="19"/>
  <c r="J79" i="19"/>
  <c r="I80" i="19"/>
  <c r="AE81" i="19"/>
  <c r="K82" i="19"/>
  <c r="O82" i="19" s="1"/>
  <c r="AB86" i="19"/>
  <c r="AE86" i="19"/>
  <c r="O46" i="19"/>
  <c r="AD46" i="19"/>
  <c r="AM50" i="19"/>
  <c r="AE50" i="19"/>
  <c r="AB50" i="19"/>
  <c r="AE76" i="19"/>
  <c r="O76" i="19"/>
  <c r="BA76" i="19"/>
  <c r="S76" i="19" s="1"/>
  <c r="K80" i="19"/>
  <c r="O80" i="19" s="1"/>
  <c r="K81" i="19"/>
  <c r="O81" i="19" s="1"/>
  <c r="K86" i="19"/>
  <c r="O86" i="19" s="1"/>
  <c r="AE102" i="19"/>
  <c r="BA102" i="19"/>
  <c r="S102" i="19" s="1"/>
  <c r="AB102" i="19"/>
  <c r="K102" i="19"/>
  <c r="O102" i="19" s="1"/>
  <c r="AM102" i="19"/>
  <c r="AZ126" i="19"/>
  <c r="AE46" i="19"/>
  <c r="K50" i="19"/>
  <c r="O50" i="19" s="1"/>
  <c r="AM51" i="19"/>
  <c r="AE51" i="19"/>
  <c r="AM58" i="19"/>
  <c r="O59" i="19"/>
  <c r="BA59" i="19"/>
  <c r="S59" i="19" s="1"/>
  <c r="U59" i="19" s="1"/>
  <c r="J61" i="19"/>
  <c r="J62" i="19"/>
  <c r="I62" i="19"/>
  <c r="BA69" i="19"/>
  <c r="S69" i="19" s="1"/>
  <c r="U69" i="19" s="1"/>
  <c r="I76" i="19"/>
  <c r="AM80" i="19"/>
  <c r="AM81" i="19"/>
  <c r="AM87" i="19"/>
  <c r="AE87" i="19"/>
  <c r="BA87" i="19"/>
  <c r="S87" i="19" s="1"/>
  <c r="AB87" i="19"/>
  <c r="O87" i="19"/>
  <c r="AE108" i="19"/>
  <c r="BA108" i="19"/>
  <c r="S108" i="19" s="1"/>
  <c r="AD108" i="19"/>
  <c r="AB108" i="19"/>
  <c r="O108" i="19"/>
  <c r="AM108" i="19"/>
  <c r="AM67" i="19"/>
  <c r="BA67" i="19"/>
  <c r="S67" i="19" s="1"/>
  <c r="AB67" i="19"/>
  <c r="U98" i="19"/>
  <c r="AG98" i="19" s="1"/>
  <c r="W98" i="19" s="1"/>
  <c r="J103" i="19"/>
  <c r="I103" i="19"/>
  <c r="AE105" i="19"/>
  <c r="BA105" i="19"/>
  <c r="S105" i="19" s="1"/>
  <c r="AB105" i="19"/>
  <c r="K105" i="19"/>
  <c r="O105" i="19" s="1"/>
  <c r="AM105" i="19"/>
  <c r="AE106" i="19"/>
  <c r="BA106" i="19"/>
  <c r="S106" i="19" s="1"/>
  <c r="AB106" i="19"/>
  <c r="O106" i="19"/>
  <c r="K106" i="19"/>
  <c r="AM106" i="19"/>
  <c r="Q107" i="19"/>
  <c r="U107" i="19" s="1"/>
  <c r="AV107" i="19"/>
  <c r="BI107" i="19" s="1"/>
  <c r="AM110" i="19"/>
  <c r="AE110" i="19"/>
  <c r="AB110" i="19"/>
  <c r="BA110" i="19"/>
  <c r="S110" i="19" s="1"/>
  <c r="K110" i="19"/>
  <c r="K111" i="19"/>
  <c r="O111" i="19" s="1"/>
  <c r="AM111" i="19"/>
  <c r="AE111" i="19"/>
  <c r="AB111" i="19"/>
  <c r="BA111" i="19"/>
  <c r="S111" i="19" s="1"/>
  <c r="AE114" i="19"/>
  <c r="BA114" i="19"/>
  <c r="S114" i="19" s="1"/>
  <c r="AB114" i="19"/>
  <c r="K114" i="19"/>
  <c r="O114" i="19" s="1"/>
  <c r="AM114" i="19"/>
  <c r="K99" i="19"/>
  <c r="O99" i="19" s="1"/>
  <c r="AM99" i="19"/>
  <c r="AB99" i="19"/>
  <c r="BA100" i="19"/>
  <c r="S100" i="19" s="1"/>
  <c r="AB100" i="19"/>
  <c r="K100" i="19"/>
  <c r="O100" i="19" s="1"/>
  <c r="AM100" i="19"/>
  <c r="O110" i="19"/>
  <c r="Q119" i="19"/>
  <c r="AV119" i="19"/>
  <c r="AE121" i="19"/>
  <c r="BA121" i="19"/>
  <c r="S121" i="19" s="1"/>
  <c r="AB121" i="19"/>
  <c r="AB65" i="19"/>
  <c r="BA65" i="19"/>
  <c r="S65" i="19" s="1"/>
  <c r="U65" i="19" s="1"/>
  <c r="AG65" i="19" s="1"/>
  <c r="K89" i="19"/>
  <c r="O89" i="19" s="1"/>
  <c r="AE89" i="19"/>
  <c r="BA89" i="19"/>
  <c r="S89" i="19" s="1"/>
  <c r="AM89" i="19"/>
  <c r="J116" i="19"/>
  <c r="I116" i="19"/>
  <c r="J117" i="19"/>
  <c r="I117" i="19"/>
  <c r="K121" i="19"/>
  <c r="O121" i="19" s="1"/>
  <c r="AE118" i="19"/>
  <c r="BA118" i="19"/>
  <c r="S118" i="19" s="1"/>
  <c r="AD118" i="19"/>
  <c r="AB118" i="19"/>
  <c r="O118" i="19"/>
  <c r="K118" i="19"/>
  <c r="AM118" i="19"/>
  <c r="K90" i="19"/>
  <c r="O90" i="19" s="1"/>
  <c r="AM90" i="19"/>
  <c r="AM96" i="19"/>
  <c r="O96" i="19"/>
  <c r="AE96" i="19"/>
  <c r="K96" i="19"/>
  <c r="BA96" i="19"/>
  <c r="S96" i="19" s="1"/>
  <c r="AB96" i="19"/>
  <c r="AH98" i="19"/>
  <c r="V98" i="19" s="1"/>
  <c r="BA101" i="19"/>
  <c r="S101" i="19" s="1"/>
  <c r="AB101" i="19"/>
  <c r="O101" i="19"/>
  <c r="K101" i="19"/>
  <c r="AM101" i="19"/>
  <c r="BA113" i="19"/>
  <c r="S113" i="19" s="1"/>
  <c r="AB113" i="19"/>
  <c r="K113" i="19"/>
  <c r="O113" i="19" s="1"/>
  <c r="AM113" i="19"/>
  <c r="AE120" i="19"/>
  <c r="BA120" i="19"/>
  <c r="S120" i="19" s="1"/>
  <c r="AB120" i="19"/>
  <c r="K120" i="19"/>
  <c r="O120" i="19" s="1"/>
  <c r="AE107" i="19"/>
  <c r="BA107" i="19"/>
  <c r="S107" i="19" s="1"/>
  <c r="AB107" i="19"/>
  <c r="O107" i="19"/>
  <c r="AM109" i="19"/>
  <c r="AE109" i="19"/>
  <c r="BA109" i="19"/>
  <c r="S109" i="19" s="1"/>
  <c r="AB109" i="19"/>
  <c r="O109" i="19"/>
  <c r="K112" i="19"/>
  <c r="O112" i="19" s="1"/>
  <c r="AM112" i="19"/>
  <c r="J115" i="19"/>
  <c r="I115" i="19"/>
  <c r="AE119" i="19"/>
  <c r="BA119" i="19"/>
  <c r="S119" i="19" s="1"/>
  <c r="AB119" i="19"/>
  <c r="K119" i="19"/>
  <c r="O119" i="19" s="1"/>
  <c r="AE97" i="19"/>
  <c r="AB123" i="19"/>
  <c r="BA123" i="19"/>
  <c r="S123" i="19" s="1"/>
  <c r="U123" i="19" s="1"/>
  <c r="I93" i="19"/>
  <c r="I101" i="19"/>
  <c r="I102" i="19"/>
  <c r="I114" i="19"/>
  <c r="AE123" i="19"/>
  <c r="AM124" i="19"/>
  <c r="I92" i="19"/>
  <c r="I99" i="19"/>
  <c r="I126" i="19" s="1"/>
  <c r="I100" i="19"/>
  <c r="AM91" i="19"/>
  <c r="I111" i="19"/>
  <c r="I112" i="19"/>
  <c r="AM97" i="19"/>
  <c r="I110" i="19"/>
  <c r="BA124" i="19"/>
  <c r="S124" i="19" s="1"/>
  <c r="K124" i="19"/>
  <c r="BG126" i="18"/>
  <c r="BF126" i="18"/>
  <c r="BE126" i="18"/>
  <c r="BD126" i="18"/>
  <c r="BC126" i="18"/>
  <c r="BB126" i="18"/>
  <c r="AY126" i="18"/>
  <c r="AX126" i="18"/>
  <c r="AW126" i="18"/>
  <c r="AU126" i="18"/>
  <c r="AT126" i="18"/>
  <c r="AS126" i="18"/>
  <c r="AR126" i="18"/>
  <c r="AQ126" i="18"/>
  <c r="AP126" i="18"/>
  <c r="AO126" i="18"/>
  <c r="AN126" i="18"/>
  <c r="AK126" i="18"/>
  <c r="AJ126" i="18"/>
  <c r="AI126" i="18"/>
  <c r="AF126" i="18"/>
  <c r="AC126" i="18"/>
  <c r="Y126" i="18"/>
  <c r="X126" i="18"/>
  <c r="P126" i="18"/>
  <c r="H126" i="18"/>
  <c r="G126" i="18"/>
  <c r="E126" i="18"/>
  <c r="D126" i="18"/>
  <c r="BH125" i="18"/>
  <c r="BH124" i="18"/>
  <c r="AZ124" i="18"/>
  <c r="T124" i="18"/>
  <c r="R124" i="18"/>
  <c r="I124" i="18"/>
  <c r="J124" i="18" s="1"/>
  <c r="BH123" i="18"/>
  <c r="AZ123" i="18"/>
  <c r="AL123" i="18"/>
  <c r="T123" i="18"/>
  <c r="R123" i="18"/>
  <c r="F123" i="18"/>
  <c r="I123" i="18" s="1"/>
  <c r="BH122" i="18"/>
  <c r="AZ122" i="18"/>
  <c r="AL122" i="18"/>
  <c r="T122" i="18"/>
  <c r="R122" i="18"/>
  <c r="K122" i="18"/>
  <c r="F122" i="18"/>
  <c r="I122" i="18" s="1"/>
  <c r="BH121" i="18"/>
  <c r="AZ121" i="18"/>
  <c r="AL121" i="18"/>
  <c r="T121" i="18"/>
  <c r="R121" i="18"/>
  <c r="K121" i="18"/>
  <c r="F121" i="18"/>
  <c r="I121" i="18" s="1"/>
  <c r="BH120" i="18"/>
  <c r="AZ120" i="18"/>
  <c r="AL120" i="18"/>
  <c r="T120" i="18"/>
  <c r="R120" i="18"/>
  <c r="I120" i="18"/>
  <c r="F120" i="18"/>
  <c r="BH119" i="18"/>
  <c r="AZ119" i="18"/>
  <c r="AL119" i="18"/>
  <c r="T119" i="18"/>
  <c r="R119" i="18"/>
  <c r="I119" i="18"/>
  <c r="F119" i="18"/>
  <c r="BH118" i="18"/>
  <c r="AZ118" i="18"/>
  <c r="AM118" i="18"/>
  <c r="AL118" i="18"/>
  <c r="T118" i="18"/>
  <c r="R118" i="18"/>
  <c r="K118" i="18"/>
  <c r="I118" i="18"/>
  <c r="F118" i="18"/>
  <c r="BH117" i="18"/>
  <c r="AZ117" i="18"/>
  <c r="AL117" i="18"/>
  <c r="T117" i="18"/>
  <c r="R117" i="18"/>
  <c r="I117" i="18"/>
  <c r="F117" i="18"/>
  <c r="BH116" i="18"/>
  <c r="AZ116" i="18"/>
  <c r="AM116" i="18"/>
  <c r="AL116" i="18"/>
  <c r="T116" i="18"/>
  <c r="R116" i="18"/>
  <c r="I116" i="18"/>
  <c r="F116" i="18"/>
  <c r="BH115" i="18"/>
  <c r="AZ115" i="18"/>
  <c r="AL115" i="18"/>
  <c r="T115" i="18"/>
  <c r="R115" i="18"/>
  <c r="I115" i="18"/>
  <c r="F115" i="18"/>
  <c r="BH114" i="18"/>
  <c r="AZ114" i="18"/>
  <c r="AL114" i="18"/>
  <c r="T114" i="18"/>
  <c r="R114" i="18"/>
  <c r="F114" i="18"/>
  <c r="I114" i="18" s="1"/>
  <c r="BH113" i="18"/>
  <c r="AZ113" i="18"/>
  <c r="AL113" i="18"/>
  <c r="T113" i="18"/>
  <c r="R113" i="18"/>
  <c r="F113" i="18"/>
  <c r="I113" i="18" s="1"/>
  <c r="BH112" i="18"/>
  <c r="AZ112" i="18"/>
  <c r="AM112" i="18"/>
  <c r="AL112" i="18"/>
  <c r="AE112" i="18"/>
  <c r="T112" i="18"/>
  <c r="R112" i="18"/>
  <c r="I112" i="18"/>
  <c r="F112" i="18"/>
  <c r="BH111" i="18"/>
  <c r="AZ111" i="18"/>
  <c r="AL111" i="18"/>
  <c r="AB111" i="18"/>
  <c r="T111" i="18"/>
  <c r="R111" i="18"/>
  <c r="I111" i="18"/>
  <c r="F111" i="18"/>
  <c r="BH110" i="18"/>
  <c r="BA110" i="18"/>
  <c r="S110" i="18" s="1"/>
  <c r="AZ110" i="18"/>
  <c r="AL110" i="18"/>
  <c r="AB110" i="18"/>
  <c r="T110" i="18"/>
  <c r="R110" i="18"/>
  <c r="F110" i="18"/>
  <c r="I110" i="18" s="1"/>
  <c r="AM110" i="18" s="1"/>
  <c r="AV110" i="18" s="1"/>
  <c r="BH109" i="18"/>
  <c r="BA109" i="18"/>
  <c r="S109" i="18" s="1"/>
  <c r="AZ109" i="18"/>
  <c r="AL109" i="18"/>
  <c r="T109" i="18"/>
  <c r="R109" i="18"/>
  <c r="K109" i="18"/>
  <c r="O109" i="18" s="1"/>
  <c r="I109" i="18"/>
  <c r="F109" i="18"/>
  <c r="BH108" i="18"/>
  <c r="AZ108" i="18"/>
  <c r="AL108" i="18"/>
  <c r="T108" i="18"/>
  <c r="R108" i="18"/>
  <c r="I108" i="18"/>
  <c r="F108" i="18"/>
  <c r="BH107" i="18"/>
  <c r="AZ107" i="18"/>
  <c r="AL107" i="18"/>
  <c r="T107" i="18"/>
  <c r="R107" i="18"/>
  <c r="K107" i="18"/>
  <c r="O107" i="18" s="1"/>
  <c r="I107" i="18"/>
  <c r="F107" i="18"/>
  <c r="BH106" i="18"/>
  <c r="AZ106" i="18"/>
  <c r="AL106" i="18"/>
  <c r="T106" i="18"/>
  <c r="R106" i="18"/>
  <c r="I106" i="18"/>
  <c r="F106" i="18"/>
  <c r="BH105" i="18"/>
  <c r="AZ105" i="18"/>
  <c r="AL105" i="18"/>
  <c r="AE105" i="18"/>
  <c r="T105" i="18"/>
  <c r="R105" i="18"/>
  <c r="I105" i="18"/>
  <c r="F105" i="18"/>
  <c r="BH104" i="18"/>
  <c r="AZ104" i="18"/>
  <c r="AL104" i="18"/>
  <c r="T104" i="18"/>
  <c r="R104" i="18"/>
  <c r="I104" i="18"/>
  <c r="F104" i="18"/>
  <c r="BH103" i="18"/>
  <c r="BA103" i="18"/>
  <c r="S103" i="18" s="1"/>
  <c r="AZ103" i="18"/>
  <c r="AM103" i="18"/>
  <c r="AL103" i="18"/>
  <c r="AB103" i="18"/>
  <c r="T103" i="18"/>
  <c r="R103" i="18"/>
  <c r="F103" i="18"/>
  <c r="I103" i="18" s="1"/>
  <c r="BH102" i="18"/>
  <c r="AZ102" i="18"/>
  <c r="AL102" i="18"/>
  <c r="T102" i="18"/>
  <c r="R102" i="18"/>
  <c r="K102" i="18"/>
  <c r="F102" i="18"/>
  <c r="I102" i="18" s="1"/>
  <c r="BH101" i="18"/>
  <c r="AZ101" i="18"/>
  <c r="AL101" i="18"/>
  <c r="T101" i="18"/>
  <c r="R101" i="18"/>
  <c r="F101" i="18"/>
  <c r="I101" i="18" s="1"/>
  <c r="BH100" i="18"/>
  <c r="AZ100" i="18"/>
  <c r="AL100" i="18"/>
  <c r="T100" i="18"/>
  <c r="R100" i="18"/>
  <c r="F100" i="18"/>
  <c r="I100" i="18" s="1"/>
  <c r="BH99" i="18"/>
  <c r="BA99" i="18"/>
  <c r="S99" i="18" s="1"/>
  <c r="AZ99" i="18"/>
  <c r="AL99" i="18"/>
  <c r="AB99" i="18"/>
  <c r="T99" i="18"/>
  <c r="R99" i="18"/>
  <c r="F99" i="18"/>
  <c r="I99" i="18" s="1"/>
  <c r="AM99" i="18" s="1"/>
  <c r="BH98" i="18"/>
  <c r="BA98" i="18"/>
  <c r="S98" i="18" s="1"/>
  <c r="AZ98" i="18"/>
  <c r="AL98" i="18"/>
  <c r="AE98" i="18"/>
  <c r="AD98" i="18"/>
  <c r="T98" i="18"/>
  <c r="R98" i="18"/>
  <c r="F98" i="18"/>
  <c r="I98" i="18" s="1"/>
  <c r="BH97" i="18"/>
  <c r="AZ97" i="18"/>
  <c r="AL97" i="18"/>
  <c r="T97" i="18"/>
  <c r="R97" i="18"/>
  <c r="I97" i="18"/>
  <c r="AE97" i="18" s="1"/>
  <c r="BH96" i="18"/>
  <c r="AZ96" i="18"/>
  <c r="AL96" i="18"/>
  <c r="AE96" i="18"/>
  <c r="T96" i="18"/>
  <c r="R96" i="18"/>
  <c r="I96" i="18"/>
  <c r="F96" i="18"/>
  <c r="BH95" i="18"/>
  <c r="AZ95" i="18"/>
  <c r="AL95" i="18"/>
  <c r="AE95" i="18"/>
  <c r="T95" i="18"/>
  <c r="R95" i="18"/>
  <c r="K95" i="18"/>
  <c r="I95" i="18"/>
  <c r="F95" i="18"/>
  <c r="BH94" i="18"/>
  <c r="AZ94" i="18"/>
  <c r="AL94" i="18"/>
  <c r="T94" i="18"/>
  <c r="R94" i="18"/>
  <c r="F94" i="18"/>
  <c r="I94" i="18" s="1"/>
  <c r="BH93" i="18"/>
  <c r="AZ93" i="18"/>
  <c r="AL93" i="18"/>
  <c r="T93" i="18"/>
  <c r="R93" i="18"/>
  <c r="F93" i="18"/>
  <c r="I93" i="18" s="1"/>
  <c r="BH92" i="18"/>
  <c r="AZ92" i="18"/>
  <c r="AL92" i="18"/>
  <c r="T92" i="18"/>
  <c r="R92" i="18"/>
  <c r="K92" i="18"/>
  <c r="F92" i="18"/>
  <c r="I92" i="18" s="1"/>
  <c r="BH91" i="18"/>
  <c r="AZ91" i="18"/>
  <c r="AL91" i="18"/>
  <c r="AE91" i="18"/>
  <c r="T91" i="18"/>
  <c r="R91" i="18"/>
  <c r="K91" i="18"/>
  <c r="F91" i="18"/>
  <c r="I91" i="18" s="1"/>
  <c r="BH90" i="18"/>
  <c r="AZ90" i="18"/>
  <c r="AL90" i="18"/>
  <c r="T90" i="18"/>
  <c r="R90" i="18"/>
  <c r="F90" i="18"/>
  <c r="I90" i="18" s="1"/>
  <c r="BH89" i="18"/>
  <c r="AZ89" i="18"/>
  <c r="AL89" i="18"/>
  <c r="T89" i="18"/>
  <c r="R89" i="18"/>
  <c r="I89" i="18"/>
  <c r="AB89" i="18" s="1"/>
  <c r="F89" i="18"/>
  <c r="BH88" i="18"/>
  <c r="AZ88" i="18"/>
  <c r="AL88" i="18"/>
  <c r="T88" i="18"/>
  <c r="R88" i="18"/>
  <c r="I88" i="18"/>
  <c r="F88" i="18"/>
  <c r="BH87" i="18"/>
  <c r="AZ87" i="18"/>
  <c r="AL87" i="18"/>
  <c r="T87" i="18"/>
  <c r="R87" i="18"/>
  <c r="I87" i="18"/>
  <c r="F87" i="18"/>
  <c r="BH86" i="18"/>
  <c r="AZ86" i="18"/>
  <c r="AL86" i="18"/>
  <c r="AD86" i="18"/>
  <c r="T86" i="18"/>
  <c r="R86" i="18"/>
  <c r="I86" i="18"/>
  <c r="AE86" i="18" s="1"/>
  <c r="F86" i="18"/>
  <c r="BH85" i="18"/>
  <c r="BA85" i="18"/>
  <c r="S85" i="18" s="1"/>
  <c r="AZ85" i="18"/>
  <c r="AL85" i="18"/>
  <c r="AB85" i="18"/>
  <c r="T85" i="18"/>
  <c r="R85" i="18"/>
  <c r="K85" i="18"/>
  <c r="O85" i="18" s="1"/>
  <c r="F85" i="18"/>
  <c r="I85" i="18" s="1"/>
  <c r="AM85" i="18" s="1"/>
  <c r="AV85" i="18" s="1"/>
  <c r="BI85" i="18" s="1"/>
  <c r="BH84" i="18"/>
  <c r="BA84" i="18"/>
  <c r="S84" i="18" s="1"/>
  <c r="AZ84" i="18"/>
  <c r="AL84" i="18"/>
  <c r="T84" i="18"/>
  <c r="R84" i="18"/>
  <c r="K84" i="18"/>
  <c r="F84" i="18"/>
  <c r="I84" i="18" s="1"/>
  <c r="BH83" i="18"/>
  <c r="BA83" i="18"/>
  <c r="S83" i="18" s="1"/>
  <c r="AZ83" i="18"/>
  <c r="AM83" i="18"/>
  <c r="AL83" i="18"/>
  <c r="AE83" i="18"/>
  <c r="AB83" i="18"/>
  <c r="T83" i="18"/>
  <c r="R83" i="18"/>
  <c r="K83" i="18"/>
  <c r="O83" i="18" s="1"/>
  <c r="F83" i="18"/>
  <c r="I83" i="18" s="1"/>
  <c r="BH82" i="18"/>
  <c r="BA82" i="18"/>
  <c r="S82" i="18" s="1"/>
  <c r="AZ82" i="18"/>
  <c r="AM82" i="18"/>
  <c r="Q82" i="18" s="1"/>
  <c r="AL82" i="18"/>
  <c r="AB82" i="18"/>
  <c r="T82" i="18"/>
  <c r="R82" i="18"/>
  <c r="K82" i="18"/>
  <c r="AE82" i="18"/>
  <c r="I82" i="18"/>
  <c r="F82" i="18"/>
  <c r="BH81" i="18"/>
  <c r="BA81" i="18"/>
  <c r="S81" i="18" s="1"/>
  <c r="AZ81" i="18"/>
  <c r="AL81" i="18"/>
  <c r="T81" i="18"/>
  <c r="R81" i="18"/>
  <c r="K81" i="18"/>
  <c r="AM81" i="18"/>
  <c r="I81" i="18"/>
  <c r="F81" i="18"/>
  <c r="BH80" i="18"/>
  <c r="AZ80" i="18"/>
  <c r="AL80" i="18"/>
  <c r="T80" i="18"/>
  <c r="R80" i="18"/>
  <c r="F80" i="18"/>
  <c r="I80" i="18" s="1"/>
  <c r="BH79" i="18"/>
  <c r="AZ79" i="18"/>
  <c r="AL79" i="18"/>
  <c r="T79" i="18"/>
  <c r="R79" i="18"/>
  <c r="I79" i="18"/>
  <c r="F79" i="18"/>
  <c r="BH78" i="18"/>
  <c r="AZ78" i="18"/>
  <c r="AM78" i="18"/>
  <c r="Q78" i="18" s="1"/>
  <c r="AL78" i="18"/>
  <c r="T78" i="18"/>
  <c r="R78" i="18"/>
  <c r="K78" i="18"/>
  <c r="I78" i="18"/>
  <c r="F78" i="18"/>
  <c r="BH77" i="18"/>
  <c r="AZ77" i="18"/>
  <c r="AM77" i="18"/>
  <c r="AL77" i="18"/>
  <c r="T77" i="18"/>
  <c r="R77" i="18"/>
  <c r="I77" i="18"/>
  <c r="AE77" i="18" s="1"/>
  <c r="F77" i="18"/>
  <c r="BH76" i="18"/>
  <c r="AZ76" i="18"/>
  <c r="AL76" i="18"/>
  <c r="T76" i="18"/>
  <c r="R76" i="18"/>
  <c r="F76" i="18"/>
  <c r="I76" i="18" s="1"/>
  <c r="BH75" i="18"/>
  <c r="AZ75" i="18"/>
  <c r="AL75" i="18"/>
  <c r="T75" i="18"/>
  <c r="S75" i="18"/>
  <c r="R75" i="18"/>
  <c r="K75" i="18"/>
  <c r="F75" i="18"/>
  <c r="I75" i="18" s="1"/>
  <c r="BH74" i="18"/>
  <c r="AZ74" i="18"/>
  <c r="AL74" i="18"/>
  <c r="T74" i="18"/>
  <c r="R74" i="18"/>
  <c r="K74" i="18"/>
  <c r="O74" i="18" s="1"/>
  <c r="F74" i="18"/>
  <c r="I74" i="18" s="1"/>
  <c r="AE74" i="18" s="1"/>
  <c r="BH73" i="18"/>
  <c r="AZ73" i="18"/>
  <c r="AL73" i="18"/>
  <c r="T73" i="18"/>
  <c r="R73" i="18"/>
  <c r="I73" i="18"/>
  <c r="F73" i="18"/>
  <c r="BH72" i="18"/>
  <c r="AZ72" i="18"/>
  <c r="AL72" i="18"/>
  <c r="AE72" i="18"/>
  <c r="AB72" i="18"/>
  <c r="T72" i="18"/>
  <c r="R72" i="18"/>
  <c r="F72" i="18"/>
  <c r="I72" i="18" s="1"/>
  <c r="BH71" i="18"/>
  <c r="AZ71" i="18"/>
  <c r="AL71" i="18"/>
  <c r="T71" i="18"/>
  <c r="R71" i="18"/>
  <c r="K71" i="18"/>
  <c r="AB71" i="18"/>
  <c r="F71" i="18"/>
  <c r="I71" i="18" s="1"/>
  <c r="BH70" i="18"/>
  <c r="AZ70" i="18"/>
  <c r="AL70" i="18"/>
  <c r="T70" i="18"/>
  <c r="R70" i="18"/>
  <c r="I70" i="18"/>
  <c r="F70" i="18"/>
  <c r="BH69" i="18"/>
  <c r="AZ69" i="18"/>
  <c r="AL69" i="18"/>
  <c r="T69" i="18"/>
  <c r="R69" i="18"/>
  <c r="K69" i="18"/>
  <c r="I69" i="18"/>
  <c r="F69" i="18"/>
  <c r="BH68" i="18"/>
  <c r="AZ68" i="18"/>
  <c r="AL68" i="18"/>
  <c r="T68" i="18"/>
  <c r="R68" i="18"/>
  <c r="I68" i="18"/>
  <c r="F68" i="18"/>
  <c r="BH67" i="18"/>
  <c r="AZ67" i="18"/>
  <c r="AL67" i="18"/>
  <c r="T67" i="18"/>
  <c r="R67" i="18"/>
  <c r="F67" i="18"/>
  <c r="I67" i="18" s="1"/>
  <c r="K67" i="18" s="1"/>
  <c r="BH66" i="18"/>
  <c r="AZ66" i="18"/>
  <c r="AL66" i="18"/>
  <c r="T66" i="18"/>
  <c r="R66" i="18"/>
  <c r="I66" i="18"/>
  <c r="F66" i="18"/>
  <c r="BH65" i="18"/>
  <c r="BA65" i="18"/>
  <c r="S65" i="18" s="1"/>
  <c r="AZ65" i="18"/>
  <c r="AM65" i="18"/>
  <c r="AV65" i="18" s="1"/>
  <c r="AL65" i="18"/>
  <c r="T65" i="18"/>
  <c r="R65" i="18"/>
  <c r="K65" i="18"/>
  <c r="F65" i="18"/>
  <c r="I65" i="18" s="1"/>
  <c r="BH64" i="18"/>
  <c r="AZ64" i="18"/>
  <c r="AL64" i="18"/>
  <c r="AE64" i="18"/>
  <c r="T64" i="18"/>
  <c r="R64" i="18"/>
  <c r="K64" i="18"/>
  <c r="F64" i="18"/>
  <c r="I64" i="18" s="1"/>
  <c r="BH63" i="18"/>
  <c r="AZ63" i="18"/>
  <c r="AL63" i="18"/>
  <c r="AB63" i="18"/>
  <c r="T63" i="18"/>
  <c r="R63" i="18"/>
  <c r="K63" i="18"/>
  <c r="O63" i="18" s="1"/>
  <c r="AE63" i="18"/>
  <c r="F63" i="18"/>
  <c r="I63" i="18" s="1"/>
  <c r="AZ62" i="18"/>
  <c r="AL62" i="18"/>
  <c r="R62" i="18"/>
  <c r="AM62" i="18"/>
  <c r="I62" i="18"/>
  <c r="F62" i="18"/>
  <c r="BH61" i="18"/>
  <c r="AZ61" i="18"/>
  <c r="AL61" i="18"/>
  <c r="AB61" i="18"/>
  <c r="T61" i="18"/>
  <c r="R61" i="18"/>
  <c r="F61" i="18"/>
  <c r="I61" i="18" s="1"/>
  <c r="BH60" i="18"/>
  <c r="AZ60" i="18"/>
  <c r="AM60" i="18"/>
  <c r="AV60" i="18" s="1"/>
  <c r="AL60" i="18"/>
  <c r="T60" i="18"/>
  <c r="R60" i="18"/>
  <c r="F60" i="18"/>
  <c r="I60" i="18" s="1"/>
  <c r="BH59" i="18"/>
  <c r="AZ59" i="18"/>
  <c r="AL59" i="18"/>
  <c r="T59" i="18"/>
  <c r="R59" i="18"/>
  <c r="I59" i="18"/>
  <c r="AM59" i="18" s="1"/>
  <c r="F59" i="18"/>
  <c r="BH58" i="18"/>
  <c r="AZ58" i="18"/>
  <c r="AL58" i="18"/>
  <c r="T58" i="18"/>
  <c r="R58" i="18"/>
  <c r="F58" i="18"/>
  <c r="I58" i="18" s="1"/>
  <c r="BH57" i="18"/>
  <c r="AZ57" i="18"/>
  <c r="AL57" i="18"/>
  <c r="T57" i="18"/>
  <c r="R57" i="18"/>
  <c r="F57" i="18"/>
  <c r="I57" i="18" s="1"/>
  <c r="BH56" i="18"/>
  <c r="AZ56" i="18"/>
  <c r="AL56" i="18"/>
  <c r="AB56" i="18"/>
  <c r="T56" i="18"/>
  <c r="R56" i="18"/>
  <c r="K56" i="18"/>
  <c r="J56" i="18"/>
  <c r="I56" i="18"/>
  <c r="F56" i="18"/>
  <c r="BH55" i="18"/>
  <c r="AZ55" i="18"/>
  <c r="AL55" i="18"/>
  <c r="AE55" i="18"/>
  <c r="AB55" i="18"/>
  <c r="T55" i="18"/>
  <c r="R55" i="18"/>
  <c r="K55" i="18"/>
  <c r="O55" i="18" s="1"/>
  <c r="BA55" i="18"/>
  <c r="S55" i="18" s="1"/>
  <c r="I55" i="18"/>
  <c r="F55" i="18"/>
  <c r="BH54" i="18"/>
  <c r="BA54" i="18"/>
  <c r="S54" i="18" s="1"/>
  <c r="AZ54" i="18"/>
  <c r="AL54" i="18"/>
  <c r="T54" i="18"/>
  <c r="R54" i="18"/>
  <c r="J54" i="18"/>
  <c r="I54" i="18"/>
  <c r="F54" i="18"/>
  <c r="BH53" i="18"/>
  <c r="AZ53" i="18"/>
  <c r="AL53" i="18"/>
  <c r="T53" i="18"/>
  <c r="S53" i="18"/>
  <c r="R53" i="18"/>
  <c r="K53" i="18"/>
  <c r="I53" i="18"/>
  <c r="F53" i="18"/>
  <c r="BH52" i="18"/>
  <c r="AZ52" i="18"/>
  <c r="AL52" i="18"/>
  <c r="T52" i="18"/>
  <c r="R52" i="18"/>
  <c r="K52" i="18"/>
  <c r="O52" i="18" s="1"/>
  <c r="F52" i="18"/>
  <c r="I52" i="18" s="1"/>
  <c r="BH51" i="18"/>
  <c r="AZ51" i="18"/>
  <c r="AL51" i="18"/>
  <c r="T51" i="18"/>
  <c r="R51" i="18"/>
  <c r="I51" i="18"/>
  <c r="AM51" i="18" s="1"/>
  <c r="F51" i="18"/>
  <c r="BH50" i="18"/>
  <c r="AZ50" i="18"/>
  <c r="AM50" i="18"/>
  <c r="AV50" i="18" s="1"/>
  <c r="AL50" i="18"/>
  <c r="T50" i="18"/>
  <c r="R50" i="18"/>
  <c r="Q50" i="18"/>
  <c r="I50" i="18"/>
  <c r="F50" i="18"/>
  <c r="BH49" i="18"/>
  <c r="BA49" i="18"/>
  <c r="S49" i="18" s="1"/>
  <c r="AZ49" i="18"/>
  <c r="AM49" i="18"/>
  <c r="AL49" i="18"/>
  <c r="T49" i="18"/>
  <c r="R49" i="18"/>
  <c r="K49" i="18"/>
  <c r="I49" i="18"/>
  <c r="F49" i="18"/>
  <c r="BH48" i="18"/>
  <c r="AZ48" i="18"/>
  <c r="AL48" i="18"/>
  <c r="T48" i="18"/>
  <c r="R48" i="18"/>
  <c r="I48" i="18"/>
  <c r="AB48" i="18" s="1"/>
  <c r="F48" i="18"/>
  <c r="BH47" i="18"/>
  <c r="BA47" i="18"/>
  <c r="AZ47" i="18"/>
  <c r="AL47" i="18"/>
  <c r="AE47" i="18"/>
  <c r="T47" i="18"/>
  <c r="S47" i="18"/>
  <c r="R47" i="18"/>
  <c r="K47" i="18"/>
  <c r="O47" i="18" s="1"/>
  <c r="AM47" i="18"/>
  <c r="Q47" i="18" s="1"/>
  <c r="U47" i="18" s="1"/>
  <c r="F47" i="18"/>
  <c r="I47" i="18" s="1"/>
  <c r="BH46" i="18"/>
  <c r="AZ46" i="18"/>
  <c r="AL46" i="18"/>
  <c r="T46" i="18"/>
  <c r="R46" i="18"/>
  <c r="F46" i="18"/>
  <c r="I46" i="18" s="1"/>
  <c r="BH45" i="18"/>
  <c r="AZ45" i="18"/>
  <c r="AL45" i="18"/>
  <c r="T45" i="18"/>
  <c r="R45" i="18"/>
  <c r="I45" i="18"/>
  <c r="AB45" i="18" s="1"/>
  <c r="F45" i="18"/>
  <c r="BH44" i="18"/>
  <c r="AZ44" i="18"/>
  <c r="AM44" i="18"/>
  <c r="Q44" i="18" s="1"/>
  <c r="AL44" i="18"/>
  <c r="T44" i="18"/>
  <c r="R44" i="18"/>
  <c r="I44" i="18"/>
  <c r="F44" i="18"/>
  <c r="BH43" i="18"/>
  <c r="AZ43" i="18"/>
  <c r="AL43" i="18"/>
  <c r="T43" i="18"/>
  <c r="R43" i="18"/>
  <c r="I43" i="18"/>
  <c r="F43" i="18"/>
  <c r="BH42" i="18"/>
  <c r="AZ42" i="18"/>
  <c r="AM42" i="18"/>
  <c r="AV42" i="18" s="1"/>
  <c r="AL42" i="18"/>
  <c r="T42" i="18"/>
  <c r="R42" i="18"/>
  <c r="F42" i="18"/>
  <c r="I42" i="18" s="1"/>
  <c r="BH41" i="18"/>
  <c r="BA41" i="18"/>
  <c r="S41" i="18" s="1"/>
  <c r="AZ41" i="18"/>
  <c r="AL41" i="18"/>
  <c r="T41" i="18"/>
  <c r="R41" i="18"/>
  <c r="I41" i="18"/>
  <c r="AB41" i="18" s="1"/>
  <c r="F41" i="18"/>
  <c r="BH40" i="18"/>
  <c r="AZ40" i="18"/>
  <c r="AL40" i="18"/>
  <c r="AE40" i="18"/>
  <c r="T40" i="18"/>
  <c r="R40" i="18"/>
  <c r="I40" i="18"/>
  <c r="F40" i="18"/>
  <c r="BH39" i="18"/>
  <c r="AZ39" i="18"/>
  <c r="AL39" i="18"/>
  <c r="T39" i="18"/>
  <c r="R39" i="18"/>
  <c r="F39" i="18"/>
  <c r="I39" i="18" s="1"/>
  <c r="BH38" i="18"/>
  <c r="AZ38" i="18"/>
  <c r="AL38" i="18"/>
  <c r="T38" i="18"/>
  <c r="R38" i="18"/>
  <c r="F38" i="18"/>
  <c r="I38" i="18" s="1"/>
  <c r="BH37" i="18"/>
  <c r="AZ37" i="18"/>
  <c r="AL37" i="18"/>
  <c r="T37" i="18"/>
  <c r="R37" i="18"/>
  <c r="F37" i="18"/>
  <c r="I37" i="18" s="1"/>
  <c r="AM37" i="18" s="1"/>
  <c r="AV37" i="18" s="1"/>
  <c r="BH36" i="18"/>
  <c r="AZ36" i="18"/>
  <c r="AL36" i="18"/>
  <c r="T36" i="18"/>
  <c r="R36" i="18"/>
  <c r="F36" i="18"/>
  <c r="I36" i="18" s="1"/>
  <c r="BH35" i="18"/>
  <c r="AZ35" i="18"/>
  <c r="AL35" i="18"/>
  <c r="AE35" i="18"/>
  <c r="T35" i="18"/>
  <c r="R35" i="18"/>
  <c r="K35" i="18"/>
  <c r="I35" i="18"/>
  <c r="F35" i="18"/>
  <c r="BH34" i="18"/>
  <c r="AZ34" i="18"/>
  <c r="AM34" i="18"/>
  <c r="Q34" i="18" s="1"/>
  <c r="AL34" i="18"/>
  <c r="T34" i="18"/>
  <c r="R34" i="18"/>
  <c r="F34" i="18"/>
  <c r="I34" i="18" s="1"/>
  <c r="BH33" i="18"/>
  <c r="AZ33" i="18"/>
  <c r="AL33" i="18"/>
  <c r="AE33" i="18"/>
  <c r="AB33" i="18"/>
  <c r="T33" i="18"/>
  <c r="R33" i="18"/>
  <c r="K33" i="18"/>
  <c r="F33" i="18"/>
  <c r="I33" i="18" s="1"/>
  <c r="AZ32" i="18"/>
  <c r="AM32" i="18"/>
  <c r="Q32" i="18" s="1"/>
  <c r="AL32" i="18"/>
  <c r="R32" i="18"/>
  <c r="I32" i="18"/>
  <c r="F32" i="18"/>
  <c r="BH31" i="18"/>
  <c r="AZ31" i="18"/>
  <c r="AL31" i="18"/>
  <c r="T31" i="18"/>
  <c r="R31" i="18"/>
  <c r="I31" i="18"/>
  <c r="F31" i="18"/>
  <c r="BH30" i="18"/>
  <c r="AZ30" i="18"/>
  <c r="AM30" i="18"/>
  <c r="AL30" i="18"/>
  <c r="T30" i="18"/>
  <c r="R30" i="18"/>
  <c r="I30" i="18"/>
  <c r="F30" i="18"/>
  <c r="BH29" i="18"/>
  <c r="BA29" i="18"/>
  <c r="S29" i="18" s="1"/>
  <c r="AZ29" i="18"/>
  <c r="AL29" i="18"/>
  <c r="AE29" i="18"/>
  <c r="AB29" i="18"/>
  <c r="T29" i="18"/>
  <c r="R29" i="18"/>
  <c r="K29" i="18"/>
  <c r="F29" i="18"/>
  <c r="I29" i="18" s="1"/>
  <c r="BH28" i="18"/>
  <c r="AZ28" i="18"/>
  <c r="AL28" i="18"/>
  <c r="T28" i="18"/>
  <c r="R28" i="18"/>
  <c r="K28" i="18"/>
  <c r="AD28" i="18"/>
  <c r="I28" i="18"/>
  <c r="F28" i="18"/>
  <c r="BH27" i="18"/>
  <c r="AZ27" i="18"/>
  <c r="AL27" i="18"/>
  <c r="T27" i="18"/>
  <c r="R27" i="18"/>
  <c r="I27" i="18"/>
  <c r="BH26" i="18"/>
  <c r="AZ26" i="18"/>
  <c r="AL26" i="18"/>
  <c r="T26" i="18"/>
  <c r="R26" i="18"/>
  <c r="I26" i="18"/>
  <c r="F26" i="18"/>
  <c r="BH25" i="18"/>
  <c r="AZ25" i="18"/>
  <c r="AL25" i="18"/>
  <c r="T25" i="18"/>
  <c r="R25" i="18"/>
  <c r="I25" i="18"/>
  <c r="F25" i="18"/>
  <c r="BH24" i="18"/>
  <c r="AZ24" i="18"/>
  <c r="AL24" i="18"/>
  <c r="AE24" i="18"/>
  <c r="T24" i="18"/>
  <c r="R24" i="18"/>
  <c r="K24" i="18"/>
  <c r="O24" i="18" s="1"/>
  <c r="F24" i="18"/>
  <c r="I24" i="18" s="1"/>
  <c r="BH23" i="18"/>
  <c r="AZ23" i="18"/>
  <c r="AL23" i="18"/>
  <c r="T23" i="18"/>
  <c r="R23" i="18"/>
  <c r="I23" i="18"/>
  <c r="F23" i="18"/>
  <c r="BH22" i="18"/>
  <c r="AZ22" i="18"/>
  <c r="AL22" i="18"/>
  <c r="AE22" i="18"/>
  <c r="T22" i="18"/>
  <c r="R22" i="18"/>
  <c r="I22" i="18"/>
  <c r="F22" i="18"/>
  <c r="BH21" i="18"/>
  <c r="BA21" i="18"/>
  <c r="S21" i="18" s="1"/>
  <c r="AZ21" i="18"/>
  <c r="AM21" i="18"/>
  <c r="AL21" i="18"/>
  <c r="T21" i="18"/>
  <c r="R21" i="18"/>
  <c r="K21" i="18"/>
  <c r="AE21" i="18"/>
  <c r="F21" i="18"/>
  <c r="I21" i="18" s="1"/>
  <c r="BH20" i="18"/>
  <c r="AZ20" i="18"/>
  <c r="AL20" i="18"/>
  <c r="AE20" i="18"/>
  <c r="T20" i="18"/>
  <c r="R20" i="18"/>
  <c r="K20" i="18"/>
  <c r="F20" i="18"/>
  <c r="I20" i="18" s="1"/>
  <c r="BH19" i="18"/>
  <c r="AZ19" i="18"/>
  <c r="AL19" i="18"/>
  <c r="AE19" i="18"/>
  <c r="T19" i="18"/>
  <c r="R19" i="18"/>
  <c r="F19" i="18"/>
  <c r="I19" i="18" s="1"/>
  <c r="BH18" i="18"/>
  <c r="AZ18" i="18"/>
  <c r="AL18" i="18"/>
  <c r="T18" i="18"/>
  <c r="R18" i="18"/>
  <c r="I18" i="18"/>
  <c r="BA18" i="18" s="1"/>
  <c r="S18" i="18" s="1"/>
  <c r="F18" i="18"/>
  <c r="BH17" i="18"/>
  <c r="AZ17" i="18"/>
  <c r="AL17" i="18"/>
  <c r="AE17" i="18"/>
  <c r="T17" i="18"/>
  <c r="R17" i="18"/>
  <c r="F17" i="18"/>
  <c r="BH16" i="18"/>
  <c r="AZ16" i="18"/>
  <c r="AL16" i="18"/>
  <c r="T16" i="18"/>
  <c r="R16" i="18"/>
  <c r="I16" i="18"/>
  <c r="AB16" i="18" s="1"/>
  <c r="F16" i="18"/>
  <c r="BH15" i="18"/>
  <c r="AZ15" i="18"/>
  <c r="AL15" i="18"/>
  <c r="T15" i="18"/>
  <c r="R15" i="18"/>
  <c r="I15" i="18"/>
  <c r="BH14" i="18"/>
  <c r="AZ14" i="18"/>
  <c r="AL14" i="18"/>
  <c r="T14" i="18"/>
  <c r="R14" i="18"/>
  <c r="K14" i="18"/>
  <c r="F14" i="18"/>
  <c r="I14" i="18" s="1"/>
  <c r="AE14" i="18" s="1"/>
  <c r="BH13" i="18"/>
  <c r="AZ13" i="18"/>
  <c r="AL13" i="18"/>
  <c r="T13" i="18"/>
  <c r="R13" i="18"/>
  <c r="I13" i="18"/>
  <c r="F13" i="18"/>
  <c r="BH12" i="18"/>
  <c r="AZ12" i="18"/>
  <c r="AL12" i="18"/>
  <c r="T12" i="18"/>
  <c r="R12" i="18"/>
  <c r="F12" i="18"/>
  <c r="I12" i="18" s="1"/>
  <c r="AM12" i="18" s="1"/>
  <c r="BH11" i="18"/>
  <c r="AZ11" i="18"/>
  <c r="AL11" i="18"/>
  <c r="T11" i="18"/>
  <c r="R11" i="18"/>
  <c r="F11" i="18"/>
  <c r="BG126" i="17"/>
  <c r="BF126" i="17"/>
  <c r="BE126" i="17"/>
  <c r="BD126" i="17"/>
  <c r="BC126" i="17"/>
  <c r="BB126" i="17"/>
  <c r="AY126" i="17"/>
  <c r="AX126" i="17"/>
  <c r="AW126" i="17"/>
  <c r="AU126" i="17"/>
  <c r="AT126" i="17"/>
  <c r="AS126" i="17"/>
  <c r="AR126" i="17"/>
  <c r="AQ126" i="17"/>
  <c r="AP126" i="17"/>
  <c r="AO126" i="17"/>
  <c r="AN126" i="17"/>
  <c r="AK126" i="17"/>
  <c r="AJ126" i="17"/>
  <c r="AI126" i="17"/>
  <c r="AF126" i="17"/>
  <c r="AC126" i="17"/>
  <c r="Y126" i="17"/>
  <c r="X126" i="17"/>
  <c r="P126" i="17"/>
  <c r="H126" i="17"/>
  <c r="G126" i="17"/>
  <c r="E126" i="17"/>
  <c r="D126" i="17"/>
  <c r="BH125" i="17"/>
  <c r="BH124" i="17"/>
  <c r="AZ124" i="17"/>
  <c r="T124" i="17"/>
  <c r="R124" i="17"/>
  <c r="I124" i="17"/>
  <c r="J124" i="17" s="1"/>
  <c r="AE124" i="17" s="1"/>
  <c r="BH123" i="17"/>
  <c r="AZ123" i="17"/>
  <c r="AL123" i="17"/>
  <c r="T123" i="17"/>
  <c r="R123" i="17"/>
  <c r="F123" i="17"/>
  <c r="I123" i="17" s="1"/>
  <c r="J123" i="17" s="1"/>
  <c r="K123" i="17" s="1"/>
  <c r="O123" i="17" s="1"/>
  <c r="BH122" i="17"/>
  <c r="AZ122" i="17"/>
  <c r="AL122" i="17"/>
  <c r="T122" i="17"/>
  <c r="R122" i="17"/>
  <c r="F122" i="17"/>
  <c r="I122" i="17" s="1"/>
  <c r="J122" i="17" s="1"/>
  <c r="K122" i="17" s="1"/>
  <c r="BH121" i="17"/>
  <c r="AZ121" i="17"/>
  <c r="AL121" i="17"/>
  <c r="T121" i="17"/>
  <c r="R121" i="17"/>
  <c r="F121" i="17"/>
  <c r="I121" i="17" s="1"/>
  <c r="J121" i="17" s="1"/>
  <c r="BA121" i="17" s="1"/>
  <c r="S121" i="17" s="1"/>
  <c r="BH120" i="17"/>
  <c r="AZ120" i="17"/>
  <c r="AL120" i="17"/>
  <c r="T120" i="17"/>
  <c r="R120" i="17"/>
  <c r="I120" i="17"/>
  <c r="J120" i="17" s="1"/>
  <c r="F120" i="17"/>
  <c r="BH119" i="17"/>
  <c r="AZ119" i="17"/>
  <c r="AL119" i="17"/>
  <c r="T119" i="17"/>
  <c r="R119" i="17"/>
  <c r="F119" i="17"/>
  <c r="I119" i="17" s="1"/>
  <c r="J119" i="17" s="1"/>
  <c r="AE119" i="17" s="1"/>
  <c r="BH118" i="17"/>
  <c r="AZ118" i="17"/>
  <c r="AL118" i="17"/>
  <c r="T118" i="17"/>
  <c r="R118" i="17"/>
  <c r="I118" i="17"/>
  <c r="J118" i="17" s="1"/>
  <c r="F118" i="17"/>
  <c r="BH117" i="17"/>
  <c r="AZ117" i="17"/>
  <c r="AL117" i="17"/>
  <c r="T117" i="17"/>
  <c r="R117" i="17"/>
  <c r="F117" i="17"/>
  <c r="I117" i="17" s="1"/>
  <c r="J117" i="17" s="1"/>
  <c r="BH116" i="17"/>
  <c r="AZ116" i="17"/>
  <c r="AL116" i="17"/>
  <c r="T116" i="17"/>
  <c r="R116" i="17"/>
  <c r="F116" i="17"/>
  <c r="I116" i="17" s="1"/>
  <c r="J116" i="17" s="1"/>
  <c r="BH115" i="17"/>
  <c r="AZ115" i="17"/>
  <c r="AL115" i="17"/>
  <c r="T115" i="17"/>
  <c r="R115" i="17"/>
  <c r="F115" i="17"/>
  <c r="I115" i="17" s="1"/>
  <c r="J115" i="17" s="1"/>
  <c r="BH114" i="17"/>
  <c r="AZ114" i="17"/>
  <c r="AL114" i="17"/>
  <c r="T114" i="17"/>
  <c r="R114" i="17"/>
  <c r="I114" i="17"/>
  <c r="J114" i="17" s="1"/>
  <c r="AM114" i="17" s="1"/>
  <c r="F114" i="17"/>
  <c r="BH113" i="17"/>
  <c r="AZ113" i="17"/>
  <c r="AL113" i="17"/>
  <c r="T113" i="17"/>
  <c r="R113" i="17"/>
  <c r="F113" i="17"/>
  <c r="I113" i="17" s="1"/>
  <c r="J113" i="17" s="1"/>
  <c r="BH112" i="17"/>
  <c r="AZ112" i="17"/>
  <c r="AL112" i="17"/>
  <c r="T112" i="17"/>
  <c r="R112" i="17"/>
  <c r="F112" i="17"/>
  <c r="I112" i="17" s="1"/>
  <c r="J112" i="17" s="1"/>
  <c r="BH111" i="17"/>
  <c r="AZ111" i="17"/>
  <c r="AL111" i="17"/>
  <c r="T111" i="17"/>
  <c r="R111" i="17"/>
  <c r="F111" i="17"/>
  <c r="I111" i="17" s="1"/>
  <c r="J111" i="17" s="1"/>
  <c r="BH110" i="17"/>
  <c r="AZ110" i="17"/>
  <c r="AL110" i="17"/>
  <c r="T110" i="17"/>
  <c r="R110" i="17"/>
  <c r="F110" i="17"/>
  <c r="I110" i="17" s="1"/>
  <c r="J110" i="17" s="1"/>
  <c r="BH109" i="17"/>
  <c r="AZ109" i="17"/>
  <c r="AL109" i="17"/>
  <c r="T109" i="17"/>
  <c r="R109" i="17"/>
  <c r="F109" i="17"/>
  <c r="I109" i="17" s="1"/>
  <c r="J109" i="17" s="1"/>
  <c r="BH108" i="17"/>
  <c r="AZ108" i="17"/>
  <c r="AL108" i="17"/>
  <c r="T108" i="17"/>
  <c r="R108" i="17"/>
  <c r="F108" i="17"/>
  <c r="I108" i="17" s="1"/>
  <c r="J108" i="17" s="1"/>
  <c r="BH107" i="17"/>
  <c r="AZ107" i="17"/>
  <c r="AL107" i="17"/>
  <c r="T107" i="17"/>
  <c r="R107" i="17"/>
  <c r="F107" i="17"/>
  <c r="I107" i="17" s="1"/>
  <c r="J107" i="17" s="1"/>
  <c r="BH106" i="17"/>
  <c r="AZ106" i="17"/>
  <c r="AL106" i="17"/>
  <c r="T106" i="17"/>
  <c r="R106" i="17"/>
  <c r="F106" i="17"/>
  <c r="I106" i="17" s="1"/>
  <c r="J106" i="17" s="1"/>
  <c r="BH105" i="17"/>
  <c r="AZ105" i="17"/>
  <c r="AL105" i="17"/>
  <c r="T105" i="17"/>
  <c r="R105" i="17"/>
  <c r="I105" i="17"/>
  <c r="J105" i="17" s="1"/>
  <c r="F105" i="17"/>
  <c r="BH104" i="17"/>
  <c r="AZ104" i="17"/>
  <c r="AM104" i="17"/>
  <c r="AL104" i="17"/>
  <c r="T104" i="17"/>
  <c r="R104" i="17"/>
  <c r="I104" i="17"/>
  <c r="J104" i="17" s="1"/>
  <c r="F104" i="17"/>
  <c r="BH103" i="17"/>
  <c r="AZ103" i="17"/>
  <c r="AL103" i="17"/>
  <c r="T103" i="17"/>
  <c r="R103" i="17"/>
  <c r="K103" i="17"/>
  <c r="F103" i="17"/>
  <c r="I103" i="17" s="1"/>
  <c r="J103" i="17" s="1"/>
  <c r="AE103" i="17" s="1"/>
  <c r="BH102" i="17"/>
  <c r="AZ102" i="17"/>
  <c r="AL102" i="17"/>
  <c r="T102" i="17"/>
  <c r="R102" i="17"/>
  <c r="F102" i="17"/>
  <c r="I102" i="17" s="1"/>
  <c r="J102" i="17" s="1"/>
  <c r="BA102" i="17" s="1"/>
  <c r="S102" i="17" s="1"/>
  <c r="BH101" i="17"/>
  <c r="AZ101" i="17"/>
  <c r="AL101" i="17"/>
  <c r="T101" i="17"/>
  <c r="R101" i="17"/>
  <c r="F101" i="17"/>
  <c r="I101" i="17" s="1"/>
  <c r="J101" i="17" s="1"/>
  <c r="BH100" i="17"/>
  <c r="AZ100" i="17"/>
  <c r="AL100" i="17"/>
  <c r="T100" i="17"/>
  <c r="R100" i="17"/>
  <c r="F100" i="17"/>
  <c r="I100" i="17" s="1"/>
  <c r="J100" i="17" s="1"/>
  <c r="BH99" i="17"/>
  <c r="AZ99" i="17"/>
  <c r="AM99" i="17"/>
  <c r="AL99" i="17"/>
  <c r="T99" i="17"/>
  <c r="R99" i="17"/>
  <c r="F99" i="17"/>
  <c r="I99" i="17" s="1"/>
  <c r="J99" i="17" s="1"/>
  <c r="AE99" i="17" s="1"/>
  <c r="BH98" i="17"/>
  <c r="AZ98" i="17"/>
  <c r="AL98" i="17"/>
  <c r="T98" i="17"/>
  <c r="R98" i="17"/>
  <c r="F98" i="17"/>
  <c r="I98" i="17" s="1"/>
  <c r="J98" i="17" s="1"/>
  <c r="BH97" i="17"/>
  <c r="AZ97" i="17"/>
  <c r="AL97" i="17"/>
  <c r="T97" i="17"/>
  <c r="R97" i="17"/>
  <c r="F97" i="17"/>
  <c r="I97" i="17" s="1"/>
  <c r="J97" i="17" s="1"/>
  <c r="AB97" i="17" s="1"/>
  <c r="BH96" i="17"/>
  <c r="AZ96" i="17"/>
  <c r="AL96" i="17"/>
  <c r="T96" i="17"/>
  <c r="R96" i="17"/>
  <c r="F96" i="17"/>
  <c r="I96" i="17" s="1"/>
  <c r="J96" i="17" s="1"/>
  <c r="BH95" i="17"/>
  <c r="AZ95" i="17"/>
  <c r="AL95" i="17"/>
  <c r="T95" i="17"/>
  <c r="R95" i="17"/>
  <c r="F95" i="17"/>
  <c r="I95" i="17" s="1"/>
  <c r="J95" i="17" s="1"/>
  <c r="BH94" i="17"/>
  <c r="AZ94" i="17"/>
  <c r="AL94" i="17"/>
  <c r="T94" i="17"/>
  <c r="R94" i="17"/>
  <c r="F94" i="17"/>
  <c r="I94" i="17" s="1"/>
  <c r="J94" i="17" s="1"/>
  <c r="BH93" i="17"/>
  <c r="AZ93" i="17"/>
  <c r="AL93" i="17"/>
  <c r="T93" i="17"/>
  <c r="R93" i="17"/>
  <c r="F93" i="17"/>
  <c r="I93" i="17" s="1"/>
  <c r="J93" i="17" s="1"/>
  <c r="BH92" i="17"/>
  <c r="AZ92" i="17"/>
  <c r="AL92" i="17"/>
  <c r="T92" i="17"/>
  <c r="R92" i="17"/>
  <c r="F92" i="17"/>
  <c r="I92" i="17" s="1"/>
  <c r="J92" i="17" s="1"/>
  <c r="BH91" i="17"/>
  <c r="AZ91" i="17"/>
  <c r="AL91" i="17"/>
  <c r="T91" i="17"/>
  <c r="R91" i="17"/>
  <c r="F91" i="17"/>
  <c r="I91" i="17" s="1"/>
  <c r="J91" i="17" s="1"/>
  <c r="BH90" i="17"/>
  <c r="AZ90" i="17"/>
  <c r="AL90" i="17"/>
  <c r="T90" i="17"/>
  <c r="R90" i="17"/>
  <c r="F90" i="17"/>
  <c r="I90" i="17" s="1"/>
  <c r="J90" i="17" s="1"/>
  <c r="AE90" i="17" s="1"/>
  <c r="BH89" i="17"/>
  <c r="AZ89" i="17"/>
  <c r="AL89" i="17"/>
  <c r="T89" i="17"/>
  <c r="R89" i="17"/>
  <c r="F89" i="17"/>
  <c r="I89" i="17" s="1"/>
  <c r="J89" i="17" s="1"/>
  <c r="AE89" i="17" s="1"/>
  <c r="BH88" i="17"/>
  <c r="AZ88" i="17"/>
  <c r="AL88" i="17"/>
  <c r="T88" i="17"/>
  <c r="R88" i="17"/>
  <c r="F88" i="17"/>
  <c r="I88" i="17" s="1"/>
  <c r="J88" i="17" s="1"/>
  <c r="BH87" i="17"/>
  <c r="AZ87" i="17"/>
  <c r="AL87" i="17"/>
  <c r="T87" i="17"/>
  <c r="R87" i="17"/>
  <c r="F87" i="17"/>
  <c r="I87" i="17" s="1"/>
  <c r="J87" i="17" s="1"/>
  <c r="BH86" i="17"/>
  <c r="AZ86" i="17"/>
  <c r="AL86" i="17"/>
  <c r="T86" i="17"/>
  <c r="R86" i="17"/>
  <c r="F86" i="17"/>
  <c r="I86" i="17" s="1"/>
  <c r="J86" i="17" s="1"/>
  <c r="BH85" i="17"/>
  <c r="AZ85" i="17"/>
  <c r="AL85" i="17"/>
  <c r="T85" i="17"/>
  <c r="R85" i="17"/>
  <c r="F85" i="17"/>
  <c r="I85" i="17" s="1"/>
  <c r="J85" i="17" s="1"/>
  <c r="BH84" i="17"/>
  <c r="AZ84" i="17"/>
  <c r="AL84" i="17"/>
  <c r="T84" i="17"/>
  <c r="R84" i="17"/>
  <c r="F84" i="17"/>
  <c r="I84" i="17" s="1"/>
  <c r="J84" i="17" s="1"/>
  <c r="BH83" i="17"/>
  <c r="AZ83" i="17"/>
  <c r="AL83" i="17"/>
  <c r="T83" i="17"/>
  <c r="R83" i="17"/>
  <c r="F83" i="17"/>
  <c r="I83" i="17" s="1"/>
  <c r="J83" i="17" s="1"/>
  <c r="BH82" i="17"/>
  <c r="AZ82" i="17"/>
  <c r="AL82" i="17"/>
  <c r="T82" i="17"/>
  <c r="R82" i="17"/>
  <c r="F82" i="17"/>
  <c r="I82" i="17" s="1"/>
  <c r="J82" i="17" s="1"/>
  <c r="BH81" i="17"/>
  <c r="AZ81" i="17"/>
  <c r="AL81" i="17"/>
  <c r="T81" i="17"/>
  <c r="R81" i="17"/>
  <c r="F81" i="17"/>
  <c r="I81" i="17" s="1"/>
  <c r="J81" i="17" s="1"/>
  <c r="AB81" i="17" s="1"/>
  <c r="BH80" i="17"/>
  <c r="AZ80" i="17"/>
  <c r="AL80" i="17"/>
  <c r="T80" i="17"/>
  <c r="R80" i="17"/>
  <c r="F80" i="17"/>
  <c r="I80" i="17" s="1"/>
  <c r="J80" i="17" s="1"/>
  <c r="BH79" i="17"/>
  <c r="AZ79" i="17"/>
  <c r="AL79" i="17"/>
  <c r="T79" i="17"/>
  <c r="R79" i="17"/>
  <c r="F79" i="17"/>
  <c r="I79" i="17" s="1"/>
  <c r="J79" i="17" s="1"/>
  <c r="BH78" i="17"/>
  <c r="AZ78" i="17"/>
  <c r="AL78" i="17"/>
  <c r="T78" i="17"/>
  <c r="R78" i="17"/>
  <c r="F78" i="17"/>
  <c r="I78" i="17" s="1"/>
  <c r="J78" i="17" s="1"/>
  <c r="AE78" i="17" s="1"/>
  <c r="BH77" i="17"/>
  <c r="AZ77" i="17"/>
  <c r="AL77" i="17"/>
  <c r="T77" i="17"/>
  <c r="R77" i="17"/>
  <c r="F77" i="17"/>
  <c r="I77" i="17" s="1"/>
  <c r="J77" i="17" s="1"/>
  <c r="BH76" i="17"/>
  <c r="AZ76" i="17"/>
  <c r="AL76" i="17"/>
  <c r="T76" i="17"/>
  <c r="R76" i="17"/>
  <c r="F76" i="17"/>
  <c r="I76" i="17" s="1"/>
  <c r="J76" i="17" s="1"/>
  <c r="BH75" i="17"/>
  <c r="AZ75" i="17"/>
  <c r="AL75" i="17"/>
  <c r="T75" i="17"/>
  <c r="S75" i="17"/>
  <c r="R75" i="17"/>
  <c r="F75" i="17"/>
  <c r="I75" i="17" s="1"/>
  <c r="J75" i="17" s="1"/>
  <c r="BH74" i="17"/>
  <c r="BA74" i="17"/>
  <c r="S74" i="17" s="1"/>
  <c r="AZ74" i="17"/>
  <c r="AL74" i="17"/>
  <c r="T74" i="17"/>
  <c r="R74" i="17"/>
  <c r="F74" i="17"/>
  <c r="I74" i="17" s="1"/>
  <c r="J74" i="17" s="1"/>
  <c r="BH73" i="17"/>
  <c r="AZ73" i="17"/>
  <c r="AL73" i="17"/>
  <c r="T73" i="17"/>
  <c r="R73" i="17"/>
  <c r="F73" i="17"/>
  <c r="I73" i="17" s="1"/>
  <c r="J73" i="17" s="1"/>
  <c r="AM73" i="17" s="1"/>
  <c r="BH72" i="17"/>
  <c r="AZ72" i="17"/>
  <c r="AL72" i="17"/>
  <c r="T72" i="17"/>
  <c r="R72" i="17"/>
  <c r="F72" i="17"/>
  <c r="I72" i="17" s="1"/>
  <c r="J72" i="17" s="1"/>
  <c r="BH71" i="17"/>
  <c r="AZ71" i="17"/>
  <c r="AL71" i="17"/>
  <c r="T71" i="17"/>
  <c r="R71" i="17"/>
  <c r="F71" i="17"/>
  <c r="I71" i="17" s="1"/>
  <c r="J71" i="17" s="1"/>
  <c r="BH70" i="17"/>
  <c r="AZ70" i="17"/>
  <c r="AL70" i="17"/>
  <c r="T70" i="17"/>
  <c r="R70" i="17"/>
  <c r="F70" i="17"/>
  <c r="I70" i="17" s="1"/>
  <c r="J70" i="17" s="1"/>
  <c r="AM70" i="17" s="1"/>
  <c r="BH69" i="17"/>
  <c r="AZ69" i="17"/>
  <c r="AL69" i="17"/>
  <c r="T69" i="17"/>
  <c r="R69" i="17"/>
  <c r="F69" i="17"/>
  <c r="I69" i="17" s="1"/>
  <c r="J69" i="17" s="1"/>
  <c r="BH68" i="17"/>
  <c r="AZ68" i="17"/>
  <c r="AL68" i="17"/>
  <c r="T68" i="17"/>
  <c r="R68" i="17"/>
  <c r="F68" i="17"/>
  <c r="I68" i="17" s="1"/>
  <c r="J68" i="17" s="1"/>
  <c r="BH67" i="17"/>
  <c r="AZ67" i="17"/>
  <c r="AL67" i="17"/>
  <c r="T67" i="17"/>
  <c r="R67" i="17"/>
  <c r="F67" i="17"/>
  <c r="I67" i="17" s="1"/>
  <c r="J67" i="17" s="1"/>
  <c r="BH66" i="17"/>
  <c r="AZ66" i="17"/>
  <c r="AM66" i="17"/>
  <c r="AL66" i="17"/>
  <c r="T66" i="17"/>
  <c r="R66" i="17"/>
  <c r="K66" i="17"/>
  <c r="J66" i="17"/>
  <c r="AE66" i="17" s="1"/>
  <c r="F66" i="17"/>
  <c r="I66" i="17" s="1"/>
  <c r="BH65" i="17"/>
  <c r="AZ65" i="17"/>
  <c r="AL65" i="17"/>
  <c r="T65" i="17"/>
  <c r="R65" i="17"/>
  <c r="F65" i="17"/>
  <c r="I65" i="17" s="1"/>
  <c r="J65" i="17" s="1"/>
  <c r="BH64" i="17"/>
  <c r="AZ64" i="17"/>
  <c r="AL64" i="17"/>
  <c r="T64" i="17"/>
  <c r="R64" i="17"/>
  <c r="F64" i="17"/>
  <c r="I64" i="17" s="1"/>
  <c r="J64" i="17" s="1"/>
  <c r="BH63" i="17"/>
  <c r="AZ63" i="17"/>
  <c r="AL63" i="17"/>
  <c r="T63" i="17"/>
  <c r="R63" i="17"/>
  <c r="F63" i="17"/>
  <c r="I63" i="17" s="1"/>
  <c r="J63" i="17" s="1"/>
  <c r="AZ62" i="17"/>
  <c r="AL62" i="17"/>
  <c r="R62" i="17"/>
  <c r="F62" i="17"/>
  <c r="I62" i="17" s="1"/>
  <c r="J62" i="17" s="1"/>
  <c r="BH61" i="17"/>
  <c r="AZ61" i="17"/>
  <c r="AL61" i="17"/>
  <c r="T61" i="17"/>
  <c r="R61" i="17"/>
  <c r="F61" i="17"/>
  <c r="I61" i="17" s="1"/>
  <c r="J61" i="17" s="1"/>
  <c r="AB61" i="17" s="1"/>
  <c r="BH60" i="17"/>
  <c r="AZ60" i="17"/>
  <c r="AL60" i="17"/>
  <c r="T60" i="17"/>
  <c r="R60" i="17"/>
  <c r="I60" i="17"/>
  <c r="J60" i="17" s="1"/>
  <c r="BA60" i="17" s="1"/>
  <c r="S60" i="17" s="1"/>
  <c r="F60" i="17"/>
  <c r="BH59" i="17"/>
  <c r="AZ59" i="17"/>
  <c r="AL59" i="17"/>
  <c r="T59" i="17"/>
  <c r="R59" i="17"/>
  <c r="I59" i="17"/>
  <c r="J59" i="17" s="1"/>
  <c r="F59" i="17"/>
  <c r="BH58" i="17"/>
  <c r="AZ58" i="17"/>
  <c r="AL58" i="17"/>
  <c r="T58" i="17"/>
  <c r="R58" i="17"/>
  <c r="F58" i="17"/>
  <c r="I58" i="17" s="1"/>
  <c r="J58" i="17" s="1"/>
  <c r="BH57" i="17"/>
  <c r="AZ57" i="17"/>
  <c r="AL57" i="17"/>
  <c r="T57" i="17"/>
  <c r="R57" i="17"/>
  <c r="F57" i="17"/>
  <c r="I57" i="17" s="1"/>
  <c r="J57" i="17" s="1"/>
  <c r="BH56" i="17"/>
  <c r="AZ56" i="17"/>
  <c r="AL56" i="17"/>
  <c r="T56" i="17"/>
  <c r="R56" i="17"/>
  <c r="F56" i="17"/>
  <c r="I56" i="17" s="1"/>
  <c r="J56" i="17" s="1"/>
  <c r="BH55" i="17"/>
  <c r="AZ55" i="17"/>
  <c r="AL55" i="17"/>
  <c r="T55" i="17"/>
  <c r="R55" i="17"/>
  <c r="F55" i="17"/>
  <c r="BH54" i="17"/>
  <c r="AZ54" i="17"/>
  <c r="AL54" i="17"/>
  <c r="T54" i="17"/>
  <c r="R54" i="17"/>
  <c r="F54" i="17"/>
  <c r="I54" i="17" s="1"/>
  <c r="J54" i="17" s="1"/>
  <c r="AM54" i="17" s="1"/>
  <c r="AV54" i="17" s="1"/>
  <c r="BH53" i="17"/>
  <c r="AZ53" i="17"/>
  <c r="AL53" i="17"/>
  <c r="T53" i="17"/>
  <c r="S53" i="17"/>
  <c r="R53" i="17"/>
  <c r="F53" i="17"/>
  <c r="I53" i="17" s="1"/>
  <c r="J53" i="17" s="1"/>
  <c r="BH52" i="17"/>
  <c r="AZ52" i="17"/>
  <c r="AL52" i="17"/>
  <c r="T52" i="17"/>
  <c r="R52" i="17"/>
  <c r="F52" i="17"/>
  <c r="I52" i="17" s="1"/>
  <c r="J52" i="17" s="1"/>
  <c r="AB52" i="17" s="1"/>
  <c r="BH51" i="17"/>
  <c r="AZ51" i="17"/>
  <c r="AL51" i="17"/>
  <c r="T51" i="17"/>
  <c r="R51" i="17"/>
  <c r="F51" i="17"/>
  <c r="I51" i="17" s="1"/>
  <c r="J51" i="17" s="1"/>
  <c r="AE51" i="17" s="1"/>
  <c r="BH50" i="17"/>
  <c r="AZ50" i="17"/>
  <c r="AL50" i="17"/>
  <c r="T50" i="17"/>
  <c r="R50" i="17"/>
  <c r="F50" i="17"/>
  <c r="I50" i="17" s="1"/>
  <c r="J50" i="17" s="1"/>
  <c r="BH49" i="17"/>
  <c r="AZ49" i="17"/>
  <c r="AL49" i="17"/>
  <c r="T49" i="17"/>
  <c r="R49" i="17"/>
  <c r="F49" i="17"/>
  <c r="I49" i="17" s="1"/>
  <c r="J49" i="17" s="1"/>
  <c r="BH48" i="17"/>
  <c r="AZ48" i="17"/>
  <c r="AL48" i="17"/>
  <c r="T48" i="17"/>
  <c r="R48" i="17"/>
  <c r="F48" i="17"/>
  <c r="I48" i="17" s="1"/>
  <c r="J48" i="17" s="1"/>
  <c r="BH47" i="17"/>
  <c r="AZ47" i="17"/>
  <c r="AL47" i="17"/>
  <c r="T47" i="17"/>
  <c r="R47" i="17"/>
  <c r="I47" i="17"/>
  <c r="J47" i="17" s="1"/>
  <c r="F47" i="17"/>
  <c r="BH46" i="17"/>
  <c r="AZ46" i="17"/>
  <c r="AM46" i="17"/>
  <c r="AV46" i="17" s="1"/>
  <c r="AL46" i="17"/>
  <c r="T46" i="17"/>
  <c r="R46" i="17"/>
  <c r="F46" i="17"/>
  <c r="I46" i="17" s="1"/>
  <c r="J46" i="17" s="1"/>
  <c r="AE46" i="17" s="1"/>
  <c r="BH45" i="17"/>
  <c r="AZ45" i="17"/>
  <c r="AL45" i="17"/>
  <c r="T45" i="17"/>
  <c r="R45" i="17"/>
  <c r="F45" i="17"/>
  <c r="I45" i="17" s="1"/>
  <c r="J45" i="17" s="1"/>
  <c r="BH44" i="17"/>
  <c r="AZ44" i="17"/>
  <c r="AL44" i="17"/>
  <c r="T44" i="17"/>
  <c r="R44" i="17"/>
  <c r="F44" i="17"/>
  <c r="I44" i="17" s="1"/>
  <c r="J44" i="17" s="1"/>
  <c r="BH43" i="17"/>
  <c r="AZ43" i="17"/>
  <c r="AL43" i="17"/>
  <c r="T43" i="17"/>
  <c r="R43" i="17"/>
  <c r="F43" i="17"/>
  <c r="I43" i="17" s="1"/>
  <c r="J43" i="17" s="1"/>
  <c r="BA43" i="17" s="1"/>
  <c r="S43" i="17" s="1"/>
  <c r="BH42" i="17"/>
  <c r="AZ42" i="17"/>
  <c r="AL42" i="17"/>
  <c r="T42" i="17"/>
  <c r="R42" i="17"/>
  <c r="F42" i="17"/>
  <c r="I42" i="17" s="1"/>
  <c r="J42" i="17" s="1"/>
  <c r="BH41" i="17"/>
  <c r="AZ41" i="17"/>
  <c r="AL41" i="17"/>
  <c r="T41" i="17"/>
  <c r="R41" i="17"/>
  <c r="F41" i="17"/>
  <c r="I41" i="17" s="1"/>
  <c r="J41" i="17" s="1"/>
  <c r="BH40" i="17"/>
  <c r="AZ40" i="17"/>
  <c r="AL40" i="17"/>
  <c r="T40" i="17"/>
  <c r="R40" i="17"/>
  <c r="F40" i="17"/>
  <c r="I40" i="17" s="1"/>
  <c r="J40" i="17" s="1"/>
  <c r="AE40" i="17" s="1"/>
  <c r="BH39" i="17"/>
  <c r="AZ39" i="17"/>
  <c r="AL39" i="17"/>
  <c r="T39" i="17"/>
  <c r="R39" i="17"/>
  <c r="F39" i="17"/>
  <c r="I39" i="17" s="1"/>
  <c r="J39" i="17" s="1"/>
  <c r="AE39" i="17" s="1"/>
  <c r="BH38" i="17"/>
  <c r="AZ38" i="17"/>
  <c r="AL38" i="17"/>
  <c r="T38" i="17"/>
  <c r="R38" i="17"/>
  <c r="F38" i="17"/>
  <c r="I38" i="17" s="1"/>
  <c r="J38" i="17" s="1"/>
  <c r="BH37" i="17"/>
  <c r="AZ37" i="17"/>
  <c r="AL37" i="17"/>
  <c r="T37" i="17"/>
  <c r="R37" i="17"/>
  <c r="F37" i="17"/>
  <c r="I37" i="17" s="1"/>
  <c r="J37" i="17" s="1"/>
  <c r="BH36" i="17"/>
  <c r="AZ36" i="17"/>
  <c r="AL36" i="17"/>
  <c r="T36" i="17"/>
  <c r="R36" i="17"/>
  <c r="I36" i="17"/>
  <c r="J36" i="17" s="1"/>
  <c r="AB36" i="17" s="1"/>
  <c r="F36" i="17"/>
  <c r="BH35" i="17"/>
  <c r="AZ35" i="17"/>
  <c r="AL35" i="17"/>
  <c r="T35" i="17"/>
  <c r="R35" i="17"/>
  <c r="I35" i="17"/>
  <c r="J35" i="17" s="1"/>
  <c r="BA35" i="17" s="1"/>
  <c r="S35" i="17" s="1"/>
  <c r="F35" i="17"/>
  <c r="BH34" i="17"/>
  <c r="AZ34" i="17"/>
  <c r="AL34" i="17"/>
  <c r="T34" i="17"/>
  <c r="R34" i="17"/>
  <c r="F34" i="17"/>
  <c r="I34" i="17" s="1"/>
  <c r="J34" i="17" s="1"/>
  <c r="BH33" i="17"/>
  <c r="AZ33" i="17"/>
  <c r="AL33" i="17"/>
  <c r="T33" i="17"/>
  <c r="R33" i="17"/>
  <c r="F33" i="17"/>
  <c r="I33" i="17" s="1"/>
  <c r="J33" i="17" s="1"/>
  <c r="BA33" i="17" s="1"/>
  <c r="S33" i="17" s="1"/>
  <c r="AZ32" i="17"/>
  <c r="AL32" i="17"/>
  <c r="R32" i="17"/>
  <c r="F32" i="17"/>
  <c r="I32" i="17" s="1"/>
  <c r="J32" i="17" s="1"/>
  <c r="BH31" i="17"/>
  <c r="AZ31" i="17"/>
  <c r="AL31" i="17"/>
  <c r="T31" i="17"/>
  <c r="R31" i="17"/>
  <c r="F31" i="17"/>
  <c r="I31" i="17" s="1"/>
  <c r="J31" i="17" s="1"/>
  <c r="BH30" i="17"/>
  <c r="AZ30" i="17"/>
  <c r="AL30" i="17"/>
  <c r="T30" i="17"/>
  <c r="R30" i="17"/>
  <c r="F30" i="17"/>
  <c r="I30" i="17" s="1"/>
  <c r="J30" i="17" s="1"/>
  <c r="BH29" i="17"/>
  <c r="AZ29" i="17"/>
  <c r="AL29" i="17"/>
  <c r="T29" i="17"/>
  <c r="R29" i="17"/>
  <c r="F29" i="17"/>
  <c r="I29" i="17" s="1"/>
  <c r="J29" i="17" s="1"/>
  <c r="BH28" i="17"/>
  <c r="AZ28" i="17"/>
  <c r="AL28" i="17"/>
  <c r="T28" i="17"/>
  <c r="R28" i="17"/>
  <c r="F28" i="17"/>
  <c r="I28" i="17" s="1"/>
  <c r="J28" i="17" s="1"/>
  <c r="BH27" i="17"/>
  <c r="AZ27" i="17"/>
  <c r="AL27" i="17"/>
  <c r="T27" i="17"/>
  <c r="R27" i="17"/>
  <c r="F27" i="17"/>
  <c r="I27" i="17" s="1"/>
  <c r="J27" i="17" s="1"/>
  <c r="BH26" i="17"/>
  <c r="AZ26" i="17"/>
  <c r="AL26" i="17"/>
  <c r="T26" i="17"/>
  <c r="R26" i="17"/>
  <c r="F26" i="17"/>
  <c r="I26" i="17" s="1"/>
  <c r="J26" i="17" s="1"/>
  <c r="AB26" i="17" s="1"/>
  <c r="BH25" i="17"/>
  <c r="AZ25" i="17"/>
  <c r="AL25" i="17"/>
  <c r="T25" i="17"/>
  <c r="R25" i="17"/>
  <c r="F25" i="17"/>
  <c r="I25" i="17" s="1"/>
  <c r="J25" i="17" s="1"/>
  <c r="BH24" i="17"/>
  <c r="AZ24" i="17"/>
  <c r="AL24" i="17"/>
  <c r="T24" i="17"/>
  <c r="R24" i="17"/>
  <c r="F24" i="17"/>
  <c r="I24" i="17" s="1"/>
  <c r="J24" i="17" s="1"/>
  <c r="BH23" i="17"/>
  <c r="AZ23" i="17"/>
  <c r="AL23" i="17"/>
  <c r="T23" i="17"/>
  <c r="R23" i="17"/>
  <c r="J23" i="17"/>
  <c r="F23" i="17"/>
  <c r="I23" i="17" s="1"/>
  <c r="BH22" i="17"/>
  <c r="AZ22" i="17"/>
  <c r="AL22" i="17"/>
  <c r="T22" i="17"/>
  <c r="R22" i="17"/>
  <c r="F22" i="17"/>
  <c r="I22" i="17" s="1"/>
  <c r="J22" i="17" s="1"/>
  <c r="BH21" i="17"/>
  <c r="AZ21" i="17"/>
  <c r="AL21" i="17"/>
  <c r="T21" i="17"/>
  <c r="R21" i="17"/>
  <c r="F21" i="17"/>
  <c r="I21" i="17" s="1"/>
  <c r="J21" i="17" s="1"/>
  <c r="BH20" i="17"/>
  <c r="AZ20" i="17"/>
  <c r="AL20" i="17"/>
  <c r="T20" i="17"/>
  <c r="R20" i="17"/>
  <c r="F20" i="17"/>
  <c r="I20" i="17" s="1"/>
  <c r="J20" i="17" s="1"/>
  <c r="BH19" i="17"/>
  <c r="AZ19" i="17"/>
  <c r="AL19" i="17"/>
  <c r="T19" i="17"/>
  <c r="R19" i="17"/>
  <c r="F19" i="17"/>
  <c r="I19" i="17" s="1"/>
  <c r="J19" i="17" s="1"/>
  <c r="BH18" i="17"/>
  <c r="AZ18" i="17"/>
  <c r="AL18" i="17"/>
  <c r="T18" i="17"/>
  <c r="R18" i="17"/>
  <c r="F18" i="17"/>
  <c r="I18" i="17" s="1"/>
  <c r="J18" i="17" s="1"/>
  <c r="BH17" i="17"/>
  <c r="AZ17" i="17"/>
  <c r="AL17" i="17"/>
  <c r="T17" i="17"/>
  <c r="R17" i="17"/>
  <c r="F17" i="17"/>
  <c r="I17" i="17" s="1"/>
  <c r="J17" i="17" s="1"/>
  <c r="BH16" i="17"/>
  <c r="AZ16" i="17"/>
  <c r="AL16" i="17"/>
  <c r="T16" i="17"/>
  <c r="R16" i="17"/>
  <c r="F16" i="17"/>
  <c r="I16" i="17" s="1"/>
  <c r="J16" i="17" s="1"/>
  <c r="BH15" i="17"/>
  <c r="AZ15" i="17"/>
  <c r="AL15" i="17"/>
  <c r="T15" i="17"/>
  <c r="R15" i="17"/>
  <c r="F15" i="17"/>
  <c r="I15" i="17" s="1"/>
  <c r="J15" i="17" s="1"/>
  <c r="BH14" i="17"/>
  <c r="AZ14" i="17"/>
  <c r="AL14" i="17"/>
  <c r="T14" i="17"/>
  <c r="R14" i="17"/>
  <c r="F14" i="17"/>
  <c r="I14" i="17" s="1"/>
  <c r="J14" i="17" s="1"/>
  <c r="AB14" i="17" s="1"/>
  <c r="BH13" i="17"/>
  <c r="AZ13" i="17"/>
  <c r="AL13" i="17"/>
  <c r="T13" i="17"/>
  <c r="R13" i="17"/>
  <c r="F13" i="17"/>
  <c r="I13" i="17" s="1"/>
  <c r="J13" i="17" s="1"/>
  <c r="BH12" i="17"/>
  <c r="AZ12" i="17"/>
  <c r="AL12" i="17"/>
  <c r="T12" i="17"/>
  <c r="R12" i="17"/>
  <c r="F12" i="17"/>
  <c r="I12" i="17" s="1"/>
  <c r="J12" i="17" s="1"/>
  <c r="BH11" i="17"/>
  <c r="AZ11" i="17"/>
  <c r="AL11" i="17"/>
  <c r="T11" i="17"/>
  <c r="R11" i="17"/>
  <c r="F11" i="17"/>
  <c r="BI119" i="19" l="1"/>
  <c r="BI60" i="19"/>
  <c r="U60" i="19"/>
  <c r="AG60" i="19" s="1"/>
  <c r="AH114" i="19"/>
  <c r="V114" i="19" s="1"/>
  <c r="AG114" i="19"/>
  <c r="AH123" i="19"/>
  <c r="V123" i="19" s="1"/>
  <c r="AG123" i="19"/>
  <c r="AG45" i="19"/>
  <c r="AH120" i="19"/>
  <c r="V120" i="19" s="1"/>
  <c r="AG120" i="19"/>
  <c r="AH86" i="19"/>
  <c r="V86" i="19" s="1"/>
  <c r="AG86" i="19"/>
  <c r="W86" i="19" s="1"/>
  <c r="AG81" i="19"/>
  <c r="AG80" i="19"/>
  <c r="AH55" i="19"/>
  <c r="V55" i="19" s="1"/>
  <c r="AG55" i="19"/>
  <c r="W55" i="19" s="1"/>
  <c r="AG82" i="19"/>
  <c r="AH82" i="19"/>
  <c r="V82" i="19" s="1"/>
  <c r="AG15" i="19"/>
  <c r="AH15" i="19"/>
  <c r="V15" i="19" s="1"/>
  <c r="AH44" i="19"/>
  <c r="V44" i="19" s="1"/>
  <c r="AG44" i="19"/>
  <c r="W44" i="19" s="1"/>
  <c r="AG75" i="19"/>
  <c r="AH75" i="19"/>
  <c r="V75" i="19" s="1"/>
  <c r="AH69" i="19"/>
  <c r="V69" i="19" s="1"/>
  <c r="AG69" i="19"/>
  <c r="W69" i="19" s="1"/>
  <c r="AH60" i="19"/>
  <c r="V60" i="19" s="1"/>
  <c r="AG21" i="19"/>
  <c r="W21" i="19" s="1"/>
  <c r="AH21" i="19"/>
  <c r="V21" i="19" s="1"/>
  <c r="AG72" i="19"/>
  <c r="AH72" i="19"/>
  <c r="V72" i="19" s="1"/>
  <c r="AE68" i="19"/>
  <c r="K68" i="19"/>
  <c r="O68" i="19" s="1"/>
  <c r="BA68" i="19"/>
  <c r="S68" i="19" s="1"/>
  <c r="AM68" i="19"/>
  <c r="AB68" i="19"/>
  <c r="AV29" i="19"/>
  <c r="BI29" i="19" s="1"/>
  <c r="Q29" i="19"/>
  <c r="U29" i="19" s="1"/>
  <c r="AH29" i="19" s="1"/>
  <c r="V29" i="19" s="1"/>
  <c r="Q81" i="19"/>
  <c r="U81" i="19" s="1"/>
  <c r="AH81" i="19" s="1"/>
  <c r="V81" i="19" s="1"/>
  <c r="AV81" i="19"/>
  <c r="BI81" i="19" s="1"/>
  <c r="AV53" i="19"/>
  <c r="BI53" i="19" s="1"/>
  <c r="Q53" i="19"/>
  <c r="U53" i="19" s="1"/>
  <c r="Q106" i="19"/>
  <c r="U106" i="19" s="1"/>
  <c r="AV106" i="19"/>
  <c r="BI106" i="19" s="1"/>
  <c r="AG64" i="19"/>
  <c r="W64" i="19" s="1"/>
  <c r="AV97" i="19"/>
  <c r="BI97" i="19" s="1"/>
  <c r="Q97" i="19"/>
  <c r="U97" i="19" s="1"/>
  <c r="AE115" i="19"/>
  <c r="BA115" i="19"/>
  <c r="S115" i="19" s="1"/>
  <c r="AB115" i="19"/>
  <c r="K115" i="19"/>
  <c r="O115" i="19" s="1"/>
  <c r="AM115" i="19"/>
  <c r="AH107" i="19"/>
  <c r="V107" i="19" s="1"/>
  <c r="AG107" i="19"/>
  <c r="AE117" i="19"/>
  <c r="BA117" i="19"/>
  <c r="S117" i="19" s="1"/>
  <c r="AB117" i="19"/>
  <c r="K117" i="19"/>
  <c r="O117" i="19" s="1"/>
  <c r="AM117" i="19"/>
  <c r="W85" i="19"/>
  <c r="AM66" i="19"/>
  <c r="BA66" i="19"/>
  <c r="S66" i="19" s="1"/>
  <c r="AB66" i="19"/>
  <c r="AE66" i="19"/>
  <c r="K66" i="19"/>
  <c r="O66" i="19" s="1"/>
  <c r="AG63" i="19"/>
  <c r="AH63" i="19"/>
  <c r="V63" i="19" s="1"/>
  <c r="Q93" i="19"/>
  <c r="U93" i="19" s="1"/>
  <c r="AG93" i="19" s="1"/>
  <c r="AV93" i="19"/>
  <c r="BI93" i="19" s="1"/>
  <c r="Q37" i="19"/>
  <c r="U37" i="19" s="1"/>
  <c r="AH37" i="19" s="1"/>
  <c r="V37" i="19" s="1"/>
  <c r="AV37" i="19"/>
  <c r="BI37" i="19" s="1"/>
  <c r="AV35" i="19"/>
  <c r="BI35" i="19" s="1"/>
  <c r="Q35" i="19"/>
  <c r="U35" i="19" s="1"/>
  <c r="AH35" i="19" s="1"/>
  <c r="V35" i="19" s="1"/>
  <c r="Q13" i="19"/>
  <c r="U13" i="19" s="1"/>
  <c r="AH13" i="19" s="1"/>
  <c r="V13" i="19" s="1"/>
  <c r="AV13" i="19"/>
  <c r="BI13" i="19" s="1"/>
  <c r="AM26" i="19"/>
  <c r="BA26" i="19"/>
  <c r="S26" i="19" s="1"/>
  <c r="AB26" i="19"/>
  <c r="O26" i="19"/>
  <c r="K26" i="19"/>
  <c r="AE26" i="19"/>
  <c r="BA71" i="19"/>
  <c r="S71" i="19" s="1"/>
  <c r="AB71" i="19"/>
  <c r="AE71" i="19"/>
  <c r="AM71" i="19"/>
  <c r="K71" i="19"/>
  <c r="O71" i="19" s="1"/>
  <c r="AM34" i="19"/>
  <c r="BA34" i="19"/>
  <c r="S34" i="19" s="1"/>
  <c r="AB34" i="19"/>
  <c r="O34" i="19"/>
  <c r="K34" i="19"/>
  <c r="AE34" i="19"/>
  <c r="BI15" i="19"/>
  <c r="AV31" i="19"/>
  <c r="BI31" i="19" s="1"/>
  <c r="Q31" i="19"/>
  <c r="U31" i="19" s="1"/>
  <c r="AG31" i="19" s="1"/>
  <c r="AV90" i="19"/>
  <c r="BI90" i="19" s="1"/>
  <c r="Q90" i="19"/>
  <c r="U90" i="19" s="1"/>
  <c r="AH90" i="19" s="1"/>
  <c r="V90" i="19" s="1"/>
  <c r="Q105" i="19"/>
  <c r="U105" i="19" s="1"/>
  <c r="AH105" i="19" s="1"/>
  <c r="V105" i="19" s="1"/>
  <c r="AV105" i="19"/>
  <c r="BI105" i="19" s="1"/>
  <c r="AV87" i="19"/>
  <c r="BI87" i="19" s="1"/>
  <c r="Q87" i="19"/>
  <c r="U87" i="19" s="1"/>
  <c r="AH87" i="19" s="1"/>
  <c r="V87" i="19" s="1"/>
  <c r="AV82" i="19"/>
  <c r="BI82" i="19" s="1"/>
  <c r="Q82" i="19"/>
  <c r="U82" i="19" s="1"/>
  <c r="AM19" i="19"/>
  <c r="BA19" i="19"/>
  <c r="S19" i="19" s="1"/>
  <c r="AB19" i="19"/>
  <c r="AE19" i="19"/>
  <c r="K19" i="19"/>
  <c r="O19" i="19" s="1"/>
  <c r="AV88" i="19"/>
  <c r="BI88" i="19" s="1"/>
  <c r="Q88" i="19"/>
  <c r="U88" i="19" s="1"/>
  <c r="AH88" i="19" s="1"/>
  <c r="V88" i="19" s="1"/>
  <c r="AV75" i="19"/>
  <c r="BI75" i="19" s="1"/>
  <c r="Q75" i="19"/>
  <c r="U75" i="19" s="1"/>
  <c r="AV32" i="19"/>
  <c r="BI32" i="19" s="1"/>
  <c r="Q32" i="19"/>
  <c r="Q21" i="19"/>
  <c r="U21" i="19" s="1"/>
  <c r="AV21" i="19"/>
  <c r="BI21" i="19" s="1"/>
  <c r="AV92" i="19"/>
  <c r="BI92" i="19" s="1"/>
  <c r="Q92" i="19"/>
  <c r="U92" i="19" s="1"/>
  <c r="AH92" i="19" s="1"/>
  <c r="V92" i="19" s="1"/>
  <c r="AB74" i="19"/>
  <c r="AM74" i="19"/>
  <c r="BA74" i="19"/>
  <c r="S74" i="19" s="1"/>
  <c r="O74" i="19"/>
  <c r="AE74" i="19"/>
  <c r="K74" i="19"/>
  <c r="Q118" i="19"/>
  <c r="U118" i="19" s="1"/>
  <c r="AH118" i="19" s="1"/>
  <c r="V118" i="19" s="1"/>
  <c r="AV118" i="19"/>
  <c r="BI118" i="19" s="1"/>
  <c r="Q58" i="19"/>
  <c r="U58" i="19" s="1"/>
  <c r="AH58" i="19" s="1"/>
  <c r="V58" i="19" s="1"/>
  <c r="AV58" i="19"/>
  <c r="BI58" i="19" s="1"/>
  <c r="Q50" i="19"/>
  <c r="U50" i="19" s="1"/>
  <c r="AH50" i="19" s="1"/>
  <c r="V50" i="19" s="1"/>
  <c r="AV50" i="19"/>
  <c r="BI50" i="19" s="1"/>
  <c r="AV112" i="19"/>
  <c r="BI112" i="19" s="1"/>
  <c r="Q112" i="19"/>
  <c r="U112" i="19" s="1"/>
  <c r="AH112" i="19" s="1"/>
  <c r="V112" i="19" s="1"/>
  <c r="AH101" i="19"/>
  <c r="V101" i="19" s="1"/>
  <c r="AV100" i="19"/>
  <c r="BI100" i="19" s="1"/>
  <c r="Q100" i="19"/>
  <c r="U100" i="19" s="1"/>
  <c r="AH100" i="19" s="1"/>
  <c r="V100" i="19" s="1"/>
  <c r="AH99" i="19"/>
  <c r="V99" i="19" s="1"/>
  <c r="AG99" i="19"/>
  <c r="AH106" i="19"/>
  <c r="V106" i="19" s="1"/>
  <c r="AG106" i="19"/>
  <c r="Q67" i="19"/>
  <c r="U67" i="19" s="1"/>
  <c r="AV67" i="19"/>
  <c r="BI67" i="19" s="1"/>
  <c r="AV51" i="19"/>
  <c r="BI51" i="19" s="1"/>
  <c r="Q51" i="19"/>
  <c r="U51" i="19" s="1"/>
  <c r="AH76" i="19"/>
  <c r="V76" i="19" s="1"/>
  <c r="AG76" i="19"/>
  <c r="AH46" i="19"/>
  <c r="V46" i="19" s="1"/>
  <c r="AG46" i="19"/>
  <c r="AH51" i="19"/>
  <c r="V51" i="19" s="1"/>
  <c r="AG51" i="19"/>
  <c r="W51" i="19" s="1"/>
  <c r="Q122" i="19"/>
  <c r="U122" i="19" s="1"/>
  <c r="AG122" i="19" s="1"/>
  <c r="AV122" i="19"/>
  <c r="BI122" i="19" s="1"/>
  <c r="Q41" i="19"/>
  <c r="U41" i="19" s="1"/>
  <c r="AG41" i="19" s="1"/>
  <c r="W41" i="19" s="1"/>
  <c r="AV41" i="19"/>
  <c r="BI41" i="19" s="1"/>
  <c r="Q39" i="19"/>
  <c r="U39" i="19" s="1"/>
  <c r="AV39" i="19"/>
  <c r="BI39" i="19" s="1"/>
  <c r="AG13" i="19"/>
  <c r="AB70" i="19"/>
  <c r="BA70" i="19"/>
  <c r="S70" i="19" s="1"/>
  <c r="AM70" i="19"/>
  <c r="K70" i="19"/>
  <c r="O70" i="19" s="1"/>
  <c r="AE70" i="19"/>
  <c r="AD70" i="19"/>
  <c r="BI65" i="19"/>
  <c r="BA49" i="19"/>
  <c r="S49" i="19" s="1"/>
  <c r="AB49" i="19"/>
  <c r="AE49" i="19"/>
  <c r="K49" i="19"/>
  <c r="O49" i="19" s="1"/>
  <c r="AM49" i="19"/>
  <c r="Z17" i="19"/>
  <c r="AV45" i="19"/>
  <c r="BI45" i="19" s="1"/>
  <c r="Q45" i="19"/>
  <c r="U45" i="19" s="1"/>
  <c r="AH45" i="19" s="1"/>
  <c r="V45" i="19" s="1"/>
  <c r="AG20" i="19"/>
  <c r="W20" i="19" s="1"/>
  <c r="AM83" i="19"/>
  <c r="AE83" i="19"/>
  <c r="K83" i="19"/>
  <c r="O83" i="19" s="1"/>
  <c r="AB83" i="19"/>
  <c r="BA83" i="19"/>
  <c r="S83" i="19" s="1"/>
  <c r="AV30" i="19"/>
  <c r="BI30" i="19" s="1"/>
  <c r="Q30" i="19"/>
  <c r="U30" i="19" s="1"/>
  <c r="AG30" i="19" s="1"/>
  <c r="AM57" i="19"/>
  <c r="AE57" i="19"/>
  <c r="O57" i="19"/>
  <c r="AB57" i="19"/>
  <c r="K57" i="19"/>
  <c r="BA57" i="19"/>
  <c r="S57" i="19" s="1"/>
  <c r="AV89" i="19"/>
  <c r="BI89" i="19" s="1"/>
  <c r="Q89" i="19"/>
  <c r="U89" i="19" s="1"/>
  <c r="AH89" i="19" s="1"/>
  <c r="V89" i="19" s="1"/>
  <c r="AH111" i="19"/>
  <c r="V111" i="19" s="1"/>
  <c r="AG111" i="19"/>
  <c r="AV111" i="19"/>
  <c r="BI111" i="19" s="1"/>
  <c r="Q111" i="19"/>
  <c r="U111" i="19" s="1"/>
  <c r="Q56" i="19"/>
  <c r="U56" i="19" s="1"/>
  <c r="AG56" i="19" s="1"/>
  <c r="AV56" i="19"/>
  <c r="BI56" i="19" s="1"/>
  <c r="AG32" i="19"/>
  <c r="W32" i="19" s="1"/>
  <c r="AH32" i="19"/>
  <c r="AV99" i="19"/>
  <c r="BI99" i="19" s="1"/>
  <c r="Q99" i="19"/>
  <c r="U99" i="19" s="1"/>
  <c r="AV80" i="19"/>
  <c r="BI80" i="19" s="1"/>
  <c r="Q80" i="19"/>
  <c r="U80" i="19" s="1"/>
  <c r="AH80" i="19" s="1"/>
  <c r="V80" i="19" s="1"/>
  <c r="Q42" i="19"/>
  <c r="U42" i="19" s="1"/>
  <c r="AG42" i="19" s="1"/>
  <c r="AV42" i="19"/>
  <c r="BI42" i="19" s="1"/>
  <c r="AM14" i="19"/>
  <c r="AB14" i="19"/>
  <c r="AB126" i="19" s="1"/>
  <c r="K14" i="19"/>
  <c r="O14" i="19" s="1"/>
  <c r="AE14" i="19"/>
  <c r="BA14" i="19"/>
  <c r="S14" i="19" s="1"/>
  <c r="AV44" i="19"/>
  <c r="Q44" i="19"/>
  <c r="U40" i="19"/>
  <c r="AH40" i="19" s="1"/>
  <c r="V40" i="19" s="1"/>
  <c r="AV113" i="19"/>
  <c r="BI113" i="19" s="1"/>
  <c r="Q113" i="19"/>
  <c r="U113" i="19" s="1"/>
  <c r="AH113" i="19" s="1"/>
  <c r="V113" i="19" s="1"/>
  <c r="AH96" i="19"/>
  <c r="AG96" i="19"/>
  <c r="W96" i="19" s="1"/>
  <c r="AE116" i="19"/>
  <c r="BA116" i="19"/>
  <c r="S116" i="19" s="1"/>
  <c r="AB116" i="19"/>
  <c r="O116" i="19"/>
  <c r="K116" i="19"/>
  <c r="AM116" i="19"/>
  <c r="BI121" i="19"/>
  <c r="Q108" i="19"/>
  <c r="U108" i="19" s="1"/>
  <c r="AH108" i="19" s="1"/>
  <c r="V108" i="19" s="1"/>
  <c r="AV108" i="19"/>
  <c r="BI108" i="19" s="1"/>
  <c r="AG50" i="19"/>
  <c r="BI123" i="19"/>
  <c r="K79" i="19"/>
  <c r="O79" i="19" s="1"/>
  <c r="BA79" i="19"/>
  <c r="S79" i="19" s="1"/>
  <c r="AE79" i="19"/>
  <c r="AB79" i="19"/>
  <c r="AM79" i="19"/>
  <c r="BA95" i="19"/>
  <c r="S95" i="19" s="1"/>
  <c r="AB95" i="19"/>
  <c r="K95" i="19"/>
  <c r="O95" i="19" s="1"/>
  <c r="AM95" i="19"/>
  <c r="AE95" i="19"/>
  <c r="S84" i="19"/>
  <c r="U84" i="19" s="1"/>
  <c r="AH84" i="19" s="1"/>
  <c r="V84" i="19" s="1"/>
  <c r="BI84" i="19"/>
  <c r="AV63" i="19"/>
  <c r="BI63" i="19" s="1"/>
  <c r="Q63" i="19"/>
  <c r="U63" i="19" s="1"/>
  <c r="AH41" i="19"/>
  <c r="V41" i="19" s="1"/>
  <c r="AG39" i="19"/>
  <c r="AH39" i="19"/>
  <c r="V39" i="19" s="1"/>
  <c r="Q36" i="19"/>
  <c r="U36" i="19" s="1"/>
  <c r="AG36" i="19" s="1"/>
  <c r="AV36" i="19"/>
  <c r="BI36" i="19" s="1"/>
  <c r="BI12" i="19"/>
  <c r="BA22" i="19"/>
  <c r="S22" i="19" s="1"/>
  <c r="AB22" i="19"/>
  <c r="O22" i="19"/>
  <c r="K22" i="19"/>
  <c r="AE22" i="19"/>
  <c r="AE126" i="19" s="1"/>
  <c r="AM22" i="19"/>
  <c r="AH65" i="19"/>
  <c r="V65" i="19" s="1"/>
  <c r="W65" i="19" s="1"/>
  <c r="AG27" i="19"/>
  <c r="AV48" i="19"/>
  <c r="BI48" i="19" s="1"/>
  <c r="Q48" i="19"/>
  <c r="U48" i="19" s="1"/>
  <c r="AH48" i="19" s="1"/>
  <c r="V48" i="19" s="1"/>
  <c r="Q24" i="19"/>
  <c r="U24" i="19" s="1"/>
  <c r="AV24" i="19"/>
  <c r="BI24" i="19" s="1"/>
  <c r="J126" i="19"/>
  <c r="W28" i="19"/>
  <c r="Q114" i="19"/>
  <c r="U114" i="19" s="1"/>
  <c r="AV114" i="19"/>
  <c r="BI114" i="19" s="1"/>
  <c r="Q102" i="19"/>
  <c r="U102" i="19" s="1"/>
  <c r="AH102" i="19" s="1"/>
  <c r="V102" i="19" s="1"/>
  <c r="AV102" i="19"/>
  <c r="BI102" i="19" s="1"/>
  <c r="O25" i="19"/>
  <c r="AE25" i="19"/>
  <c r="K25" i="19"/>
  <c r="BA25" i="19"/>
  <c r="S25" i="19" s="1"/>
  <c r="AB25" i="19"/>
  <c r="AM25" i="19"/>
  <c r="AH53" i="19"/>
  <c r="V53" i="19" s="1"/>
  <c r="AG53" i="19"/>
  <c r="W53" i="19" s="1"/>
  <c r="Q27" i="19"/>
  <c r="U27" i="19" s="1"/>
  <c r="AH27" i="19" s="1"/>
  <c r="V27" i="19" s="1"/>
  <c r="AV27" i="19"/>
  <c r="BI27" i="19" s="1"/>
  <c r="Q11" i="19"/>
  <c r="AV11" i="19"/>
  <c r="AH59" i="19"/>
  <c r="V59" i="19" s="1"/>
  <c r="AG59" i="19"/>
  <c r="W59" i="19" s="1"/>
  <c r="AV124" i="19"/>
  <c r="BI124" i="19" s="1"/>
  <c r="Q124" i="19"/>
  <c r="U124" i="19" s="1"/>
  <c r="Q109" i="19"/>
  <c r="U109" i="19" s="1"/>
  <c r="AV109" i="19"/>
  <c r="BI109" i="19" s="1"/>
  <c r="Q101" i="19"/>
  <c r="U101" i="19" s="1"/>
  <c r="AG101" i="19" s="1"/>
  <c r="W101" i="19" s="1"/>
  <c r="AV101" i="19"/>
  <c r="BI101" i="19" s="1"/>
  <c r="AG110" i="19"/>
  <c r="AE104" i="19"/>
  <c r="BA104" i="19"/>
  <c r="S104" i="19" s="1"/>
  <c r="AB104" i="19"/>
  <c r="K104" i="19"/>
  <c r="O104" i="19" s="1"/>
  <c r="AM104" i="19"/>
  <c r="AH93" i="19"/>
  <c r="V93" i="19" s="1"/>
  <c r="AE43" i="19"/>
  <c r="K43" i="19"/>
  <c r="O43" i="19" s="1"/>
  <c r="AM43" i="19"/>
  <c r="AB43" i="19"/>
  <c r="BA43" i="19"/>
  <c r="S43" i="19" s="1"/>
  <c r="Q91" i="19"/>
  <c r="U91" i="19" s="1"/>
  <c r="AV91" i="19"/>
  <c r="BI91" i="19" s="1"/>
  <c r="AH109" i="19"/>
  <c r="V109" i="19" s="1"/>
  <c r="AG109" i="19"/>
  <c r="Q96" i="19"/>
  <c r="AV96" i="19"/>
  <c r="AG108" i="19"/>
  <c r="AE62" i="19"/>
  <c r="AM62" i="19"/>
  <c r="AD62" i="19"/>
  <c r="AD126" i="19" s="1"/>
  <c r="AB62" i="19"/>
  <c r="BA62" i="19"/>
  <c r="S62" i="19" s="1"/>
  <c r="O62" i="19"/>
  <c r="K62" i="19"/>
  <c r="K78" i="19"/>
  <c r="O78" i="19" s="1"/>
  <c r="AE78" i="19"/>
  <c r="BA78" i="19"/>
  <c r="S78" i="19" s="1"/>
  <c r="AD78" i="19"/>
  <c r="AB78" i="19"/>
  <c r="AM78" i="19"/>
  <c r="AG84" i="19"/>
  <c r="U121" i="19"/>
  <c r="AH121" i="19" s="1"/>
  <c r="V121" i="19" s="1"/>
  <c r="AG33" i="19"/>
  <c r="W33" i="19" s="1"/>
  <c r="AH33" i="19"/>
  <c r="V33" i="19" s="1"/>
  <c r="U12" i="19"/>
  <c r="AH12" i="19" s="1"/>
  <c r="V12" i="19" s="1"/>
  <c r="AV73" i="19"/>
  <c r="BI73" i="19" s="1"/>
  <c r="Q73" i="19"/>
  <c r="U73" i="19" s="1"/>
  <c r="AG73" i="19" s="1"/>
  <c r="AH54" i="19"/>
  <c r="V54" i="19" s="1"/>
  <c r="AG54" i="19"/>
  <c r="W54" i="19" s="1"/>
  <c r="AV47" i="19"/>
  <c r="BI47" i="19" s="1"/>
  <c r="Q47" i="19"/>
  <c r="U47" i="19" s="1"/>
  <c r="AH47" i="19" s="1"/>
  <c r="V47" i="19" s="1"/>
  <c r="U119" i="19"/>
  <c r="AH119" i="19" s="1"/>
  <c r="V119" i="19" s="1"/>
  <c r="AV110" i="19"/>
  <c r="BI110" i="19" s="1"/>
  <c r="Q110" i="19"/>
  <c r="U110" i="19" s="1"/>
  <c r="AH110" i="19" s="1"/>
  <c r="V110" i="19" s="1"/>
  <c r="AE103" i="19"/>
  <c r="BA103" i="19"/>
  <c r="S103" i="19" s="1"/>
  <c r="AB103" i="19"/>
  <c r="K103" i="19"/>
  <c r="O103" i="19" s="1"/>
  <c r="AM103" i="19"/>
  <c r="AM61" i="19"/>
  <c r="BA61" i="19"/>
  <c r="S61" i="19" s="1"/>
  <c r="AB61" i="19"/>
  <c r="AE61" i="19"/>
  <c r="O61" i="19"/>
  <c r="K61" i="19"/>
  <c r="K77" i="19"/>
  <c r="AE77" i="19"/>
  <c r="BA77" i="19"/>
  <c r="S77" i="19" s="1"/>
  <c r="O77" i="19"/>
  <c r="AB77" i="19"/>
  <c r="AM77" i="19"/>
  <c r="BA94" i="19"/>
  <c r="S94" i="19" s="1"/>
  <c r="AB94" i="19"/>
  <c r="K94" i="19"/>
  <c r="O94" i="19" s="1"/>
  <c r="AM94" i="19"/>
  <c r="AE94" i="19"/>
  <c r="BI55" i="19"/>
  <c r="Q38" i="19"/>
  <c r="U38" i="19" s="1"/>
  <c r="AG38" i="19" s="1"/>
  <c r="AV38" i="19"/>
  <c r="BI38" i="19" s="1"/>
  <c r="W16" i="19"/>
  <c r="BI59" i="19"/>
  <c r="U52" i="19"/>
  <c r="AG52" i="19" s="1"/>
  <c r="Q54" i="19"/>
  <c r="U54" i="19" s="1"/>
  <c r="AV54" i="19"/>
  <c r="BI54" i="19" s="1"/>
  <c r="Q23" i="19"/>
  <c r="U23" i="19" s="1"/>
  <c r="AH23" i="19" s="1"/>
  <c r="V23" i="19" s="1"/>
  <c r="AV23" i="19"/>
  <c r="BI23" i="19" s="1"/>
  <c r="S11" i="19"/>
  <c r="BI40" i="19"/>
  <c r="Q110" i="18"/>
  <c r="U110" i="18" s="1"/>
  <c r="Q85" i="18"/>
  <c r="AV47" i="18"/>
  <c r="BI47" i="18" s="1"/>
  <c r="AV32" i="18"/>
  <c r="Q37" i="18"/>
  <c r="AV44" i="18"/>
  <c r="AB15" i="18"/>
  <c r="AM97" i="18"/>
  <c r="AV97" i="18" s="1"/>
  <c r="AE23" i="18"/>
  <c r="AB23" i="18"/>
  <c r="BA23" i="18"/>
  <c r="S23" i="18" s="1"/>
  <c r="K23" i="18"/>
  <c r="O23" i="18" s="1"/>
  <c r="AM23" i="18"/>
  <c r="K25" i="18"/>
  <c r="O25" i="18" s="1"/>
  <c r="AM25" i="18"/>
  <c r="AE25" i="18"/>
  <c r="BA25" i="18"/>
  <c r="S25" i="18" s="1"/>
  <c r="AB25" i="18"/>
  <c r="BA31" i="18"/>
  <c r="S31" i="18" s="1"/>
  <c r="AB31" i="18"/>
  <c r="AM31" i="18"/>
  <c r="AE31" i="18"/>
  <c r="K31" i="18"/>
  <c r="O31" i="18" s="1"/>
  <c r="AV59" i="18"/>
  <c r="BI59" i="18" s="1"/>
  <c r="Q59" i="18"/>
  <c r="AM38" i="18"/>
  <c r="AE38" i="18"/>
  <c r="BA38" i="18"/>
  <c r="S38" i="18" s="1"/>
  <c r="K38" i="18"/>
  <c r="O38" i="18" s="1"/>
  <c r="AD38" i="18"/>
  <c r="AB38" i="18"/>
  <c r="AM57" i="18"/>
  <c r="AB57" i="18"/>
  <c r="BA57" i="18"/>
  <c r="S57" i="18" s="1"/>
  <c r="AE57" i="18"/>
  <c r="K57" i="18"/>
  <c r="O57" i="18" s="1"/>
  <c r="AE13" i="18"/>
  <c r="BA13" i="18"/>
  <c r="S13" i="18" s="1"/>
  <c r="AB13" i="18"/>
  <c r="AM13" i="18"/>
  <c r="K13" i="18"/>
  <c r="O13" i="18" s="1"/>
  <c r="Q12" i="18"/>
  <c r="AV12" i="18"/>
  <c r="AE27" i="18"/>
  <c r="BA27" i="18"/>
  <c r="S27" i="18" s="1"/>
  <c r="AB27" i="18"/>
  <c r="K27" i="18"/>
  <c r="O27" i="18" s="1"/>
  <c r="AM27" i="18"/>
  <c r="Q51" i="18"/>
  <c r="U51" i="18" s="1"/>
  <c r="AV51" i="18"/>
  <c r="AB73" i="18"/>
  <c r="K73" i="18"/>
  <c r="O73" i="18" s="1"/>
  <c r="BA73" i="18"/>
  <c r="S73" i="18" s="1"/>
  <c r="AM73" i="18"/>
  <c r="AE73" i="18"/>
  <c r="AH47" i="18"/>
  <c r="V47" i="18" s="1"/>
  <c r="AG47" i="18"/>
  <c r="BA43" i="18"/>
  <c r="S43" i="18" s="1"/>
  <c r="AB43" i="18"/>
  <c r="AM43" i="18"/>
  <c r="AE43" i="18"/>
  <c r="K43" i="18"/>
  <c r="O43" i="18" s="1"/>
  <c r="Q62" i="18"/>
  <c r="AV62" i="18"/>
  <c r="BI62" i="18" s="1"/>
  <c r="Q30" i="18"/>
  <c r="U30" i="18" s="1"/>
  <c r="AV30" i="18"/>
  <c r="AE46" i="18"/>
  <c r="AD46" i="18"/>
  <c r="K46" i="18"/>
  <c r="O46" i="18" s="1"/>
  <c r="BA46" i="18"/>
  <c r="S46" i="18" s="1"/>
  <c r="AB46" i="18"/>
  <c r="BI50" i="18"/>
  <c r="K66" i="18"/>
  <c r="O66" i="18" s="1"/>
  <c r="AM66" i="18"/>
  <c r="AB66" i="18"/>
  <c r="BA66" i="18"/>
  <c r="S66" i="18" s="1"/>
  <c r="AE70" i="18"/>
  <c r="BA70" i="18"/>
  <c r="S70" i="18" s="1"/>
  <c r="AD70" i="18"/>
  <c r="K70" i="18"/>
  <c r="O70" i="18" s="1"/>
  <c r="AM70" i="18"/>
  <c r="AB70" i="18"/>
  <c r="K87" i="18"/>
  <c r="O87" i="18" s="1"/>
  <c r="AM87" i="18"/>
  <c r="BA87" i="18"/>
  <c r="S87" i="18" s="1"/>
  <c r="Q116" i="18"/>
  <c r="AV116" i="18"/>
  <c r="BI116" i="18" s="1"/>
  <c r="R126" i="18"/>
  <c r="AB12" i="18"/>
  <c r="O14" i="18"/>
  <c r="AM17" i="18"/>
  <c r="AB17" i="18"/>
  <c r="BA17" i="18"/>
  <c r="S17" i="18" s="1"/>
  <c r="K17" i="18"/>
  <c r="O17" i="18" s="1"/>
  <c r="BA20" i="18"/>
  <c r="S20" i="18" s="1"/>
  <c r="AB20" i="18"/>
  <c r="O20" i="18"/>
  <c r="AM20" i="18"/>
  <c r="O21" i="18"/>
  <c r="BA28" i="18"/>
  <c r="S28" i="18" s="1"/>
  <c r="K32" i="18"/>
  <c r="O32" i="18" s="1"/>
  <c r="AE32" i="18"/>
  <c r="AD32" i="18"/>
  <c r="BA32" i="18"/>
  <c r="S32" i="18" s="1"/>
  <c r="AB32" i="18"/>
  <c r="AM33" i="18"/>
  <c r="BA33" i="18"/>
  <c r="S33" i="18" s="1"/>
  <c r="AB40" i="18"/>
  <c r="K40" i="18"/>
  <c r="O40" i="18" s="1"/>
  <c r="BA40" i="18"/>
  <c r="S40" i="18" s="1"/>
  <c r="AM40" i="18"/>
  <c r="BA42" i="18"/>
  <c r="S42" i="18" s="1"/>
  <c r="AB42" i="18"/>
  <c r="O42" i="18"/>
  <c r="K42" i="18"/>
  <c r="AE42" i="18"/>
  <c r="AB53" i="18"/>
  <c r="AM53" i="18"/>
  <c r="AE56" i="18"/>
  <c r="O56" i="18"/>
  <c r="BA56" i="18"/>
  <c r="S56" i="18" s="1"/>
  <c r="AM56" i="18"/>
  <c r="K60" i="18"/>
  <c r="O60" i="18" s="1"/>
  <c r="AE60" i="18"/>
  <c r="BA60" i="18"/>
  <c r="S60" i="18" s="1"/>
  <c r="AB60" i="18"/>
  <c r="AM64" i="18"/>
  <c r="AB64" i="18"/>
  <c r="BA64" i="18"/>
  <c r="S64" i="18" s="1"/>
  <c r="BI65" i="18"/>
  <c r="AV99" i="18"/>
  <c r="BI99" i="18" s="1"/>
  <c r="Q99" i="18"/>
  <c r="U99" i="18" s="1"/>
  <c r="BA105" i="18"/>
  <c r="S105" i="18" s="1"/>
  <c r="AB105" i="18"/>
  <c r="O105" i="18"/>
  <c r="AM105" i="18"/>
  <c r="K105" i="18"/>
  <c r="AE106" i="18"/>
  <c r="BA106" i="18"/>
  <c r="S106" i="18" s="1"/>
  <c r="AB106" i="18"/>
  <c r="K106" i="18"/>
  <c r="O106" i="18" s="1"/>
  <c r="AM106" i="18"/>
  <c r="Q21" i="18"/>
  <c r="U21" i="18" s="1"/>
  <c r="AV21" i="18"/>
  <c r="BI21" i="18" s="1"/>
  <c r="AM16" i="18"/>
  <c r="AE16" i="18"/>
  <c r="BA76" i="18"/>
  <c r="S76" i="18" s="1"/>
  <c r="AB76" i="18"/>
  <c r="K76" i="18"/>
  <c r="O76" i="18" s="1"/>
  <c r="AM76" i="18"/>
  <c r="AE76" i="18"/>
  <c r="BH126" i="18"/>
  <c r="K16" i="18"/>
  <c r="K19" i="18"/>
  <c r="O19" i="18" s="1"/>
  <c r="BA19" i="18"/>
  <c r="S19" i="18" s="1"/>
  <c r="AB19" i="18"/>
  <c r="AM19" i="18"/>
  <c r="O29" i="18"/>
  <c r="AM29" i="18"/>
  <c r="O33" i="18"/>
  <c r="BA50" i="18"/>
  <c r="S50" i="18" s="1"/>
  <c r="AB50" i="18"/>
  <c r="AE50" i="18"/>
  <c r="K50" i="18"/>
  <c r="O50" i="18" s="1"/>
  <c r="O53" i="18"/>
  <c r="Q60" i="18"/>
  <c r="U60" i="18" s="1"/>
  <c r="O64" i="18"/>
  <c r="BA72" i="18"/>
  <c r="S72" i="18" s="1"/>
  <c r="AM72" i="18"/>
  <c r="K72" i="18"/>
  <c r="O72" i="18" s="1"/>
  <c r="BA90" i="18"/>
  <c r="S90" i="18" s="1"/>
  <c r="AB90" i="18"/>
  <c r="K90" i="18"/>
  <c r="O90" i="18" s="1"/>
  <c r="AM90" i="18"/>
  <c r="AE90" i="18"/>
  <c r="K88" i="18"/>
  <c r="O88" i="18"/>
  <c r="BA88" i="18"/>
  <c r="S88" i="18" s="1"/>
  <c r="AE88" i="18"/>
  <c r="AB88" i="18"/>
  <c r="BA100" i="18"/>
  <c r="S100" i="18" s="1"/>
  <c r="AB100" i="18"/>
  <c r="O100" i="18"/>
  <c r="K100" i="18"/>
  <c r="AM100" i="18"/>
  <c r="AE100" i="18"/>
  <c r="BA101" i="18"/>
  <c r="S101" i="18" s="1"/>
  <c r="AB101" i="18"/>
  <c r="O101" i="18"/>
  <c r="AM101" i="18"/>
  <c r="K101" i="18"/>
  <c r="AE101" i="18"/>
  <c r="BA104" i="18"/>
  <c r="S104" i="18" s="1"/>
  <c r="AB104" i="18"/>
  <c r="K104" i="18"/>
  <c r="O104" i="18" s="1"/>
  <c r="AM104" i="18"/>
  <c r="AE104" i="18"/>
  <c r="AV112" i="18"/>
  <c r="BI112" i="18" s="1"/>
  <c r="Q112" i="18"/>
  <c r="AE12" i="18"/>
  <c r="BA12" i="18"/>
  <c r="S12" i="18" s="1"/>
  <c r="O16" i="18"/>
  <c r="AE45" i="18"/>
  <c r="BA45" i="18"/>
  <c r="S45" i="18" s="1"/>
  <c r="AM45" i="18"/>
  <c r="AM48" i="18"/>
  <c r="AE48" i="18"/>
  <c r="K48" i="18"/>
  <c r="O48" i="18" s="1"/>
  <c r="BA48" i="18"/>
  <c r="S48" i="18" s="1"/>
  <c r="U50" i="18"/>
  <c r="AB58" i="18"/>
  <c r="K58" i="18"/>
  <c r="O58" i="18" s="1"/>
  <c r="AE58" i="18"/>
  <c r="BA58" i="18"/>
  <c r="S58" i="18" s="1"/>
  <c r="AM58" i="18"/>
  <c r="AE61" i="18"/>
  <c r="BA61" i="18"/>
  <c r="S61" i="18" s="1"/>
  <c r="AM61" i="18"/>
  <c r="AE79" i="18"/>
  <c r="BA79" i="18"/>
  <c r="S79" i="18" s="1"/>
  <c r="AB79" i="18"/>
  <c r="O79" i="18"/>
  <c r="AM79" i="18"/>
  <c r="K79" i="18"/>
  <c r="AE80" i="18"/>
  <c r="AB80" i="18"/>
  <c r="K80" i="18"/>
  <c r="BA80" i="18"/>
  <c r="S80" i="18" s="1"/>
  <c r="O80" i="18"/>
  <c r="AM80" i="18"/>
  <c r="AB87" i="18"/>
  <c r="BA94" i="18"/>
  <c r="S94" i="18" s="1"/>
  <c r="AB94" i="18"/>
  <c r="K94" i="18"/>
  <c r="O94" i="18" s="1"/>
  <c r="AM94" i="18"/>
  <c r="AE94" i="18"/>
  <c r="AE116" i="18"/>
  <c r="K116" i="18"/>
  <c r="BA116" i="18"/>
  <c r="S116" i="18" s="1"/>
  <c r="O116" i="18"/>
  <c r="AB116" i="18"/>
  <c r="F126" i="18"/>
  <c r="I11" i="18"/>
  <c r="K12" i="18"/>
  <c r="O12" i="18" s="1"/>
  <c r="AB14" i="18"/>
  <c r="AM15" i="18"/>
  <c r="AE15" i="18"/>
  <c r="BA15" i="18"/>
  <c r="S15" i="18" s="1"/>
  <c r="K15" i="18"/>
  <c r="O15" i="18" s="1"/>
  <c r="AB21" i="18"/>
  <c r="AV34" i="18"/>
  <c r="K45" i="18"/>
  <c r="BA51" i="18"/>
  <c r="S51" i="18" s="1"/>
  <c r="AB51" i="18"/>
  <c r="AE51" i="18"/>
  <c r="K51" i="18"/>
  <c r="O51" i="18" s="1"/>
  <c r="K61" i="18"/>
  <c r="O61" i="18" s="1"/>
  <c r="Q65" i="18"/>
  <c r="U65" i="18" s="1"/>
  <c r="AE66" i="18"/>
  <c r="AV81" i="18"/>
  <c r="BI81" i="18" s="1"/>
  <c r="Q81" i="18"/>
  <c r="U81" i="18" s="1"/>
  <c r="K86" i="18"/>
  <c r="AM86" i="18"/>
  <c r="AB86" i="18"/>
  <c r="BA86" i="18"/>
  <c r="S86" i="18" s="1"/>
  <c r="O86" i="18"/>
  <c r="AE87" i="18"/>
  <c r="K112" i="18"/>
  <c r="O112" i="18" s="1"/>
  <c r="BA112" i="18"/>
  <c r="S112" i="18" s="1"/>
  <c r="AB112" i="18"/>
  <c r="BA113" i="18"/>
  <c r="S113" i="18" s="1"/>
  <c r="AB113" i="18"/>
  <c r="K113" i="18"/>
  <c r="O113" i="18" s="1"/>
  <c r="AM113" i="18"/>
  <c r="AE113" i="18"/>
  <c r="AE115" i="18"/>
  <c r="BA115" i="18"/>
  <c r="S115" i="18" s="1"/>
  <c r="AB115" i="18"/>
  <c r="K115" i="18"/>
  <c r="O115" i="18" s="1"/>
  <c r="AM115" i="18"/>
  <c r="AD16" i="18"/>
  <c r="BA35" i="18"/>
  <c r="S35" i="18" s="1"/>
  <c r="AB35" i="18"/>
  <c r="O35" i="18"/>
  <c r="AM35" i="18"/>
  <c r="Q42" i="18"/>
  <c r="U42" i="18" s="1"/>
  <c r="BA16" i="18"/>
  <c r="S16" i="18" s="1"/>
  <c r="AD24" i="18"/>
  <c r="AB24" i="18"/>
  <c r="BA24" i="18"/>
  <c r="S24" i="18" s="1"/>
  <c r="AM24" i="18"/>
  <c r="AE34" i="18"/>
  <c r="O34" i="18"/>
  <c r="AB34" i="18"/>
  <c r="K34" i="18"/>
  <c r="BA34" i="18"/>
  <c r="S34" i="18" s="1"/>
  <c r="U34" i="18" s="1"/>
  <c r="AM36" i="18"/>
  <c r="AE36" i="18"/>
  <c r="AB36" i="18"/>
  <c r="K36" i="18"/>
  <c r="O36" i="18" s="1"/>
  <c r="BA36" i="18"/>
  <c r="S36" i="18" s="1"/>
  <c r="AM39" i="18"/>
  <c r="AE39" i="18"/>
  <c r="AB39" i="18"/>
  <c r="BA39" i="18"/>
  <c r="S39" i="18" s="1"/>
  <c r="K39" i="18"/>
  <c r="O39" i="18" s="1"/>
  <c r="K41" i="18"/>
  <c r="O41" i="18" s="1"/>
  <c r="AM41" i="18"/>
  <c r="AE41" i="18"/>
  <c r="O45" i="18"/>
  <c r="AM46" i="18"/>
  <c r="AV49" i="18"/>
  <c r="BI49" i="18" s="1"/>
  <c r="Q49" i="18"/>
  <c r="U49" i="18" s="1"/>
  <c r="AE52" i="18"/>
  <c r="AM52" i="18"/>
  <c r="BA52" i="18"/>
  <c r="S52" i="18" s="1"/>
  <c r="AB52" i="18"/>
  <c r="AD54" i="18"/>
  <c r="AM54" i="18"/>
  <c r="AE54" i="18"/>
  <c r="O54" i="18"/>
  <c r="AB54" i="18"/>
  <c r="K54" i="18"/>
  <c r="BA63" i="18"/>
  <c r="S63" i="18" s="1"/>
  <c r="AM63" i="18"/>
  <c r="BA68" i="18"/>
  <c r="S68" i="18" s="1"/>
  <c r="AB68" i="18"/>
  <c r="K68" i="18"/>
  <c r="O68" i="18" s="1"/>
  <c r="AM68" i="18"/>
  <c r="AE68" i="18"/>
  <c r="AM74" i="18"/>
  <c r="BA74" i="18"/>
  <c r="S74" i="18" s="1"/>
  <c r="AB74" i="18"/>
  <c r="AE108" i="18"/>
  <c r="BA108" i="18"/>
  <c r="S108" i="18" s="1"/>
  <c r="AD108" i="18"/>
  <c r="K108" i="18"/>
  <c r="O108" i="18" s="1"/>
  <c r="AM108" i="18"/>
  <c r="AB108" i="18"/>
  <c r="BI12" i="18"/>
  <c r="O67" i="18"/>
  <c r="BA67" i="18"/>
  <c r="S67" i="18" s="1"/>
  <c r="AB67" i="18"/>
  <c r="AM67" i="18"/>
  <c r="AM14" i="18"/>
  <c r="BA14" i="18"/>
  <c r="S14" i="18" s="1"/>
  <c r="AE18" i="18"/>
  <c r="O18" i="18"/>
  <c r="AB18" i="18"/>
  <c r="K18" i="18"/>
  <c r="AM18" i="18"/>
  <c r="AB22" i="18"/>
  <c r="O22" i="18"/>
  <c r="BA22" i="18"/>
  <c r="S22" i="18" s="1"/>
  <c r="K22" i="18"/>
  <c r="AM22" i="18"/>
  <c r="K26" i="18"/>
  <c r="O26" i="18" s="1"/>
  <c r="AE26" i="18"/>
  <c r="BA26" i="18"/>
  <c r="S26" i="18" s="1"/>
  <c r="AB26" i="18"/>
  <c r="AM26" i="18"/>
  <c r="AB28" i="18"/>
  <c r="O28" i="18"/>
  <c r="AM28" i="18"/>
  <c r="AE28" i="18"/>
  <c r="BI30" i="18"/>
  <c r="BI42" i="18"/>
  <c r="K59" i="18"/>
  <c r="O59" i="18" s="1"/>
  <c r="AB59" i="18"/>
  <c r="AE59" i="18"/>
  <c r="BA59" i="18"/>
  <c r="S59" i="18" s="1"/>
  <c r="AE62" i="18"/>
  <c r="AD62" i="18"/>
  <c r="AB62" i="18"/>
  <c r="BA62" i="18"/>
  <c r="S62" i="18" s="1"/>
  <c r="K62" i="18"/>
  <c r="O62" i="18" s="1"/>
  <c r="AE67" i="18"/>
  <c r="AE69" i="18"/>
  <c r="BA69" i="18"/>
  <c r="S69" i="18" s="1"/>
  <c r="AB69" i="18"/>
  <c r="O69" i="18"/>
  <c r="AM69" i="18"/>
  <c r="AM88" i="18"/>
  <c r="BA119" i="18"/>
  <c r="S119" i="18" s="1"/>
  <c r="AB119" i="18"/>
  <c r="AE119" i="18"/>
  <c r="AM119" i="18"/>
  <c r="K119" i="18"/>
  <c r="O119" i="18" s="1"/>
  <c r="BA44" i="18"/>
  <c r="S44" i="18" s="1"/>
  <c r="AM55" i="18"/>
  <c r="BA78" i="18"/>
  <c r="S78" i="18" s="1"/>
  <c r="U78" i="18" s="1"/>
  <c r="AD78" i="18"/>
  <c r="AB78" i="18"/>
  <c r="O78" i="18"/>
  <c r="AE78" i="18"/>
  <c r="AB81" i="18"/>
  <c r="AM84" i="18"/>
  <c r="AE84" i="18"/>
  <c r="O84" i="18"/>
  <c r="AB84" i="18"/>
  <c r="BA95" i="18"/>
  <c r="S95" i="18" s="1"/>
  <c r="AB95" i="18"/>
  <c r="O95" i="18"/>
  <c r="AM95" i="18"/>
  <c r="T126" i="18"/>
  <c r="AB44" i="18"/>
  <c r="AB49" i="18"/>
  <c r="AE71" i="18"/>
  <c r="O71" i="18"/>
  <c r="AM71" i="18"/>
  <c r="BA77" i="18"/>
  <c r="S77" i="18" s="1"/>
  <c r="AB77" i="18"/>
  <c r="K77" i="18"/>
  <c r="O77" i="18" s="1"/>
  <c r="AE81" i="18"/>
  <c r="O82" i="18"/>
  <c r="K99" i="18"/>
  <c r="O99" i="18" s="1"/>
  <c r="AE99" i="18"/>
  <c r="AE102" i="18"/>
  <c r="BA102" i="18"/>
  <c r="S102" i="18" s="1"/>
  <c r="AB102" i="18"/>
  <c r="O102" i="18"/>
  <c r="AM102" i="18"/>
  <c r="Q103" i="18"/>
  <c r="U103" i="18" s="1"/>
  <c r="AV103" i="18"/>
  <c r="AM122" i="18"/>
  <c r="AE122" i="18"/>
  <c r="BA122" i="18"/>
  <c r="S122" i="18" s="1"/>
  <c r="AB122" i="18"/>
  <c r="O122" i="18"/>
  <c r="BA30" i="18"/>
  <c r="S30" i="18" s="1"/>
  <c r="AB30" i="18"/>
  <c r="BA37" i="18"/>
  <c r="S37" i="18" s="1"/>
  <c r="U37" i="18" s="1"/>
  <c r="AE44" i="18"/>
  <c r="AE49" i="18"/>
  <c r="Q77" i="18"/>
  <c r="U77" i="18" s="1"/>
  <c r="AV77" i="18"/>
  <c r="BI77" i="18" s="1"/>
  <c r="U82" i="18"/>
  <c r="U85" i="18"/>
  <c r="AG85" i="18" s="1"/>
  <c r="BA117" i="18"/>
  <c r="S117" i="18" s="1"/>
  <c r="AB117" i="18"/>
  <c r="K117" i="18"/>
  <c r="O117" i="18" s="1"/>
  <c r="AE117" i="18"/>
  <c r="AM117" i="18"/>
  <c r="AM123" i="18"/>
  <c r="AE123" i="18"/>
  <c r="BA123" i="18"/>
  <c r="S123" i="18" s="1"/>
  <c r="AB123" i="18"/>
  <c r="K123" i="18"/>
  <c r="O123" i="18" s="1"/>
  <c r="AB124" i="18"/>
  <c r="K124" i="18"/>
  <c r="BA124" i="18"/>
  <c r="S124" i="18" s="1"/>
  <c r="AM124" i="18"/>
  <c r="AE124" i="18"/>
  <c r="AL126" i="18"/>
  <c r="K30" i="18"/>
  <c r="O30" i="18" s="1"/>
  <c r="AE30" i="18"/>
  <c r="K37" i="18"/>
  <c r="O37" i="18" s="1"/>
  <c r="AB37" i="18"/>
  <c r="K44" i="18"/>
  <c r="O44" i="18" s="1"/>
  <c r="O49" i="18"/>
  <c r="AV78" i="18"/>
  <c r="O81" i="18"/>
  <c r="AV82" i="18"/>
  <c r="BI82" i="18" s="1"/>
  <c r="AV83" i="18"/>
  <c r="BI83" i="18" s="1"/>
  <c r="Q83" i="18"/>
  <c r="U83" i="18" s="1"/>
  <c r="AH83" i="18" s="1"/>
  <c r="V83" i="18" s="1"/>
  <c r="K89" i="18"/>
  <c r="O89" i="18" s="1"/>
  <c r="AM89" i="18"/>
  <c r="AE89" i="18"/>
  <c r="AE93" i="18"/>
  <c r="K93" i="18"/>
  <c r="O93" i="18" s="1"/>
  <c r="AM93" i="18"/>
  <c r="AB93" i="18"/>
  <c r="BA93" i="18"/>
  <c r="S93" i="18" s="1"/>
  <c r="AM96" i="18"/>
  <c r="AB96" i="18"/>
  <c r="BA96" i="18"/>
  <c r="S96" i="18" s="1"/>
  <c r="K97" i="18"/>
  <c r="O97" i="18" s="1"/>
  <c r="AB97" i="18"/>
  <c r="BA97" i="18"/>
  <c r="S97" i="18" s="1"/>
  <c r="AZ126" i="18"/>
  <c r="AE37" i="18"/>
  <c r="AB47" i="18"/>
  <c r="AE65" i="18"/>
  <c r="O65" i="18"/>
  <c r="AB65" i="18"/>
  <c r="BA71" i="18"/>
  <c r="S71" i="18" s="1"/>
  <c r="AM75" i="18"/>
  <c r="O75" i="18"/>
  <c r="AB75" i="18"/>
  <c r="BA89" i="18"/>
  <c r="S89" i="18" s="1"/>
  <c r="K96" i="18"/>
  <c r="O96" i="18" s="1"/>
  <c r="K111" i="18"/>
  <c r="O111" i="18" s="1"/>
  <c r="AM111" i="18"/>
  <c r="BA111" i="18"/>
  <c r="S111" i="18" s="1"/>
  <c r="AE111" i="18"/>
  <c r="AE114" i="18"/>
  <c r="BA114" i="18"/>
  <c r="S114" i="18" s="1"/>
  <c r="AB114" i="18"/>
  <c r="O114" i="18"/>
  <c r="AM114" i="18"/>
  <c r="K114" i="18"/>
  <c r="AE121" i="18"/>
  <c r="BA121" i="18"/>
  <c r="S121" i="18" s="1"/>
  <c r="AB121" i="18"/>
  <c r="O121" i="18"/>
  <c r="AM121" i="18"/>
  <c r="AE85" i="18"/>
  <c r="AE92" i="18"/>
  <c r="BA92" i="18"/>
  <c r="S92" i="18" s="1"/>
  <c r="AB92" i="18"/>
  <c r="O92" i="18"/>
  <c r="AM92" i="18"/>
  <c r="AE107" i="18"/>
  <c r="BA107" i="18"/>
  <c r="S107" i="18" s="1"/>
  <c r="AB107" i="18"/>
  <c r="AM107" i="18"/>
  <c r="BA91" i="18"/>
  <c r="S91" i="18" s="1"/>
  <c r="AB91" i="18"/>
  <c r="O91" i="18"/>
  <c r="AM91" i="18"/>
  <c r="AE103" i="18"/>
  <c r="K103" i="18"/>
  <c r="O103" i="18" s="1"/>
  <c r="Q118" i="18"/>
  <c r="AV118" i="18"/>
  <c r="AE120" i="18"/>
  <c r="BA120" i="18"/>
  <c r="S120" i="18" s="1"/>
  <c r="AB120" i="18"/>
  <c r="K120" i="18"/>
  <c r="O120" i="18" s="1"/>
  <c r="AM120" i="18"/>
  <c r="AB98" i="18"/>
  <c r="K98" i="18"/>
  <c r="O98" i="18" s="1"/>
  <c r="AM98" i="18"/>
  <c r="BA118" i="18"/>
  <c r="S118" i="18" s="1"/>
  <c r="AD118" i="18"/>
  <c r="AB118" i="18"/>
  <c r="O118" i="18"/>
  <c r="AE118" i="18"/>
  <c r="AE110" i="18"/>
  <c r="BI103" i="18"/>
  <c r="AM109" i="18"/>
  <c r="AE109" i="18"/>
  <c r="AB109" i="18"/>
  <c r="K110" i="18"/>
  <c r="O110" i="18" s="1"/>
  <c r="BI110" i="18"/>
  <c r="BA80" i="17"/>
  <c r="S80" i="17" s="1"/>
  <c r="AB80" i="17"/>
  <c r="K80" i="17"/>
  <c r="O80" i="17" s="1"/>
  <c r="AM80" i="17"/>
  <c r="AV80" i="17" s="1"/>
  <c r="BA69" i="17"/>
  <c r="S69" i="17" s="1"/>
  <c r="K69" i="17"/>
  <c r="O69" i="17" s="1"/>
  <c r="AE62" i="17"/>
  <c r="AB62" i="17"/>
  <c r="K62" i="17"/>
  <c r="O62" i="17" s="1"/>
  <c r="K43" i="17"/>
  <c r="O43" i="17" s="1"/>
  <c r="AE36" i="17"/>
  <c r="AB22" i="17"/>
  <c r="K22" i="17"/>
  <c r="O22" i="17" s="1"/>
  <c r="AE22" i="17"/>
  <c r="AB101" i="17"/>
  <c r="AE101" i="17"/>
  <c r="K101" i="17"/>
  <c r="O101" i="17" s="1"/>
  <c r="AM101" i="17"/>
  <c r="Q101" i="17" s="1"/>
  <c r="U101" i="17" s="1"/>
  <c r="BA101" i="17"/>
  <c r="S101" i="17" s="1"/>
  <c r="AB107" i="17"/>
  <c r="AE107" i="17"/>
  <c r="K107" i="17"/>
  <c r="AE16" i="17"/>
  <c r="K16" i="17"/>
  <c r="BA16" i="17"/>
  <c r="S16" i="17" s="1"/>
  <c r="K41" i="17"/>
  <c r="AB41" i="17"/>
  <c r="BA32" i="17"/>
  <c r="S32" i="17" s="1"/>
  <c r="AD32" i="17"/>
  <c r="AB32" i="17"/>
  <c r="AB53" i="17"/>
  <c r="AM53" i="17"/>
  <c r="K53" i="17"/>
  <c r="O53" i="17"/>
  <c r="AB75" i="17"/>
  <c r="K75" i="17"/>
  <c r="AB56" i="17"/>
  <c r="K56" i="17"/>
  <c r="BA95" i="17"/>
  <c r="S95" i="17" s="1"/>
  <c r="AB95" i="17"/>
  <c r="AE94" i="17"/>
  <c r="AB94" i="17"/>
  <c r="AE98" i="17"/>
  <c r="AB98" i="17"/>
  <c r="BA28" i="17"/>
  <c r="S28" i="17" s="1"/>
  <c r="AM28" i="17"/>
  <c r="BA117" i="17"/>
  <c r="S117" i="17" s="1"/>
  <c r="AM117" i="17"/>
  <c r="K114" i="17"/>
  <c r="AM36" i="17"/>
  <c r="AE43" i="17"/>
  <c r="Q54" i="17"/>
  <c r="K73" i="17"/>
  <c r="O73" i="17" s="1"/>
  <c r="BA51" i="17"/>
  <c r="S51" i="17" s="1"/>
  <c r="BA62" i="17"/>
  <c r="S62" i="17" s="1"/>
  <c r="AM43" i="17"/>
  <c r="AE114" i="17"/>
  <c r="AB73" i="17"/>
  <c r="AE54" i="17"/>
  <c r="AE80" i="17"/>
  <c r="BA25" i="17"/>
  <c r="S25" i="17" s="1"/>
  <c r="AB25" i="17"/>
  <c r="AE25" i="17"/>
  <c r="K25" i="17"/>
  <c r="O25" i="17" s="1"/>
  <c r="AM25" i="17"/>
  <c r="BA17" i="17"/>
  <c r="S17" i="17" s="1"/>
  <c r="AB17" i="17"/>
  <c r="K17" i="17"/>
  <c r="O17" i="17" s="1"/>
  <c r="AM17" i="17"/>
  <c r="AE17" i="17"/>
  <c r="BA24" i="17"/>
  <c r="S24" i="17" s="1"/>
  <c r="AM24" i="17"/>
  <c r="K24" i="17"/>
  <c r="O24" i="17" s="1"/>
  <c r="AE24" i="17"/>
  <c r="AD24" i="17"/>
  <c r="AB24" i="17"/>
  <c r="BA42" i="17"/>
  <c r="S42" i="17" s="1"/>
  <c r="K42" i="17"/>
  <c r="O42" i="17" s="1"/>
  <c r="AE42" i="17"/>
  <c r="AM42" i="17"/>
  <c r="AB42" i="17"/>
  <c r="K15" i="17"/>
  <c r="O15" i="17" s="1"/>
  <c r="AE15" i="17"/>
  <c r="BA15" i="17"/>
  <c r="S15" i="17" s="1"/>
  <c r="AM15" i="17"/>
  <c r="AB15" i="17"/>
  <c r="AE30" i="17"/>
  <c r="AB30" i="17"/>
  <c r="O30" i="17"/>
  <c r="BA30" i="17"/>
  <c r="S30" i="17" s="1"/>
  <c r="AM30" i="17"/>
  <c r="K30" i="17"/>
  <c r="AE29" i="17"/>
  <c r="BA29" i="17"/>
  <c r="S29" i="17" s="1"/>
  <c r="K29" i="17"/>
  <c r="O29" i="17" s="1"/>
  <c r="AB29" i="17"/>
  <c r="AM29" i="17"/>
  <c r="AM12" i="17"/>
  <c r="AE12" i="17"/>
  <c r="BA12" i="17"/>
  <c r="S12" i="17" s="1"/>
  <c r="K12" i="17"/>
  <c r="O12" i="17" s="1"/>
  <c r="AB12" i="17"/>
  <c r="AE19" i="17"/>
  <c r="AM19" i="17"/>
  <c r="O19" i="17"/>
  <c r="K19" i="17"/>
  <c r="BA19" i="17"/>
  <c r="S19" i="17" s="1"/>
  <c r="AB19" i="17"/>
  <c r="BA18" i="17"/>
  <c r="S18" i="17" s="1"/>
  <c r="AB18" i="17"/>
  <c r="K18" i="17"/>
  <c r="O18" i="17" s="1"/>
  <c r="AE18" i="17"/>
  <c r="AM18" i="17"/>
  <c r="AB20" i="17"/>
  <c r="BA20" i="17"/>
  <c r="S20" i="17" s="1"/>
  <c r="K20" i="17"/>
  <c r="O20" i="17" s="1"/>
  <c r="AM20" i="17"/>
  <c r="AE20" i="17"/>
  <c r="BA23" i="17"/>
  <c r="S23" i="17" s="1"/>
  <c r="AB23" i="17"/>
  <c r="K23" i="17"/>
  <c r="O23" i="17" s="1"/>
  <c r="AM23" i="17"/>
  <c r="AM13" i="17"/>
  <c r="BH126" i="17"/>
  <c r="K13" i="17"/>
  <c r="O13" i="17" s="1"/>
  <c r="K26" i="17"/>
  <c r="K33" i="17"/>
  <c r="O33" i="17" s="1"/>
  <c r="AE33" i="17"/>
  <c r="AM33" i="17"/>
  <c r="AE37" i="17"/>
  <c r="K37" i="17"/>
  <c r="O37" i="17" s="1"/>
  <c r="AB37" i="17"/>
  <c r="BA37" i="17"/>
  <c r="S37" i="17" s="1"/>
  <c r="AM77" i="17"/>
  <c r="AB77" i="17"/>
  <c r="K77" i="17"/>
  <c r="O77" i="17" s="1"/>
  <c r="AE77" i="17"/>
  <c r="BA77" i="17"/>
  <c r="S77" i="17" s="1"/>
  <c r="BA85" i="17"/>
  <c r="S85" i="17" s="1"/>
  <c r="AB85" i="17"/>
  <c r="AM85" i="17"/>
  <c r="K85" i="17"/>
  <c r="O85" i="17" s="1"/>
  <c r="AE85" i="17"/>
  <c r="AE23" i="17"/>
  <c r="BA26" i="17"/>
  <c r="S26" i="17" s="1"/>
  <c r="BA34" i="17"/>
  <c r="S34" i="17" s="1"/>
  <c r="AB34" i="17"/>
  <c r="AE34" i="17"/>
  <c r="K34" i="17"/>
  <c r="O34" i="17" s="1"/>
  <c r="AM34" i="17"/>
  <c r="K57" i="17"/>
  <c r="AE57" i="17"/>
  <c r="O57" i="17"/>
  <c r="AM57" i="17"/>
  <c r="AB57" i="17"/>
  <c r="BA57" i="17"/>
  <c r="S57" i="17" s="1"/>
  <c r="BA13" i="17"/>
  <c r="S13" i="17" s="1"/>
  <c r="AM21" i="17"/>
  <c r="AE21" i="17"/>
  <c r="AB21" i="17"/>
  <c r="K21" i="17"/>
  <c r="O21" i="17" s="1"/>
  <c r="BA21" i="17"/>
  <c r="S21" i="17" s="1"/>
  <c r="AE35" i="17"/>
  <c r="AM35" i="17"/>
  <c r="K35" i="17"/>
  <c r="O35" i="17" s="1"/>
  <c r="AB35" i="17"/>
  <c r="AB38" i="17"/>
  <c r="AM38" i="17"/>
  <c r="BA38" i="17"/>
  <c r="S38" i="17" s="1"/>
  <c r="K38" i="17"/>
  <c r="O38" i="17" s="1"/>
  <c r="AE38" i="17"/>
  <c r="AD38" i="17"/>
  <c r="K63" i="17"/>
  <c r="O63" i="17" s="1"/>
  <c r="AB63" i="17"/>
  <c r="BA63" i="17"/>
  <c r="S63" i="17" s="1"/>
  <c r="AM63" i="17"/>
  <c r="AE63" i="17"/>
  <c r="AB76" i="17"/>
  <c r="BA76" i="17"/>
  <c r="S76" i="17" s="1"/>
  <c r="AE76" i="17"/>
  <c r="K76" i="17"/>
  <c r="O76" i="17" s="1"/>
  <c r="AM76" i="17"/>
  <c r="K84" i="17"/>
  <c r="O84" i="17" s="1"/>
  <c r="AM84" i="17"/>
  <c r="AB84" i="17"/>
  <c r="BA84" i="17"/>
  <c r="S84" i="17" s="1"/>
  <c r="AE84" i="17"/>
  <c r="F126" i="17"/>
  <c r="I11" i="17"/>
  <c r="AB33" i="17"/>
  <c r="K39" i="17"/>
  <c r="O39" i="17" s="1"/>
  <c r="AB39" i="17"/>
  <c r="BA39" i="17"/>
  <c r="S39" i="17" s="1"/>
  <c r="AM39" i="17"/>
  <c r="AM44" i="17"/>
  <c r="K44" i="17"/>
  <c r="O44" i="17" s="1"/>
  <c r="AE44" i="17"/>
  <c r="AB44" i="17"/>
  <c r="BA44" i="17"/>
  <c r="S44" i="17" s="1"/>
  <c r="AE45" i="17"/>
  <c r="BA45" i="17"/>
  <c r="S45" i="17" s="1"/>
  <c r="AM45" i="17"/>
  <c r="K45" i="17"/>
  <c r="O45" i="17" s="1"/>
  <c r="AB45" i="17"/>
  <c r="BA50" i="17"/>
  <c r="S50" i="17" s="1"/>
  <c r="AE50" i="17"/>
  <c r="AB50" i="17"/>
  <c r="AM50" i="17"/>
  <c r="K50" i="17"/>
  <c r="O50" i="17" s="1"/>
  <c r="AE52" i="17"/>
  <c r="K52" i="17"/>
  <c r="O52" i="17" s="1"/>
  <c r="BA52" i="17"/>
  <c r="S52" i="17" s="1"/>
  <c r="AM52" i="17"/>
  <c r="AE27" i="17"/>
  <c r="AM27" i="17"/>
  <c r="O27" i="17"/>
  <c r="AB27" i="17"/>
  <c r="K27" i="17"/>
  <c r="BA27" i="17"/>
  <c r="S27" i="17" s="1"/>
  <c r="AM31" i="17"/>
  <c r="BA31" i="17"/>
  <c r="S31" i="17" s="1"/>
  <c r="AE31" i="17"/>
  <c r="AB31" i="17"/>
  <c r="K31" i="17"/>
  <c r="O31" i="17" s="1"/>
  <c r="K47" i="17"/>
  <c r="O47" i="17" s="1"/>
  <c r="AE47" i="17"/>
  <c r="AB47" i="17"/>
  <c r="AM47" i="17"/>
  <c r="BA47" i="17"/>
  <c r="S47" i="17" s="1"/>
  <c r="AE49" i="17"/>
  <c r="AB49" i="17"/>
  <c r="K49" i="17"/>
  <c r="AM49" i="17"/>
  <c r="BA49" i="17"/>
  <c r="S49" i="17" s="1"/>
  <c r="O49" i="17"/>
  <c r="K106" i="17"/>
  <c r="O106" i="17" s="1"/>
  <c r="AM106" i="17"/>
  <c r="BA106" i="17"/>
  <c r="S106" i="17" s="1"/>
  <c r="AB106" i="17"/>
  <c r="AE106" i="17"/>
  <c r="AB13" i="17"/>
  <c r="AB16" i="17"/>
  <c r="O16" i="17"/>
  <c r="AM16" i="17"/>
  <c r="AD16" i="17"/>
  <c r="AM22" i="17"/>
  <c r="BA22" i="17"/>
  <c r="S22" i="17" s="1"/>
  <c r="AM37" i="17"/>
  <c r="BA40" i="17"/>
  <c r="S40" i="17" s="1"/>
  <c r="AB40" i="17"/>
  <c r="O40" i="17"/>
  <c r="AM40" i="17"/>
  <c r="K40" i="17"/>
  <c r="AE41" i="17"/>
  <c r="AM41" i="17"/>
  <c r="BA41" i="17"/>
  <c r="S41" i="17" s="1"/>
  <c r="O41" i="17"/>
  <c r="BA48" i="17"/>
  <c r="S48" i="17" s="1"/>
  <c r="AB48" i="17"/>
  <c r="AM48" i="17"/>
  <c r="AE48" i="17"/>
  <c r="K48" i="17"/>
  <c r="O48" i="17" s="1"/>
  <c r="AE13" i="17"/>
  <c r="K14" i="17"/>
  <c r="O14" i="17" s="1"/>
  <c r="AE14" i="17"/>
  <c r="AM14" i="17"/>
  <c r="BA14" i="17"/>
  <c r="S14" i="17" s="1"/>
  <c r="AV28" i="17"/>
  <c r="Q28" i="17"/>
  <c r="U28" i="17" s="1"/>
  <c r="Q70" i="17"/>
  <c r="AV70" i="17"/>
  <c r="AE26" i="17"/>
  <c r="AM26" i="17"/>
  <c r="O26" i="17"/>
  <c r="AE60" i="17"/>
  <c r="AB60" i="17"/>
  <c r="K60" i="17"/>
  <c r="O60" i="17" s="1"/>
  <c r="AM60" i="17"/>
  <c r="AE67" i="17"/>
  <c r="BA67" i="17"/>
  <c r="S67" i="17" s="1"/>
  <c r="AB67" i="17"/>
  <c r="K67" i="17"/>
  <c r="O67" i="17" s="1"/>
  <c r="AM67" i="17"/>
  <c r="BA65" i="17"/>
  <c r="S65" i="17" s="1"/>
  <c r="AB65" i="17"/>
  <c r="AE65" i="17"/>
  <c r="K65" i="17"/>
  <c r="O65" i="17" s="1"/>
  <c r="AM65" i="17"/>
  <c r="BA86" i="17"/>
  <c r="S86" i="17" s="1"/>
  <c r="AD86" i="17"/>
  <c r="AB86" i="17"/>
  <c r="K86" i="17"/>
  <c r="O86" i="17" s="1"/>
  <c r="AE86" i="17"/>
  <c r="AM86" i="17"/>
  <c r="K105" i="17"/>
  <c r="O105" i="17" s="1"/>
  <c r="AE105" i="17"/>
  <c r="AB105" i="17"/>
  <c r="BA105" i="17"/>
  <c r="S105" i="17" s="1"/>
  <c r="AM105" i="17"/>
  <c r="R126" i="17"/>
  <c r="AB28" i="17"/>
  <c r="AV53" i="17"/>
  <c r="BI53" i="17" s="1"/>
  <c r="Q53" i="17"/>
  <c r="U53" i="17" s="1"/>
  <c r="AV73" i="17"/>
  <c r="Q73" i="17"/>
  <c r="BA87" i="17"/>
  <c r="S87" i="17" s="1"/>
  <c r="AB87" i="17"/>
  <c r="AM87" i="17"/>
  <c r="K87" i="17"/>
  <c r="O87" i="17" s="1"/>
  <c r="AM32" i="17"/>
  <c r="K32" i="17"/>
  <c r="AE32" i="17"/>
  <c r="K46" i="17"/>
  <c r="O46" i="17" s="1"/>
  <c r="AD46" i="17"/>
  <c r="BA46" i="17"/>
  <c r="AB46" i="17"/>
  <c r="AH53" i="17"/>
  <c r="V53" i="17" s="1"/>
  <c r="AG53" i="17"/>
  <c r="J55" i="17"/>
  <c r="I55" i="17"/>
  <c r="BA58" i="17"/>
  <c r="S58" i="17" s="1"/>
  <c r="AB58" i="17"/>
  <c r="K58" i="17"/>
  <c r="O58" i="17" s="1"/>
  <c r="AE58" i="17"/>
  <c r="AM58" i="17"/>
  <c r="AE61" i="17"/>
  <c r="AM61" i="17"/>
  <c r="BA61" i="17"/>
  <c r="S61" i="17" s="1"/>
  <c r="K61" i="17"/>
  <c r="O61" i="17" s="1"/>
  <c r="AM82" i="17"/>
  <c r="BA82" i="17"/>
  <c r="S82" i="17" s="1"/>
  <c r="AE82" i="17"/>
  <c r="AB82" i="17"/>
  <c r="K82" i="17"/>
  <c r="O82" i="17" s="1"/>
  <c r="AE88" i="17"/>
  <c r="AB88" i="17"/>
  <c r="K88" i="17"/>
  <c r="O88" i="17" s="1"/>
  <c r="BA88" i="17"/>
  <c r="S88" i="17" s="1"/>
  <c r="AM88" i="17"/>
  <c r="AM89" i="17"/>
  <c r="AB89" i="17"/>
  <c r="BA89" i="17"/>
  <c r="S89" i="17" s="1"/>
  <c r="T126" i="17"/>
  <c r="O32" i="17"/>
  <c r="AE70" i="17"/>
  <c r="BA71" i="17"/>
  <c r="S71" i="17" s="1"/>
  <c r="AB71" i="17"/>
  <c r="AM71" i="17"/>
  <c r="AE71" i="17"/>
  <c r="K71" i="17"/>
  <c r="O71" i="17" s="1"/>
  <c r="AM72" i="17"/>
  <c r="AE72" i="17"/>
  <c r="AB72" i="17"/>
  <c r="K72" i="17"/>
  <c r="O72" i="17" s="1"/>
  <c r="BA72" i="17"/>
  <c r="S72" i="17" s="1"/>
  <c r="AD78" i="17"/>
  <c r="AM78" i="17"/>
  <c r="K78" i="17"/>
  <c r="O78" i="17" s="1"/>
  <c r="AB78" i="17"/>
  <c r="BA78" i="17"/>
  <c r="S78" i="17" s="1"/>
  <c r="AM79" i="17"/>
  <c r="AE79" i="17"/>
  <c r="K79" i="17"/>
  <c r="O79" i="17" s="1"/>
  <c r="AB79" i="17"/>
  <c r="BA79" i="17"/>
  <c r="S79" i="17" s="1"/>
  <c r="K89" i="17"/>
  <c r="O89" i="17" s="1"/>
  <c r="AM110" i="17"/>
  <c r="AE110" i="17"/>
  <c r="AB110" i="17"/>
  <c r="BA110" i="17"/>
  <c r="S110" i="17" s="1"/>
  <c r="K110" i="17"/>
  <c r="O110" i="17" s="1"/>
  <c r="AE28" i="17"/>
  <c r="K28" i="17"/>
  <c r="O28" i="17" s="1"/>
  <c r="AD28" i="17"/>
  <c r="BA36" i="17"/>
  <c r="S36" i="17" s="1"/>
  <c r="K36" i="17"/>
  <c r="O36" i="17" s="1"/>
  <c r="AB43" i="17"/>
  <c r="Q46" i="17"/>
  <c r="AE68" i="17"/>
  <c r="K68" i="17"/>
  <c r="O68" i="17" s="1"/>
  <c r="AB68" i="17"/>
  <c r="BA68" i="17"/>
  <c r="S68" i="17" s="1"/>
  <c r="AM68" i="17"/>
  <c r="K74" i="17"/>
  <c r="O74" i="17" s="1"/>
  <c r="AM74" i="17"/>
  <c r="AE74" i="17"/>
  <c r="AB74" i="17"/>
  <c r="K83" i="17"/>
  <c r="O83" i="17" s="1"/>
  <c r="AB83" i="17"/>
  <c r="BA83" i="17"/>
  <c r="S83" i="17" s="1"/>
  <c r="AM83" i="17"/>
  <c r="AE83" i="17"/>
  <c r="AE87" i="17"/>
  <c r="AB90" i="17"/>
  <c r="K90" i="17"/>
  <c r="O90" i="17" s="1"/>
  <c r="AM90" i="17"/>
  <c r="BA90" i="17"/>
  <c r="S90" i="17" s="1"/>
  <c r="AE91" i="17"/>
  <c r="AM91" i="17"/>
  <c r="BA91" i="17"/>
  <c r="S91" i="17" s="1"/>
  <c r="AB91" i="17"/>
  <c r="K91" i="17"/>
  <c r="O91" i="17" s="1"/>
  <c r="Q99" i="17"/>
  <c r="U99" i="17" s="1"/>
  <c r="AV99" i="17"/>
  <c r="AM51" i="17"/>
  <c r="AB51" i="17"/>
  <c r="K51" i="17"/>
  <c r="O51" i="17" s="1"/>
  <c r="AM56" i="17"/>
  <c r="BA56" i="17"/>
  <c r="S56" i="17" s="1"/>
  <c r="AE56" i="17"/>
  <c r="O56" i="17"/>
  <c r="BA59" i="17"/>
  <c r="S59" i="17" s="1"/>
  <c r="AB59" i="17"/>
  <c r="AM59" i="17"/>
  <c r="AE59" i="17"/>
  <c r="K59" i="17"/>
  <c r="O59" i="17" s="1"/>
  <c r="BA109" i="17"/>
  <c r="S109" i="17" s="1"/>
  <c r="AB109" i="17"/>
  <c r="K109" i="17"/>
  <c r="O109" i="17" s="1"/>
  <c r="AE109" i="17"/>
  <c r="AM109" i="17"/>
  <c r="AE116" i="17"/>
  <c r="AM116" i="17"/>
  <c r="BA116" i="17"/>
  <c r="S116" i="17" s="1"/>
  <c r="K116" i="17"/>
  <c r="O116" i="17" s="1"/>
  <c r="AB116" i="17"/>
  <c r="K64" i="17"/>
  <c r="O64" i="17" s="1"/>
  <c r="BA64" i="17"/>
  <c r="S64" i="17" s="1"/>
  <c r="AB64" i="17"/>
  <c r="AM64" i="17"/>
  <c r="AE64" i="17"/>
  <c r="Q66" i="17"/>
  <c r="AV66" i="17"/>
  <c r="AD70" i="17"/>
  <c r="K70" i="17"/>
  <c r="O70" i="17" s="1"/>
  <c r="AB70" i="17"/>
  <c r="BA70" i="17"/>
  <c r="S70" i="17" s="1"/>
  <c r="AB92" i="17"/>
  <c r="K92" i="17"/>
  <c r="O92" i="17" s="1"/>
  <c r="BA92" i="17"/>
  <c r="S92" i="17" s="1"/>
  <c r="AM92" i="17"/>
  <c r="AE92" i="17"/>
  <c r="AM93" i="17"/>
  <c r="BA93" i="17"/>
  <c r="S93" i="17" s="1"/>
  <c r="K93" i="17"/>
  <c r="O93" i="17" s="1"/>
  <c r="AE93" i="17"/>
  <c r="AB93" i="17"/>
  <c r="AB54" i="17"/>
  <c r="BA54" i="17"/>
  <c r="S54" i="17" s="1"/>
  <c r="U54" i="17" s="1"/>
  <c r="O66" i="17"/>
  <c r="Q80" i="17"/>
  <c r="U80" i="17" s="1"/>
  <c r="AH80" i="17" s="1"/>
  <c r="V80" i="17" s="1"/>
  <c r="AM81" i="17"/>
  <c r="AE81" i="17"/>
  <c r="BA81" i="17"/>
  <c r="S81" i="17" s="1"/>
  <c r="AM94" i="17"/>
  <c r="AE97" i="17"/>
  <c r="BA97" i="17"/>
  <c r="S97" i="17" s="1"/>
  <c r="AM97" i="17"/>
  <c r="AB99" i="17"/>
  <c r="K99" i="17"/>
  <c r="O99" i="17" s="1"/>
  <c r="BA99" i="17"/>
  <c r="S99" i="17" s="1"/>
  <c r="AM111" i="17"/>
  <c r="AE111" i="17"/>
  <c r="K111" i="17"/>
  <c r="O111" i="17" s="1"/>
  <c r="AB111" i="17"/>
  <c r="BA111" i="17"/>
  <c r="S111" i="17" s="1"/>
  <c r="K113" i="17"/>
  <c r="O113" i="17" s="1"/>
  <c r="AB113" i="17"/>
  <c r="AM113" i="17"/>
  <c r="AE113" i="17"/>
  <c r="BA113" i="17"/>
  <c r="S113" i="17" s="1"/>
  <c r="AZ126" i="17"/>
  <c r="K54" i="17"/>
  <c r="O54" i="17" s="1"/>
  <c r="AD54" i="17"/>
  <c r="AM69" i="17"/>
  <c r="AM75" i="17"/>
  <c r="K81" i="17"/>
  <c r="O81" i="17" s="1"/>
  <c r="K94" i="17"/>
  <c r="O94" i="17" s="1"/>
  <c r="BA94" i="17"/>
  <c r="S94" i="17" s="1"/>
  <c r="K97" i="17"/>
  <c r="O97" i="17" s="1"/>
  <c r="AE104" i="17"/>
  <c r="K104" i="17"/>
  <c r="O104" i="17" s="1"/>
  <c r="AB104" i="17"/>
  <c r="BA104" i="17"/>
  <c r="S104" i="17" s="1"/>
  <c r="AE112" i="17"/>
  <c r="AM112" i="17"/>
  <c r="AB112" i="17"/>
  <c r="BA112" i="17"/>
  <c r="S112" i="17" s="1"/>
  <c r="K112" i="17"/>
  <c r="O112" i="17" s="1"/>
  <c r="AV114" i="17"/>
  <c r="Q114" i="17"/>
  <c r="AM100" i="17"/>
  <c r="BA100" i="17"/>
  <c r="S100" i="17" s="1"/>
  <c r="AE100" i="17"/>
  <c r="K100" i="17"/>
  <c r="O100" i="17" s="1"/>
  <c r="AB100" i="17"/>
  <c r="BA115" i="17"/>
  <c r="S115" i="17" s="1"/>
  <c r="AB115" i="17"/>
  <c r="AE115" i="17"/>
  <c r="K115" i="17"/>
  <c r="O115" i="17" s="1"/>
  <c r="AM115" i="17"/>
  <c r="K120" i="17"/>
  <c r="O120" i="17" s="1"/>
  <c r="AB120" i="17"/>
  <c r="BA120" i="17"/>
  <c r="S120" i="17" s="1"/>
  <c r="AM120" i="17"/>
  <c r="AE120" i="17"/>
  <c r="AE73" i="17"/>
  <c r="BA73" i="17"/>
  <c r="S73" i="17" s="1"/>
  <c r="K118" i="17"/>
  <c r="O118" i="17" s="1"/>
  <c r="AE118" i="17"/>
  <c r="AM118" i="17"/>
  <c r="AD118" i="17"/>
  <c r="AB118" i="17"/>
  <c r="BA118" i="17"/>
  <c r="S118" i="17" s="1"/>
  <c r="AM62" i="17"/>
  <c r="AD62" i="17"/>
  <c r="BA66" i="17"/>
  <c r="S66" i="17" s="1"/>
  <c r="AB69" i="17"/>
  <c r="AE96" i="17"/>
  <c r="K96" i="17"/>
  <c r="O96" i="17" s="1"/>
  <c r="AM96" i="17"/>
  <c r="AB96" i="17"/>
  <c r="BA96" i="17"/>
  <c r="S96" i="17" s="1"/>
  <c r="AD98" i="17"/>
  <c r="O98" i="17"/>
  <c r="BA98" i="17"/>
  <c r="S98" i="17" s="1"/>
  <c r="AM98" i="17"/>
  <c r="K102" i="17"/>
  <c r="O102" i="17" s="1"/>
  <c r="AM102" i="17"/>
  <c r="AE102" i="17"/>
  <c r="AB102" i="17"/>
  <c r="O107" i="17"/>
  <c r="BA107" i="17"/>
  <c r="S107" i="17" s="1"/>
  <c r="AM107" i="17"/>
  <c r="AB66" i="17"/>
  <c r="AE69" i="17"/>
  <c r="O75" i="17"/>
  <c r="K95" i="17"/>
  <c r="O95" i="17" s="1"/>
  <c r="AM95" i="17"/>
  <c r="AE95" i="17"/>
  <c r="K98" i="17"/>
  <c r="AM103" i="17"/>
  <c r="O103" i="17"/>
  <c r="AB103" i="17"/>
  <c r="BA103" i="17"/>
  <c r="S103" i="17" s="1"/>
  <c r="AV104" i="17"/>
  <c r="BI104" i="17" s="1"/>
  <c r="Q104" i="17"/>
  <c r="AB108" i="17"/>
  <c r="AE108" i="17"/>
  <c r="AM108" i="17"/>
  <c r="K108" i="17"/>
  <c r="O108" i="17" s="1"/>
  <c r="AD108" i="17"/>
  <c r="BA108" i="17"/>
  <c r="S108" i="17" s="1"/>
  <c r="AL126" i="17"/>
  <c r="AV101" i="17"/>
  <c r="BI101" i="17" s="1"/>
  <c r="K119" i="17"/>
  <c r="O119" i="17" s="1"/>
  <c r="AB119" i="17"/>
  <c r="BA119" i="17"/>
  <c r="S119" i="17" s="1"/>
  <c r="AM119" i="17"/>
  <c r="AB117" i="17"/>
  <c r="K117" i="17"/>
  <c r="O117" i="17" s="1"/>
  <c r="AE117" i="17"/>
  <c r="BA114" i="17"/>
  <c r="S114" i="17" s="1"/>
  <c r="AB114" i="17"/>
  <c r="O114" i="17"/>
  <c r="AB121" i="17"/>
  <c r="K121" i="17"/>
  <c r="O121" i="17" s="1"/>
  <c r="AE121" i="17"/>
  <c r="AM121" i="17"/>
  <c r="AM122" i="17"/>
  <c r="BA122" i="17"/>
  <c r="S122" i="17" s="1"/>
  <c r="AB122" i="17"/>
  <c r="O122" i="17"/>
  <c r="AE122" i="17"/>
  <c r="AM123" i="17"/>
  <c r="BA123" i="17"/>
  <c r="S123" i="17" s="1"/>
  <c r="AB123" i="17"/>
  <c r="AE123" i="17"/>
  <c r="AB124" i="17"/>
  <c r="K124" i="17"/>
  <c r="BA124" i="17"/>
  <c r="S124" i="17" s="1"/>
  <c r="AM124" i="17"/>
  <c r="W60" i="19" l="1"/>
  <c r="AG37" i="19"/>
  <c r="AG100" i="19"/>
  <c r="W123" i="19"/>
  <c r="Z123" i="19" s="1"/>
  <c r="AH30" i="19"/>
  <c r="V30" i="19" s="1"/>
  <c r="W30" i="19" s="1"/>
  <c r="AG87" i="19"/>
  <c r="W87" i="19" s="1"/>
  <c r="AH66" i="19"/>
  <c r="V66" i="19" s="1"/>
  <c r="AG66" i="19"/>
  <c r="W66" i="19" s="1"/>
  <c r="W38" i="19"/>
  <c r="AH95" i="19"/>
  <c r="V95" i="19" s="1"/>
  <c r="AG70" i="19"/>
  <c r="AH70" i="19"/>
  <c r="V70" i="19" s="1"/>
  <c r="W73" i="19"/>
  <c r="AG78" i="19"/>
  <c r="AH104" i="19"/>
  <c r="V104" i="19" s="1"/>
  <c r="AG104" i="19"/>
  <c r="W104" i="19" s="1"/>
  <c r="AG83" i="19"/>
  <c r="AH83" i="19"/>
  <c r="V83" i="19" s="1"/>
  <c r="Z121" i="19"/>
  <c r="AH115" i="19"/>
  <c r="V115" i="19" s="1"/>
  <c r="AG115" i="19"/>
  <c r="W115" i="19" s="1"/>
  <c r="O126" i="19"/>
  <c r="AG57" i="19"/>
  <c r="AH57" i="19"/>
  <c r="V57" i="19" s="1"/>
  <c r="Z101" i="19"/>
  <c r="Q49" i="19"/>
  <c r="U49" i="19" s="1"/>
  <c r="AH49" i="19" s="1"/>
  <c r="V49" i="19" s="1"/>
  <c r="AV49" i="19"/>
  <c r="BI49" i="19" s="1"/>
  <c r="AH122" i="19"/>
  <c r="V122" i="19" s="1"/>
  <c r="W122" i="19" s="1"/>
  <c r="W63" i="19"/>
  <c r="W82" i="19"/>
  <c r="AH77" i="19"/>
  <c r="V77" i="19" s="1"/>
  <c r="AG77" i="19"/>
  <c r="W77" i="19" s="1"/>
  <c r="W84" i="19"/>
  <c r="W108" i="19"/>
  <c r="K126" i="19"/>
  <c r="W93" i="19"/>
  <c r="Z59" i="19"/>
  <c r="AV25" i="19"/>
  <c r="BI25" i="19" s="1"/>
  <c r="Q25" i="19"/>
  <c r="U25" i="19" s="1"/>
  <c r="AG25" i="19" s="1"/>
  <c r="W27" i="19"/>
  <c r="Z27" i="19" s="1"/>
  <c r="AV57" i="19"/>
  <c r="BI57" i="19" s="1"/>
  <c r="Q57" i="19"/>
  <c r="U57" i="19" s="1"/>
  <c r="W37" i="19"/>
  <c r="Z37" i="19" s="1"/>
  <c r="Z51" i="19"/>
  <c r="Z87" i="19"/>
  <c r="AV74" i="19"/>
  <c r="BI74" i="19" s="1"/>
  <c r="Q74" i="19"/>
  <c r="U74" i="19" s="1"/>
  <c r="AG48" i="19"/>
  <c r="W48" i="19" s="1"/>
  <c r="AH38" i="19"/>
  <c r="V38" i="19" s="1"/>
  <c r="AG121" i="19"/>
  <c r="W121" i="19" s="1"/>
  <c r="AG47" i="19"/>
  <c r="W47" i="19" s="1"/>
  <c r="W80" i="19"/>
  <c r="W45" i="19"/>
  <c r="AV94" i="19"/>
  <c r="BI94" i="19" s="1"/>
  <c r="Q94" i="19"/>
  <c r="U94" i="19" s="1"/>
  <c r="AG94" i="19" s="1"/>
  <c r="Q61" i="19"/>
  <c r="U61" i="19" s="1"/>
  <c r="AG61" i="19" s="1"/>
  <c r="W61" i="19" s="1"/>
  <c r="AV61" i="19"/>
  <c r="BI61" i="19" s="1"/>
  <c r="Q104" i="19"/>
  <c r="U104" i="19" s="1"/>
  <c r="AV104" i="19"/>
  <c r="BI104" i="19" s="1"/>
  <c r="BI11" i="19"/>
  <c r="AG88" i="19"/>
  <c r="W88" i="19" s="1"/>
  <c r="AH52" i="19"/>
  <c r="V52" i="19" s="1"/>
  <c r="W52" i="19" s="1"/>
  <c r="AG90" i="19"/>
  <c r="W90" i="19" s="1"/>
  <c r="AV70" i="19"/>
  <c r="BI70" i="19" s="1"/>
  <c r="Q70" i="19"/>
  <c r="U70" i="19" s="1"/>
  <c r="W46" i="19"/>
  <c r="AG89" i="19"/>
  <c r="W89" i="19" s="1"/>
  <c r="Z89" i="19" s="1"/>
  <c r="AG35" i="19"/>
  <c r="W35" i="19" s="1"/>
  <c r="AV34" i="19"/>
  <c r="BI34" i="19" s="1"/>
  <c r="Q34" i="19"/>
  <c r="U34" i="19" s="1"/>
  <c r="AH34" i="19" s="1"/>
  <c r="V34" i="19" s="1"/>
  <c r="W120" i="19"/>
  <c r="AV77" i="19"/>
  <c r="BI77" i="19" s="1"/>
  <c r="Q77" i="19"/>
  <c r="U77" i="19" s="1"/>
  <c r="W50" i="19"/>
  <c r="AV14" i="19"/>
  <c r="BI14" i="19" s="1"/>
  <c r="Q14" i="19"/>
  <c r="U14" i="19" s="1"/>
  <c r="AG14" i="19" s="1"/>
  <c r="AH74" i="19"/>
  <c r="V74" i="19" s="1"/>
  <c r="AG74" i="19"/>
  <c r="W74" i="19" s="1"/>
  <c r="W81" i="19"/>
  <c r="W110" i="19"/>
  <c r="W39" i="19"/>
  <c r="AG29" i="19"/>
  <c r="W29" i="19" s="1"/>
  <c r="Z29" i="19" s="1"/>
  <c r="Q103" i="19"/>
  <c r="U103" i="19" s="1"/>
  <c r="AG103" i="19" s="1"/>
  <c r="AV103" i="19"/>
  <c r="BI103" i="19" s="1"/>
  <c r="AV78" i="19"/>
  <c r="BI78" i="19" s="1"/>
  <c r="Q78" i="19"/>
  <c r="U78" i="19" s="1"/>
  <c r="AH78" i="19" s="1"/>
  <c r="V78" i="19" s="1"/>
  <c r="AH62" i="19"/>
  <c r="AG62" i="19"/>
  <c r="U11" i="19"/>
  <c r="Q116" i="19"/>
  <c r="U116" i="19" s="1"/>
  <c r="AV116" i="19"/>
  <c r="BI116" i="19" s="1"/>
  <c r="AV83" i="19"/>
  <c r="BI83" i="19" s="1"/>
  <c r="Q83" i="19"/>
  <c r="U83" i="19" s="1"/>
  <c r="AH67" i="19"/>
  <c r="V67" i="19" s="1"/>
  <c r="AG67" i="19"/>
  <c r="W67" i="19" s="1"/>
  <c r="AG105" i="19"/>
  <c r="W105" i="19" s="1"/>
  <c r="Z105" i="19" s="1"/>
  <c r="AG113" i="19"/>
  <c r="W113" i="19" s="1"/>
  <c r="AG102" i="19"/>
  <c r="W102" i="19" s="1"/>
  <c r="AH56" i="19"/>
  <c r="V56" i="19" s="1"/>
  <c r="W56" i="19" s="1"/>
  <c r="W13" i="19"/>
  <c r="Z63" i="19"/>
  <c r="Q117" i="19"/>
  <c r="U117" i="19" s="1"/>
  <c r="AH117" i="19" s="1"/>
  <c r="V117" i="19" s="1"/>
  <c r="AV117" i="19"/>
  <c r="BI117" i="19" s="1"/>
  <c r="W75" i="19"/>
  <c r="Z75" i="19" s="1"/>
  <c r="AG12" i="19"/>
  <c r="W12" i="19" s="1"/>
  <c r="AM126" i="19"/>
  <c r="Q22" i="19"/>
  <c r="U22" i="19" s="1"/>
  <c r="AH22" i="19" s="1"/>
  <c r="V22" i="19" s="1"/>
  <c r="AV22" i="19"/>
  <c r="BI22" i="19" s="1"/>
  <c r="AG40" i="19"/>
  <c r="W40" i="19" s="1"/>
  <c r="W76" i="19"/>
  <c r="W106" i="19"/>
  <c r="AG118" i="19"/>
  <c r="W118" i="19" s="1"/>
  <c r="AG92" i="19"/>
  <c r="W92" i="19" s="1"/>
  <c r="AV71" i="19"/>
  <c r="BI71" i="19" s="1"/>
  <c r="Q71" i="19"/>
  <c r="U71" i="19" s="1"/>
  <c r="AG71" i="19" s="1"/>
  <c r="W72" i="19"/>
  <c r="W15" i="19"/>
  <c r="Z15" i="19" s="1"/>
  <c r="AH31" i="19"/>
  <c r="V31" i="19" s="1"/>
  <c r="W31" i="19" s="1"/>
  <c r="Q62" i="19"/>
  <c r="AV62" i="19"/>
  <c r="BI62" i="19" s="1"/>
  <c r="Z39" i="19"/>
  <c r="AG91" i="19"/>
  <c r="W91" i="19" s="1"/>
  <c r="AH91" i="19"/>
  <c r="V91" i="19" s="1"/>
  <c r="Q95" i="19"/>
  <c r="U95" i="19" s="1"/>
  <c r="AG95" i="19" s="1"/>
  <c r="AV95" i="19"/>
  <c r="BI95" i="19" s="1"/>
  <c r="Z55" i="19"/>
  <c r="S126" i="19"/>
  <c r="W109" i="19"/>
  <c r="AV43" i="19"/>
  <c r="BI43" i="19" s="1"/>
  <c r="Q43" i="19"/>
  <c r="U43" i="19" s="1"/>
  <c r="AG43" i="19" s="1"/>
  <c r="AG58" i="19"/>
  <c r="W58" i="19" s="1"/>
  <c r="AG116" i="19"/>
  <c r="AH116" i="19"/>
  <c r="V116" i="19" s="1"/>
  <c r="AG112" i="19"/>
  <c r="W112" i="19" s="1"/>
  <c r="AH42" i="19"/>
  <c r="V42" i="19" s="1"/>
  <c r="W42" i="19" s="1"/>
  <c r="AV68" i="19"/>
  <c r="BI68" i="19" s="1"/>
  <c r="Q68" i="19"/>
  <c r="U68" i="19" s="1"/>
  <c r="AG68" i="19" s="1"/>
  <c r="AG119" i="19"/>
  <c r="W119" i="19" s="1"/>
  <c r="Z119" i="19" s="1"/>
  <c r="AH73" i="19"/>
  <c r="V73" i="19" s="1"/>
  <c r="AG23" i="19"/>
  <c r="W23" i="19" s="1"/>
  <c r="Z23" i="19" s="1"/>
  <c r="AH36" i="19"/>
  <c r="V36" i="19" s="1"/>
  <c r="W36" i="19" s="1"/>
  <c r="W114" i="19"/>
  <c r="Q79" i="19"/>
  <c r="U79" i="19" s="1"/>
  <c r="AG79" i="19" s="1"/>
  <c r="AV79" i="19"/>
  <c r="BI79" i="19" s="1"/>
  <c r="Z107" i="19"/>
  <c r="W100" i="19"/>
  <c r="Z53" i="19"/>
  <c r="Q115" i="19"/>
  <c r="U115" i="19" s="1"/>
  <c r="AV115" i="19"/>
  <c r="BI115" i="19" s="1"/>
  <c r="BA126" i="19"/>
  <c r="AH61" i="19"/>
  <c r="V61" i="19" s="1"/>
  <c r="AH124" i="19"/>
  <c r="V124" i="19" s="1"/>
  <c r="AG124" i="19"/>
  <c r="W124" i="19" s="1"/>
  <c r="W111" i="19"/>
  <c r="Z111" i="19" s="1"/>
  <c r="W99" i="19"/>
  <c r="Z99" i="19" s="1"/>
  <c r="Q19" i="19"/>
  <c r="U19" i="19" s="1"/>
  <c r="AH19" i="19" s="1"/>
  <c r="V19" i="19" s="1"/>
  <c r="AV19" i="19"/>
  <c r="BI19" i="19" s="1"/>
  <c r="AV26" i="19"/>
  <c r="BI26" i="19" s="1"/>
  <c r="Q26" i="19"/>
  <c r="U26" i="19" s="1"/>
  <c r="AG26" i="19" s="1"/>
  <c r="AV66" i="19"/>
  <c r="BI66" i="19" s="1"/>
  <c r="Q66" i="19"/>
  <c r="U66" i="19" s="1"/>
  <c r="W107" i="19"/>
  <c r="AH97" i="19"/>
  <c r="V97" i="19" s="1"/>
  <c r="AG97" i="19"/>
  <c r="Q97" i="18"/>
  <c r="U97" i="18" s="1"/>
  <c r="AG97" i="18" s="1"/>
  <c r="BI51" i="18"/>
  <c r="U12" i="18"/>
  <c r="AG12" i="18" s="1"/>
  <c r="BI97" i="18"/>
  <c r="AH37" i="18"/>
  <c r="V37" i="18" s="1"/>
  <c r="AG37" i="18"/>
  <c r="AH12" i="18"/>
  <c r="V12" i="18" s="1"/>
  <c r="AG30" i="18"/>
  <c r="AH30" i="18"/>
  <c r="V30" i="18" s="1"/>
  <c r="AH99" i="18"/>
  <c r="V99" i="18" s="1"/>
  <c r="AG99" i="18"/>
  <c r="W99" i="18" s="1"/>
  <c r="AG51" i="18"/>
  <c r="W51" i="18" s="1"/>
  <c r="AH51" i="18"/>
  <c r="V51" i="18" s="1"/>
  <c r="AH96" i="18"/>
  <c r="AG96" i="18"/>
  <c r="W96" i="18" s="1"/>
  <c r="AH41" i="18"/>
  <c r="V41" i="18" s="1"/>
  <c r="AH108" i="18"/>
  <c r="V108" i="18" s="1"/>
  <c r="AG108" i="18"/>
  <c r="Q92" i="18"/>
  <c r="U92" i="18" s="1"/>
  <c r="AV92" i="18"/>
  <c r="BI92" i="18" s="1"/>
  <c r="AV18" i="18"/>
  <c r="BI18" i="18" s="1"/>
  <c r="Q18" i="18"/>
  <c r="U18" i="18" s="1"/>
  <c r="AG44" i="18"/>
  <c r="W44" i="18" s="1"/>
  <c r="AH44" i="18"/>
  <c r="V44" i="18" s="1"/>
  <c r="AV58" i="18"/>
  <c r="BI58" i="18" s="1"/>
  <c r="Q58" i="18"/>
  <c r="U58" i="18" s="1"/>
  <c r="AH58" i="18" s="1"/>
  <c r="V58" i="18" s="1"/>
  <c r="AV25" i="18"/>
  <c r="BI25" i="18" s="1"/>
  <c r="Q25" i="18"/>
  <c r="U25" i="18" s="1"/>
  <c r="AH25" i="18" s="1"/>
  <c r="V25" i="18" s="1"/>
  <c r="AG92" i="18"/>
  <c r="AH92" i="18"/>
  <c r="V92" i="18" s="1"/>
  <c r="AH81" i="18"/>
  <c r="V81" i="18" s="1"/>
  <c r="AG81" i="18"/>
  <c r="W81" i="18" s="1"/>
  <c r="Q122" i="18"/>
  <c r="U122" i="18" s="1"/>
  <c r="AH122" i="18" s="1"/>
  <c r="V122" i="18" s="1"/>
  <c r="AV122" i="18"/>
  <c r="BI122" i="18" s="1"/>
  <c r="AV55" i="18"/>
  <c r="BI55" i="18" s="1"/>
  <c r="Q55" i="18"/>
  <c r="U55" i="18" s="1"/>
  <c r="AV88" i="18"/>
  <c r="BI88" i="18" s="1"/>
  <c r="Q88" i="18"/>
  <c r="U88" i="18" s="1"/>
  <c r="AH62" i="18"/>
  <c r="AG62" i="18"/>
  <c r="AV24" i="18"/>
  <c r="BI24" i="18" s="1"/>
  <c r="Q24" i="18"/>
  <c r="U24" i="18" s="1"/>
  <c r="AV94" i="18"/>
  <c r="BI94" i="18" s="1"/>
  <c r="Q94" i="18"/>
  <c r="U94" i="18" s="1"/>
  <c r="AH94" i="18" s="1"/>
  <c r="V94" i="18" s="1"/>
  <c r="AG60" i="18"/>
  <c r="AH60" i="18"/>
  <c r="V60" i="18" s="1"/>
  <c r="AH32" i="18"/>
  <c r="AG32" i="18"/>
  <c r="W32" i="18" s="1"/>
  <c r="Q31" i="18"/>
  <c r="U31" i="18" s="1"/>
  <c r="AH31" i="18" s="1"/>
  <c r="V31" i="18" s="1"/>
  <c r="AV31" i="18"/>
  <c r="BI31" i="18" s="1"/>
  <c r="AV75" i="18"/>
  <c r="BI75" i="18" s="1"/>
  <c r="Q75" i="18"/>
  <c r="U75" i="18" s="1"/>
  <c r="AG75" i="18" s="1"/>
  <c r="BI78" i="18"/>
  <c r="AV84" i="18"/>
  <c r="BI84" i="18" s="1"/>
  <c r="Q84" i="18"/>
  <c r="U84" i="18" s="1"/>
  <c r="AH84" i="18" s="1"/>
  <c r="V84" i="18" s="1"/>
  <c r="AG83" i="18"/>
  <c r="W83" i="18" s="1"/>
  <c r="Z83" i="18" s="1"/>
  <c r="Q28" i="18"/>
  <c r="U28" i="18" s="1"/>
  <c r="AH28" i="18" s="1"/>
  <c r="V28" i="18" s="1"/>
  <c r="AV28" i="18"/>
  <c r="BI28" i="18" s="1"/>
  <c r="Q54" i="18"/>
  <c r="U54" i="18" s="1"/>
  <c r="AV54" i="18"/>
  <c r="BI54" i="18" s="1"/>
  <c r="Q46" i="18"/>
  <c r="U46" i="18" s="1"/>
  <c r="AH46" i="18" s="1"/>
  <c r="V46" i="18" s="1"/>
  <c r="AV46" i="18"/>
  <c r="BI46" i="18" s="1"/>
  <c r="AV35" i="18"/>
  <c r="BI35" i="18" s="1"/>
  <c r="Q35" i="18"/>
  <c r="U35" i="18" s="1"/>
  <c r="AH35" i="18" s="1"/>
  <c r="V35" i="18" s="1"/>
  <c r="Q56" i="18"/>
  <c r="U56" i="18" s="1"/>
  <c r="AV56" i="18"/>
  <c r="BI56" i="18" s="1"/>
  <c r="U116" i="18"/>
  <c r="AH116" i="18" s="1"/>
  <c r="V116" i="18" s="1"/>
  <c r="AV66" i="18"/>
  <c r="BI66" i="18" s="1"/>
  <c r="Q66" i="18"/>
  <c r="U66" i="18" s="1"/>
  <c r="AH66" i="18" s="1"/>
  <c r="V66" i="18" s="1"/>
  <c r="W47" i="18"/>
  <c r="U59" i="18"/>
  <c r="AH59" i="18" s="1"/>
  <c r="V59" i="18" s="1"/>
  <c r="Q23" i="18"/>
  <c r="U23" i="18" s="1"/>
  <c r="AG23" i="18" s="1"/>
  <c r="AV23" i="18"/>
  <c r="BI23" i="18" s="1"/>
  <c r="AG77" i="18"/>
  <c r="AH77" i="18"/>
  <c r="V77" i="18" s="1"/>
  <c r="Q115" i="18"/>
  <c r="U115" i="18" s="1"/>
  <c r="AG115" i="18" s="1"/>
  <c r="AV115" i="18"/>
  <c r="BI115" i="18" s="1"/>
  <c r="AV104" i="18"/>
  <c r="BI104" i="18" s="1"/>
  <c r="Q104" i="18"/>
  <c r="U104" i="18" s="1"/>
  <c r="AH104" i="18" s="1"/>
  <c r="V104" i="18" s="1"/>
  <c r="AV90" i="18"/>
  <c r="BI90" i="18" s="1"/>
  <c r="Q90" i="18"/>
  <c r="U90" i="18" s="1"/>
  <c r="AH90" i="18" s="1"/>
  <c r="V90" i="18" s="1"/>
  <c r="Q57" i="18"/>
  <c r="U57" i="18" s="1"/>
  <c r="AG57" i="18" s="1"/>
  <c r="AV57" i="18"/>
  <c r="BI57" i="18" s="1"/>
  <c r="Q95" i="18"/>
  <c r="U95" i="18" s="1"/>
  <c r="AH95" i="18" s="1"/>
  <c r="V95" i="18" s="1"/>
  <c r="AV95" i="18"/>
  <c r="BI95" i="18" s="1"/>
  <c r="AV22" i="18"/>
  <c r="BI22" i="18" s="1"/>
  <c r="Q22" i="18"/>
  <c r="U22" i="18" s="1"/>
  <c r="AH18" i="18"/>
  <c r="V18" i="18" s="1"/>
  <c r="AG18" i="18"/>
  <c r="W18" i="18" s="1"/>
  <c r="Q36" i="18"/>
  <c r="U36" i="18" s="1"/>
  <c r="AG36" i="18" s="1"/>
  <c r="AV36" i="18"/>
  <c r="BI36" i="18" s="1"/>
  <c r="AG116" i="18"/>
  <c r="AV48" i="18"/>
  <c r="BI48" i="18" s="1"/>
  <c r="Q48" i="18"/>
  <c r="U48" i="18" s="1"/>
  <c r="AG48" i="18" s="1"/>
  <c r="AV16" i="18"/>
  <c r="BI16" i="18" s="1"/>
  <c r="Q16" i="18"/>
  <c r="U16" i="18" s="1"/>
  <c r="AG16" i="18" s="1"/>
  <c r="AG42" i="18"/>
  <c r="AH42" i="18"/>
  <c r="V42" i="18" s="1"/>
  <c r="AH21" i="18"/>
  <c r="V21" i="18" s="1"/>
  <c r="AG21" i="18"/>
  <c r="Q70" i="18"/>
  <c r="U70" i="18" s="1"/>
  <c r="AV70" i="18"/>
  <c r="BI70" i="18" s="1"/>
  <c r="Q91" i="18"/>
  <c r="U91" i="18" s="1"/>
  <c r="AG91" i="18" s="1"/>
  <c r="AV91" i="18"/>
  <c r="BI91" i="18" s="1"/>
  <c r="AG101" i="18"/>
  <c r="U118" i="18"/>
  <c r="AH118" i="18" s="1"/>
  <c r="V118" i="18" s="1"/>
  <c r="AH49" i="18"/>
  <c r="V49" i="18" s="1"/>
  <c r="AG49" i="18"/>
  <c r="W49" i="18" s="1"/>
  <c r="Q120" i="18"/>
  <c r="U120" i="18" s="1"/>
  <c r="AH120" i="18" s="1"/>
  <c r="V120" i="18" s="1"/>
  <c r="AV120" i="18"/>
  <c r="BI120" i="18" s="1"/>
  <c r="Q107" i="18"/>
  <c r="U107" i="18" s="1"/>
  <c r="AV107" i="18"/>
  <c r="BI107" i="18" s="1"/>
  <c r="AV111" i="18"/>
  <c r="BI111" i="18" s="1"/>
  <c r="Q111" i="18"/>
  <c r="U111" i="18" s="1"/>
  <c r="Q123" i="18"/>
  <c r="U123" i="18" s="1"/>
  <c r="AG123" i="18" s="1"/>
  <c r="AV123" i="18"/>
  <c r="BI123" i="18" s="1"/>
  <c r="Q71" i="18"/>
  <c r="U71" i="18" s="1"/>
  <c r="AG71" i="18" s="1"/>
  <c r="AV71" i="18"/>
  <c r="BI71" i="18" s="1"/>
  <c r="Q119" i="18"/>
  <c r="U119" i="18" s="1"/>
  <c r="AG119" i="18" s="1"/>
  <c r="AV119" i="18"/>
  <c r="BI119" i="18" s="1"/>
  <c r="AV63" i="18"/>
  <c r="BI63" i="18" s="1"/>
  <c r="Q63" i="18"/>
  <c r="U63" i="18" s="1"/>
  <c r="AV86" i="18"/>
  <c r="BI86" i="18" s="1"/>
  <c r="Q86" i="18"/>
  <c r="U86" i="18" s="1"/>
  <c r="AH86" i="18" s="1"/>
  <c r="V86" i="18" s="1"/>
  <c r="BI34" i="18"/>
  <c r="Q15" i="18"/>
  <c r="U15" i="18" s="1"/>
  <c r="AG15" i="18" s="1"/>
  <c r="AV15" i="18"/>
  <c r="BI15" i="18" s="1"/>
  <c r="Q61" i="18"/>
  <c r="U61" i="18" s="1"/>
  <c r="AG61" i="18" s="1"/>
  <c r="AV61" i="18"/>
  <c r="BI61" i="18" s="1"/>
  <c r="Q45" i="18"/>
  <c r="U45" i="18" s="1"/>
  <c r="AG45" i="18" s="1"/>
  <c r="AV45" i="18"/>
  <c r="BI45" i="18" s="1"/>
  <c r="Q100" i="18"/>
  <c r="U100" i="18" s="1"/>
  <c r="AV100" i="18"/>
  <c r="BI100" i="18" s="1"/>
  <c r="AG88" i="18"/>
  <c r="AH88" i="18"/>
  <c r="V88" i="18" s="1"/>
  <c r="AV29" i="18"/>
  <c r="BI29" i="18" s="1"/>
  <c r="Q29" i="18"/>
  <c r="U29" i="18" s="1"/>
  <c r="AH29" i="18" s="1"/>
  <c r="V29" i="18" s="1"/>
  <c r="AG56" i="18"/>
  <c r="AH56" i="18"/>
  <c r="V56" i="18" s="1"/>
  <c r="AV33" i="18"/>
  <c r="BI33" i="18" s="1"/>
  <c r="Q33" i="18"/>
  <c r="U33" i="18" s="1"/>
  <c r="AH33" i="18" s="1"/>
  <c r="V33" i="18" s="1"/>
  <c r="Q20" i="18"/>
  <c r="U20" i="18" s="1"/>
  <c r="AH20" i="18" s="1"/>
  <c r="V20" i="18" s="1"/>
  <c r="AV20" i="18"/>
  <c r="BI20" i="18" s="1"/>
  <c r="AV17" i="18"/>
  <c r="BI17" i="18" s="1"/>
  <c r="Q17" i="18"/>
  <c r="U17" i="18" s="1"/>
  <c r="AG17" i="18" s="1"/>
  <c r="AV98" i="18"/>
  <c r="BI98" i="18" s="1"/>
  <c r="Q98" i="18"/>
  <c r="U98" i="18" s="1"/>
  <c r="AH98" i="18" s="1"/>
  <c r="V98" i="18" s="1"/>
  <c r="AH54" i="18"/>
  <c r="V54" i="18" s="1"/>
  <c r="AG54" i="18"/>
  <c r="AH50" i="18"/>
  <c r="V50" i="18" s="1"/>
  <c r="AG50" i="18"/>
  <c r="Q106" i="18"/>
  <c r="U106" i="18" s="1"/>
  <c r="AH106" i="18" s="1"/>
  <c r="V106" i="18" s="1"/>
  <c r="AV106" i="18"/>
  <c r="BI106" i="18" s="1"/>
  <c r="AH110" i="18"/>
  <c r="V110" i="18" s="1"/>
  <c r="AG110" i="18"/>
  <c r="W110" i="18" s="1"/>
  <c r="AV96" i="18"/>
  <c r="Q96" i="18"/>
  <c r="AV89" i="18"/>
  <c r="BI89" i="18" s="1"/>
  <c r="Q89" i="18"/>
  <c r="U89" i="18" s="1"/>
  <c r="AH89" i="18" s="1"/>
  <c r="V89" i="18" s="1"/>
  <c r="AV124" i="18"/>
  <c r="BI124" i="18" s="1"/>
  <c r="Q124" i="18"/>
  <c r="U124" i="18" s="1"/>
  <c r="Q114" i="18"/>
  <c r="U114" i="18" s="1"/>
  <c r="AH114" i="18" s="1"/>
  <c r="V114" i="18" s="1"/>
  <c r="AV114" i="18"/>
  <c r="BI114" i="18" s="1"/>
  <c r="AH111" i="18"/>
  <c r="V111" i="18" s="1"/>
  <c r="AG111" i="18"/>
  <c r="AG65" i="18"/>
  <c r="AH65" i="18"/>
  <c r="V65" i="18" s="1"/>
  <c r="BI118" i="18"/>
  <c r="Q102" i="18"/>
  <c r="U102" i="18" s="1"/>
  <c r="AH102" i="18" s="1"/>
  <c r="V102" i="18" s="1"/>
  <c r="AV102" i="18"/>
  <c r="BI102" i="18" s="1"/>
  <c r="AH82" i="18"/>
  <c r="V82" i="18" s="1"/>
  <c r="AG82" i="18"/>
  <c r="W82" i="18" s="1"/>
  <c r="AH78" i="18"/>
  <c r="V78" i="18" s="1"/>
  <c r="AG78" i="18"/>
  <c r="Q69" i="18"/>
  <c r="U69" i="18" s="1"/>
  <c r="AG69" i="18" s="1"/>
  <c r="AV69" i="18"/>
  <c r="BI69" i="18" s="1"/>
  <c r="AV26" i="18"/>
  <c r="BI26" i="18" s="1"/>
  <c r="Q26" i="18"/>
  <c r="U26" i="18" s="1"/>
  <c r="AG26" i="18" s="1"/>
  <c r="Q108" i="18"/>
  <c r="U108" i="18" s="1"/>
  <c r="AV108" i="18"/>
  <c r="BI108" i="18" s="1"/>
  <c r="Q74" i="18"/>
  <c r="U74" i="18" s="1"/>
  <c r="AV74" i="18"/>
  <c r="BI74" i="18" s="1"/>
  <c r="Q39" i="18"/>
  <c r="U39" i="18" s="1"/>
  <c r="AG39" i="18" s="1"/>
  <c r="AV39" i="18"/>
  <c r="BI39" i="18" s="1"/>
  <c r="BI32" i="18"/>
  <c r="U112" i="18"/>
  <c r="AH112" i="18" s="1"/>
  <c r="V112" i="18" s="1"/>
  <c r="AV76" i="18"/>
  <c r="BI76" i="18" s="1"/>
  <c r="Q76" i="18"/>
  <c r="U76" i="18" s="1"/>
  <c r="AH76" i="18" s="1"/>
  <c r="V76" i="18" s="1"/>
  <c r="AV64" i="18"/>
  <c r="BI64" i="18" s="1"/>
  <c r="Q64" i="18"/>
  <c r="U64" i="18" s="1"/>
  <c r="AG64" i="18" s="1"/>
  <c r="AV87" i="18"/>
  <c r="BI87" i="18" s="1"/>
  <c r="Q87" i="18"/>
  <c r="U87" i="18" s="1"/>
  <c r="AH87" i="18" s="1"/>
  <c r="V87" i="18" s="1"/>
  <c r="Q27" i="18"/>
  <c r="U27" i="18" s="1"/>
  <c r="AH27" i="18" s="1"/>
  <c r="V27" i="18" s="1"/>
  <c r="AV27" i="18"/>
  <c r="BI27" i="18" s="1"/>
  <c r="Q109" i="18"/>
  <c r="U109" i="18" s="1"/>
  <c r="AV109" i="18"/>
  <c r="BI109" i="18" s="1"/>
  <c r="AG103" i="18"/>
  <c r="AH103" i="18"/>
  <c r="V103" i="18" s="1"/>
  <c r="Q117" i="18"/>
  <c r="U117" i="18" s="1"/>
  <c r="AH117" i="18" s="1"/>
  <c r="V117" i="18" s="1"/>
  <c r="AV117" i="18"/>
  <c r="BI117" i="18" s="1"/>
  <c r="AH119" i="18"/>
  <c r="V119" i="18" s="1"/>
  <c r="AG22" i="18"/>
  <c r="AH22" i="18"/>
  <c r="V22" i="18" s="1"/>
  <c r="Q14" i="18"/>
  <c r="U14" i="18" s="1"/>
  <c r="AH14" i="18" s="1"/>
  <c r="V14" i="18" s="1"/>
  <c r="AV14" i="18"/>
  <c r="BI14" i="18" s="1"/>
  <c r="Q52" i="18"/>
  <c r="U52" i="18" s="1"/>
  <c r="AV52" i="18"/>
  <c r="BI52" i="18" s="1"/>
  <c r="Q41" i="18"/>
  <c r="U41" i="18" s="1"/>
  <c r="AG41" i="18" s="1"/>
  <c r="AV41" i="18"/>
  <c r="BI41" i="18" s="1"/>
  <c r="AD126" i="18"/>
  <c r="Q113" i="18"/>
  <c r="U113" i="18" s="1"/>
  <c r="AG113" i="18" s="1"/>
  <c r="AV113" i="18"/>
  <c r="BI113" i="18" s="1"/>
  <c r="Q79" i="18"/>
  <c r="U79" i="18" s="1"/>
  <c r="AH79" i="18" s="1"/>
  <c r="V79" i="18" s="1"/>
  <c r="AV79" i="18"/>
  <c r="BI79" i="18" s="1"/>
  <c r="AH100" i="18"/>
  <c r="V100" i="18" s="1"/>
  <c r="AG100" i="18"/>
  <c r="AV72" i="18"/>
  <c r="BI72" i="18" s="1"/>
  <c r="Q72" i="18"/>
  <c r="U72" i="18" s="1"/>
  <c r="AV19" i="18"/>
  <c r="BI19" i="18" s="1"/>
  <c r="Q19" i="18"/>
  <c r="U19" i="18" s="1"/>
  <c r="AH19" i="18" s="1"/>
  <c r="V19" i="18" s="1"/>
  <c r="AV40" i="18"/>
  <c r="BI40" i="18" s="1"/>
  <c r="Q40" i="18"/>
  <c r="U40" i="18" s="1"/>
  <c r="AG40" i="18" s="1"/>
  <c r="AV73" i="18"/>
  <c r="BI73" i="18" s="1"/>
  <c r="Q73" i="18"/>
  <c r="U73" i="18" s="1"/>
  <c r="AG73" i="18" s="1"/>
  <c r="Q13" i="18"/>
  <c r="U13" i="18" s="1"/>
  <c r="AG13" i="18" s="1"/>
  <c r="W13" i="18" s="1"/>
  <c r="AV13" i="18"/>
  <c r="BI13" i="18" s="1"/>
  <c r="Q121" i="18"/>
  <c r="U121" i="18" s="1"/>
  <c r="AH121" i="18" s="1"/>
  <c r="V121" i="18" s="1"/>
  <c r="AV121" i="18"/>
  <c r="BI121" i="18" s="1"/>
  <c r="Q93" i="18"/>
  <c r="U93" i="18" s="1"/>
  <c r="AH93" i="18" s="1"/>
  <c r="V93" i="18" s="1"/>
  <c r="AV93" i="18"/>
  <c r="BI93" i="18" s="1"/>
  <c r="BI37" i="18"/>
  <c r="AV67" i="18"/>
  <c r="BI67" i="18" s="1"/>
  <c r="Q67" i="18"/>
  <c r="U67" i="18" s="1"/>
  <c r="AH67" i="18" s="1"/>
  <c r="V67" i="18" s="1"/>
  <c r="AV68" i="18"/>
  <c r="BI68" i="18" s="1"/>
  <c r="Q68" i="18"/>
  <c r="U68" i="18" s="1"/>
  <c r="AG68" i="18" s="1"/>
  <c r="AH34" i="18"/>
  <c r="V34" i="18" s="1"/>
  <c r="AG34" i="18"/>
  <c r="I126" i="18"/>
  <c r="Q80" i="18"/>
  <c r="U80" i="18" s="1"/>
  <c r="AG80" i="18" s="1"/>
  <c r="AV80" i="18"/>
  <c r="BI80" i="18" s="1"/>
  <c r="AG79" i="18"/>
  <c r="AH61" i="18"/>
  <c r="V61" i="18" s="1"/>
  <c r="Q101" i="18"/>
  <c r="U101" i="18" s="1"/>
  <c r="AH101" i="18" s="1"/>
  <c r="V101" i="18" s="1"/>
  <c r="AV101" i="18"/>
  <c r="BI101" i="18" s="1"/>
  <c r="AH72" i="18"/>
  <c r="V72" i="18" s="1"/>
  <c r="AG72" i="18"/>
  <c r="W72" i="18" s="1"/>
  <c r="Q105" i="18"/>
  <c r="U105" i="18" s="1"/>
  <c r="AH105" i="18" s="1"/>
  <c r="V105" i="18" s="1"/>
  <c r="AV105" i="18"/>
  <c r="BI105" i="18" s="1"/>
  <c r="AG70" i="18"/>
  <c r="AH70" i="18"/>
  <c r="V70" i="18" s="1"/>
  <c r="Q53" i="18"/>
  <c r="U53" i="18" s="1"/>
  <c r="AG53" i="18" s="1"/>
  <c r="AV53" i="18"/>
  <c r="BI53" i="18" s="1"/>
  <c r="AH85" i="18"/>
  <c r="V85" i="18" s="1"/>
  <c r="W85" i="18" s="1"/>
  <c r="BI60" i="18"/>
  <c r="Q43" i="18"/>
  <c r="U43" i="18" s="1"/>
  <c r="AG43" i="18" s="1"/>
  <c r="AV43" i="18"/>
  <c r="BI43" i="18" s="1"/>
  <c r="AH13" i="18"/>
  <c r="V13" i="18" s="1"/>
  <c r="Q38" i="18"/>
  <c r="U38" i="18" s="1"/>
  <c r="AH38" i="18" s="1"/>
  <c r="V38" i="18" s="1"/>
  <c r="AV38" i="18"/>
  <c r="BI38" i="18" s="1"/>
  <c r="AG62" i="17"/>
  <c r="AH62" i="17"/>
  <c r="BI114" i="17"/>
  <c r="BI80" i="17"/>
  <c r="BI73" i="17"/>
  <c r="BI99" i="17"/>
  <c r="AH101" i="17"/>
  <c r="V101" i="17" s="1"/>
  <c r="AG101" i="17"/>
  <c r="Q36" i="17"/>
  <c r="AV36" i="17"/>
  <c r="BI36" i="17" s="1"/>
  <c r="BI28" i="17"/>
  <c r="Q43" i="17"/>
  <c r="U43" i="17" s="1"/>
  <c r="AG43" i="17" s="1"/>
  <c r="AV43" i="17"/>
  <c r="BI43" i="17" s="1"/>
  <c r="AV117" i="17"/>
  <c r="BI117" i="17" s="1"/>
  <c r="Q117" i="17"/>
  <c r="U117" i="17" s="1"/>
  <c r="AG117" i="17" s="1"/>
  <c r="W117" i="17" s="1"/>
  <c r="W53" i="17"/>
  <c r="Z53" i="17" s="1"/>
  <c r="U36" i="17"/>
  <c r="AH36" i="17" s="1"/>
  <c r="V36" i="17" s="1"/>
  <c r="AH28" i="17"/>
  <c r="V28" i="17" s="1"/>
  <c r="AG28" i="17"/>
  <c r="AG76" i="17"/>
  <c r="AH96" i="17"/>
  <c r="AG96" i="17"/>
  <c r="W96" i="17" s="1"/>
  <c r="AG81" i="17"/>
  <c r="AG99" i="17"/>
  <c r="AH99" i="17"/>
  <c r="V99" i="17" s="1"/>
  <c r="AH117" i="17"/>
  <c r="V117" i="17" s="1"/>
  <c r="AG83" i="17"/>
  <c r="AG25" i="17"/>
  <c r="Q121" i="17"/>
  <c r="U121" i="17" s="1"/>
  <c r="AG121" i="17" s="1"/>
  <c r="AV121" i="17"/>
  <c r="BI121" i="17" s="1"/>
  <c r="AV81" i="17"/>
  <c r="BI81" i="17" s="1"/>
  <c r="Q81" i="17"/>
  <c r="U81" i="17" s="1"/>
  <c r="AH81" i="17" s="1"/>
  <c r="V81" i="17" s="1"/>
  <c r="Q123" i="17"/>
  <c r="U123" i="17" s="1"/>
  <c r="AV123" i="17"/>
  <c r="BI123" i="17" s="1"/>
  <c r="Q92" i="17"/>
  <c r="U92" i="17" s="1"/>
  <c r="AG92" i="17" s="1"/>
  <c r="AV92" i="17"/>
  <c r="BI92" i="17" s="1"/>
  <c r="Q108" i="17"/>
  <c r="U108" i="17" s="1"/>
  <c r="AH108" i="17" s="1"/>
  <c r="V108" i="17" s="1"/>
  <c r="AV108" i="17"/>
  <c r="BI108" i="17" s="1"/>
  <c r="AV83" i="17"/>
  <c r="BI83" i="17" s="1"/>
  <c r="Q83" i="17"/>
  <c r="U83" i="17" s="1"/>
  <c r="AH83" i="17" s="1"/>
  <c r="V83" i="17" s="1"/>
  <c r="U73" i="17"/>
  <c r="AH73" i="17" s="1"/>
  <c r="V73" i="17" s="1"/>
  <c r="Q60" i="17"/>
  <c r="U60" i="17" s="1"/>
  <c r="AG60" i="17" s="1"/>
  <c r="AV60" i="17"/>
  <c r="BI60" i="17" s="1"/>
  <c r="Q41" i="17"/>
  <c r="U41" i="17" s="1"/>
  <c r="AH41" i="17" s="1"/>
  <c r="V41" i="17" s="1"/>
  <c r="AV41" i="17"/>
  <c r="BI41" i="17" s="1"/>
  <c r="Q47" i="17"/>
  <c r="U47" i="17" s="1"/>
  <c r="AG47" i="17" s="1"/>
  <c r="AV47" i="17"/>
  <c r="BI47" i="17" s="1"/>
  <c r="AV102" i="17"/>
  <c r="BI102" i="17" s="1"/>
  <c r="Q102" i="17"/>
  <c r="U102" i="17" s="1"/>
  <c r="AH102" i="17" s="1"/>
  <c r="V102" i="17" s="1"/>
  <c r="Q58" i="17"/>
  <c r="U58" i="17" s="1"/>
  <c r="AG58" i="17" s="1"/>
  <c r="AV58" i="17"/>
  <c r="BI58" i="17" s="1"/>
  <c r="Q115" i="17"/>
  <c r="U115" i="17" s="1"/>
  <c r="AG115" i="17" s="1"/>
  <c r="AV115" i="17"/>
  <c r="BI115" i="17" s="1"/>
  <c r="AV112" i="17"/>
  <c r="BI112" i="17" s="1"/>
  <c r="Q112" i="17"/>
  <c r="U112" i="17" s="1"/>
  <c r="AH112" i="17" s="1"/>
  <c r="V112" i="17" s="1"/>
  <c r="AV75" i="17"/>
  <c r="BI75" i="17" s="1"/>
  <c r="Q75" i="17"/>
  <c r="U75" i="17" s="1"/>
  <c r="AG75" i="17" s="1"/>
  <c r="AV111" i="17"/>
  <c r="BI111" i="17" s="1"/>
  <c r="Q111" i="17"/>
  <c r="U111" i="17" s="1"/>
  <c r="AG111" i="17" s="1"/>
  <c r="AV90" i="17"/>
  <c r="BI90" i="17" s="1"/>
  <c r="Q90" i="17"/>
  <c r="U90" i="17" s="1"/>
  <c r="AG90" i="17" s="1"/>
  <c r="Q68" i="17"/>
  <c r="U68" i="17" s="1"/>
  <c r="AH68" i="17" s="1"/>
  <c r="V68" i="17" s="1"/>
  <c r="AV68" i="17"/>
  <c r="BI68" i="17" s="1"/>
  <c r="Q71" i="17"/>
  <c r="U71" i="17" s="1"/>
  <c r="AH71" i="17" s="1"/>
  <c r="V71" i="17" s="1"/>
  <c r="AV71" i="17"/>
  <c r="BI71" i="17" s="1"/>
  <c r="AV82" i="17"/>
  <c r="BI82" i="17" s="1"/>
  <c r="Q82" i="17"/>
  <c r="U82" i="17" s="1"/>
  <c r="Q32" i="17"/>
  <c r="AV32" i="17"/>
  <c r="BI32" i="17" s="1"/>
  <c r="Q67" i="17"/>
  <c r="U67" i="17" s="1"/>
  <c r="AG67" i="17" s="1"/>
  <c r="AV67" i="17"/>
  <c r="BI67" i="17" s="1"/>
  <c r="Q14" i="17"/>
  <c r="U14" i="17" s="1"/>
  <c r="AG14" i="17" s="1"/>
  <c r="AV14" i="17"/>
  <c r="BI14" i="17" s="1"/>
  <c r="AV48" i="17"/>
  <c r="BI48" i="17" s="1"/>
  <c r="Q48" i="17"/>
  <c r="U48" i="17" s="1"/>
  <c r="AG48" i="17" s="1"/>
  <c r="Q49" i="17"/>
  <c r="U49" i="17" s="1"/>
  <c r="AH49" i="17" s="1"/>
  <c r="V49" i="17" s="1"/>
  <c r="AV49" i="17"/>
  <c r="BI49" i="17" s="1"/>
  <c r="AV97" i="17"/>
  <c r="BI97" i="17" s="1"/>
  <c r="Q97" i="17"/>
  <c r="U97" i="17" s="1"/>
  <c r="AG97" i="17" s="1"/>
  <c r="AV118" i="17"/>
  <c r="BI118" i="17" s="1"/>
  <c r="Q118" i="17"/>
  <c r="U118" i="17" s="1"/>
  <c r="AH118" i="17" s="1"/>
  <c r="V118" i="17" s="1"/>
  <c r="Q103" i="17"/>
  <c r="U103" i="17" s="1"/>
  <c r="AG103" i="17" s="1"/>
  <c r="AV103" i="17"/>
  <c r="BI103" i="17" s="1"/>
  <c r="AV62" i="17"/>
  <c r="BI62" i="17" s="1"/>
  <c r="Q62" i="17"/>
  <c r="Q74" i="17"/>
  <c r="U74" i="17" s="1"/>
  <c r="AG74" i="17" s="1"/>
  <c r="AV74" i="17"/>
  <c r="BI74" i="17" s="1"/>
  <c r="AM55" i="17"/>
  <c r="AE55" i="17"/>
  <c r="AB55" i="17"/>
  <c r="K55" i="17"/>
  <c r="BA55" i="17"/>
  <c r="S55" i="17" s="1"/>
  <c r="O55" i="17"/>
  <c r="AV77" i="17"/>
  <c r="BI77" i="17" s="1"/>
  <c r="Q77" i="17"/>
  <c r="U77" i="17" s="1"/>
  <c r="AH77" i="17" s="1"/>
  <c r="V77" i="17" s="1"/>
  <c r="AV124" i="17"/>
  <c r="BI124" i="17" s="1"/>
  <c r="Q124" i="17"/>
  <c r="U124" i="17" s="1"/>
  <c r="Q96" i="17"/>
  <c r="AV96" i="17"/>
  <c r="Q116" i="17"/>
  <c r="U116" i="17" s="1"/>
  <c r="AG116" i="17" s="1"/>
  <c r="AV116" i="17"/>
  <c r="BI116" i="17" s="1"/>
  <c r="Q31" i="17"/>
  <c r="U31" i="17" s="1"/>
  <c r="AH31" i="17" s="1"/>
  <c r="V31" i="17" s="1"/>
  <c r="AV31" i="17"/>
  <c r="BI31" i="17" s="1"/>
  <c r="Q52" i="17"/>
  <c r="U52" i="17" s="1"/>
  <c r="AH52" i="17" s="1"/>
  <c r="V52" i="17" s="1"/>
  <c r="AV52" i="17"/>
  <c r="BI52" i="17" s="1"/>
  <c r="Q42" i="17"/>
  <c r="U42" i="17" s="1"/>
  <c r="AG42" i="17" s="1"/>
  <c r="AV42" i="17"/>
  <c r="BI42" i="17" s="1"/>
  <c r="U104" i="17"/>
  <c r="AG104" i="17" s="1"/>
  <c r="AV107" i="17"/>
  <c r="BI107" i="17" s="1"/>
  <c r="Q107" i="17"/>
  <c r="U107" i="17" s="1"/>
  <c r="AG107" i="17" s="1"/>
  <c r="Q98" i="17"/>
  <c r="U98" i="17" s="1"/>
  <c r="AV98" i="17"/>
  <c r="BI98" i="17" s="1"/>
  <c r="AV100" i="17"/>
  <c r="BI100" i="17" s="1"/>
  <c r="Q100" i="17"/>
  <c r="U100" i="17" s="1"/>
  <c r="AG100" i="17" s="1"/>
  <c r="AV69" i="17"/>
  <c r="BI69" i="17" s="1"/>
  <c r="Q69" i="17"/>
  <c r="U69" i="17" s="1"/>
  <c r="AH69" i="17" s="1"/>
  <c r="V69" i="17" s="1"/>
  <c r="Q113" i="17"/>
  <c r="U113" i="17" s="1"/>
  <c r="AG113" i="17" s="1"/>
  <c r="AV113" i="17"/>
  <c r="BI113" i="17" s="1"/>
  <c r="AV94" i="17"/>
  <c r="BI94" i="17" s="1"/>
  <c r="Q94" i="17"/>
  <c r="U94" i="17" s="1"/>
  <c r="AG94" i="17" s="1"/>
  <c r="BI66" i="17"/>
  <c r="AV109" i="17"/>
  <c r="BI109" i="17" s="1"/>
  <c r="Q109" i="17"/>
  <c r="U109" i="17" s="1"/>
  <c r="AH109" i="17" s="1"/>
  <c r="V109" i="17" s="1"/>
  <c r="AV56" i="17"/>
  <c r="BI56" i="17" s="1"/>
  <c r="Q56" i="17"/>
  <c r="U56" i="17" s="1"/>
  <c r="AH56" i="17" s="1"/>
  <c r="V56" i="17" s="1"/>
  <c r="Q110" i="17"/>
  <c r="U110" i="17" s="1"/>
  <c r="AG110" i="17" s="1"/>
  <c r="AV110" i="17"/>
  <c r="BI110" i="17" s="1"/>
  <c r="Q79" i="17"/>
  <c r="U79" i="17" s="1"/>
  <c r="AG79" i="17" s="1"/>
  <c r="AV79" i="17"/>
  <c r="BI79" i="17" s="1"/>
  <c r="BI70" i="17"/>
  <c r="Q40" i="17"/>
  <c r="U40" i="17" s="1"/>
  <c r="AV40" i="17"/>
  <c r="BI40" i="17" s="1"/>
  <c r="AV22" i="17"/>
  <c r="BI22" i="17" s="1"/>
  <c r="Q22" i="17"/>
  <c r="U22" i="17" s="1"/>
  <c r="Q84" i="17"/>
  <c r="U84" i="17" s="1"/>
  <c r="AH84" i="17" s="1"/>
  <c r="V84" i="17" s="1"/>
  <c r="AV84" i="17"/>
  <c r="BI84" i="17" s="1"/>
  <c r="Q35" i="17"/>
  <c r="U35" i="17" s="1"/>
  <c r="AH35" i="17" s="1"/>
  <c r="V35" i="17" s="1"/>
  <c r="AV35" i="17"/>
  <c r="BI35" i="17" s="1"/>
  <c r="AV57" i="17"/>
  <c r="BI57" i="17" s="1"/>
  <c r="Q57" i="17"/>
  <c r="U57" i="17" s="1"/>
  <c r="AH57" i="17" s="1"/>
  <c r="V57" i="17" s="1"/>
  <c r="Q18" i="17"/>
  <c r="U18" i="17" s="1"/>
  <c r="AG18" i="17" s="1"/>
  <c r="AV18" i="17"/>
  <c r="BI18" i="17" s="1"/>
  <c r="Q15" i="17"/>
  <c r="U15" i="17" s="1"/>
  <c r="AG15" i="17" s="1"/>
  <c r="AV15" i="17"/>
  <c r="BI15" i="17" s="1"/>
  <c r="AV24" i="17"/>
  <c r="BI24" i="17" s="1"/>
  <c r="Q24" i="17"/>
  <c r="U24" i="17" s="1"/>
  <c r="Q25" i="17"/>
  <c r="U25" i="17" s="1"/>
  <c r="AH25" i="17" s="1"/>
  <c r="V25" i="17" s="1"/>
  <c r="AV25" i="17"/>
  <c r="BI25" i="17" s="1"/>
  <c r="AV119" i="17"/>
  <c r="BI119" i="17" s="1"/>
  <c r="Q119" i="17"/>
  <c r="U119" i="17" s="1"/>
  <c r="AH119" i="17" s="1"/>
  <c r="V119" i="17" s="1"/>
  <c r="AV95" i="17"/>
  <c r="BI95" i="17" s="1"/>
  <c r="Q95" i="17"/>
  <c r="U95" i="17" s="1"/>
  <c r="AH95" i="17" s="1"/>
  <c r="V95" i="17" s="1"/>
  <c r="AH58" i="17"/>
  <c r="V58" i="17" s="1"/>
  <c r="U70" i="17"/>
  <c r="AG40" i="17"/>
  <c r="AH40" i="17"/>
  <c r="V40" i="17" s="1"/>
  <c r="AV63" i="17"/>
  <c r="BI63" i="17" s="1"/>
  <c r="Q63" i="17"/>
  <c r="U63" i="17" s="1"/>
  <c r="AH63" i="17" s="1"/>
  <c r="V63" i="17" s="1"/>
  <c r="Q21" i="17"/>
  <c r="U21" i="17" s="1"/>
  <c r="AH21" i="17" s="1"/>
  <c r="V21" i="17" s="1"/>
  <c r="AV21" i="17"/>
  <c r="BI21" i="17" s="1"/>
  <c r="Q34" i="17"/>
  <c r="U34" i="17" s="1"/>
  <c r="AG34" i="17" s="1"/>
  <c r="AV34" i="17"/>
  <c r="BI34" i="17" s="1"/>
  <c r="Q12" i="17"/>
  <c r="U12" i="17" s="1"/>
  <c r="AH12" i="17" s="1"/>
  <c r="V12" i="17" s="1"/>
  <c r="AV12" i="17"/>
  <c r="BI12" i="17" s="1"/>
  <c r="Q30" i="17"/>
  <c r="U30" i="17" s="1"/>
  <c r="AG30" i="17" s="1"/>
  <c r="AV30" i="17"/>
  <c r="BI30" i="17" s="1"/>
  <c r="U66" i="17"/>
  <c r="AG66" i="17" s="1"/>
  <c r="Q65" i="17"/>
  <c r="U65" i="17" s="1"/>
  <c r="AH65" i="17" s="1"/>
  <c r="V65" i="17" s="1"/>
  <c r="AV65" i="17"/>
  <c r="BI65" i="17" s="1"/>
  <c r="AV122" i="17"/>
  <c r="BI122" i="17" s="1"/>
  <c r="Q122" i="17"/>
  <c r="U122" i="17" s="1"/>
  <c r="AG122" i="17" s="1"/>
  <c r="AG98" i="17"/>
  <c r="AH98" i="17"/>
  <c r="V98" i="17" s="1"/>
  <c r="AV120" i="17"/>
  <c r="BI120" i="17" s="1"/>
  <c r="Q120" i="17"/>
  <c r="U120" i="17" s="1"/>
  <c r="AG120" i="17" s="1"/>
  <c r="U114" i="17"/>
  <c r="AH114" i="17" s="1"/>
  <c r="V114" i="17" s="1"/>
  <c r="AH54" i="17"/>
  <c r="V54" i="17" s="1"/>
  <c r="AG54" i="17"/>
  <c r="Q59" i="17"/>
  <c r="U59" i="17" s="1"/>
  <c r="AH59" i="17" s="1"/>
  <c r="V59" i="17" s="1"/>
  <c r="AV59" i="17"/>
  <c r="BI59" i="17" s="1"/>
  <c r="AG68" i="17"/>
  <c r="Q89" i="17"/>
  <c r="U89" i="17" s="1"/>
  <c r="AG89" i="17" s="1"/>
  <c r="AV89" i="17"/>
  <c r="BI89" i="17" s="1"/>
  <c r="S46" i="17"/>
  <c r="U46" i="17" s="1"/>
  <c r="AH46" i="17" s="1"/>
  <c r="V46" i="17" s="1"/>
  <c r="BI46" i="17"/>
  <c r="Q87" i="17"/>
  <c r="U87" i="17" s="1"/>
  <c r="AH87" i="17" s="1"/>
  <c r="V87" i="17" s="1"/>
  <c r="AV87" i="17"/>
  <c r="BI87" i="17" s="1"/>
  <c r="Q86" i="17"/>
  <c r="U86" i="17" s="1"/>
  <c r="AG86" i="17" s="1"/>
  <c r="AV86" i="17"/>
  <c r="BI86" i="17" s="1"/>
  <c r="BI54" i="17"/>
  <c r="AD126" i="17"/>
  <c r="AG44" i="17"/>
  <c r="AH44" i="17"/>
  <c r="V44" i="17" s="1"/>
  <c r="I126" i="17"/>
  <c r="J11" i="17"/>
  <c r="AV76" i="17"/>
  <c r="BI76" i="17" s="1"/>
  <c r="Q76" i="17"/>
  <c r="U76" i="17" s="1"/>
  <c r="AH76" i="17" s="1"/>
  <c r="V76" i="17" s="1"/>
  <c r="AV38" i="17"/>
  <c r="BI38" i="17" s="1"/>
  <c r="Q38" i="17"/>
  <c r="U38" i="17" s="1"/>
  <c r="AG38" i="17" s="1"/>
  <c r="Q19" i="17"/>
  <c r="U19" i="17" s="1"/>
  <c r="AH19" i="17" s="1"/>
  <c r="V19" i="17" s="1"/>
  <c r="AV19" i="17"/>
  <c r="BI19" i="17" s="1"/>
  <c r="AV29" i="17"/>
  <c r="BI29" i="17" s="1"/>
  <c r="Q29" i="17"/>
  <c r="U29" i="17" s="1"/>
  <c r="AH29" i="17" s="1"/>
  <c r="V29" i="17" s="1"/>
  <c r="AV93" i="17"/>
  <c r="BI93" i="17" s="1"/>
  <c r="Q93" i="17"/>
  <c r="U93" i="17" s="1"/>
  <c r="AH93" i="17" s="1"/>
  <c r="V93" i="17" s="1"/>
  <c r="AH70" i="17"/>
  <c r="V70" i="17" s="1"/>
  <c r="AG70" i="17"/>
  <c r="W70" i="17" s="1"/>
  <c r="AV64" i="17"/>
  <c r="BI64" i="17" s="1"/>
  <c r="Q64" i="17"/>
  <c r="U64" i="17" s="1"/>
  <c r="AH64" i="17" s="1"/>
  <c r="V64" i="17" s="1"/>
  <c r="AV51" i="17"/>
  <c r="BI51" i="17" s="1"/>
  <c r="Q51" i="17"/>
  <c r="U51" i="17" s="1"/>
  <c r="AG51" i="17" s="1"/>
  <c r="AV91" i="17"/>
  <c r="BI91" i="17" s="1"/>
  <c r="Q91" i="17"/>
  <c r="U91" i="17" s="1"/>
  <c r="AG91" i="17" s="1"/>
  <c r="AH74" i="17"/>
  <c r="V74" i="17" s="1"/>
  <c r="AG36" i="17"/>
  <c r="Q61" i="17"/>
  <c r="U61" i="17" s="1"/>
  <c r="AH61" i="17" s="1"/>
  <c r="V61" i="17" s="1"/>
  <c r="AV61" i="17"/>
  <c r="BI61" i="17" s="1"/>
  <c r="AV16" i="17"/>
  <c r="BI16" i="17" s="1"/>
  <c r="Q16" i="17"/>
  <c r="U16" i="17" s="1"/>
  <c r="AH16" i="17" s="1"/>
  <c r="V16" i="17" s="1"/>
  <c r="AV106" i="17"/>
  <c r="BI106" i="17" s="1"/>
  <c r="Q106" i="17"/>
  <c r="U106" i="17" s="1"/>
  <c r="AG106" i="17" s="1"/>
  <c r="AV27" i="17"/>
  <c r="BI27" i="17" s="1"/>
  <c r="Q27" i="17"/>
  <c r="U27" i="17" s="1"/>
  <c r="AG27" i="17" s="1"/>
  <c r="AV45" i="17"/>
  <c r="BI45" i="17" s="1"/>
  <c r="Q45" i="17"/>
  <c r="U45" i="17" s="1"/>
  <c r="AG45" i="17" s="1"/>
  <c r="AV44" i="17"/>
  <c r="Q44" i="17"/>
  <c r="Q85" i="17"/>
  <c r="U85" i="17" s="1"/>
  <c r="AH85" i="17" s="1"/>
  <c r="V85" i="17" s="1"/>
  <c r="AV85" i="17"/>
  <c r="BI85" i="17" s="1"/>
  <c r="Q20" i="17"/>
  <c r="U20" i="17" s="1"/>
  <c r="AG20" i="17" s="1"/>
  <c r="AV20" i="17"/>
  <c r="BI20" i="17" s="1"/>
  <c r="Q17" i="17"/>
  <c r="U17" i="17" s="1"/>
  <c r="AH17" i="17" s="1"/>
  <c r="V17" i="17" s="1"/>
  <c r="AV17" i="17"/>
  <c r="BI17" i="17" s="1"/>
  <c r="AV78" i="17"/>
  <c r="BI78" i="17" s="1"/>
  <c r="Q78" i="17"/>
  <c r="U78" i="17" s="1"/>
  <c r="AH78" i="17" s="1"/>
  <c r="V78" i="17" s="1"/>
  <c r="AV72" i="17"/>
  <c r="BI72" i="17" s="1"/>
  <c r="Q72" i="17"/>
  <c r="U72" i="17" s="1"/>
  <c r="AH72" i="17" s="1"/>
  <c r="V72" i="17" s="1"/>
  <c r="AG32" i="17"/>
  <c r="W32" i="17" s="1"/>
  <c r="AH32" i="17"/>
  <c r="Q88" i="17"/>
  <c r="U88" i="17" s="1"/>
  <c r="AG88" i="17" s="1"/>
  <c r="AV88" i="17"/>
  <c r="BI88" i="17" s="1"/>
  <c r="AH82" i="17"/>
  <c r="V82" i="17" s="1"/>
  <c r="AG82" i="17"/>
  <c r="W82" i="17" s="1"/>
  <c r="AV105" i="17"/>
  <c r="BI105" i="17" s="1"/>
  <c r="Q105" i="17"/>
  <c r="U105" i="17" s="1"/>
  <c r="AG105" i="17" s="1"/>
  <c r="AG65" i="17"/>
  <c r="Q37" i="17"/>
  <c r="U37" i="17" s="1"/>
  <c r="AH37" i="17" s="1"/>
  <c r="V37" i="17" s="1"/>
  <c r="AV37" i="17"/>
  <c r="BI37" i="17" s="1"/>
  <c r="Q50" i="17"/>
  <c r="U50" i="17" s="1"/>
  <c r="AG50" i="17" s="1"/>
  <c r="AV50" i="17"/>
  <c r="BI50" i="17" s="1"/>
  <c r="AV39" i="17"/>
  <c r="BI39" i="17" s="1"/>
  <c r="Q39" i="17"/>
  <c r="U39" i="17" s="1"/>
  <c r="AG39" i="17" s="1"/>
  <c r="AG80" i="17"/>
  <c r="W80" i="17" s="1"/>
  <c r="AV33" i="17"/>
  <c r="BI33" i="17" s="1"/>
  <c r="Q33" i="17"/>
  <c r="U33" i="17" s="1"/>
  <c r="AH33" i="17" s="1"/>
  <c r="V33" i="17" s="1"/>
  <c r="AV13" i="17"/>
  <c r="BI13" i="17" s="1"/>
  <c r="Q13" i="17"/>
  <c r="U13" i="17" s="1"/>
  <c r="AG13" i="17" s="1"/>
  <c r="Q26" i="17"/>
  <c r="U26" i="17" s="1"/>
  <c r="AH26" i="17" s="1"/>
  <c r="V26" i="17" s="1"/>
  <c r="AV26" i="17"/>
  <c r="BI26" i="17" s="1"/>
  <c r="AV23" i="17"/>
  <c r="BI23" i="17" s="1"/>
  <c r="Q23" i="17"/>
  <c r="U23" i="17" s="1"/>
  <c r="AG23" i="17" s="1"/>
  <c r="W97" i="19" l="1"/>
  <c r="AG117" i="19"/>
  <c r="W117" i="19" s="1"/>
  <c r="W94" i="19"/>
  <c r="W103" i="19"/>
  <c r="AH43" i="19"/>
  <c r="V43" i="19" s="1"/>
  <c r="W43" i="19" s="1"/>
  <c r="AH71" i="19"/>
  <c r="V71" i="19" s="1"/>
  <c r="W71" i="19" s="1"/>
  <c r="Z31" i="19"/>
  <c r="W116" i="19"/>
  <c r="AG34" i="19"/>
  <c r="W34" i="19" s="1"/>
  <c r="AG19" i="19"/>
  <c r="W19" i="19" s="1"/>
  <c r="AG49" i="19"/>
  <c r="W49" i="19" s="1"/>
  <c r="AH68" i="19"/>
  <c r="V68" i="19" s="1"/>
  <c r="W68" i="19" s="1"/>
  <c r="Z67" i="19"/>
  <c r="Z115" i="19"/>
  <c r="W78" i="19"/>
  <c r="W70" i="19"/>
  <c r="AH25" i="19"/>
  <c r="V25" i="19" s="1"/>
  <c r="W25" i="19" s="1"/>
  <c r="Z91" i="19"/>
  <c r="AH26" i="19"/>
  <c r="V26" i="19" s="1"/>
  <c r="W26" i="19" s="1"/>
  <c r="U126" i="19"/>
  <c r="AH11" i="19"/>
  <c r="AG11" i="19"/>
  <c r="Q126" i="19"/>
  <c r="Z77" i="19"/>
  <c r="AH103" i="19"/>
  <c r="V103" i="19" s="1"/>
  <c r="W83" i="19"/>
  <c r="Z83" i="19" s="1"/>
  <c r="W95" i="19"/>
  <c r="Z95" i="19" s="1"/>
  <c r="Z61" i="19"/>
  <c r="W57" i="19"/>
  <c r="AH14" i="19"/>
  <c r="V14" i="19" s="1"/>
  <c r="W14" i="19" s="1"/>
  <c r="BI126" i="19"/>
  <c r="AG22" i="19"/>
  <c r="W22" i="19" s="1"/>
  <c r="AH94" i="19"/>
  <c r="V94" i="19" s="1"/>
  <c r="AH79" i="19"/>
  <c r="V79" i="19" s="1"/>
  <c r="W79" i="19" s="1"/>
  <c r="Z97" i="19"/>
  <c r="AV126" i="19"/>
  <c r="AH123" i="18"/>
  <c r="V123" i="18" s="1"/>
  <c r="W71" i="18"/>
  <c r="AG122" i="18"/>
  <c r="W122" i="18" s="1"/>
  <c r="AG90" i="18"/>
  <c r="AH73" i="18"/>
  <c r="V73" i="18" s="1"/>
  <c r="W73" i="18" s="1"/>
  <c r="W61" i="18"/>
  <c r="Z61" i="18" s="1"/>
  <c r="AH64" i="18"/>
  <c r="V64" i="18" s="1"/>
  <c r="W64" i="18" s="1"/>
  <c r="AG67" i="18"/>
  <c r="AH71" i="18"/>
  <c r="V71" i="18" s="1"/>
  <c r="AG118" i="18"/>
  <c r="W118" i="18" s="1"/>
  <c r="W92" i="18"/>
  <c r="AG106" i="18"/>
  <c r="W101" i="18"/>
  <c r="AG86" i="18"/>
  <c r="W86" i="18" s="1"/>
  <c r="W119" i="18"/>
  <c r="Z119" i="18" s="1"/>
  <c r="AG95" i="18"/>
  <c r="W50" i="18"/>
  <c r="AH53" i="18"/>
  <c r="V53" i="18" s="1"/>
  <c r="W53" i="18" s="1"/>
  <c r="Z53" i="18" s="1"/>
  <c r="AG38" i="18"/>
  <c r="AH39" i="18"/>
  <c r="V39" i="18" s="1"/>
  <c r="W39" i="18" s="1"/>
  <c r="Z39" i="18" s="1"/>
  <c r="W30" i="18"/>
  <c r="AG19" i="18"/>
  <c r="W19" i="18" s="1"/>
  <c r="AG20" i="18"/>
  <c r="W20" i="18" s="1"/>
  <c r="AG28" i="18"/>
  <c r="W28" i="18" s="1"/>
  <c r="W42" i="18"/>
  <c r="AG27" i="18"/>
  <c r="W27" i="18" s="1"/>
  <c r="Z27" i="18" s="1"/>
  <c r="W37" i="18"/>
  <c r="AH115" i="18"/>
  <c r="V115" i="18" s="1"/>
  <c r="W115" i="18" s="1"/>
  <c r="Z115" i="18" s="1"/>
  <c r="W75" i="18"/>
  <c r="W68" i="18"/>
  <c r="W36" i="18"/>
  <c r="W45" i="18"/>
  <c r="W22" i="18"/>
  <c r="AG109" i="18"/>
  <c r="W109" i="18" s="1"/>
  <c r="AH109" i="18"/>
  <c r="V109" i="18" s="1"/>
  <c r="AH26" i="18"/>
  <c r="V26" i="18" s="1"/>
  <c r="W26" i="18" s="1"/>
  <c r="W88" i="18"/>
  <c r="W95" i="18"/>
  <c r="Z95" i="18" s="1"/>
  <c r="AH113" i="18"/>
  <c r="V113" i="18" s="1"/>
  <c r="W113" i="18" s="1"/>
  <c r="W116" i="18"/>
  <c r="W77" i="18"/>
  <c r="AH57" i="18"/>
  <c r="V57" i="18" s="1"/>
  <c r="W57" i="18" s="1"/>
  <c r="AH36" i="18"/>
  <c r="V36" i="18" s="1"/>
  <c r="AH97" i="18"/>
  <c r="V97" i="18" s="1"/>
  <c r="AG93" i="18"/>
  <c r="W93" i="18" s="1"/>
  <c r="AH68" i="18"/>
  <c r="V68" i="18" s="1"/>
  <c r="AE11" i="18"/>
  <c r="AE126" i="18" s="1"/>
  <c r="K11" i="18"/>
  <c r="K126" i="18" s="1"/>
  <c r="J126" i="18"/>
  <c r="AB11" i="18"/>
  <c r="AB126" i="18" s="1"/>
  <c r="BA11" i="18"/>
  <c r="AM11" i="18"/>
  <c r="AH69" i="18"/>
  <c r="V69" i="18" s="1"/>
  <c r="W69" i="18" s="1"/>
  <c r="AG114" i="18"/>
  <c r="W114" i="18" s="1"/>
  <c r="AG59" i="18"/>
  <c r="W59" i="18" s="1"/>
  <c r="Z59" i="18" s="1"/>
  <c r="AG89" i="18"/>
  <c r="W89" i="18" s="1"/>
  <c r="Z89" i="18" s="1"/>
  <c r="AH124" i="18"/>
  <c r="V124" i="18" s="1"/>
  <c r="AG124" i="18"/>
  <c r="AG107" i="18"/>
  <c r="AH107" i="18"/>
  <c r="V107" i="18" s="1"/>
  <c r="AG105" i="18"/>
  <c r="W105" i="18" s="1"/>
  <c r="Z105" i="18" s="1"/>
  <c r="AG84" i="18"/>
  <c r="W84" i="18" s="1"/>
  <c r="AG33" i="18"/>
  <c r="W33" i="18" s="1"/>
  <c r="AG35" i="18"/>
  <c r="W35" i="18" s="1"/>
  <c r="AH15" i="18"/>
  <c r="V15" i="18" s="1"/>
  <c r="W15" i="18" s="1"/>
  <c r="AH75" i="18"/>
  <c r="V75" i="18" s="1"/>
  <c r="AH40" i="18"/>
  <c r="V40" i="18" s="1"/>
  <c r="W40" i="18" s="1"/>
  <c r="AG87" i="18"/>
  <c r="W87" i="18" s="1"/>
  <c r="Z87" i="18" s="1"/>
  <c r="AG25" i="18"/>
  <c r="W25" i="18" s="1"/>
  <c r="Z25" i="18" s="1"/>
  <c r="AG31" i="18"/>
  <c r="W31" i="18" s="1"/>
  <c r="Z31" i="18" s="1"/>
  <c r="AG76" i="18"/>
  <c r="W76" i="18" s="1"/>
  <c r="AG98" i="18"/>
  <c r="W98" i="18" s="1"/>
  <c r="AG66" i="18"/>
  <c r="W66" i="18" s="1"/>
  <c r="W100" i="18"/>
  <c r="W56" i="18"/>
  <c r="W60" i="18"/>
  <c r="Z99" i="18"/>
  <c r="Z37" i="18"/>
  <c r="Z101" i="18"/>
  <c r="W21" i="18"/>
  <c r="W67" i="18"/>
  <c r="AH55" i="18"/>
  <c r="V55" i="18" s="1"/>
  <c r="AG55" i="18"/>
  <c r="W38" i="18"/>
  <c r="AH48" i="18"/>
  <c r="V48" i="18" s="1"/>
  <c r="W48" i="18" s="1"/>
  <c r="AG46" i="18"/>
  <c r="W46" i="18" s="1"/>
  <c r="AH43" i="18"/>
  <c r="V43" i="18" s="1"/>
  <c r="AG104" i="18"/>
  <c r="W104" i="18" s="1"/>
  <c r="W90" i="18"/>
  <c r="AG117" i="18"/>
  <c r="W117" i="18" s="1"/>
  <c r="AG63" i="18"/>
  <c r="AH63" i="18"/>
  <c r="V63" i="18" s="1"/>
  <c r="W123" i="18"/>
  <c r="Z123" i="18" s="1"/>
  <c r="Z67" i="18"/>
  <c r="W70" i="18"/>
  <c r="AG52" i="18"/>
  <c r="AH52" i="18"/>
  <c r="V52" i="18" s="1"/>
  <c r="AG74" i="18"/>
  <c r="AH74" i="18"/>
  <c r="V74" i="18" s="1"/>
  <c r="W65" i="18"/>
  <c r="W79" i="18"/>
  <c r="W34" i="18"/>
  <c r="AG102" i="18"/>
  <c r="W102" i="18" s="1"/>
  <c r="AG120" i="18"/>
  <c r="W120" i="18" s="1"/>
  <c r="AG14" i="18"/>
  <c r="W14" i="18" s="1"/>
  <c r="AG29" i="18"/>
  <c r="W29" i="18" s="1"/>
  <c r="Z29" i="18" s="1"/>
  <c r="W78" i="18"/>
  <c r="W111" i="18"/>
  <c r="Z111" i="18" s="1"/>
  <c r="W54" i="18"/>
  <c r="AH80" i="18"/>
  <c r="V80" i="18" s="1"/>
  <c r="W80" i="18" s="1"/>
  <c r="AG121" i="18"/>
  <c r="W121" i="18" s="1"/>
  <c r="Z121" i="18" s="1"/>
  <c r="AG94" i="18"/>
  <c r="W94" i="18" s="1"/>
  <c r="AH45" i="18"/>
  <c r="V45" i="18" s="1"/>
  <c r="AH16" i="18"/>
  <c r="V16" i="18" s="1"/>
  <c r="W16" i="18" s="1"/>
  <c r="AH91" i="18"/>
  <c r="V91" i="18" s="1"/>
  <c r="AH23" i="18"/>
  <c r="V23" i="18" s="1"/>
  <c r="W23" i="18" s="1"/>
  <c r="AG112" i="18"/>
  <c r="W112" i="18" s="1"/>
  <c r="W41" i="18"/>
  <c r="AH17" i="18"/>
  <c r="V17" i="18" s="1"/>
  <c r="W17" i="18" s="1"/>
  <c r="Z51" i="18"/>
  <c r="AG58" i="18"/>
  <c r="W58" i="18" s="1"/>
  <c r="W12" i="18"/>
  <c r="W103" i="18"/>
  <c r="Z77" i="18"/>
  <c r="W108" i="18"/>
  <c r="W106" i="18"/>
  <c r="W81" i="17"/>
  <c r="AH92" i="17"/>
  <c r="V92" i="17" s="1"/>
  <c r="AG41" i="17"/>
  <c r="W41" i="17" s="1"/>
  <c r="AG72" i="17"/>
  <c r="AG59" i="17"/>
  <c r="AH27" i="17"/>
  <c r="V27" i="17" s="1"/>
  <c r="W27" i="17" s="1"/>
  <c r="Z27" i="17" s="1"/>
  <c r="W113" i="17"/>
  <c r="AG56" i="17"/>
  <c r="W56" i="17" s="1"/>
  <c r="AG112" i="17"/>
  <c r="AH67" i="17"/>
  <c r="V67" i="17" s="1"/>
  <c r="AH18" i="17"/>
  <c r="V18" i="17" s="1"/>
  <c r="W18" i="17" s="1"/>
  <c r="AG114" i="17"/>
  <c r="W114" i="17" s="1"/>
  <c r="AH113" i="17"/>
  <c r="V113" i="17" s="1"/>
  <c r="AH79" i="17"/>
  <c r="V79" i="17" s="1"/>
  <c r="AG52" i="17"/>
  <c r="W52" i="17" s="1"/>
  <c r="AG31" i="17"/>
  <c r="W31" i="17" s="1"/>
  <c r="Z31" i="17" s="1"/>
  <c r="AH38" i="17"/>
  <c r="V38" i="17" s="1"/>
  <c r="AH47" i="17"/>
  <c r="V47" i="17" s="1"/>
  <c r="AH90" i="17"/>
  <c r="V90" i="17" s="1"/>
  <c r="AH23" i="17"/>
  <c r="V23" i="17" s="1"/>
  <c r="AG35" i="17"/>
  <c r="W35" i="17" s="1"/>
  <c r="W76" i="17"/>
  <c r="AH45" i="17"/>
  <c r="V45" i="17" s="1"/>
  <c r="W45" i="17" s="1"/>
  <c r="AG85" i="17"/>
  <c r="W85" i="17" s="1"/>
  <c r="AH88" i="17"/>
  <c r="V88" i="17" s="1"/>
  <c r="AG87" i="17"/>
  <c r="W87" i="17" s="1"/>
  <c r="AG49" i="17"/>
  <c r="W49" i="17" s="1"/>
  <c r="AH66" i="17"/>
  <c r="V66" i="17" s="1"/>
  <c r="W66" i="17" s="1"/>
  <c r="AG84" i="17"/>
  <c r="W84" i="17" s="1"/>
  <c r="AH105" i="17"/>
  <c r="V105" i="17" s="1"/>
  <c r="W105" i="17" s="1"/>
  <c r="Z105" i="17" s="1"/>
  <c r="AH43" i="17"/>
  <c r="V43" i="17" s="1"/>
  <c r="W43" i="17" s="1"/>
  <c r="Z43" i="17" s="1"/>
  <c r="AG26" i="17"/>
  <c r="W38" i="17"/>
  <c r="AH100" i="17"/>
  <c r="V100" i="17" s="1"/>
  <c r="W100" i="17" s="1"/>
  <c r="AG16" i="17"/>
  <c r="W72" i="17"/>
  <c r="W88" i="17"/>
  <c r="W74" i="17"/>
  <c r="AH15" i="17"/>
  <c r="V15" i="17" s="1"/>
  <c r="AH60" i="17"/>
  <c r="V60" i="17" s="1"/>
  <c r="W67" i="17"/>
  <c r="Z67" i="17" s="1"/>
  <c r="AH107" i="17"/>
  <c r="V107" i="17" s="1"/>
  <c r="W107" i="17" s="1"/>
  <c r="Z107" i="17" s="1"/>
  <c r="AG93" i="17"/>
  <c r="W93" i="17" s="1"/>
  <c r="AG77" i="17"/>
  <c r="W79" i="17"/>
  <c r="W92" i="17"/>
  <c r="W60" i="17"/>
  <c r="W25" i="17"/>
  <c r="Z25" i="17" s="1"/>
  <c r="AG29" i="17"/>
  <c r="W29" i="17" s="1"/>
  <c r="Z29" i="17" s="1"/>
  <c r="W15" i="17"/>
  <c r="Z15" i="17" s="1"/>
  <c r="AG78" i="17"/>
  <c r="W78" i="17" s="1"/>
  <c r="W101" i="17"/>
  <c r="Z101" i="17" s="1"/>
  <c r="W90" i="17"/>
  <c r="AG12" i="17"/>
  <c r="W12" i="17" s="1"/>
  <c r="AH115" i="17"/>
  <c r="V115" i="17" s="1"/>
  <c r="W115" i="17" s="1"/>
  <c r="AH97" i="17"/>
  <c r="V97" i="17" s="1"/>
  <c r="W97" i="17" s="1"/>
  <c r="W83" i="17"/>
  <c r="Z83" i="17" s="1"/>
  <c r="W99" i="17"/>
  <c r="Z99" i="17" s="1"/>
  <c r="W16" i="17"/>
  <c r="AH30" i="17"/>
  <c r="V30" i="17" s="1"/>
  <c r="W30" i="17" s="1"/>
  <c r="AG109" i="17"/>
  <c r="W109" i="17" s="1"/>
  <c r="AG57" i="17"/>
  <c r="W57" i="17" s="1"/>
  <c r="AH14" i="17"/>
  <c r="V14" i="17" s="1"/>
  <c r="W14" i="17" s="1"/>
  <c r="AG95" i="17"/>
  <c r="W95" i="17" s="1"/>
  <c r="Z95" i="17" s="1"/>
  <c r="AH42" i="17"/>
  <c r="V42" i="17" s="1"/>
  <c r="W42" i="17" s="1"/>
  <c r="AH48" i="17"/>
  <c r="V48" i="17" s="1"/>
  <c r="W48" i="17" s="1"/>
  <c r="W47" i="17"/>
  <c r="W44" i="17"/>
  <c r="W65" i="17"/>
  <c r="AG33" i="17"/>
  <c r="W33" i="17" s="1"/>
  <c r="W58" i="17"/>
  <c r="AH39" i="17"/>
  <c r="V39" i="17" s="1"/>
  <c r="W39" i="17" s="1"/>
  <c r="AG61" i="17"/>
  <c r="W61" i="17" s="1"/>
  <c r="Z61" i="17" s="1"/>
  <c r="AH111" i="17"/>
  <c r="V111" i="17" s="1"/>
  <c r="W111" i="17" s="1"/>
  <c r="AH106" i="17"/>
  <c r="V106" i="17" s="1"/>
  <c r="W106" i="17" s="1"/>
  <c r="AH86" i="17"/>
  <c r="V86" i="17" s="1"/>
  <c r="W86" i="17" s="1"/>
  <c r="W59" i="17"/>
  <c r="Z59" i="17" s="1"/>
  <c r="AG102" i="17"/>
  <c r="W102" i="17" s="1"/>
  <c r="AH75" i="17"/>
  <c r="V75" i="17" s="1"/>
  <c r="AH50" i="17"/>
  <c r="V50" i="17" s="1"/>
  <c r="W50" i="17" s="1"/>
  <c r="AG73" i="17"/>
  <c r="W73" i="17" s="1"/>
  <c r="AH51" i="17"/>
  <c r="V51" i="17" s="1"/>
  <c r="W51" i="17" s="1"/>
  <c r="AH91" i="17"/>
  <c r="V91" i="17" s="1"/>
  <c r="W91" i="17" s="1"/>
  <c r="AH103" i="17"/>
  <c r="V103" i="17" s="1"/>
  <c r="W103" i="17" s="1"/>
  <c r="AG64" i="17"/>
  <c r="W64" i="17" s="1"/>
  <c r="AH123" i="17"/>
  <c r="V123" i="17" s="1"/>
  <c r="AG123" i="17"/>
  <c r="AH120" i="17"/>
  <c r="V120" i="17" s="1"/>
  <c r="W120" i="17" s="1"/>
  <c r="AH121" i="17"/>
  <c r="V121" i="17" s="1"/>
  <c r="AG71" i="17"/>
  <c r="W71" i="17" s="1"/>
  <c r="AH104" i="17"/>
  <c r="V104" i="17" s="1"/>
  <c r="W104" i="17" s="1"/>
  <c r="W68" i="17"/>
  <c r="AG22" i="17"/>
  <c r="AH22" i="17"/>
  <c r="V22" i="17" s="1"/>
  <c r="AG119" i="17"/>
  <c r="W119" i="17" s="1"/>
  <c r="Z119" i="17" s="1"/>
  <c r="W112" i="17"/>
  <c r="W98" i="17"/>
  <c r="AH34" i="17"/>
  <c r="V34" i="17" s="1"/>
  <c r="W34" i="17" s="1"/>
  <c r="W36" i="17"/>
  <c r="W40" i="17"/>
  <c r="J126" i="17"/>
  <c r="K11" i="17"/>
  <c r="K126" i="17" s="1"/>
  <c r="BA11" i="17"/>
  <c r="AM11" i="17"/>
  <c r="AE11" i="17"/>
  <c r="AE126" i="17" s="1"/>
  <c r="AB11" i="17"/>
  <c r="AB126" i="17" s="1"/>
  <c r="W54" i="17"/>
  <c r="AG19" i="17"/>
  <c r="W19" i="17" s="1"/>
  <c r="AH124" i="17"/>
  <c r="V124" i="17" s="1"/>
  <c r="AG124" i="17"/>
  <c r="AH13" i="17"/>
  <c r="V13" i="17" s="1"/>
  <c r="W13" i="17" s="1"/>
  <c r="W28" i="17"/>
  <c r="AG69" i="17"/>
  <c r="W69" i="17" s="1"/>
  <c r="Z87" i="17"/>
  <c r="AH122" i="17"/>
  <c r="V122" i="17" s="1"/>
  <c r="W122" i="17" s="1"/>
  <c r="AH89" i="17"/>
  <c r="V89" i="17" s="1"/>
  <c r="W89" i="17" s="1"/>
  <c r="AH116" i="17"/>
  <c r="V116" i="17" s="1"/>
  <c r="W116" i="17" s="1"/>
  <c r="AG21" i="17"/>
  <c r="W21" i="17" s="1"/>
  <c r="W23" i="17"/>
  <c r="Z23" i="17" s="1"/>
  <c r="AG17" i="17"/>
  <c r="W17" i="17" s="1"/>
  <c r="Z17" i="17" s="1"/>
  <c r="AH110" i="17"/>
  <c r="V110" i="17" s="1"/>
  <c r="W110" i="17" s="1"/>
  <c r="AH20" i="17"/>
  <c r="V20" i="17" s="1"/>
  <c r="W20" i="17" s="1"/>
  <c r="AG46" i="17"/>
  <c r="W46" i="17" s="1"/>
  <c r="AG63" i="17"/>
  <c r="W63" i="17" s="1"/>
  <c r="Z63" i="17" s="1"/>
  <c r="AH94" i="17"/>
  <c r="V94" i="17" s="1"/>
  <c r="W94" i="17" s="1"/>
  <c r="AG37" i="17"/>
  <c r="W37" i="17" s="1"/>
  <c r="Z37" i="17" s="1"/>
  <c r="Q55" i="17"/>
  <c r="U55" i="17" s="1"/>
  <c r="AG55" i="17" s="1"/>
  <c r="AV55" i="17"/>
  <c r="BI55" i="17" s="1"/>
  <c r="AG118" i="17"/>
  <c r="W118" i="17" s="1"/>
  <c r="AG108" i="17"/>
  <c r="W108" i="17" s="1"/>
  <c r="W26" i="17"/>
  <c r="W77" i="17"/>
  <c r="Z77" i="17" s="1"/>
  <c r="S76" i="16"/>
  <c r="BG127" i="16"/>
  <c r="BF127" i="16"/>
  <c r="BE127" i="16"/>
  <c r="BD127" i="16"/>
  <c r="BC127" i="16"/>
  <c r="BB127" i="16"/>
  <c r="AY127" i="16"/>
  <c r="AX127" i="16"/>
  <c r="AW127" i="16"/>
  <c r="AU127" i="16"/>
  <c r="AT127" i="16"/>
  <c r="AS127" i="16"/>
  <c r="AR127" i="16"/>
  <c r="AQ127" i="16"/>
  <c r="AP127" i="16"/>
  <c r="AO127" i="16"/>
  <c r="AN127" i="16"/>
  <c r="AK127" i="16"/>
  <c r="AJ127" i="16"/>
  <c r="AI127" i="16"/>
  <c r="AF127" i="16"/>
  <c r="AC127" i="16"/>
  <c r="Y127" i="16"/>
  <c r="X127" i="16"/>
  <c r="P127" i="16"/>
  <c r="H127" i="16"/>
  <c r="G127" i="16"/>
  <c r="E127" i="16"/>
  <c r="D127" i="16"/>
  <c r="BH126" i="16"/>
  <c r="BH125" i="16"/>
  <c r="AZ125" i="16"/>
  <c r="T125" i="16"/>
  <c r="R125" i="16"/>
  <c r="I125" i="16"/>
  <c r="J125" i="16" s="1"/>
  <c r="BH124" i="16"/>
  <c r="AZ124" i="16"/>
  <c r="AL124" i="16"/>
  <c r="T124" i="16"/>
  <c r="R124" i="16"/>
  <c r="F124" i="16"/>
  <c r="I124" i="16" s="1"/>
  <c r="J124" i="16" s="1"/>
  <c r="AB124" i="16" s="1"/>
  <c r="BH123" i="16"/>
  <c r="AZ123" i="16"/>
  <c r="AL123" i="16"/>
  <c r="T123" i="16"/>
  <c r="R123" i="16"/>
  <c r="F123" i="16"/>
  <c r="I123" i="16" s="1"/>
  <c r="J123" i="16" s="1"/>
  <c r="BA123" i="16" s="1"/>
  <c r="S123" i="16" s="1"/>
  <c r="BH122" i="16"/>
  <c r="AZ122" i="16"/>
  <c r="AL122" i="16"/>
  <c r="T122" i="16"/>
  <c r="R122" i="16"/>
  <c r="F122" i="16"/>
  <c r="I122" i="16" s="1"/>
  <c r="J122" i="16" s="1"/>
  <c r="BH121" i="16"/>
  <c r="AZ121" i="16"/>
  <c r="AL121" i="16"/>
  <c r="T121" i="16"/>
  <c r="R121" i="16"/>
  <c r="F121" i="16"/>
  <c r="I121" i="16" s="1"/>
  <c r="J121" i="16" s="1"/>
  <c r="BH120" i="16"/>
  <c r="AZ120" i="16"/>
  <c r="AL120" i="16"/>
  <c r="T120" i="16"/>
  <c r="R120" i="16"/>
  <c r="F120" i="16"/>
  <c r="I120" i="16" s="1"/>
  <c r="J120" i="16" s="1"/>
  <c r="K120" i="16" s="1"/>
  <c r="BH119" i="16"/>
  <c r="AZ119" i="16"/>
  <c r="AL119" i="16"/>
  <c r="T119" i="16"/>
  <c r="R119" i="16"/>
  <c r="F119" i="16"/>
  <c r="I119" i="16" s="1"/>
  <c r="J119" i="16" s="1"/>
  <c r="BH118" i="16"/>
  <c r="AZ118" i="16"/>
  <c r="AL118" i="16"/>
  <c r="T118" i="16"/>
  <c r="R118" i="16"/>
  <c r="F118" i="16"/>
  <c r="I118" i="16" s="1"/>
  <c r="J118" i="16" s="1"/>
  <c r="BH117" i="16"/>
  <c r="AZ117" i="16"/>
  <c r="AL117" i="16"/>
  <c r="T117" i="16"/>
  <c r="R117" i="16"/>
  <c r="F117" i="16"/>
  <c r="I117" i="16" s="1"/>
  <c r="J117" i="16" s="1"/>
  <c r="AM117" i="16" s="1"/>
  <c r="BH116" i="16"/>
  <c r="AZ116" i="16"/>
  <c r="AL116" i="16"/>
  <c r="T116" i="16"/>
  <c r="R116" i="16"/>
  <c r="F116" i="16"/>
  <c r="I116" i="16" s="1"/>
  <c r="J116" i="16" s="1"/>
  <c r="BH115" i="16"/>
  <c r="AZ115" i="16"/>
  <c r="AL115" i="16"/>
  <c r="T115" i="16"/>
  <c r="R115" i="16"/>
  <c r="F115" i="16"/>
  <c r="I115" i="16" s="1"/>
  <c r="J115" i="16" s="1"/>
  <c r="BH114" i="16"/>
  <c r="AZ114" i="16"/>
  <c r="AL114" i="16"/>
  <c r="T114" i="16"/>
  <c r="R114" i="16"/>
  <c r="F114" i="16"/>
  <c r="I114" i="16" s="1"/>
  <c r="J114" i="16" s="1"/>
  <c r="BH113" i="16"/>
  <c r="AZ113" i="16"/>
  <c r="AL113" i="16"/>
  <c r="T113" i="16"/>
  <c r="R113" i="16"/>
  <c r="F113" i="16"/>
  <c r="I113" i="16" s="1"/>
  <c r="J113" i="16" s="1"/>
  <c r="BH112" i="16"/>
  <c r="AZ112" i="16"/>
  <c r="AL112" i="16"/>
  <c r="T112" i="16"/>
  <c r="R112" i="16"/>
  <c r="F112" i="16"/>
  <c r="I112" i="16" s="1"/>
  <c r="J112" i="16" s="1"/>
  <c r="BH111" i="16"/>
  <c r="AZ111" i="16"/>
  <c r="AL111" i="16"/>
  <c r="T111" i="16"/>
  <c r="R111" i="16"/>
  <c r="F111" i="16"/>
  <c r="I111" i="16" s="1"/>
  <c r="J111" i="16" s="1"/>
  <c r="BH110" i="16"/>
  <c r="AZ110" i="16"/>
  <c r="AL110" i="16"/>
  <c r="T110" i="16"/>
  <c r="R110" i="16"/>
  <c r="F110" i="16"/>
  <c r="I110" i="16" s="1"/>
  <c r="J110" i="16" s="1"/>
  <c r="BH109" i="16"/>
  <c r="AZ109" i="16"/>
  <c r="AL109" i="16"/>
  <c r="T109" i="16"/>
  <c r="R109" i="16"/>
  <c r="F109" i="16"/>
  <c r="I109" i="16" s="1"/>
  <c r="J109" i="16" s="1"/>
  <c r="BH108" i="16"/>
  <c r="AZ108" i="16"/>
  <c r="AL108" i="16"/>
  <c r="T108" i="16"/>
  <c r="R108" i="16"/>
  <c r="F108" i="16"/>
  <c r="I108" i="16" s="1"/>
  <c r="J108" i="16" s="1"/>
  <c r="BH107" i="16"/>
  <c r="AZ107" i="16"/>
  <c r="AL107" i="16"/>
  <c r="T107" i="16"/>
  <c r="R107" i="16"/>
  <c r="F107" i="16"/>
  <c r="I107" i="16" s="1"/>
  <c r="J107" i="16" s="1"/>
  <c r="BH106" i="16"/>
  <c r="AZ106" i="16"/>
  <c r="AL106" i="16"/>
  <c r="T106" i="16"/>
  <c r="R106" i="16"/>
  <c r="F106" i="16"/>
  <c r="I106" i="16" s="1"/>
  <c r="J106" i="16" s="1"/>
  <c r="BH105" i="16"/>
  <c r="AZ105" i="16"/>
  <c r="AL105" i="16"/>
  <c r="T105" i="16"/>
  <c r="R105" i="16"/>
  <c r="F105" i="16"/>
  <c r="I105" i="16" s="1"/>
  <c r="J105" i="16" s="1"/>
  <c r="BH104" i="16"/>
  <c r="AZ104" i="16"/>
  <c r="AL104" i="16"/>
  <c r="T104" i="16"/>
  <c r="R104" i="16"/>
  <c r="F104" i="16"/>
  <c r="I104" i="16" s="1"/>
  <c r="J104" i="16" s="1"/>
  <c r="BH103" i="16"/>
  <c r="AZ103" i="16"/>
  <c r="AL103" i="16"/>
  <c r="T103" i="16"/>
  <c r="R103" i="16"/>
  <c r="F103" i="16"/>
  <c r="I103" i="16" s="1"/>
  <c r="J103" i="16" s="1"/>
  <c r="BH102" i="16"/>
  <c r="AZ102" i="16"/>
  <c r="AL102" i="16"/>
  <c r="T102" i="16"/>
  <c r="R102" i="16"/>
  <c r="F102" i="16"/>
  <c r="I102" i="16" s="1"/>
  <c r="J102" i="16" s="1"/>
  <c r="AE102" i="16" s="1"/>
  <c r="BH101" i="16"/>
  <c r="AZ101" i="16"/>
  <c r="AL101" i="16"/>
  <c r="T101" i="16"/>
  <c r="R101" i="16"/>
  <c r="F101" i="16"/>
  <c r="I101" i="16" s="1"/>
  <c r="J101" i="16" s="1"/>
  <c r="AE101" i="16" s="1"/>
  <c r="BH100" i="16"/>
  <c r="AZ100" i="16"/>
  <c r="AL100" i="16"/>
  <c r="T100" i="16"/>
  <c r="R100" i="16"/>
  <c r="F100" i="16"/>
  <c r="I100" i="16" s="1"/>
  <c r="J100" i="16" s="1"/>
  <c r="AB100" i="16" s="1"/>
  <c r="BH99" i="16"/>
  <c r="AZ99" i="16"/>
  <c r="AL99" i="16"/>
  <c r="T99" i="16"/>
  <c r="R99" i="16"/>
  <c r="F99" i="16"/>
  <c r="I99" i="16" s="1"/>
  <c r="J99" i="16" s="1"/>
  <c r="BA99" i="16" s="1"/>
  <c r="S99" i="16" s="1"/>
  <c r="BH98" i="16"/>
  <c r="AZ98" i="16"/>
  <c r="AL98" i="16"/>
  <c r="T98" i="16"/>
  <c r="R98" i="16"/>
  <c r="F98" i="16"/>
  <c r="I98" i="16" s="1"/>
  <c r="J98" i="16" s="1"/>
  <c r="AB98" i="16" s="1"/>
  <c r="BH97" i="16"/>
  <c r="AZ97" i="16"/>
  <c r="AL97" i="16"/>
  <c r="T97" i="16"/>
  <c r="R97" i="16"/>
  <c r="I97" i="16"/>
  <c r="J97" i="16" s="1"/>
  <c r="F97" i="16"/>
  <c r="BH96" i="16"/>
  <c r="AZ96" i="16"/>
  <c r="AL96" i="16"/>
  <c r="T96" i="16"/>
  <c r="R96" i="16"/>
  <c r="F96" i="16"/>
  <c r="I96" i="16" s="1"/>
  <c r="J96" i="16" s="1"/>
  <c r="K96" i="16" s="1"/>
  <c r="BH95" i="16"/>
  <c r="AZ95" i="16"/>
  <c r="AL95" i="16"/>
  <c r="T95" i="16"/>
  <c r="R95" i="16"/>
  <c r="F95" i="16"/>
  <c r="I95" i="16" s="1"/>
  <c r="J95" i="16" s="1"/>
  <c r="BH94" i="16"/>
  <c r="AZ94" i="16"/>
  <c r="AL94" i="16"/>
  <c r="T94" i="16"/>
  <c r="R94" i="16"/>
  <c r="F94" i="16"/>
  <c r="I94" i="16" s="1"/>
  <c r="J94" i="16" s="1"/>
  <c r="AM94" i="16" s="1"/>
  <c r="BH93" i="16"/>
  <c r="AZ93" i="16"/>
  <c r="AL93" i="16"/>
  <c r="T93" i="16"/>
  <c r="R93" i="16"/>
  <c r="F93" i="16"/>
  <c r="I93" i="16" s="1"/>
  <c r="J93" i="16" s="1"/>
  <c r="BH92" i="16"/>
  <c r="AZ92" i="16"/>
  <c r="AL92" i="16"/>
  <c r="T92" i="16"/>
  <c r="R92" i="16"/>
  <c r="F92" i="16"/>
  <c r="I92" i="16" s="1"/>
  <c r="J92" i="16" s="1"/>
  <c r="AE92" i="16" s="1"/>
  <c r="BH91" i="16"/>
  <c r="AZ91" i="16"/>
  <c r="AL91" i="16"/>
  <c r="T91" i="16"/>
  <c r="R91" i="16"/>
  <c r="F91" i="16"/>
  <c r="I91" i="16" s="1"/>
  <c r="J91" i="16" s="1"/>
  <c r="BH90" i="16"/>
  <c r="AZ90" i="16"/>
  <c r="AL90" i="16"/>
  <c r="T90" i="16"/>
  <c r="R90" i="16"/>
  <c r="F90" i="16"/>
  <c r="I90" i="16" s="1"/>
  <c r="J90" i="16" s="1"/>
  <c r="BH89" i="16"/>
  <c r="AZ89" i="16"/>
  <c r="AL89" i="16"/>
  <c r="T89" i="16"/>
  <c r="R89" i="16"/>
  <c r="F89" i="16"/>
  <c r="I89" i="16" s="1"/>
  <c r="J89" i="16" s="1"/>
  <c r="AB89" i="16" s="1"/>
  <c r="BH88" i="16"/>
  <c r="AZ88" i="16"/>
  <c r="AL88" i="16"/>
  <c r="T88" i="16"/>
  <c r="R88" i="16"/>
  <c r="F88" i="16"/>
  <c r="I88" i="16" s="1"/>
  <c r="J88" i="16" s="1"/>
  <c r="BH87" i="16"/>
  <c r="AZ87" i="16"/>
  <c r="AL87" i="16"/>
  <c r="T87" i="16"/>
  <c r="R87" i="16"/>
  <c r="F87" i="16"/>
  <c r="I87" i="16" s="1"/>
  <c r="J87" i="16" s="1"/>
  <c r="AB87" i="16" s="1"/>
  <c r="BH86" i="16"/>
  <c r="AZ86" i="16"/>
  <c r="AL86" i="16"/>
  <c r="T86" i="16"/>
  <c r="R86" i="16"/>
  <c r="F86" i="16"/>
  <c r="I86" i="16" s="1"/>
  <c r="J86" i="16" s="1"/>
  <c r="BH85" i="16"/>
  <c r="AZ85" i="16"/>
  <c r="AL85" i="16"/>
  <c r="T85" i="16"/>
  <c r="R85" i="16"/>
  <c r="F85" i="16"/>
  <c r="I85" i="16" s="1"/>
  <c r="J85" i="16" s="1"/>
  <c r="AM85" i="16" s="1"/>
  <c r="BH84" i="16"/>
  <c r="AZ84" i="16"/>
  <c r="AL84" i="16"/>
  <c r="T84" i="16"/>
  <c r="R84" i="16"/>
  <c r="F84" i="16"/>
  <c r="I84" i="16" s="1"/>
  <c r="J84" i="16" s="1"/>
  <c r="AM84" i="16" s="1"/>
  <c r="BH83" i="16"/>
  <c r="AZ83" i="16"/>
  <c r="AL83" i="16"/>
  <c r="T83" i="16"/>
  <c r="R83" i="16"/>
  <c r="F83" i="16"/>
  <c r="I83" i="16" s="1"/>
  <c r="J83" i="16" s="1"/>
  <c r="BH82" i="16"/>
  <c r="AZ82" i="16"/>
  <c r="AL82" i="16"/>
  <c r="T82" i="16"/>
  <c r="R82" i="16"/>
  <c r="F82" i="16"/>
  <c r="I82" i="16" s="1"/>
  <c r="J82" i="16" s="1"/>
  <c r="BA82" i="16" s="1"/>
  <c r="S82" i="16" s="1"/>
  <c r="BH81" i="16"/>
  <c r="AZ81" i="16"/>
  <c r="AL81" i="16"/>
  <c r="T81" i="16"/>
  <c r="R81" i="16"/>
  <c r="F81" i="16"/>
  <c r="I81" i="16" s="1"/>
  <c r="J81" i="16" s="1"/>
  <c r="BH80" i="16"/>
  <c r="AZ80" i="16"/>
  <c r="AL80" i="16"/>
  <c r="T80" i="16"/>
  <c r="R80" i="16"/>
  <c r="F80" i="16"/>
  <c r="I80" i="16" s="1"/>
  <c r="J80" i="16" s="1"/>
  <c r="AB80" i="16" s="1"/>
  <c r="BH79" i="16"/>
  <c r="AZ79" i="16"/>
  <c r="AL79" i="16"/>
  <c r="T79" i="16"/>
  <c r="R79" i="16"/>
  <c r="F79" i="16"/>
  <c r="I79" i="16" s="1"/>
  <c r="J79" i="16" s="1"/>
  <c r="BH78" i="16"/>
  <c r="AZ78" i="16"/>
  <c r="AL78" i="16"/>
  <c r="T78" i="16"/>
  <c r="R78" i="16"/>
  <c r="F78" i="16"/>
  <c r="I78" i="16" s="1"/>
  <c r="J78" i="16" s="1"/>
  <c r="BH77" i="16"/>
  <c r="AZ77" i="16"/>
  <c r="AL77" i="16"/>
  <c r="T77" i="16"/>
  <c r="R77" i="16"/>
  <c r="F77" i="16"/>
  <c r="I77" i="16" s="1"/>
  <c r="J77" i="16" s="1"/>
  <c r="BH76" i="16"/>
  <c r="AZ76" i="16"/>
  <c r="AL76" i="16"/>
  <c r="T76" i="16"/>
  <c r="R76" i="16"/>
  <c r="F76" i="16"/>
  <c r="I76" i="16" s="1"/>
  <c r="J76" i="16" s="1"/>
  <c r="BH75" i="16"/>
  <c r="AZ75" i="16"/>
  <c r="AL75" i="16"/>
  <c r="T75" i="16"/>
  <c r="R75" i="16"/>
  <c r="F75" i="16"/>
  <c r="I75" i="16" s="1"/>
  <c r="J75" i="16" s="1"/>
  <c r="BH74" i="16"/>
  <c r="AZ74" i="16"/>
  <c r="AL74" i="16"/>
  <c r="T74" i="16"/>
  <c r="R74" i="16"/>
  <c r="F74" i="16"/>
  <c r="I74" i="16" s="1"/>
  <c r="J74" i="16" s="1"/>
  <c r="AE74" i="16" s="1"/>
  <c r="BH73" i="16"/>
  <c r="AZ73" i="16"/>
  <c r="AL73" i="16"/>
  <c r="T73" i="16"/>
  <c r="R73" i="16"/>
  <c r="F73" i="16"/>
  <c r="I73" i="16" s="1"/>
  <c r="J73" i="16" s="1"/>
  <c r="K73" i="16" s="1"/>
  <c r="BH72" i="16"/>
  <c r="AZ72" i="16"/>
  <c r="AL72" i="16"/>
  <c r="T72" i="16"/>
  <c r="R72" i="16"/>
  <c r="F72" i="16"/>
  <c r="I72" i="16" s="1"/>
  <c r="J72" i="16" s="1"/>
  <c r="K72" i="16" s="1"/>
  <c r="BH71" i="16"/>
  <c r="AZ71" i="16"/>
  <c r="AL71" i="16"/>
  <c r="T71" i="16"/>
  <c r="R71" i="16"/>
  <c r="F71" i="16"/>
  <c r="I71" i="16" s="1"/>
  <c r="J71" i="16" s="1"/>
  <c r="BH70" i="16"/>
  <c r="AZ70" i="16"/>
  <c r="AL70" i="16"/>
  <c r="T70" i="16"/>
  <c r="R70" i="16"/>
  <c r="F70" i="16"/>
  <c r="I70" i="16" s="1"/>
  <c r="J70" i="16" s="1"/>
  <c r="BH69" i="16"/>
  <c r="AZ69" i="16"/>
  <c r="AL69" i="16"/>
  <c r="T69" i="16"/>
  <c r="R69" i="16"/>
  <c r="F69" i="16"/>
  <c r="I69" i="16" s="1"/>
  <c r="J69" i="16" s="1"/>
  <c r="BH68" i="16"/>
  <c r="AZ68" i="16"/>
  <c r="AL68" i="16"/>
  <c r="T68" i="16"/>
  <c r="R68" i="16"/>
  <c r="F68" i="16"/>
  <c r="I68" i="16" s="1"/>
  <c r="J68" i="16" s="1"/>
  <c r="AB68" i="16" s="1"/>
  <c r="BH67" i="16"/>
  <c r="AZ67" i="16"/>
  <c r="AL67" i="16"/>
  <c r="T67" i="16"/>
  <c r="R67" i="16"/>
  <c r="F67" i="16"/>
  <c r="I67" i="16" s="1"/>
  <c r="J67" i="16" s="1"/>
  <c r="BH66" i="16"/>
  <c r="AZ66" i="16"/>
  <c r="AL66" i="16"/>
  <c r="T66" i="16"/>
  <c r="R66" i="16"/>
  <c r="F66" i="16"/>
  <c r="I66" i="16" s="1"/>
  <c r="J66" i="16" s="1"/>
  <c r="BH65" i="16"/>
  <c r="AZ65" i="16"/>
  <c r="AL65" i="16"/>
  <c r="T65" i="16"/>
  <c r="R65" i="16"/>
  <c r="F65" i="16"/>
  <c r="I65" i="16" s="1"/>
  <c r="J65" i="16" s="1"/>
  <c r="BH64" i="16"/>
  <c r="AZ64" i="16"/>
  <c r="AL64" i="16"/>
  <c r="T64" i="16"/>
  <c r="R64" i="16"/>
  <c r="F64" i="16"/>
  <c r="I64" i="16" s="1"/>
  <c r="J64" i="16" s="1"/>
  <c r="AZ63" i="16"/>
  <c r="AL63" i="16"/>
  <c r="R63" i="16"/>
  <c r="F63" i="16"/>
  <c r="I63" i="16" s="1"/>
  <c r="J63" i="16" s="1"/>
  <c r="AE63" i="16" s="1"/>
  <c r="BH62" i="16"/>
  <c r="AZ62" i="16"/>
  <c r="AL62" i="16"/>
  <c r="T62" i="16"/>
  <c r="R62" i="16"/>
  <c r="F62" i="16"/>
  <c r="I62" i="16" s="1"/>
  <c r="J62" i="16" s="1"/>
  <c r="AM62" i="16" s="1"/>
  <c r="Q62" i="16" s="1"/>
  <c r="BH61" i="16"/>
  <c r="AZ61" i="16"/>
  <c r="AL61" i="16"/>
  <c r="T61" i="16"/>
  <c r="R61" i="16"/>
  <c r="F61" i="16"/>
  <c r="I61" i="16" s="1"/>
  <c r="J61" i="16" s="1"/>
  <c r="BH60" i="16"/>
  <c r="AZ60" i="16"/>
  <c r="AL60" i="16"/>
  <c r="T60" i="16"/>
  <c r="R60" i="16"/>
  <c r="F60" i="16"/>
  <c r="I60" i="16" s="1"/>
  <c r="J60" i="16" s="1"/>
  <c r="AE60" i="16" s="1"/>
  <c r="BH59" i="16"/>
  <c r="AZ59" i="16"/>
  <c r="AL59" i="16"/>
  <c r="T59" i="16"/>
  <c r="R59" i="16"/>
  <c r="F59" i="16"/>
  <c r="I59" i="16" s="1"/>
  <c r="J59" i="16" s="1"/>
  <c r="BH58" i="16"/>
  <c r="AZ58" i="16"/>
  <c r="AL58" i="16"/>
  <c r="T58" i="16"/>
  <c r="R58" i="16"/>
  <c r="F58" i="16"/>
  <c r="I58" i="16" s="1"/>
  <c r="J58" i="16" s="1"/>
  <c r="BH57" i="16"/>
  <c r="AZ57" i="16"/>
  <c r="AL57" i="16"/>
  <c r="T57" i="16"/>
  <c r="R57" i="16"/>
  <c r="F57" i="16"/>
  <c r="I57" i="16" s="1"/>
  <c r="J57" i="16" s="1"/>
  <c r="BH56" i="16"/>
  <c r="AZ56" i="16"/>
  <c r="AL56" i="16"/>
  <c r="T56" i="16"/>
  <c r="R56" i="16"/>
  <c r="F56" i="16"/>
  <c r="J56" i="16" s="1"/>
  <c r="AM56" i="16" s="1"/>
  <c r="AV56" i="16" s="1"/>
  <c r="BH55" i="16"/>
  <c r="AZ55" i="16"/>
  <c r="AL55" i="16"/>
  <c r="T55" i="16"/>
  <c r="R55" i="16"/>
  <c r="F55" i="16"/>
  <c r="I55" i="16" s="1"/>
  <c r="J55" i="16" s="1"/>
  <c r="BH54" i="16"/>
  <c r="AZ54" i="16"/>
  <c r="AL54" i="16"/>
  <c r="T54" i="16"/>
  <c r="R54" i="16"/>
  <c r="F54" i="16"/>
  <c r="I54" i="16" s="1"/>
  <c r="J54" i="16" s="1"/>
  <c r="BH53" i="16"/>
  <c r="AZ53" i="16"/>
  <c r="AL53" i="16"/>
  <c r="T53" i="16"/>
  <c r="R53" i="16"/>
  <c r="F53" i="16"/>
  <c r="I53" i="16" s="1"/>
  <c r="J53" i="16" s="1"/>
  <c r="BH52" i="16"/>
  <c r="AZ52" i="16"/>
  <c r="AL52" i="16"/>
  <c r="T52" i="16"/>
  <c r="R52" i="16"/>
  <c r="F52" i="16"/>
  <c r="I52" i="16" s="1"/>
  <c r="J52" i="16" s="1"/>
  <c r="BH51" i="16"/>
  <c r="AZ51" i="16"/>
  <c r="AL51" i="16"/>
  <c r="T51" i="16"/>
  <c r="R51" i="16"/>
  <c r="F51" i="16"/>
  <c r="I51" i="16" s="1"/>
  <c r="J51" i="16" s="1"/>
  <c r="BH50" i="16"/>
  <c r="AZ50" i="16"/>
  <c r="AL50" i="16"/>
  <c r="T50" i="16"/>
  <c r="R50" i="16"/>
  <c r="F50" i="16"/>
  <c r="I50" i="16" s="1"/>
  <c r="J50" i="16" s="1"/>
  <c r="BH49" i="16"/>
  <c r="AZ49" i="16"/>
  <c r="AL49" i="16"/>
  <c r="T49" i="16"/>
  <c r="R49" i="16"/>
  <c r="F49" i="16"/>
  <c r="I49" i="16" s="1"/>
  <c r="J49" i="16" s="1"/>
  <c r="BH48" i="16"/>
  <c r="AZ48" i="16"/>
  <c r="AL48" i="16"/>
  <c r="T48" i="16"/>
  <c r="R48" i="16"/>
  <c r="I48" i="16"/>
  <c r="J48" i="16" s="1"/>
  <c r="AE48" i="16" s="1"/>
  <c r="F48" i="16"/>
  <c r="BH47" i="16"/>
  <c r="AZ47" i="16"/>
  <c r="AL47" i="16"/>
  <c r="T47" i="16"/>
  <c r="R47" i="16"/>
  <c r="F47" i="16"/>
  <c r="I47" i="16" s="1"/>
  <c r="J47" i="16" s="1"/>
  <c r="AM47" i="16" s="1"/>
  <c r="BH46" i="16"/>
  <c r="AZ46" i="16"/>
  <c r="AL46" i="16"/>
  <c r="T46" i="16"/>
  <c r="R46" i="16"/>
  <c r="F46" i="16"/>
  <c r="I46" i="16" s="1"/>
  <c r="J46" i="16" s="1"/>
  <c r="BH45" i="16"/>
  <c r="AZ45" i="16"/>
  <c r="AL45" i="16"/>
  <c r="T45" i="16"/>
  <c r="R45" i="16"/>
  <c r="F45" i="16"/>
  <c r="I45" i="16" s="1"/>
  <c r="J45" i="16" s="1"/>
  <c r="BH44" i="16"/>
  <c r="AZ44" i="16"/>
  <c r="AL44" i="16"/>
  <c r="T44" i="16"/>
  <c r="R44" i="16"/>
  <c r="F44" i="16"/>
  <c r="I44" i="16" s="1"/>
  <c r="J44" i="16" s="1"/>
  <c r="BH43" i="16"/>
  <c r="AZ43" i="16"/>
  <c r="AL43" i="16"/>
  <c r="T43" i="16"/>
  <c r="R43" i="16"/>
  <c r="F43" i="16"/>
  <c r="I43" i="16" s="1"/>
  <c r="J43" i="16" s="1"/>
  <c r="BH42" i="16"/>
  <c r="AZ42" i="16"/>
  <c r="AL42" i="16"/>
  <c r="T42" i="16"/>
  <c r="R42" i="16"/>
  <c r="F42" i="16"/>
  <c r="I42" i="16" s="1"/>
  <c r="J42" i="16" s="1"/>
  <c r="AM42" i="16" s="1"/>
  <c r="BH41" i="16"/>
  <c r="AZ41" i="16"/>
  <c r="AL41" i="16"/>
  <c r="T41" i="16"/>
  <c r="R41" i="16"/>
  <c r="F41" i="16"/>
  <c r="I41" i="16" s="1"/>
  <c r="J41" i="16" s="1"/>
  <c r="AE41" i="16" s="1"/>
  <c r="BH40" i="16"/>
  <c r="AZ40" i="16"/>
  <c r="AL40" i="16"/>
  <c r="T40" i="16"/>
  <c r="R40" i="16"/>
  <c r="F40" i="16"/>
  <c r="I40" i="16" s="1"/>
  <c r="J40" i="16" s="1"/>
  <c r="BH39" i="16"/>
  <c r="AZ39" i="16"/>
  <c r="AL39" i="16"/>
  <c r="T39" i="16"/>
  <c r="R39" i="16"/>
  <c r="I39" i="16"/>
  <c r="J39" i="16" s="1"/>
  <c r="F39" i="16"/>
  <c r="BH38" i="16"/>
  <c r="AZ38" i="16"/>
  <c r="AL38" i="16"/>
  <c r="T38" i="16"/>
  <c r="R38" i="16"/>
  <c r="F38" i="16"/>
  <c r="I38" i="16" s="1"/>
  <c r="J38" i="16" s="1"/>
  <c r="BH37" i="16"/>
  <c r="AZ37" i="16"/>
  <c r="AL37" i="16"/>
  <c r="T37" i="16"/>
  <c r="R37" i="16"/>
  <c r="F37" i="16"/>
  <c r="I37" i="16" s="1"/>
  <c r="J37" i="16" s="1"/>
  <c r="AB37" i="16" s="1"/>
  <c r="BH36" i="16"/>
  <c r="AZ36" i="16"/>
  <c r="AL36" i="16"/>
  <c r="T36" i="16"/>
  <c r="R36" i="16"/>
  <c r="F36" i="16"/>
  <c r="I36" i="16" s="1"/>
  <c r="J36" i="16" s="1"/>
  <c r="BH35" i="16"/>
  <c r="AZ35" i="16"/>
  <c r="AL35" i="16"/>
  <c r="T35" i="16"/>
  <c r="R35" i="16"/>
  <c r="F35" i="16"/>
  <c r="I35" i="16" s="1"/>
  <c r="J35" i="16" s="1"/>
  <c r="AM35" i="16" s="1"/>
  <c r="BH34" i="16"/>
  <c r="AZ34" i="16"/>
  <c r="AL34" i="16"/>
  <c r="T34" i="16"/>
  <c r="R34" i="16"/>
  <c r="F34" i="16"/>
  <c r="I34" i="16" s="1"/>
  <c r="J34" i="16" s="1"/>
  <c r="AZ33" i="16"/>
  <c r="AL33" i="16"/>
  <c r="R33" i="16"/>
  <c r="F33" i="16"/>
  <c r="I33" i="16" s="1"/>
  <c r="J33" i="16" s="1"/>
  <c r="AB33" i="16" s="1"/>
  <c r="BH32" i="16"/>
  <c r="AZ32" i="16"/>
  <c r="AL32" i="16"/>
  <c r="T32" i="16"/>
  <c r="R32" i="16"/>
  <c r="F32" i="16"/>
  <c r="I32" i="16" s="1"/>
  <c r="J32" i="16" s="1"/>
  <c r="AE32" i="16" s="1"/>
  <c r="BH31" i="16"/>
  <c r="AZ31" i="16"/>
  <c r="AL31" i="16"/>
  <c r="T31" i="16"/>
  <c r="R31" i="16"/>
  <c r="F31" i="16"/>
  <c r="I31" i="16" s="1"/>
  <c r="J31" i="16" s="1"/>
  <c r="BH30" i="16"/>
  <c r="AZ30" i="16"/>
  <c r="AL30" i="16"/>
  <c r="T30" i="16"/>
  <c r="R30" i="16"/>
  <c r="F30" i="16"/>
  <c r="I30" i="16" s="1"/>
  <c r="J30" i="16" s="1"/>
  <c r="BH29" i="16"/>
  <c r="AZ29" i="16"/>
  <c r="AL29" i="16"/>
  <c r="T29" i="16"/>
  <c r="R29" i="16"/>
  <c r="F29" i="16"/>
  <c r="I29" i="16" s="1"/>
  <c r="J29" i="16" s="1"/>
  <c r="BH28" i="16"/>
  <c r="AZ28" i="16"/>
  <c r="AL28" i="16"/>
  <c r="T28" i="16"/>
  <c r="R28" i="16"/>
  <c r="F28" i="16"/>
  <c r="I28" i="16" s="1"/>
  <c r="J28" i="16" s="1"/>
  <c r="BH27" i="16"/>
  <c r="AZ27" i="16"/>
  <c r="AL27" i="16"/>
  <c r="T27" i="16"/>
  <c r="R27" i="16"/>
  <c r="F27" i="16"/>
  <c r="I27" i="16" s="1"/>
  <c r="J27" i="16" s="1"/>
  <c r="BH26" i="16"/>
  <c r="AZ26" i="16"/>
  <c r="AL26" i="16"/>
  <c r="T26" i="16"/>
  <c r="R26" i="16"/>
  <c r="F26" i="16"/>
  <c r="I26" i="16" s="1"/>
  <c r="J26" i="16" s="1"/>
  <c r="AM26" i="16" s="1"/>
  <c r="BH25" i="16"/>
  <c r="AZ25" i="16"/>
  <c r="AL25" i="16"/>
  <c r="T25" i="16"/>
  <c r="R25" i="16"/>
  <c r="F25" i="16"/>
  <c r="I25" i="16" s="1"/>
  <c r="J25" i="16" s="1"/>
  <c r="AM25" i="16" s="1"/>
  <c r="BH24" i="16"/>
  <c r="AZ24" i="16"/>
  <c r="AL24" i="16"/>
  <c r="T24" i="16"/>
  <c r="R24" i="16"/>
  <c r="F24" i="16"/>
  <c r="I24" i="16" s="1"/>
  <c r="J24" i="16" s="1"/>
  <c r="AE24" i="16" s="1"/>
  <c r="BH23" i="16"/>
  <c r="AZ23" i="16"/>
  <c r="AL23" i="16"/>
  <c r="T23" i="16"/>
  <c r="R23" i="16"/>
  <c r="F23" i="16"/>
  <c r="I23" i="16" s="1"/>
  <c r="J23" i="16" s="1"/>
  <c r="BH22" i="16"/>
  <c r="AZ22" i="16"/>
  <c r="AL22" i="16"/>
  <c r="T22" i="16"/>
  <c r="R22" i="16"/>
  <c r="I22" i="16"/>
  <c r="J22" i="16" s="1"/>
  <c r="F22" i="16"/>
  <c r="BH21" i="16"/>
  <c r="AZ21" i="16"/>
  <c r="AL21" i="16"/>
  <c r="T21" i="16"/>
  <c r="R21" i="16"/>
  <c r="F21" i="16"/>
  <c r="I21" i="16" s="1"/>
  <c r="J21" i="16" s="1"/>
  <c r="K21" i="16" s="1"/>
  <c r="BH20" i="16"/>
  <c r="AZ20" i="16"/>
  <c r="AL20" i="16"/>
  <c r="T20" i="16"/>
  <c r="R20" i="16"/>
  <c r="F20" i="16"/>
  <c r="I20" i="16" s="1"/>
  <c r="J20" i="16" s="1"/>
  <c r="BH19" i="16"/>
  <c r="AZ19" i="16"/>
  <c r="AL19" i="16"/>
  <c r="T19" i="16"/>
  <c r="R19" i="16"/>
  <c r="F19" i="16"/>
  <c r="I19" i="16" s="1"/>
  <c r="J19" i="16" s="1"/>
  <c r="AM19" i="16" s="1"/>
  <c r="BH18" i="16"/>
  <c r="AZ18" i="16"/>
  <c r="AL18" i="16"/>
  <c r="T18" i="16"/>
  <c r="R18" i="16"/>
  <c r="F18" i="16"/>
  <c r="I18" i="16" s="1"/>
  <c r="J18" i="16" s="1"/>
  <c r="AB18" i="16" s="1"/>
  <c r="BH17" i="16"/>
  <c r="AZ17" i="16"/>
  <c r="AL17" i="16"/>
  <c r="T17" i="16"/>
  <c r="R17" i="16"/>
  <c r="F17" i="16"/>
  <c r="I17" i="16" s="1"/>
  <c r="J17" i="16" s="1"/>
  <c r="AD17" i="16" s="1"/>
  <c r="BH16" i="16"/>
  <c r="AZ16" i="16"/>
  <c r="AL16" i="16"/>
  <c r="T16" i="16"/>
  <c r="R16" i="16"/>
  <c r="F16" i="16"/>
  <c r="I16" i="16" s="1"/>
  <c r="J16" i="16" s="1"/>
  <c r="AB16" i="16" s="1"/>
  <c r="BH15" i="16"/>
  <c r="AZ15" i="16"/>
  <c r="AL15" i="16"/>
  <c r="T15" i="16"/>
  <c r="R15" i="16"/>
  <c r="F15" i="16"/>
  <c r="I15" i="16" s="1"/>
  <c r="J15" i="16" s="1"/>
  <c r="AB15" i="16" s="1"/>
  <c r="BH14" i="16"/>
  <c r="AZ14" i="16"/>
  <c r="AL14" i="16"/>
  <c r="T14" i="16"/>
  <c r="R14" i="16"/>
  <c r="F14" i="16"/>
  <c r="I14" i="16" s="1"/>
  <c r="J14" i="16" s="1"/>
  <c r="K14" i="16" s="1"/>
  <c r="BH13" i="16"/>
  <c r="AZ13" i="16"/>
  <c r="AL13" i="16"/>
  <c r="T13" i="16"/>
  <c r="R13" i="16"/>
  <c r="F13" i="16"/>
  <c r="I13" i="16" s="1"/>
  <c r="J13" i="16" s="1"/>
  <c r="BH12" i="16"/>
  <c r="AZ12" i="16"/>
  <c r="AL12" i="16"/>
  <c r="T12" i="16"/>
  <c r="R12" i="16"/>
  <c r="F12" i="16"/>
  <c r="I18" i="15"/>
  <c r="I26" i="15"/>
  <c r="I34" i="15"/>
  <c r="I42" i="15"/>
  <c r="I50" i="15"/>
  <c r="I58" i="15"/>
  <c r="I66" i="15"/>
  <c r="I74" i="15"/>
  <c r="I82" i="15"/>
  <c r="I90" i="15"/>
  <c r="I98" i="15"/>
  <c r="I106" i="15"/>
  <c r="I114" i="15"/>
  <c r="I122" i="15"/>
  <c r="F13" i="15"/>
  <c r="I13" i="15" s="1"/>
  <c r="F14" i="15"/>
  <c r="I14" i="15" s="1"/>
  <c r="F15" i="15"/>
  <c r="I15" i="15" s="1"/>
  <c r="F16" i="15"/>
  <c r="I16" i="15" s="1"/>
  <c r="F17" i="15"/>
  <c r="F127" i="15" s="1"/>
  <c r="F18" i="15"/>
  <c r="F19" i="15"/>
  <c r="I19" i="15" s="1"/>
  <c r="F20" i="15"/>
  <c r="I20" i="15" s="1"/>
  <c r="F21" i="15"/>
  <c r="I21" i="15" s="1"/>
  <c r="F22" i="15"/>
  <c r="I22" i="15" s="1"/>
  <c r="F23" i="15"/>
  <c r="I23" i="15" s="1"/>
  <c r="F24" i="15"/>
  <c r="I24" i="15" s="1"/>
  <c r="F25" i="15"/>
  <c r="I25" i="15" s="1"/>
  <c r="F26" i="15"/>
  <c r="F27" i="15"/>
  <c r="I27" i="15" s="1"/>
  <c r="F28" i="15"/>
  <c r="I28" i="15" s="1"/>
  <c r="F29" i="15"/>
  <c r="I29" i="15" s="1"/>
  <c r="F30" i="15"/>
  <c r="I30" i="15" s="1"/>
  <c r="F31" i="15"/>
  <c r="I31" i="15" s="1"/>
  <c r="F32" i="15"/>
  <c r="I32" i="15" s="1"/>
  <c r="F33" i="15"/>
  <c r="I33" i="15" s="1"/>
  <c r="F34" i="15"/>
  <c r="F35" i="15"/>
  <c r="I35" i="15" s="1"/>
  <c r="F36" i="15"/>
  <c r="I36" i="15" s="1"/>
  <c r="F37" i="15"/>
  <c r="I37" i="15" s="1"/>
  <c r="F38" i="15"/>
  <c r="I38" i="15" s="1"/>
  <c r="F39" i="15"/>
  <c r="I39" i="15" s="1"/>
  <c r="F40" i="15"/>
  <c r="I40" i="15" s="1"/>
  <c r="F41" i="15"/>
  <c r="I41" i="15" s="1"/>
  <c r="F42" i="15"/>
  <c r="F43" i="15"/>
  <c r="I43" i="15" s="1"/>
  <c r="F44" i="15"/>
  <c r="I44" i="15" s="1"/>
  <c r="F45" i="15"/>
  <c r="I45" i="15" s="1"/>
  <c r="F46" i="15"/>
  <c r="I46" i="15" s="1"/>
  <c r="F47" i="15"/>
  <c r="I47" i="15" s="1"/>
  <c r="F48" i="15"/>
  <c r="I48" i="15" s="1"/>
  <c r="F49" i="15"/>
  <c r="I49" i="15" s="1"/>
  <c r="F50" i="15"/>
  <c r="F51" i="15"/>
  <c r="I51" i="15" s="1"/>
  <c r="F52" i="15"/>
  <c r="I52" i="15" s="1"/>
  <c r="F53" i="15"/>
  <c r="I53" i="15" s="1"/>
  <c r="F54" i="15"/>
  <c r="I54" i="15" s="1"/>
  <c r="F55" i="15"/>
  <c r="I55" i="15" s="1"/>
  <c r="F56" i="15"/>
  <c r="J56" i="15" s="1"/>
  <c r="F57" i="15"/>
  <c r="I57" i="15" s="1"/>
  <c r="F58" i="15"/>
  <c r="F59" i="15"/>
  <c r="I59" i="15" s="1"/>
  <c r="F60" i="15"/>
  <c r="I60" i="15" s="1"/>
  <c r="F61" i="15"/>
  <c r="I61" i="15" s="1"/>
  <c r="F62" i="15"/>
  <c r="I62" i="15" s="1"/>
  <c r="F63" i="15"/>
  <c r="I63" i="15" s="1"/>
  <c r="F64" i="15"/>
  <c r="I64" i="15" s="1"/>
  <c r="F65" i="15"/>
  <c r="I65" i="15" s="1"/>
  <c r="F66" i="15"/>
  <c r="F67" i="15"/>
  <c r="I67" i="15" s="1"/>
  <c r="F68" i="15"/>
  <c r="I68" i="15" s="1"/>
  <c r="F69" i="15"/>
  <c r="I69" i="15" s="1"/>
  <c r="F70" i="15"/>
  <c r="I70" i="15" s="1"/>
  <c r="F71" i="15"/>
  <c r="I71" i="15" s="1"/>
  <c r="F72" i="15"/>
  <c r="I72" i="15" s="1"/>
  <c r="F73" i="15"/>
  <c r="I73" i="15" s="1"/>
  <c r="F74" i="15"/>
  <c r="F75" i="15"/>
  <c r="I75" i="15" s="1"/>
  <c r="F76" i="15"/>
  <c r="I76" i="15" s="1"/>
  <c r="F77" i="15"/>
  <c r="I77" i="15" s="1"/>
  <c r="F78" i="15"/>
  <c r="I78" i="15" s="1"/>
  <c r="F79" i="15"/>
  <c r="I79" i="15" s="1"/>
  <c r="F80" i="15"/>
  <c r="I80" i="15" s="1"/>
  <c r="F81" i="15"/>
  <c r="I81" i="15" s="1"/>
  <c r="F82" i="15"/>
  <c r="F83" i="15"/>
  <c r="I83" i="15" s="1"/>
  <c r="F84" i="15"/>
  <c r="I84" i="15" s="1"/>
  <c r="F85" i="15"/>
  <c r="I85" i="15" s="1"/>
  <c r="F86" i="15"/>
  <c r="I86" i="15" s="1"/>
  <c r="F87" i="15"/>
  <c r="I87" i="15" s="1"/>
  <c r="F88" i="15"/>
  <c r="I88" i="15" s="1"/>
  <c r="F89" i="15"/>
  <c r="I89" i="15" s="1"/>
  <c r="F90" i="15"/>
  <c r="F91" i="15"/>
  <c r="I91" i="15" s="1"/>
  <c r="F92" i="15"/>
  <c r="I92" i="15" s="1"/>
  <c r="F93" i="15"/>
  <c r="I93" i="15" s="1"/>
  <c r="F94" i="15"/>
  <c r="I94" i="15" s="1"/>
  <c r="F95" i="15"/>
  <c r="I95" i="15" s="1"/>
  <c r="F96" i="15"/>
  <c r="I96" i="15" s="1"/>
  <c r="F97" i="15"/>
  <c r="I97" i="15" s="1"/>
  <c r="F98" i="15"/>
  <c r="F99" i="15"/>
  <c r="I99" i="15" s="1"/>
  <c r="F100" i="15"/>
  <c r="I100" i="15" s="1"/>
  <c r="F101" i="15"/>
  <c r="I101" i="15" s="1"/>
  <c r="F102" i="15"/>
  <c r="I102" i="15" s="1"/>
  <c r="F103" i="15"/>
  <c r="I103" i="15" s="1"/>
  <c r="F104" i="15"/>
  <c r="I104" i="15" s="1"/>
  <c r="F105" i="15"/>
  <c r="I105" i="15" s="1"/>
  <c r="F106" i="15"/>
  <c r="F107" i="15"/>
  <c r="I107" i="15" s="1"/>
  <c r="F108" i="15"/>
  <c r="I108" i="15" s="1"/>
  <c r="F109" i="15"/>
  <c r="I109" i="15" s="1"/>
  <c r="F110" i="15"/>
  <c r="I110" i="15" s="1"/>
  <c r="F111" i="15"/>
  <c r="I111" i="15" s="1"/>
  <c r="F112" i="15"/>
  <c r="I112" i="15" s="1"/>
  <c r="F113" i="15"/>
  <c r="I113" i="15" s="1"/>
  <c r="F114" i="15"/>
  <c r="F115" i="15"/>
  <c r="I115" i="15" s="1"/>
  <c r="F116" i="15"/>
  <c r="I116" i="15" s="1"/>
  <c r="F117" i="15"/>
  <c r="I117" i="15" s="1"/>
  <c r="F118" i="15"/>
  <c r="I118" i="15" s="1"/>
  <c r="F119" i="15"/>
  <c r="I119" i="15" s="1"/>
  <c r="F120" i="15"/>
  <c r="I120" i="15" s="1"/>
  <c r="F121" i="15"/>
  <c r="I121" i="15" s="1"/>
  <c r="F122" i="15"/>
  <c r="F123" i="15"/>
  <c r="I123" i="15" s="1"/>
  <c r="F124" i="15"/>
  <c r="I124" i="15" s="1"/>
  <c r="F12" i="15"/>
  <c r="I12" i="15" s="1"/>
  <c r="J12" i="15" s="1"/>
  <c r="AB12" i="15" s="1"/>
  <c r="Z25" i="19" l="1"/>
  <c r="AG126" i="19"/>
  <c r="AH126" i="19"/>
  <c r="V11" i="19"/>
  <c r="Z43" i="19"/>
  <c r="W63" i="18"/>
  <c r="O11" i="18"/>
  <c r="W107" i="18"/>
  <c r="Z107" i="18" s="1"/>
  <c r="BA126" i="18"/>
  <c r="S11" i="18"/>
  <c r="S126" i="18" s="1"/>
  <c r="W74" i="18"/>
  <c r="Z63" i="18"/>
  <c r="Z75" i="18"/>
  <c r="W124" i="18"/>
  <c r="Z17" i="18"/>
  <c r="W52" i="18"/>
  <c r="AM126" i="18"/>
  <c r="AV11" i="18"/>
  <c r="Q11" i="18"/>
  <c r="Z15" i="18"/>
  <c r="W55" i="18"/>
  <c r="Z55" i="18" s="1"/>
  <c r="W91" i="18"/>
  <c r="Z91" i="18" s="1"/>
  <c r="O126" i="18"/>
  <c r="W97" i="18"/>
  <c r="Z97" i="18" s="1"/>
  <c r="W43" i="18"/>
  <c r="Z43" i="18" s="1"/>
  <c r="Z23" i="18"/>
  <c r="I17" i="15"/>
  <c r="I56" i="16"/>
  <c r="I56" i="15"/>
  <c r="K56" i="16"/>
  <c r="O11" i="17"/>
  <c r="BA15" i="16"/>
  <c r="S15" i="16" s="1"/>
  <c r="W124" i="17"/>
  <c r="F127" i="16"/>
  <c r="AE56" i="16"/>
  <c r="AB73" i="16"/>
  <c r="Z89" i="17"/>
  <c r="Z51" i="17"/>
  <c r="Z39" i="17"/>
  <c r="W22" i="17"/>
  <c r="W123" i="17"/>
  <c r="Z123" i="17" s="1"/>
  <c r="Z111" i="17"/>
  <c r="Z97" i="17"/>
  <c r="Z115" i="17"/>
  <c r="W75" i="17"/>
  <c r="Z75" i="17" s="1"/>
  <c r="O126" i="17"/>
  <c r="AM126" i="17"/>
  <c r="AV11" i="17"/>
  <c r="Q11" i="17"/>
  <c r="AH55" i="17"/>
  <c r="V55" i="17" s="1"/>
  <c r="W121" i="17"/>
  <c r="Z121" i="17" s="1"/>
  <c r="BA126" i="17"/>
  <c r="S11" i="17"/>
  <c r="S126" i="17" s="1"/>
  <c r="Z91" i="17"/>
  <c r="AM72" i="16"/>
  <c r="AV72" i="16" s="1"/>
  <c r="AM38" i="16"/>
  <c r="K38" i="16"/>
  <c r="BA38" i="16"/>
  <c r="S38" i="16" s="1"/>
  <c r="AB38" i="16"/>
  <c r="K57" i="16"/>
  <c r="O57" i="16" s="1"/>
  <c r="BA57" i="16"/>
  <c r="S57" i="16" s="1"/>
  <c r="AB75" i="16"/>
  <c r="BA75" i="16"/>
  <c r="S75" i="16" s="1"/>
  <c r="AM75" i="16"/>
  <c r="BA83" i="16"/>
  <c r="S83" i="16" s="1"/>
  <c r="AB83" i="16"/>
  <c r="AM22" i="16"/>
  <c r="Q22" i="16" s="1"/>
  <c r="BA22" i="16"/>
  <c r="S22" i="16" s="1"/>
  <c r="AB22" i="16"/>
  <c r="BA51" i="16"/>
  <c r="S51" i="16" s="1"/>
  <c r="K51" i="16"/>
  <c r="O51" i="16" s="1"/>
  <c r="AB51" i="16"/>
  <c r="K55" i="16"/>
  <c r="BA55" i="16"/>
  <c r="S55" i="16" s="1"/>
  <c r="AE55" i="16"/>
  <c r="BA46" i="16"/>
  <c r="S46" i="16" s="1"/>
  <c r="AB46" i="16"/>
  <c r="K46" i="16"/>
  <c r="O46" i="16" s="1"/>
  <c r="BA91" i="16"/>
  <c r="S91" i="16" s="1"/>
  <c r="AE91" i="16"/>
  <c r="AB50" i="16"/>
  <c r="K50" i="16"/>
  <c r="K54" i="16"/>
  <c r="O54" i="16" s="1"/>
  <c r="S54" i="16"/>
  <c r="AM65" i="16"/>
  <c r="AE65" i="16"/>
  <c r="AD71" i="16"/>
  <c r="AB71" i="16"/>
  <c r="BA71" i="16"/>
  <c r="S71" i="16" s="1"/>
  <c r="AE77" i="16"/>
  <c r="K77" i="16"/>
  <c r="AM77" i="16"/>
  <c r="BA90" i="16"/>
  <c r="S90" i="16" s="1"/>
  <c r="AB90" i="16"/>
  <c r="AB125" i="16"/>
  <c r="AM125" i="16"/>
  <c r="AE125" i="16"/>
  <c r="AM23" i="16"/>
  <c r="AV23" i="16" s="1"/>
  <c r="AE23" i="16"/>
  <c r="K23" i="16"/>
  <c r="K49" i="16"/>
  <c r="O49" i="16" s="1"/>
  <c r="AE49" i="16"/>
  <c r="AM49" i="16"/>
  <c r="AM44" i="16"/>
  <c r="AV44" i="16" s="1"/>
  <c r="K44" i="16"/>
  <c r="BA44" i="16"/>
  <c r="S44" i="16" s="1"/>
  <c r="AE44" i="16"/>
  <c r="AB76" i="16"/>
  <c r="K76" i="16"/>
  <c r="O76" i="16" s="1"/>
  <c r="BA37" i="16"/>
  <c r="S37" i="16" s="1"/>
  <c r="O56" i="16"/>
  <c r="K85" i="16"/>
  <c r="Q56" i="16"/>
  <c r="BA56" i="16"/>
  <c r="S56" i="16" s="1"/>
  <c r="AB85" i="16"/>
  <c r="AB123" i="16"/>
  <c r="K37" i="16"/>
  <c r="O37" i="16" s="1"/>
  <c r="K74" i="16"/>
  <c r="O74" i="16" s="1"/>
  <c r="R127" i="16"/>
  <c r="AZ127" i="16"/>
  <c r="AB56" i="16"/>
  <c r="AV19" i="16"/>
  <c r="Q19" i="16"/>
  <c r="Q26" i="16"/>
  <c r="AV26" i="16"/>
  <c r="AE20" i="16"/>
  <c r="BA20" i="16"/>
  <c r="S20" i="16" s="1"/>
  <c r="AB20" i="16"/>
  <c r="K20" i="16"/>
  <c r="O20" i="16" s="1"/>
  <c r="AM20" i="16"/>
  <c r="AV25" i="16"/>
  <c r="Q25" i="16"/>
  <c r="AV47" i="16"/>
  <c r="Q47" i="16"/>
  <c r="K13" i="16"/>
  <c r="O13" i="16" s="1"/>
  <c r="AM13" i="16"/>
  <c r="AE13" i="16"/>
  <c r="AB13" i="16"/>
  <c r="BA13" i="16"/>
  <c r="S13" i="16" s="1"/>
  <c r="AE27" i="16"/>
  <c r="BA27" i="16"/>
  <c r="S27" i="16" s="1"/>
  <c r="AB27" i="16"/>
  <c r="K27" i="16"/>
  <c r="O27" i="16" s="1"/>
  <c r="AM27" i="16"/>
  <c r="AE81" i="16"/>
  <c r="BA81" i="16"/>
  <c r="S81" i="16" s="1"/>
  <c r="K81" i="16"/>
  <c r="O81" i="16" s="1"/>
  <c r="AM81" i="16"/>
  <c r="AB81" i="16"/>
  <c r="AE36" i="16"/>
  <c r="BA36" i="16"/>
  <c r="S36" i="16" s="1"/>
  <c r="AB36" i="16"/>
  <c r="K36" i="16"/>
  <c r="O36" i="16" s="1"/>
  <c r="AM36" i="16"/>
  <c r="AE29" i="16"/>
  <c r="BA29" i="16"/>
  <c r="S29" i="16" s="1"/>
  <c r="AD29" i="16"/>
  <c r="AB29" i="16"/>
  <c r="AM29" i="16"/>
  <c r="AE42" i="16"/>
  <c r="O42" i="16"/>
  <c r="AB42" i="16"/>
  <c r="K42" i="16"/>
  <c r="BA42" i="16"/>
  <c r="S42" i="16" s="1"/>
  <c r="AE43" i="16"/>
  <c r="AB43" i="16"/>
  <c r="BA43" i="16"/>
  <c r="S43" i="16" s="1"/>
  <c r="K43" i="16"/>
  <c r="O43" i="16" s="1"/>
  <c r="AM43" i="16"/>
  <c r="AV49" i="16"/>
  <c r="Q49" i="16"/>
  <c r="AE16" i="16"/>
  <c r="K16" i="16"/>
  <c r="O16" i="16" s="1"/>
  <c r="AM16" i="16"/>
  <c r="BA16" i="16"/>
  <c r="S16" i="16" s="1"/>
  <c r="AV22" i="16"/>
  <c r="BI22" i="16" s="1"/>
  <c r="K29" i="16"/>
  <c r="O29" i="16" s="1"/>
  <c r="K64" i="16"/>
  <c r="O64" i="16" s="1"/>
  <c r="AB64" i="16"/>
  <c r="AM64" i="16"/>
  <c r="AE64" i="16"/>
  <c r="BA64" i="16"/>
  <c r="S64" i="16" s="1"/>
  <c r="AE84" i="16"/>
  <c r="K84" i="16"/>
  <c r="O84" i="16" s="1"/>
  <c r="AB84" i="16"/>
  <c r="BA84" i="16"/>
  <c r="S84" i="16" s="1"/>
  <c r="AV38" i="16"/>
  <c r="Q38" i="16"/>
  <c r="BA19" i="16"/>
  <c r="S19" i="16" s="1"/>
  <c r="AB19" i="16"/>
  <c r="K19" i="16"/>
  <c r="O19" i="16" s="1"/>
  <c r="AE30" i="16"/>
  <c r="BA30" i="16"/>
  <c r="S30" i="16" s="1"/>
  <c r="AB30" i="16"/>
  <c r="AM30" i="16"/>
  <c r="Q35" i="16"/>
  <c r="AV35" i="16"/>
  <c r="BA59" i="16"/>
  <c r="S59" i="16" s="1"/>
  <c r="AB59" i="16"/>
  <c r="AM59" i="16"/>
  <c r="K59" i="16"/>
  <c r="O59" i="16" s="1"/>
  <c r="AE59" i="16"/>
  <c r="AE61" i="16"/>
  <c r="AB61" i="16"/>
  <c r="K61" i="16"/>
  <c r="O61" i="16" s="1"/>
  <c r="BA61" i="16"/>
  <c r="S61" i="16" s="1"/>
  <c r="AM61" i="16"/>
  <c r="AE67" i="16"/>
  <c r="AM67" i="16"/>
  <c r="BA67" i="16"/>
  <c r="S67" i="16" s="1"/>
  <c r="AB67" i="16"/>
  <c r="AE69" i="16"/>
  <c r="BA69" i="16"/>
  <c r="S69" i="16" s="1"/>
  <c r="K69" i="16"/>
  <c r="O69" i="16" s="1"/>
  <c r="AM69" i="16"/>
  <c r="AB69" i="16"/>
  <c r="AE70" i="16"/>
  <c r="BA70" i="16"/>
  <c r="S70" i="16" s="1"/>
  <c r="AM70" i="16"/>
  <c r="AB70" i="16"/>
  <c r="K30" i="16"/>
  <c r="O30" i="16" s="1"/>
  <c r="Q44" i="16"/>
  <c r="AE45" i="16"/>
  <c r="K45" i="16"/>
  <c r="O45" i="16" s="1"/>
  <c r="BA45" i="16"/>
  <c r="S45" i="16" s="1"/>
  <c r="AB45" i="16"/>
  <c r="AM45" i="16"/>
  <c r="K58" i="16"/>
  <c r="O58" i="16" s="1"/>
  <c r="AE58" i="16"/>
  <c r="AM58" i="16"/>
  <c r="AB58" i="16"/>
  <c r="BA58" i="16"/>
  <c r="S58" i="16" s="1"/>
  <c r="AM63" i="16"/>
  <c r="AD63" i="16"/>
  <c r="K63" i="16"/>
  <c r="O63" i="16" s="1"/>
  <c r="AB63" i="16"/>
  <c r="BA63" i="16"/>
  <c r="S63" i="16" s="1"/>
  <c r="BA66" i="16"/>
  <c r="S66" i="16" s="1"/>
  <c r="AB66" i="16"/>
  <c r="AE66" i="16"/>
  <c r="K66" i="16"/>
  <c r="O66" i="16" s="1"/>
  <c r="AM66" i="16"/>
  <c r="K67" i="16"/>
  <c r="O67" i="16" s="1"/>
  <c r="AE68" i="16"/>
  <c r="BA68" i="16"/>
  <c r="S68" i="16" s="1"/>
  <c r="AM68" i="16"/>
  <c r="K68" i="16"/>
  <c r="O68" i="16" s="1"/>
  <c r="K70" i="16"/>
  <c r="O70" i="16" s="1"/>
  <c r="Q94" i="16"/>
  <c r="AV94" i="16"/>
  <c r="AE104" i="16"/>
  <c r="BA104" i="16"/>
  <c r="S104" i="16" s="1"/>
  <c r="AB104" i="16"/>
  <c r="K104" i="16"/>
  <c r="O104" i="16" s="1"/>
  <c r="AM104" i="16"/>
  <c r="AE17" i="16"/>
  <c r="AB17" i="16"/>
  <c r="K17" i="16"/>
  <c r="O17" i="16" s="1"/>
  <c r="AM17" i="16"/>
  <c r="BA17" i="16"/>
  <c r="S17" i="16" s="1"/>
  <c r="AD25" i="16"/>
  <c r="K25" i="16"/>
  <c r="O25" i="16" s="1"/>
  <c r="AB25" i="16"/>
  <c r="BA25" i="16"/>
  <c r="S25" i="16" s="1"/>
  <c r="AE25" i="16"/>
  <c r="AE26" i="16"/>
  <c r="BA26" i="16"/>
  <c r="S26" i="16" s="1"/>
  <c r="AB26" i="16"/>
  <c r="K26" i="16"/>
  <c r="O26" i="16" s="1"/>
  <c r="AE31" i="16"/>
  <c r="BA31" i="16"/>
  <c r="S31" i="16" s="1"/>
  <c r="AB31" i="16"/>
  <c r="AM31" i="16"/>
  <c r="Q42" i="16"/>
  <c r="U42" i="16" s="1"/>
  <c r="AV42" i="16"/>
  <c r="BI42" i="16" s="1"/>
  <c r="BH127" i="16"/>
  <c r="BA14" i="16"/>
  <c r="S14" i="16" s="1"/>
  <c r="AB14" i="16"/>
  <c r="O14" i="16"/>
  <c r="AM14" i="16"/>
  <c r="AE14" i="16"/>
  <c r="K24" i="16"/>
  <c r="O24" i="16" s="1"/>
  <c r="AM24" i="16"/>
  <c r="BA24" i="16"/>
  <c r="S24" i="16" s="1"/>
  <c r="AB24" i="16"/>
  <c r="K31" i="16"/>
  <c r="O31" i="16" s="1"/>
  <c r="AE35" i="16"/>
  <c r="BA35" i="16"/>
  <c r="S35" i="16" s="1"/>
  <c r="AB35" i="16"/>
  <c r="O35" i="16"/>
  <c r="K35" i="16"/>
  <c r="AE40" i="16"/>
  <c r="BA40" i="16"/>
  <c r="S40" i="16" s="1"/>
  <c r="AB40" i="16"/>
  <c r="K40" i="16"/>
  <c r="O40" i="16" s="1"/>
  <c r="AM40" i="16"/>
  <c r="BA41" i="16"/>
  <c r="S41" i="16" s="1"/>
  <c r="AB41" i="16"/>
  <c r="AM41" i="16"/>
  <c r="K47" i="16"/>
  <c r="O47" i="16" s="1"/>
  <c r="AE47" i="16"/>
  <c r="AD47" i="16"/>
  <c r="BA47" i="16"/>
  <c r="S47" i="16" s="1"/>
  <c r="AB47" i="16"/>
  <c r="K52" i="16"/>
  <c r="O52" i="16" s="1"/>
  <c r="BA52" i="16"/>
  <c r="S52" i="16" s="1"/>
  <c r="AM52" i="16"/>
  <c r="AE52" i="16"/>
  <c r="AB52" i="16"/>
  <c r="K53" i="16"/>
  <c r="AM53" i="16"/>
  <c r="AB53" i="16"/>
  <c r="BA53" i="16"/>
  <c r="S53" i="16" s="1"/>
  <c r="AE53" i="16"/>
  <c r="BA79" i="16"/>
  <c r="S79" i="16" s="1"/>
  <c r="AD79" i="16"/>
  <c r="AM79" i="16"/>
  <c r="AE79" i="16"/>
  <c r="K79" i="16"/>
  <c r="O79" i="16" s="1"/>
  <c r="AB79" i="16"/>
  <c r="Q84" i="16"/>
  <c r="AV84" i="16"/>
  <c r="AE118" i="16"/>
  <c r="BA118" i="16"/>
  <c r="S118" i="16" s="1"/>
  <c r="AB118" i="16"/>
  <c r="K118" i="16"/>
  <c r="O118" i="16" s="1"/>
  <c r="AM118" i="16"/>
  <c r="AE28" i="16"/>
  <c r="BA28" i="16"/>
  <c r="S28" i="16" s="1"/>
  <c r="AB28" i="16"/>
  <c r="AM28" i="16"/>
  <c r="AE34" i="16"/>
  <c r="BA34" i="16"/>
  <c r="S34" i="16" s="1"/>
  <c r="AB34" i="16"/>
  <c r="K34" i="16"/>
  <c r="O34" i="16" s="1"/>
  <c r="AM34" i="16"/>
  <c r="AB39" i="16"/>
  <c r="AE39" i="16"/>
  <c r="BA39" i="16"/>
  <c r="S39" i="16" s="1"/>
  <c r="AD39" i="16"/>
  <c r="K39" i="16"/>
  <c r="O39" i="16" s="1"/>
  <c r="AM39" i="16"/>
  <c r="AE15" i="16"/>
  <c r="K15" i="16"/>
  <c r="O15" i="16" s="1"/>
  <c r="AM15" i="16"/>
  <c r="AE18" i="16"/>
  <c r="K18" i="16"/>
  <c r="O18" i="16" s="1"/>
  <c r="AM18" i="16"/>
  <c r="BA18" i="16"/>
  <c r="S18" i="16" s="1"/>
  <c r="AE19" i="16"/>
  <c r="AE21" i="16"/>
  <c r="BA21" i="16"/>
  <c r="S21" i="16" s="1"/>
  <c r="AB21" i="16"/>
  <c r="O21" i="16"/>
  <c r="AM21" i="16"/>
  <c r="K28" i="16"/>
  <c r="O28" i="16" s="1"/>
  <c r="AM37" i="16"/>
  <c r="AE37" i="16"/>
  <c r="K41" i="16"/>
  <c r="O41" i="16" s="1"/>
  <c r="K48" i="16"/>
  <c r="O48" i="16" s="1"/>
  <c r="AM48" i="16"/>
  <c r="BA48" i="16"/>
  <c r="S48" i="16" s="1"/>
  <c r="AB48" i="16"/>
  <c r="O53" i="16"/>
  <c r="BA78" i="16"/>
  <c r="S78" i="16" s="1"/>
  <c r="AB78" i="16"/>
  <c r="AE78" i="16"/>
  <c r="AM78" i="16"/>
  <c r="K78" i="16"/>
  <c r="O78" i="16" s="1"/>
  <c r="AM32" i="16"/>
  <c r="AD33" i="16"/>
  <c r="BA33" i="16"/>
  <c r="S33" i="16" s="1"/>
  <c r="U56" i="16"/>
  <c r="AH56" i="16" s="1"/>
  <c r="V56" i="16" s="1"/>
  <c r="AE82" i="16"/>
  <c r="AB86" i="16"/>
  <c r="AM97" i="16"/>
  <c r="BA97" i="16"/>
  <c r="S97" i="16" s="1"/>
  <c r="AB97" i="16"/>
  <c r="AE97" i="16"/>
  <c r="K97" i="16"/>
  <c r="O97" i="16" s="1"/>
  <c r="AE107" i="16"/>
  <c r="BA107" i="16"/>
  <c r="S107" i="16" s="1"/>
  <c r="AB107" i="16"/>
  <c r="AM107" i="16"/>
  <c r="K22" i="16"/>
  <c r="O22" i="16" s="1"/>
  <c r="O23" i="16"/>
  <c r="AB23" i="16"/>
  <c r="BA23" i="16"/>
  <c r="S23" i="16" s="1"/>
  <c r="K32" i="16"/>
  <c r="O32" i="16" s="1"/>
  <c r="K33" i="16"/>
  <c r="O33" i="16" s="1"/>
  <c r="AE33" i="16"/>
  <c r="AE38" i="16"/>
  <c r="O44" i="16"/>
  <c r="AB44" i="16"/>
  <c r="AE46" i="16"/>
  <c r="O50" i="16"/>
  <c r="AE51" i="16"/>
  <c r="AM54" i="16"/>
  <c r="AB54" i="16"/>
  <c r="AV62" i="16"/>
  <c r="K71" i="16"/>
  <c r="O71" i="16" s="1"/>
  <c r="AM71" i="16"/>
  <c r="AE71" i="16"/>
  <c r="BA72" i="16"/>
  <c r="AB72" i="16"/>
  <c r="O72" i="16"/>
  <c r="AE72" i="16"/>
  <c r="AM73" i="16"/>
  <c r="AE73" i="16"/>
  <c r="O73" i="16"/>
  <c r="BA73" i="16"/>
  <c r="S73" i="16" s="1"/>
  <c r="K82" i="16"/>
  <c r="O82" i="16" s="1"/>
  <c r="AE83" i="16"/>
  <c r="K83" i="16"/>
  <c r="O83" i="16" s="1"/>
  <c r="AM83" i="16"/>
  <c r="AE85" i="16"/>
  <c r="BA85" i="16"/>
  <c r="S85" i="16" s="1"/>
  <c r="K86" i="16"/>
  <c r="O86" i="16" s="1"/>
  <c r="AM86" i="16"/>
  <c r="K88" i="16"/>
  <c r="O88" i="16" s="1"/>
  <c r="BA88" i="16"/>
  <c r="S88" i="16" s="1"/>
  <c r="AB88" i="16"/>
  <c r="AE88" i="16"/>
  <c r="AM88" i="16"/>
  <c r="AB99" i="16"/>
  <c r="K99" i="16"/>
  <c r="O99" i="16" s="1"/>
  <c r="AM99" i="16"/>
  <c r="AE99" i="16"/>
  <c r="AD99" i="16"/>
  <c r="AE105" i="16"/>
  <c r="BA105" i="16"/>
  <c r="S105" i="16" s="1"/>
  <c r="AB105" i="16"/>
  <c r="K105" i="16"/>
  <c r="O105" i="16" s="1"/>
  <c r="AM105" i="16"/>
  <c r="K107" i="16"/>
  <c r="O107" i="16" s="1"/>
  <c r="K113" i="16"/>
  <c r="O113" i="16" s="1"/>
  <c r="AM113" i="16"/>
  <c r="AE113" i="16"/>
  <c r="BA113" i="16"/>
  <c r="S113" i="16" s="1"/>
  <c r="AB113" i="16"/>
  <c r="AE119" i="16"/>
  <c r="BA119" i="16"/>
  <c r="S119" i="16" s="1"/>
  <c r="AD119" i="16"/>
  <c r="AB119" i="16"/>
  <c r="AM119" i="16"/>
  <c r="K119" i="16"/>
  <c r="O119" i="16" s="1"/>
  <c r="AE22" i="16"/>
  <c r="AB32" i="16"/>
  <c r="BA32" i="16"/>
  <c r="S32" i="16" s="1"/>
  <c r="BA50" i="16"/>
  <c r="S50" i="16" s="1"/>
  <c r="AB55" i="16"/>
  <c r="O55" i="16"/>
  <c r="AM55" i="16"/>
  <c r="AD55" i="16"/>
  <c r="Q72" i="16"/>
  <c r="AM82" i="16"/>
  <c r="O85" i="16"/>
  <c r="BA86" i="16"/>
  <c r="S86" i="16" s="1"/>
  <c r="O100" i="16"/>
  <c r="K100" i="16"/>
  <c r="AM100" i="16"/>
  <c r="AE100" i="16"/>
  <c r="BA100" i="16"/>
  <c r="S100" i="16" s="1"/>
  <c r="K112" i="16"/>
  <c r="O112" i="16" s="1"/>
  <c r="AM112" i="16"/>
  <c r="BA112" i="16"/>
  <c r="S112" i="16" s="1"/>
  <c r="AB112" i="16"/>
  <c r="AE112" i="16"/>
  <c r="Q117" i="16"/>
  <c r="AV117" i="16"/>
  <c r="T127" i="16"/>
  <c r="AM51" i="16"/>
  <c r="BA60" i="16"/>
  <c r="S60" i="16" s="1"/>
  <c r="AB60" i="16"/>
  <c r="AM60" i="16"/>
  <c r="AE62" i="16"/>
  <c r="BA62" i="16"/>
  <c r="S62" i="16" s="1"/>
  <c r="U62" i="16" s="1"/>
  <c r="K65" i="16"/>
  <c r="O65" i="16" s="1"/>
  <c r="BA65" i="16"/>
  <c r="S65" i="16" s="1"/>
  <c r="AB65" i="16"/>
  <c r="AE80" i="16"/>
  <c r="BA80" i="16"/>
  <c r="S80" i="16" s="1"/>
  <c r="Q85" i="16"/>
  <c r="AV85" i="16"/>
  <c r="AE94" i="16"/>
  <c r="BA94" i="16"/>
  <c r="S94" i="16" s="1"/>
  <c r="AB94" i="16"/>
  <c r="K94" i="16"/>
  <c r="O94" i="16" s="1"/>
  <c r="I12" i="16"/>
  <c r="AL127" i="16"/>
  <c r="AM33" i="16"/>
  <c r="AM46" i="16"/>
  <c r="K60" i="16"/>
  <c r="O60" i="16" s="1"/>
  <c r="K62" i="16"/>
  <c r="O62" i="16" s="1"/>
  <c r="AB62" i="16"/>
  <c r="K80" i="16"/>
  <c r="O80" i="16" s="1"/>
  <c r="AM80" i="16"/>
  <c r="AM110" i="16"/>
  <c r="AE110" i="16"/>
  <c r="K110" i="16"/>
  <c r="O110" i="16" s="1"/>
  <c r="BA110" i="16"/>
  <c r="S110" i="16" s="1"/>
  <c r="AB110" i="16"/>
  <c r="AM111" i="16"/>
  <c r="BA111" i="16"/>
  <c r="S111" i="16" s="1"/>
  <c r="AB111" i="16"/>
  <c r="K111" i="16"/>
  <c r="O111" i="16" s="1"/>
  <c r="AE111" i="16"/>
  <c r="AE115" i="16"/>
  <c r="BA115" i="16"/>
  <c r="S115" i="16" s="1"/>
  <c r="AB115" i="16"/>
  <c r="K115" i="16"/>
  <c r="O115" i="16" s="1"/>
  <c r="AM115" i="16"/>
  <c r="BA49" i="16"/>
  <c r="S49" i="16" s="1"/>
  <c r="AB49" i="16"/>
  <c r="AM57" i="16"/>
  <c r="AE57" i="16"/>
  <c r="AB57" i="16"/>
  <c r="BA74" i="16"/>
  <c r="S74" i="16" s="1"/>
  <c r="AM74" i="16"/>
  <c r="AB74" i="16"/>
  <c r="K75" i="16"/>
  <c r="O75" i="16" s="1"/>
  <c r="AE75" i="16"/>
  <c r="BA77" i="16"/>
  <c r="S77" i="16" s="1"/>
  <c r="AB77" i="16"/>
  <c r="O77" i="16"/>
  <c r="AE95" i="16"/>
  <c r="BA95" i="16"/>
  <c r="S95" i="16" s="1"/>
  <c r="AB95" i="16"/>
  <c r="K95" i="16"/>
  <c r="O95" i="16" s="1"/>
  <c r="AM95" i="16"/>
  <c r="AE109" i="16"/>
  <c r="BA109" i="16"/>
  <c r="S109" i="16" s="1"/>
  <c r="AD109" i="16"/>
  <c r="K109" i="16"/>
  <c r="O109" i="16" s="1"/>
  <c r="AM109" i="16"/>
  <c r="AB109" i="16"/>
  <c r="O38" i="16"/>
  <c r="AM50" i="16"/>
  <c r="AE50" i="16"/>
  <c r="AM76" i="16"/>
  <c r="AB82" i="16"/>
  <c r="AE86" i="16"/>
  <c r="K87" i="16"/>
  <c r="O87" i="16" s="1"/>
  <c r="AE87" i="16"/>
  <c r="BA87" i="16"/>
  <c r="S87" i="16" s="1"/>
  <c r="AM87" i="16"/>
  <c r="AD87" i="16"/>
  <c r="AE108" i="16"/>
  <c r="BA108" i="16"/>
  <c r="S108" i="16" s="1"/>
  <c r="AB108" i="16"/>
  <c r="K108" i="16"/>
  <c r="O108" i="16" s="1"/>
  <c r="AM108" i="16"/>
  <c r="BA114" i="16"/>
  <c r="S114" i="16" s="1"/>
  <c r="AB114" i="16"/>
  <c r="K114" i="16"/>
  <c r="O114" i="16" s="1"/>
  <c r="AM114" i="16"/>
  <c r="AE114" i="16"/>
  <c r="BA92" i="16"/>
  <c r="S92" i="16" s="1"/>
  <c r="AB92" i="16"/>
  <c r="K92" i="16"/>
  <c r="O92" i="16" s="1"/>
  <c r="AM92" i="16"/>
  <c r="AE93" i="16"/>
  <c r="BA93" i="16"/>
  <c r="S93" i="16" s="1"/>
  <c r="AB93" i="16"/>
  <c r="K93" i="16"/>
  <c r="O93" i="16" s="1"/>
  <c r="AM93" i="16"/>
  <c r="K98" i="16"/>
  <c r="O98" i="16" s="1"/>
  <c r="AM98" i="16"/>
  <c r="AE98" i="16"/>
  <c r="BA98" i="16"/>
  <c r="S98" i="16" s="1"/>
  <c r="AE120" i="16"/>
  <c r="BA120" i="16"/>
  <c r="S120" i="16" s="1"/>
  <c r="AB120" i="16"/>
  <c r="O120" i="16"/>
  <c r="AM120" i="16"/>
  <c r="AM123" i="16"/>
  <c r="AE123" i="16"/>
  <c r="K123" i="16"/>
  <c r="O123" i="16" s="1"/>
  <c r="AE122" i="16"/>
  <c r="BA122" i="16"/>
  <c r="S122" i="16" s="1"/>
  <c r="AB122" i="16"/>
  <c r="K122" i="16"/>
  <c r="O122" i="16" s="1"/>
  <c r="AM122" i="16"/>
  <c r="AM124" i="16"/>
  <c r="AE124" i="16"/>
  <c r="K124" i="16"/>
  <c r="O124" i="16" s="1"/>
  <c r="BA124" i="16"/>
  <c r="S124" i="16" s="1"/>
  <c r="BA101" i="16"/>
  <c r="S101" i="16" s="1"/>
  <c r="AB101" i="16"/>
  <c r="K101" i="16"/>
  <c r="O101" i="16" s="1"/>
  <c r="AM101" i="16"/>
  <c r="AE121" i="16"/>
  <c r="BA121" i="16"/>
  <c r="S121" i="16" s="1"/>
  <c r="AB121" i="16"/>
  <c r="AM121" i="16"/>
  <c r="K121" i="16"/>
  <c r="O121" i="16" s="1"/>
  <c r="K89" i="16"/>
  <c r="O89" i="16" s="1"/>
  <c r="AM89" i="16"/>
  <c r="AE89" i="16"/>
  <c r="BA89" i="16"/>
  <c r="S89" i="16" s="1"/>
  <c r="BA102" i="16"/>
  <c r="S102" i="16" s="1"/>
  <c r="AB102" i="16"/>
  <c r="K102" i="16"/>
  <c r="O102" i="16" s="1"/>
  <c r="AM102" i="16"/>
  <c r="AE103" i="16"/>
  <c r="BA103" i="16"/>
  <c r="S103" i="16" s="1"/>
  <c r="AB103" i="16"/>
  <c r="K103" i="16"/>
  <c r="O103" i="16" s="1"/>
  <c r="AM103" i="16"/>
  <c r="AE106" i="16"/>
  <c r="BA106" i="16"/>
  <c r="S106" i="16" s="1"/>
  <c r="AB106" i="16"/>
  <c r="AM106" i="16"/>
  <c r="K106" i="16"/>
  <c r="O106" i="16" s="1"/>
  <c r="AE116" i="16"/>
  <c r="BA116" i="16"/>
  <c r="S116" i="16" s="1"/>
  <c r="AB116" i="16"/>
  <c r="K116" i="16"/>
  <c r="O116" i="16" s="1"/>
  <c r="AM116" i="16"/>
  <c r="AE117" i="16"/>
  <c r="BA117" i="16"/>
  <c r="S117" i="16" s="1"/>
  <c r="AB117" i="16"/>
  <c r="K117" i="16"/>
  <c r="O117" i="16" s="1"/>
  <c r="AE96" i="16"/>
  <c r="BA96" i="16"/>
  <c r="S96" i="16" s="1"/>
  <c r="AB96" i="16"/>
  <c r="O96" i="16"/>
  <c r="AM96" i="16"/>
  <c r="AE90" i="16"/>
  <c r="AM91" i="16"/>
  <c r="AM90" i="16"/>
  <c r="K90" i="16"/>
  <c r="O90" i="16" s="1"/>
  <c r="K91" i="16"/>
  <c r="O91" i="16" s="1"/>
  <c r="BA125" i="16"/>
  <c r="S125" i="16" s="1"/>
  <c r="AB91" i="16"/>
  <c r="K125" i="16"/>
  <c r="E127" i="15"/>
  <c r="G127" i="15"/>
  <c r="H127" i="15"/>
  <c r="P127" i="15"/>
  <c r="X127" i="15"/>
  <c r="Y127" i="15"/>
  <c r="AC127" i="15"/>
  <c r="AF127" i="15"/>
  <c r="AI127" i="15"/>
  <c r="AJ127" i="15"/>
  <c r="AK127" i="15"/>
  <c r="AN127" i="15"/>
  <c r="AO127" i="15"/>
  <c r="AP127" i="15"/>
  <c r="AQ127" i="15"/>
  <c r="AR127" i="15"/>
  <c r="AS127" i="15"/>
  <c r="AT127" i="15"/>
  <c r="AU127" i="15"/>
  <c r="AW127" i="15"/>
  <c r="AX127" i="15"/>
  <c r="AY127" i="15"/>
  <c r="BB127" i="15"/>
  <c r="BC127" i="15"/>
  <c r="BD127" i="15"/>
  <c r="BE127" i="15"/>
  <c r="BF127" i="15"/>
  <c r="BG127" i="15"/>
  <c r="D127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55" i="15"/>
  <c r="AL56" i="15"/>
  <c r="AL57" i="15"/>
  <c r="AL58" i="15"/>
  <c r="AL59" i="15"/>
  <c r="AL60" i="15"/>
  <c r="AL61" i="15"/>
  <c r="AL62" i="15"/>
  <c r="AL63" i="15"/>
  <c r="AL64" i="15"/>
  <c r="AL65" i="15"/>
  <c r="AL66" i="15"/>
  <c r="AL67" i="15"/>
  <c r="AL68" i="15"/>
  <c r="AL69" i="15"/>
  <c r="AL70" i="15"/>
  <c r="AL71" i="15"/>
  <c r="AL72" i="15"/>
  <c r="AL73" i="15"/>
  <c r="AL74" i="15"/>
  <c r="AL75" i="15"/>
  <c r="AL76" i="15"/>
  <c r="AL77" i="15"/>
  <c r="AL78" i="15"/>
  <c r="AL79" i="15"/>
  <c r="AL80" i="15"/>
  <c r="AL81" i="15"/>
  <c r="AL82" i="15"/>
  <c r="AL83" i="15"/>
  <c r="AL84" i="15"/>
  <c r="AL85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L110" i="15"/>
  <c r="AL111" i="15"/>
  <c r="AL112" i="15"/>
  <c r="AL113" i="15"/>
  <c r="AL114" i="15"/>
  <c r="AL115" i="15"/>
  <c r="AL116" i="15"/>
  <c r="AL117" i="15"/>
  <c r="AL118" i="15"/>
  <c r="AL119" i="15"/>
  <c r="AL120" i="15"/>
  <c r="AL121" i="15"/>
  <c r="AL122" i="15"/>
  <c r="AL123" i="15"/>
  <c r="AL124" i="15"/>
  <c r="AL12" i="15"/>
  <c r="V126" i="19" l="1"/>
  <c r="W11" i="19"/>
  <c r="W126" i="19" s="1"/>
  <c r="AV126" i="18"/>
  <c r="BI11" i="18"/>
  <c r="BI126" i="18" s="1"/>
  <c r="Q126" i="18"/>
  <c r="U11" i="18"/>
  <c r="BI44" i="16"/>
  <c r="U44" i="16"/>
  <c r="BI85" i="16"/>
  <c r="U38" i="16"/>
  <c r="AH38" i="16" s="1"/>
  <c r="V38" i="16" s="1"/>
  <c r="Q23" i="16"/>
  <c r="BI38" i="16"/>
  <c r="U22" i="16"/>
  <c r="Q126" i="17"/>
  <c r="U11" i="17"/>
  <c r="AV126" i="17"/>
  <c r="BI11" i="17"/>
  <c r="BI126" i="17" s="1"/>
  <c r="W55" i="17"/>
  <c r="Z55" i="17" s="1"/>
  <c r="U85" i="16"/>
  <c r="AG85" i="16" s="1"/>
  <c r="BI117" i="16"/>
  <c r="BI56" i="16"/>
  <c r="AV77" i="16"/>
  <c r="BI77" i="16" s="1"/>
  <c r="Q77" i="16"/>
  <c r="U77" i="16" s="1"/>
  <c r="AH77" i="16" s="1"/>
  <c r="V77" i="16" s="1"/>
  <c r="BI23" i="16"/>
  <c r="BI35" i="16"/>
  <c r="AV65" i="16"/>
  <c r="BI65" i="16" s="1"/>
  <c r="Q65" i="16"/>
  <c r="U65" i="16" s="1"/>
  <c r="AH65" i="16" s="1"/>
  <c r="V65" i="16" s="1"/>
  <c r="U47" i="16"/>
  <c r="BI62" i="16"/>
  <c r="AD127" i="16"/>
  <c r="AV125" i="16"/>
  <c r="Q125" i="16"/>
  <c r="U125" i="16" s="1"/>
  <c r="AG125" i="16" s="1"/>
  <c r="Q75" i="16"/>
  <c r="U75" i="16" s="1"/>
  <c r="AG75" i="16" s="1"/>
  <c r="AV75" i="16"/>
  <c r="BI75" i="16" s="1"/>
  <c r="AH63" i="16"/>
  <c r="AG63" i="16"/>
  <c r="AH45" i="16"/>
  <c r="V45" i="16" s="1"/>
  <c r="AG45" i="16"/>
  <c r="AH75" i="16"/>
  <c r="V75" i="16" s="1"/>
  <c r="AG103" i="16"/>
  <c r="AV89" i="16"/>
  <c r="BI89" i="16" s="1"/>
  <c r="Q89" i="16"/>
  <c r="U89" i="16" s="1"/>
  <c r="AH89" i="16" s="1"/>
  <c r="V89" i="16" s="1"/>
  <c r="AG42" i="16"/>
  <c r="AH42" i="16"/>
  <c r="V42" i="16" s="1"/>
  <c r="AG62" i="16"/>
  <c r="AH62" i="16"/>
  <c r="V62" i="16" s="1"/>
  <c r="Q78" i="16"/>
  <c r="U78" i="16" s="1"/>
  <c r="AH78" i="16" s="1"/>
  <c r="V78" i="16" s="1"/>
  <c r="AV78" i="16"/>
  <c r="BI78" i="16" s="1"/>
  <c r="AG53" i="16"/>
  <c r="Q15" i="16"/>
  <c r="U15" i="16" s="1"/>
  <c r="AH15" i="16" s="1"/>
  <c r="V15" i="16" s="1"/>
  <c r="AV15" i="16"/>
  <c r="BI15" i="16" s="1"/>
  <c r="Q28" i="16"/>
  <c r="U28" i="16" s="1"/>
  <c r="AH28" i="16" s="1"/>
  <c r="V28" i="16" s="1"/>
  <c r="AV28" i="16"/>
  <c r="BI28" i="16" s="1"/>
  <c r="AV64" i="16"/>
  <c r="BI64" i="16" s="1"/>
  <c r="Q64" i="16"/>
  <c r="U64" i="16" s="1"/>
  <c r="AG64" i="16" s="1"/>
  <c r="Q81" i="16"/>
  <c r="U81" i="16" s="1"/>
  <c r="AH81" i="16" s="1"/>
  <c r="V81" i="16" s="1"/>
  <c r="AV81" i="16"/>
  <c r="BI81" i="16" s="1"/>
  <c r="AV74" i="16"/>
  <c r="BI74" i="16" s="1"/>
  <c r="Q74" i="16"/>
  <c r="U74" i="16" s="1"/>
  <c r="AV112" i="16"/>
  <c r="BI112" i="16" s="1"/>
  <c r="Q112" i="16"/>
  <c r="U112" i="16" s="1"/>
  <c r="AH112" i="16" s="1"/>
  <c r="V112" i="16" s="1"/>
  <c r="AH85" i="16"/>
  <c r="V85" i="16" s="1"/>
  <c r="Q119" i="16"/>
  <c r="U119" i="16" s="1"/>
  <c r="AH119" i="16" s="1"/>
  <c r="V119" i="16" s="1"/>
  <c r="AV119" i="16"/>
  <c r="BI119" i="16" s="1"/>
  <c r="AV86" i="16"/>
  <c r="BI86" i="16" s="1"/>
  <c r="Q86" i="16"/>
  <c r="U86" i="16" s="1"/>
  <c r="AH86" i="16" s="1"/>
  <c r="V86" i="16" s="1"/>
  <c r="Q107" i="16"/>
  <c r="U107" i="16" s="1"/>
  <c r="AH107" i="16" s="1"/>
  <c r="V107" i="16" s="1"/>
  <c r="AV107" i="16"/>
  <c r="BI107" i="16" s="1"/>
  <c r="Q37" i="16"/>
  <c r="U37" i="16" s="1"/>
  <c r="AH37" i="16" s="1"/>
  <c r="V37" i="16" s="1"/>
  <c r="AV37" i="16"/>
  <c r="BI37" i="16" s="1"/>
  <c r="AV58" i="16"/>
  <c r="BI58" i="16" s="1"/>
  <c r="Q58" i="16"/>
  <c r="U58" i="16" s="1"/>
  <c r="AH58" i="16" s="1"/>
  <c r="V58" i="16" s="1"/>
  <c r="Q67" i="16"/>
  <c r="U67" i="16" s="1"/>
  <c r="AH67" i="16" s="1"/>
  <c r="V67" i="16" s="1"/>
  <c r="AV67" i="16"/>
  <c r="BI67" i="16" s="1"/>
  <c r="U35" i="16"/>
  <c r="AH35" i="16" s="1"/>
  <c r="V35" i="16" s="1"/>
  <c r="Q29" i="16"/>
  <c r="U29" i="16" s="1"/>
  <c r="AH29" i="16" s="1"/>
  <c r="V29" i="16" s="1"/>
  <c r="AV29" i="16"/>
  <c r="BI29" i="16" s="1"/>
  <c r="BI47" i="16"/>
  <c r="AV91" i="16"/>
  <c r="BI91" i="16" s="1"/>
  <c r="Q91" i="16"/>
  <c r="U91" i="16" s="1"/>
  <c r="AG91" i="16" s="1"/>
  <c r="AV98" i="16"/>
  <c r="BI98" i="16" s="1"/>
  <c r="Q98" i="16"/>
  <c r="U98" i="16" s="1"/>
  <c r="AH98" i="16" s="1"/>
  <c r="V98" i="16" s="1"/>
  <c r="AG81" i="16"/>
  <c r="Q108" i="16"/>
  <c r="U108" i="16" s="1"/>
  <c r="AH108" i="16" s="1"/>
  <c r="V108" i="16" s="1"/>
  <c r="AV108" i="16"/>
  <c r="BI108" i="16" s="1"/>
  <c r="Q96" i="16"/>
  <c r="U96" i="16" s="1"/>
  <c r="AH96" i="16" s="1"/>
  <c r="V96" i="16" s="1"/>
  <c r="AV96" i="16"/>
  <c r="BI96" i="16" s="1"/>
  <c r="Q103" i="16"/>
  <c r="U103" i="16" s="1"/>
  <c r="AH103" i="16" s="1"/>
  <c r="V103" i="16" s="1"/>
  <c r="AV103" i="16"/>
  <c r="BI103" i="16" s="1"/>
  <c r="AG102" i="16"/>
  <c r="Q122" i="16"/>
  <c r="U122" i="16" s="1"/>
  <c r="AH122" i="16" s="1"/>
  <c r="V122" i="16" s="1"/>
  <c r="AV122" i="16"/>
  <c r="BI122" i="16" s="1"/>
  <c r="Q93" i="16"/>
  <c r="U93" i="16" s="1"/>
  <c r="AH93" i="16" s="1"/>
  <c r="V93" i="16" s="1"/>
  <c r="AV93" i="16"/>
  <c r="BI93" i="16" s="1"/>
  <c r="AV114" i="16"/>
  <c r="BI114" i="16" s="1"/>
  <c r="Q114" i="16"/>
  <c r="U114" i="16" s="1"/>
  <c r="AG114" i="16" s="1"/>
  <c r="AV82" i="16"/>
  <c r="BI82" i="16" s="1"/>
  <c r="Q82" i="16"/>
  <c r="U82" i="16" s="1"/>
  <c r="BI94" i="16"/>
  <c r="AV71" i="16"/>
  <c r="BI71" i="16" s="1"/>
  <c r="Q71" i="16"/>
  <c r="U71" i="16" s="1"/>
  <c r="AH71" i="16" s="1"/>
  <c r="V71" i="16" s="1"/>
  <c r="AH33" i="16"/>
  <c r="AG33" i="16"/>
  <c r="W33" i="16" s="1"/>
  <c r="AH97" i="16"/>
  <c r="AG97" i="16"/>
  <c r="W97" i="16" s="1"/>
  <c r="Q34" i="16"/>
  <c r="U34" i="16" s="1"/>
  <c r="AH34" i="16" s="1"/>
  <c r="V34" i="16" s="1"/>
  <c r="AV34" i="16"/>
  <c r="BI34" i="16" s="1"/>
  <c r="Q79" i="16"/>
  <c r="U79" i="16" s="1"/>
  <c r="AG79" i="16" s="1"/>
  <c r="AV79" i="16"/>
  <c r="BI79" i="16" s="1"/>
  <c r="AV53" i="16"/>
  <c r="BI53" i="16" s="1"/>
  <c r="Q53" i="16"/>
  <c r="U53" i="16" s="1"/>
  <c r="AH53" i="16" s="1"/>
  <c r="V53" i="16" s="1"/>
  <c r="Q69" i="16"/>
  <c r="U69" i="16" s="1"/>
  <c r="AG69" i="16" s="1"/>
  <c r="AV69" i="16"/>
  <c r="BI69" i="16" s="1"/>
  <c r="Q30" i="16"/>
  <c r="U30" i="16" s="1"/>
  <c r="AH30" i="16" s="1"/>
  <c r="V30" i="16" s="1"/>
  <c r="AV30" i="16"/>
  <c r="BI30" i="16" s="1"/>
  <c r="AV87" i="16"/>
  <c r="BI87" i="16" s="1"/>
  <c r="Q87" i="16"/>
  <c r="U87" i="16" s="1"/>
  <c r="AH87" i="16" s="1"/>
  <c r="V87" i="16" s="1"/>
  <c r="AV57" i="16"/>
  <c r="BI57" i="16" s="1"/>
  <c r="Q57" i="16"/>
  <c r="U57" i="16" s="1"/>
  <c r="AH57" i="16" s="1"/>
  <c r="V57" i="16" s="1"/>
  <c r="I127" i="16"/>
  <c r="J12" i="16"/>
  <c r="AG96" i="16"/>
  <c r="Q121" i="16"/>
  <c r="U121" i="16" s="1"/>
  <c r="AH121" i="16" s="1"/>
  <c r="V121" i="16" s="1"/>
  <c r="AV121" i="16"/>
  <c r="BI121" i="16" s="1"/>
  <c r="BI125" i="16"/>
  <c r="Q123" i="16"/>
  <c r="U123" i="16" s="1"/>
  <c r="AG123" i="16" s="1"/>
  <c r="AV123" i="16"/>
  <c r="BI123" i="16" s="1"/>
  <c r="Q50" i="16"/>
  <c r="U50" i="16" s="1"/>
  <c r="AH50" i="16" s="1"/>
  <c r="V50" i="16" s="1"/>
  <c r="AV50" i="16"/>
  <c r="BI50" i="16" s="1"/>
  <c r="Q115" i="16"/>
  <c r="U115" i="16" s="1"/>
  <c r="AH115" i="16" s="1"/>
  <c r="V115" i="16" s="1"/>
  <c r="AV115" i="16"/>
  <c r="BI115" i="16" s="1"/>
  <c r="Q110" i="16"/>
  <c r="U110" i="16" s="1"/>
  <c r="AH110" i="16" s="1"/>
  <c r="V110" i="16" s="1"/>
  <c r="AV110" i="16"/>
  <c r="BI110" i="16" s="1"/>
  <c r="Q60" i="16"/>
  <c r="U60" i="16" s="1"/>
  <c r="AH60" i="16" s="1"/>
  <c r="V60" i="16" s="1"/>
  <c r="AV60" i="16"/>
  <c r="BI60" i="16" s="1"/>
  <c r="AV113" i="16"/>
  <c r="BI113" i="16" s="1"/>
  <c r="Q113" i="16"/>
  <c r="U113" i="16" s="1"/>
  <c r="AH113" i="16" s="1"/>
  <c r="V113" i="16" s="1"/>
  <c r="AG71" i="16"/>
  <c r="AG50" i="16"/>
  <c r="AV97" i="16"/>
  <c r="Q97" i="16"/>
  <c r="AV18" i="16"/>
  <c r="BI18" i="16" s="1"/>
  <c r="Q18" i="16"/>
  <c r="U18" i="16" s="1"/>
  <c r="AG18" i="16" s="1"/>
  <c r="Q39" i="16"/>
  <c r="U39" i="16" s="1"/>
  <c r="AH39" i="16" s="1"/>
  <c r="V39" i="16" s="1"/>
  <c r="AV39" i="16"/>
  <c r="BI39" i="16" s="1"/>
  <c r="AG47" i="16"/>
  <c r="AH47" i="16"/>
  <c r="V47" i="16" s="1"/>
  <c r="Q40" i="16"/>
  <c r="U40" i="16" s="1"/>
  <c r="AH40" i="16" s="1"/>
  <c r="V40" i="16" s="1"/>
  <c r="AV40" i="16"/>
  <c r="BI40" i="16" s="1"/>
  <c r="AV24" i="16"/>
  <c r="BI24" i="16" s="1"/>
  <c r="Q24" i="16"/>
  <c r="U24" i="16" s="1"/>
  <c r="AH24" i="16" s="1"/>
  <c r="V24" i="16" s="1"/>
  <c r="Q31" i="16"/>
  <c r="U31" i="16" s="1"/>
  <c r="AG31" i="16" s="1"/>
  <c r="AV31" i="16"/>
  <c r="BI31" i="16" s="1"/>
  <c r="U94" i="16"/>
  <c r="AH94" i="16" s="1"/>
  <c r="V94" i="16" s="1"/>
  <c r="AV66" i="16"/>
  <c r="BI66" i="16" s="1"/>
  <c r="Q66" i="16"/>
  <c r="U66" i="16" s="1"/>
  <c r="AH66" i="16" s="1"/>
  <c r="V66" i="16" s="1"/>
  <c r="Q59" i="16"/>
  <c r="U59" i="16" s="1"/>
  <c r="AG59" i="16" s="1"/>
  <c r="AV59" i="16"/>
  <c r="BI59" i="16" s="1"/>
  <c r="U25" i="16"/>
  <c r="BI26" i="16"/>
  <c r="Q109" i="16"/>
  <c r="U109" i="16" s="1"/>
  <c r="AH109" i="16" s="1"/>
  <c r="V109" i="16" s="1"/>
  <c r="AV109" i="16"/>
  <c r="BI109" i="16" s="1"/>
  <c r="AV54" i="16"/>
  <c r="BI54" i="16" s="1"/>
  <c r="Q54" i="16"/>
  <c r="U54" i="16" s="1"/>
  <c r="AH54" i="16" s="1"/>
  <c r="V54" i="16" s="1"/>
  <c r="AV14" i="16"/>
  <c r="BI14" i="16" s="1"/>
  <c r="Q14" i="16"/>
  <c r="U14" i="16" s="1"/>
  <c r="AG14" i="16" s="1"/>
  <c r="Q102" i="16"/>
  <c r="U102" i="16" s="1"/>
  <c r="AH102" i="16" s="1"/>
  <c r="V102" i="16" s="1"/>
  <c r="AV102" i="16"/>
  <c r="BI102" i="16" s="1"/>
  <c r="Q92" i="16"/>
  <c r="U92" i="16" s="1"/>
  <c r="AG92" i="16" s="1"/>
  <c r="AV92" i="16"/>
  <c r="BI92" i="16" s="1"/>
  <c r="S72" i="16"/>
  <c r="U72" i="16" s="1"/>
  <c r="BI72" i="16"/>
  <c r="Q120" i="16"/>
  <c r="U120" i="16" s="1"/>
  <c r="AH120" i="16" s="1"/>
  <c r="V120" i="16" s="1"/>
  <c r="AV120" i="16"/>
  <c r="BI120" i="16" s="1"/>
  <c r="Q95" i="16"/>
  <c r="U95" i="16" s="1"/>
  <c r="AH95" i="16" s="1"/>
  <c r="V95" i="16" s="1"/>
  <c r="AV95" i="16"/>
  <c r="BI95" i="16" s="1"/>
  <c r="U117" i="16"/>
  <c r="AG117" i="16" s="1"/>
  <c r="AV88" i="16"/>
  <c r="BI88" i="16" s="1"/>
  <c r="Q88" i="16"/>
  <c r="U88" i="16" s="1"/>
  <c r="AH88" i="16" s="1"/>
  <c r="V88" i="16" s="1"/>
  <c r="AV73" i="16"/>
  <c r="BI73" i="16" s="1"/>
  <c r="Q73" i="16"/>
  <c r="U73" i="16" s="1"/>
  <c r="AG73" i="16" s="1"/>
  <c r="AV48" i="16"/>
  <c r="BI48" i="16" s="1"/>
  <c r="Q48" i="16"/>
  <c r="U48" i="16" s="1"/>
  <c r="AH48" i="16" s="1"/>
  <c r="V48" i="16" s="1"/>
  <c r="Q21" i="16"/>
  <c r="U21" i="16" s="1"/>
  <c r="AH21" i="16" s="1"/>
  <c r="V21" i="16" s="1"/>
  <c r="AV21" i="16"/>
  <c r="BI21" i="16" s="1"/>
  <c r="BI84" i="16"/>
  <c r="Q104" i="16"/>
  <c r="U104" i="16" s="1"/>
  <c r="AG104" i="16" s="1"/>
  <c r="AV104" i="16"/>
  <c r="BI104" i="16" s="1"/>
  <c r="AV70" i="16"/>
  <c r="BI70" i="16" s="1"/>
  <c r="Q70" i="16"/>
  <c r="U70" i="16" s="1"/>
  <c r="AH70" i="16" s="1"/>
  <c r="V70" i="16" s="1"/>
  <c r="Q61" i="16"/>
  <c r="U61" i="16" s="1"/>
  <c r="AH61" i="16" s="1"/>
  <c r="V61" i="16" s="1"/>
  <c r="AV61" i="16"/>
  <c r="BI61" i="16" s="1"/>
  <c r="U49" i="16"/>
  <c r="AG49" i="16" s="1"/>
  <c r="Q27" i="16"/>
  <c r="U27" i="16" s="1"/>
  <c r="AG27" i="16" s="1"/>
  <c r="AV27" i="16"/>
  <c r="BI27" i="16" s="1"/>
  <c r="BI25" i="16"/>
  <c r="U26" i="16"/>
  <c r="AG26" i="16" s="1"/>
  <c r="Q76" i="16"/>
  <c r="U76" i="16" s="1"/>
  <c r="AH76" i="16" s="1"/>
  <c r="V76" i="16" s="1"/>
  <c r="AV76" i="16"/>
  <c r="BI76" i="16" s="1"/>
  <c r="AV55" i="16"/>
  <c r="BI55" i="16" s="1"/>
  <c r="Q55" i="16"/>
  <c r="U55" i="16" s="1"/>
  <c r="AH55" i="16" s="1"/>
  <c r="V55" i="16" s="1"/>
  <c r="AH22" i="16"/>
  <c r="V22" i="16" s="1"/>
  <c r="AG22" i="16"/>
  <c r="AV41" i="16"/>
  <c r="BI41" i="16" s="1"/>
  <c r="Q41" i="16"/>
  <c r="U41" i="16" s="1"/>
  <c r="AH41" i="16" s="1"/>
  <c r="V41" i="16" s="1"/>
  <c r="Q45" i="16"/>
  <c r="AV45" i="16"/>
  <c r="AH82" i="16"/>
  <c r="V82" i="16" s="1"/>
  <c r="AG82" i="16"/>
  <c r="AV100" i="16"/>
  <c r="BI100" i="16" s="1"/>
  <c r="Q100" i="16"/>
  <c r="U100" i="16" s="1"/>
  <c r="AH100" i="16" s="1"/>
  <c r="V100" i="16" s="1"/>
  <c r="Q83" i="16"/>
  <c r="U83" i="16" s="1"/>
  <c r="AH83" i="16" s="1"/>
  <c r="V83" i="16" s="1"/>
  <c r="AV83" i="16"/>
  <c r="BI83" i="16" s="1"/>
  <c r="AH18" i="16"/>
  <c r="V18" i="16" s="1"/>
  <c r="U23" i="16"/>
  <c r="AH23" i="16" s="1"/>
  <c r="V23" i="16" s="1"/>
  <c r="U84" i="16"/>
  <c r="AG84" i="16" s="1"/>
  <c r="AV17" i="16"/>
  <c r="BI17" i="16" s="1"/>
  <c r="Q17" i="16"/>
  <c r="U17" i="16" s="1"/>
  <c r="AH17" i="16" s="1"/>
  <c r="V17" i="16" s="1"/>
  <c r="BI49" i="16"/>
  <c r="Q20" i="16"/>
  <c r="U20" i="16" s="1"/>
  <c r="AH20" i="16" s="1"/>
  <c r="V20" i="16" s="1"/>
  <c r="AV20" i="16"/>
  <c r="BI20" i="16" s="1"/>
  <c r="U19" i="16"/>
  <c r="AG19" i="16" s="1"/>
  <c r="AG113" i="16"/>
  <c r="AG44" i="16"/>
  <c r="AH44" i="16"/>
  <c r="V44" i="16" s="1"/>
  <c r="Q36" i="16"/>
  <c r="U36" i="16" s="1"/>
  <c r="AH36" i="16" s="1"/>
  <c r="V36" i="16" s="1"/>
  <c r="AV36" i="16"/>
  <c r="BI36" i="16" s="1"/>
  <c r="AV124" i="16"/>
  <c r="BI124" i="16" s="1"/>
  <c r="Q124" i="16"/>
  <c r="U124" i="16" s="1"/>
  <c r="AH124" i="16" s="1"/>
  <c r="V124" i="16" s="1"/>
  <c r="Q106" i="16"/>
  <c r="U106" i="16" s="1"/>
  <c r="AH106" i="16" s="1"/>
  <c r="V106" i="16" s="1"/>
  <c r="AV106" i="16"/>
  <c r="BI106" i="16" s="1"/>
  <c r="AV101" i="16"/>
  <c r="BI101" i="16" s="1"/>
  <c r="Q101" i="16"/>
  <c r="U101" i="16" s="1"/>
  <c r="AG101" i="16" s="1"/>
  <c r="AG38" i="16"/>
  <c r="AV46" i="16"/>
  <c r="BI46" i="16" s="1"/>
  <c r="Q46" i="16"/>
  <c r="U46" i="16" s="1"/>
  <c r="AH46" i="16" s="1"/>
  <c r="V46" i="16" s="1"/>
  <c r="AV90" i="16"/>
  <c r="BI90" i="16" s="1"/>
  <c r="Q90" i="16"/>
  <c r="U90" i="16" s="1"/>
  <c r="AH90" i="16" s="1"/>
  <c r="V90" i="16" s="1"/>
  <c r="Q116" i="16"/>
  <c r="U116" i="16" s="1"/>
  <c r="AH116" i="16" s="1"/>
  <c r="V116" i="16" s="1"/>
  <c r="AV116" i="16"/>
  <c r="BI116" i="16" s="1"/>
  <c r="AV111" i="16"/>
  <c r="BI111" i="16" s="1"/>
  <c r="Q111" i="16"/>
  <c r="U111" i="16" s="1"/>
  <c r="AH111" i="16" s="1"/>
  <c r="V111" i="16" s="1"/>
  <c r="Q80" i="16"/>
  <c r="U80" i="16" s="1"/>
  <c r="AG80" i="16" s="1"/>
  <c r="AV80" i="16"/>
  <c r="BI80" i="16" s="1"/>
  <c r="AV33" i="16"/>
  <c r="BI33" i="16" s="1"/>
  <c r="Q33" i="16"/>
  <c r="AV51" i="16"/>
  <c r="BI51" i="16" s="1"/>
  <c r="Q51" i="16"/>
  <c r="U51" i="16" s="1"/>
  <c r="AG51" i="16" s="1"/>
  <c r="Q105" i="16"/>
  <c r="U105" i="16" s="1"/>
  <c r="AH105" i="16" s="1"/>
  <c r="V105" i="16" s="1"/>
  <c r="AV105" i="16"/>
  <c r="BI105" i="16" s="1"/>
  <c r="AV99" i="16"/>
  <c r="BI99" i="16" s="1"/>
  <c r="Q99" i="16"/>
  <c r="U99" i="16" s="1"/>
  <c r="AH99" i="16" s="1"/>
  <c r="V99" i="16" s="1"/>
  <c r="Q32" i="16"/>
  <c r="U32" i="16" s="1"/>
  <c r="AH32" i="16" s="1"/>
  <c r="V32" i="16" s="1"/>
  <c r="AV32" i="16"/>
  <c r="BI32" i="16" s="1"/>
  <c r="Q118" i="16"/>
  <c r="U118" i="16" s="1"/>
  <c r="AH118" i="16" s="1"/>
  <c r="V118" i="16" s="1"/>
  <c r="AV118" i="16"/>
  <c r="BI118" i="16" s="1"/>
  <c r="AG56" i="16"/>
  <c r="W56" i="16" s="1"/>
  <c r="Z56" i="16" s="1"/>
  <c r="AV52" i="16"/>
  <c r="BI52" i="16" s="1"/>
  <c r="Q52" i="16"/>
  <c r="U52" i="16" s="1"/>
  <c r="AG52" i="16" s="1"/>
  <c r="AV68" i="16"/>
  <c r="BI68" i="16" s="1"/>
  <c r="Q68" i="16"/>
  <c r="U68" i="16" s="1"/>
  <c r="AH68" i="16" s="1"/>
  <c r="V68" i="16" s="1"/>
  <c r="Q63" i="16"/>
  <c r="AV63" i="16"/>
  <c r="BI63" i="16" s="1"/>
  <c r="AV16" i="16"/>
  <c r="BI16" i="16" s="1"/>
  <c r="Q16" i="16"/>
  <c r="U16" i="16" s="1"/>
  <c r="AH16" i="16" s="1"/>
  <c r="V16" i="16" s="1"/>
  <c r="Q43" i="16"/>
  <c r="U43" i="16" s="1"/>
  <c r="AG43" i="16" s="1"/>
  <c r="AV43" i="16"/>
  <c r="BI43" i="16" s="1"/>
  <c r="Q13" i="16"/>
  <c r="U13" i="16" s="1"/>
  <c r="AH13" i="16" s="1"/>
  <c r="V13" i="16" s="1"/>
  <c r="AV13" i="16"/>
  <c r="BI13" i="16" s="1"/>
  <c r="BI19" i="16"/>
  <c r="AL127" i="15"/>
  <c r="BH126" i="15"/>
  <c r="BH125" i="15"/>
  <c r="AZ125" i="15"/>
  <c r="T125" i="15"/>
  <c r="R125" i="15"/>
  <c r="I125" i="15"/>
  <c r="J125" i="15" s="1"/>
  <c r="AE125" i="15" s="1"/>
  <c r="BH124" i="15"/>
  <c r="AZ124" i="15"/>
  <c r="T124" i="15"/>
  <c r="R124" i="15"/>
  <c r="J124" i="15"/>
  <c r="BH123" i="15"/>
  <c r="AZ123" i="15"/>
  <c r="T123" i="15"/>
  <c r="R123" i="15"/>
  <c r="J123" i="15"/>
  <c r="BH122" i="15"/>
  <c r="AZ122" i="15"/>
  <c r="T122" i="15"/>
  <c r="R122" i="15"/>
  <c r="J122" i="15"/>
  <c r="BH121" i="15"/>
  <c r="AZ121" i="15"/>
  <c r="T121" i="15"/>
  <c r="R121" i="15"/>
  <c r="J121" i="15"/>
  <c r="BH120" i="15"/>
  <c r="AZ120" i="15"/>
  <c r="T120" i="15"/>
  <c r="R120" i="15"/>
  <c r="J120" i="15"/>
  <c r="AE120" i="15" s="1"/>
  <c r="BH119" i="15"/>
  <c r="AZ119" i="15"/>
  <c r="T119" i="15"/>
  <c r="R119" i="15"/>
  <c r="J119" i="15"/>
  <c r="AE119" i="15" s="1"/>
  <c r="BH118" i="15"/>
  <c r="AZ118" i="15"/>
  <c r="T118" i="15"/>
  <c r="R118" i="15"/>
  <c r="J118" i="15"/>
  <c r="BH117" i="15"/>
  <c r="AZ117" i="15"/>
  <c r="T117" i="15"/>
  <c r="R117" i="15"/>
  <c r="J117" i="15"/>
  <c r="BH116" i="15"/>
  <c r="AZ116" i="15"/>
  <c r="T116" i="15"/>
  <c r="R116" i="15"/>
  <c r="J116" i="15"/>
  <c r="BH115" i="15"/>
  <c r="AZ115" i="15"/>
  <c r="T115" i="15"/>
  <c r="R115" i="15"/>
  <c r="J115" i="15"/>
  <c r="BH114" i="15"/>
  <c r="AZ114" i="15"/>
  <c r="T114" i="15"/>
  <c r="R114" i="15"/>
  <c r="J114" i="15"/>
  <c r="AM114" i="15" s="1"/>
  <c r="BH113" i="15"/>
  <c r="AZ113" i="15"/>
  <c r="T113" i="15"/>
  <c r="R113" i="15"/>
  <c r="J113" i="15"/>
  <c r="AB113" i="15" s="1"/>
  <c r="BH112" i="15"/>
  <c r="AZ112" i="15"/>
  <c r="T112" i="15"/>
  <c r="R112" i="15"/>
  <c r="J112" i="15"/>
  <c r="AB112" i="15" s="1"/>
  <c r="BH111" i="15"/>
  <c r="AZ111" i="15"/>
  <c r="T111" i="15"/>
  <c r="R111" i="15"/>
  <c r="J111" i="15"/>
  <c r="AM111" i="15" s="1"/>
  <c r="BH110" i="15"/>
  <c r="AZ110" i="15"/>
  <c r="T110" i="15"/>
  <c r="R110" i="15"/>
  <c r="J110" i="15"/>
  <c r="BH109" i="15"/>
  <c r="AZ109" i="15"/>
  <c r="T109" i="15"/>
  <c r="R109" i="15"/>
  <c r="J109" i="15"/>
  <c r="K109" i="15" s="1"/>
  <c r="BH108" i="15"/>
  <c r="AZ108" i="15"/>
  <c r="T108" i="15"/>
  <c r="R108" i="15"/>
  <c r="J108" i="15"/>
  <c r="AE108" i="15" s="1"/>
  <c r="BH107" i="15"/>
  <c r="AZ107" i="15"/>
  <c r="T107" i="15"/>
  <c r="R107" i="15"/>
  <c r="J107" i="15"/>
  <c r="AM107" i="15" s="1"/>
  <c r="BH106" i="15"/>
  <c r="AZ106" i="15"/>
  <c r="T106" i="15"/>
  <c r="R106" i="15"/>
  <c r="J106" i="15"/>
  <c r="AE106" i="15" s="1"/>
  <c r="BH105" i="15"/>
  <c r="AZ105" i="15"/>
  <c r="T105" i="15"/>
  <c r="R105" i="15"/>
  <c r="J105" i="15"/>
  <c r="BH104" i="15"/>
  <c r="AZ104" i="15"/>
  <c r="T104" i="15"/>
  <c r="R104" i="15"/>
  <c r="J104" i="15"/>
  <c r="AM104" i="15" s="1"/>
  <c r="BH103" i="15"/>
  <c r="AZ103" i="15"/>
  <c r="T103" i="15"/>
  <c r="R103" i="15"/>
  <c r="J103" i="15"/>
  <c r="BH102" i="15"/>
  <c r="AZ102" i="15"/>
  <c r="T102" i="15"/>
  <c r="R102" i="15"/>
  <c r="J102" i="15"/>
  <c r="AM102" i="15" s="1"/>
  <c r="BH101" i="15"/>
  <c r="AZ101" i="15"/>
  <c r="T101" i="15"/>
  <c r="R101" i="15"/>
  <c r="J101" i="15"/>
  <c r="BA101" i="15" s="1"/>
  <c r="S101" i="15" s="1"/>
  <c r="BH100" i="15"/>
  <c r="AZ100" i="15"/>
  <c r="T100" i="15"/>
  <c r="R100" i="15"/>
  <c r="BH99" i="15"/>
  <c r="AZ99" i="15"/>
  <c r="T99" i="15"/>
  <c r="R99" i="15"/>
  <c r="J99" i="15"/>
  <c r="BA99" i="15" s="1"/>
  <c r="S99" i="15" s="1"/>
  <c r="BH98" i="15"/>
  <c r="AZ98" i="15"/>
  <c r="T98" i="15"/>
  <c r="R98" i="15"/>
  <c r="J98" i="15"/>
  <c r="AB98" i="15" s="1"/>
  <c r="BH97" i="15"/>
  <c r="AZ97" i="15"/>
  <c r="T97" i="15"/>
  <c r="R97" i="15"/>
  <c r="J97" i="15"/>
  <c r="BA97" i="15" s="1"/>
  <c r="S97" i="15" s="1"/>
  <c r="BH96" i="15"/>
  <c r="AZ96" i="15"/>
  <c r="T96" i="15"/>
  <c r="R96" i="15"/>
  <c r="J96" i="15"/>
  <c r="AB96" i="15" s="1"/>
  <c r="BH95" i="15"/>
  <c r="AZ95" i="15"/>
  <c r="T95" i="15"/>
  <c r="R95" i="15"/>
  <c r="J95" i="15"/>
  <c r="BH94" i="15"/>
  <c r="AZ94" i="15"/>
  <c r="T94" i="15"/>
  <c r="R94" i="15"/>
  <c r="J94" i="15"/>
  <c r="BH93" i="15"/>
  <c r="AZ93" i="15"/>
  <c r="T93" i="15"/>
  <c r="R93" i="15"/>
  <c r="J93" i="15"/>
  <c r="BA93" i="15" s="1"/>
  <c r="S93" i="15" s="1"/>
  <c r="BH92" i="15"/>
  <c r="AZ92" i="15"/>
  <c r="T92" i="15"/>
  <c r="R92" i="15"/>
  <c r="J92" i="15"/>
  <c r="BA92" i="15" s="1"/>
  <c r="S92" i="15" s="1"/>
  <c r="BH91" i="15"/>
  <c r="AZ91" i="15"/>
  <c r="T91" i="15"/>
  <c r="R91" i="15"/>
  <c r="J91" i="15"/>
  <c r="AB91" i="15" s="1"/>
  <c r="BH90" i="15"/>
  <c r="AZ90" i="15"/>
  <c r="T90" i="15"/>
  <c r="R90" i="15"/>
  <c r="J90" i="15"/>
  <c r="BH89" i="15"/>
  <c r="AZ89" i="15"/>
  <c r="T89" i="15"/>
  <c r="R89" i="15"/>
  <c r="J89" i="15"/>
  <c r="BH88" i="15"/>
  <c r="AZ88" i="15"/>
  <c r="T88" i="15"/>
  <c r="R88" i="15"/>
  <c r="J88" i="15"/>
  <c r="K88" i="15" s="1"/>
  <c r="BH87" i="15"/>
  <c r="AZ87" i="15"/>
  <c r="T87" i="15"/>
  <c r="R87" i="15"/>
  <c r="J87" i="15"/>
  <c r="AE87" i="15" s="1"/>
  <c r="BH86" i="15"/>
  <c r="AZ86" i="15"/>
  <c r="T86" i="15"/>
  <c r="R86" i="15"/>
  <c r="J86" i="15"/>
  <c r="BH85" i="15"/>
  <c r="AZ85" i="15"/>
  <c r="T85" i="15"/>
  <c r="R85" i="15"/>
  <c r="J85" i="15"/>
  <c r="BH84" i="15"/>
  <c r="AZ84" i="15"/>
  <c r="T84" i="15"/>
  <c r="R84" i="15"/>
  <c r="J84" i="15"/>
  <c r="BH83" i="15"/>
  <c r="AZ83" i="15"/>
  <c r="T83" i="15"/>
  <c r="R83" i="15"/>
  <c r="J83" i="15"/>
  <c r="BH82" i="15"/>
  <c r="AZ82" i="15"/>
  <c r="T82" i="15"/>
  <c r="R82" i="15"/>
  <c r="J82" i="15"/>
  <c r="AB82" i="15" s="1"/>
  <c r="BH81" i="15"/>
  <c r="AZ81" i="15"/>
  <c r="T81" i="15"/>
  <c r="R81" i="15"/>
  <c r="J81" i="15"/>
  <c r="AM81" i="15" s="1"/>
  <c r="BH80" i="15"/>
  <c r="AZ80" i="15"/>
  <c r="T80" i="15"/>
  <c r="R80" i="15"/>
  <c r="J80" i="15"/>
  <c r="BA80" i="15" s="1"/>
  <c r="S80" i="15" s="1"/>
  <c r="BH79" i="15"/>
  <c r="AZ79" i="15"/>
  <c r="T79" i="15"/>
  <c r="R79" i="15"/>
  <c r="J79" i="15"/>
  <c r="AE79" i="15" s="1"/>
  <c r="BH78" i="15"/>
  <c r="AZ78" i="15"/>
  <c r="T78" i="15"/>
  <c r="R78" i="15"/>
  <c r="J78" i="15"/>
  <c r="BH77" i="15"/>
  <c r="AZ77" i="15"/>
  <c r="T77" i="15"/>
  <c r="R77" i="15"/>
  <c r="J77" i="15"/>
  <c r="AE77" i="15" s="1"/>
  <c r="BH76" i="15"/>
  <c r="AZ76" i="15"/>
  <c r="T76" i="15"/>
  <c r="R76" i="15"/>
  <c r="J76" i="15"/>
  <c r="AM76" i="15" s="1"/>
  <c r="BH75" i="15"/>
  <c r="AZ75" i="15"/>
  <c r="T75" i="15"/>
  <c r="R75" i="15"/>
  <c r="J75" i="15"/>
  <c r="BH74" i="15"/>
  <c r="AZ74" i="15"/>
  <c r="T74" i="15"/>
  <c r="R74" i="15"/>
  <c r="J74" i="15"/>
  <c r="BH73" i="15"/>
  <c r="AZ73" i="15"/>
  <c r="T73" i="15"/>
  <c r="R73" i="15"/>
  <c r="J73" i="15"/>
  <c r="BH72" i="15"/>
  <c r="AZ72" i="15"/>
  <c r="T72" i="15"/>
  <c r="R72" i="15"/>
  <c r="J72" i="15"/>
  <c r="AB72" i="15" s="1"/>
  <c r="BH71" i="15"/>
  <c r="AZ71" i="15"/>
  <c r="T71" i="15"/>
  <c r="R71" i="15"/>
  <c r="J71" i="15"/>
  <c r="BH70" i="15"/>
  <c r="AZ70" i="15"/>
  <c r="T70" i="15"/>
  <c r="R70" i="15"/>
  <c r="J70" i="15"/>
  <c r="AB70" i="15" s="1"/>
  <c r="BH69" i="15"/>
  <c r="AZ69" i="15"/>
  <c r="T69" i="15"/>
  <c r="R69" i="15"/>
  <c r="J69" i="15"/>
  <c r="AM69" i="15" s="1"/>
  <c r="BH68" i="15"/>
  <c r="AZ68" i="15"/>
  <c r="T68" i="15"/>
  <c r="R68" i="15"/>
  <c r="J68" i="15"/>
  <c r="BH67" i="15"/>
  <c r="AZ67" i="15"/>
  <c r="T67" i="15"/>
  <c r="R67" i="15"/>
  <c r="J67" i="15"/>
  <c r="BH66" i="15"/>
  <c r="AZ66" i="15"/>
  <c r="T66" i="15"/>
  <c r="R66" i="15"/>
  <c r="J66" i="15"/>
  <c r="AE66" i="15" s="1"/>
  <c r="BH65" i="15"/>
  <c r="AZ65" i="15"/>
  <c r="T65" i="15"/>
  <c r="R65" i="15"/>
  <c r="J65" i="15"/>
  <c r="BH64" i="15"/>
  <c r="AZ64" i="15"/>
  <c r="T64" i="15"/>
  <c r="R64" i="15"/>
  <c r="J64" i="15"/>
  <c r="AB64" i="15" s="1"/>
  <c r="AZ63" i="15"/>
  <c r="R63" i="15"/>
  <c r="J63" i="15"/>
  <c r="K63" i="15" s="1"/>
  <c r="O63" i="15" s="1"/>
  <c r="AH63" i="15" s="1"/>
  <c r="BH62" i="15"/>
  <c r="AZ62" i="15"/>
  <c r="T62" i="15"/>
  <c r="R62" i="15"/>
  <c r="J62" i="15"/>
  <c r="BH61" i="15"/>
  <c r="AZ61" i="15"/>
  <c r="T61" i="15"/>
  <c r="R61" i="15"/>
  <c r="J61" i="15"/>
  <c r="BH60" i="15"/>
  <c r="AZ60" i="15"/>
  <c r="T60" i="15"/>
  <c r="R60" i="15"/>
  <c r="J60" i="15"/>
  <c r="BH59" i="15"/>
  <c r="AZ59" i="15"/>
  <c r="T59" i="15"/>
  <c r="R59" i="15"/>
  <c r="J59" i="15"/>
  <c r="AB59" i="15" s="1"/>
  <c r="BH58" i="15"/>
  <c r="AZ58" i="15"/>
  <c r="T58" i="15"/>
  <c r="R58" i="15"/>
  <c r="J58" i="15"/>
  <c r="BH57" i="15"/>
  <c r="AZ57" i="15"/>
  <c r="T57" i="15"/>
  <c r="R57" i="15"/>
  <c r="J57" i="15"/>
  <c r="K57" i="15" s="1"/>
  <c r="BH56" i="15"/>
  <c r="AZ56" i="15"/>
  <c r="T56" i="15"/>
  <c r="R56" i="15"/>
  <c r="AE56" i="15"/>
  <c r="BH55" i="15"/>
  <c r="AZ55" i="15"/>
  <c r="T55" i="15"/>
  <c r="R55" i="15"/>
  <c r="J55" i="15"/>
  <c r="BH54" i="15"/>
  <c r="AZ54" i="15"/>
  <c r="T54" i="15"/>
  <c r="R54" i="15"/>
  <c r="J54" i="15"/>
  <c r="BH53" i="15"/>
  <c r="AZ53" i="15"/>
  <c r="T53" i="15"/>
  <c r="R53" i="15"/>
  <c r="J53" i="15"/>
  <c r="BA53" i="15" s="1"/>
  <c r="S53" i="15" s="1"/>
  <c r="BH52" i="15"/>
  <c r="AZ52" i="15"/>
  <c r="T52" i="15"/>
  <c r="R52" i="15"/>
  <c r="J52" i="15"/>
  <c r="AB52" i="15" s="1"/>
  <c r="BH51" i="15"/>
  <c r="AZ51" i="15"/>
  <c r="T51" i="15"/>
  <c r="R51" i="15"/>
  <c r="J51" i="15"/>
  <c r="BH50" i="15"/>
  <c r="AZ50" i="15"/>
  <c r="T50" i="15"/>
  <c r="R50" i="15"/>
  <c r="J50" i="15"/>
  <c r="BH49" i="15"/>
  <c r="AZ49" i="15"/>
  <c r="T49" i="15"/>
  <c r="R49" i="15"/>
  <c r="J49" i="15"/>
  <c r="BH48" i="15"/>
  <c r="AZ48" i="15"/>
  <c r="T48" i="15"/>
  <c r="R48" i="15"/>
  <c r="J48" i="15"/>
  <c r="BH47" i="15"/>
  <c r="AZ47" i="15"/>
  <c r="T47" i="15"/>
  <c r="R47" i="15"/>
  <c r="J47" i="15"/>
  <c r="BH46" i="15"/>
  <c r="AZ46" i="15"/>
  <c r="T46" i="15"/>
  <c r="R46" i="15"/>
  <c r="J46" i="15"/>
  <c r="BH45" i="15"/>
  <c r="AZ45" i="15"/>
  <c r="T45" i="15"/>
  <c r="R45" i="15"/>
  <c r="J45" i="15"/>
  <c r="AE45" i="15" s="1"/>
  <c r="BH44" i="15"/>
  <c r="AZ44" i="15"/>
  <c r="T44" i="15"/>
  <c r="R44" i="15"/>
  <c r="J44" i="15"/>
  <c r="BH43" i="15"/>
  <c r="AZ43" i="15"/>
  <c r="T43" i="15"/>
  <c r="R43" i="15"/>
  <c r="J43" i="15"/>
  <c r="BH42" i="15"/>
  <c r="AZ42" i="15"/>
  <c r="T42" i="15"/>
  <c r="R42" i="15"/>
  <c r="J42" i="15"/>
  <c r="BH41" i="15"/>
  <c r="AZ41" i="15"/>
  <c r="T41" i="15"/>
  <c r="R41" i="15"/>
  <c r="J41" i="15"/>
  <c r="BH40" i="15"/>
  <c r="AZ40" i="15"/>
  <c r="T40" i="15"/>
  <c r="R40" i="15"/>
  <c r="J40" i="15"/>
  <c r="BH39" i="15"/>
  <c r="AZ39" i="15"/>
  <c r="T39" i="15"/>
  <c r="R39" i="15"/>
  <c r="J39" i="15"/>
  <c r="BH38" i="15"/>
  <c r="AZ38" i="15"/>
  <c r="T38" i="15"/>
  <c r="R38" i="15"/>
  <c r="J38" i="15"/>
  <c r="BH37" i="15"/>
  <c r="AZ37" i="15"/>
  <c r="T37" i="15"/>
  <c r="R37" i="15"/>
  <c r="J37" i="15"/>
  <c r="AM37" i="15" s="1"/>
  <c r="BH36" i="15"/>
  <c r="AZ36" i="15"/>
  <c r="T36" i="15"/>
  <c r="R36" i="15"/>
  <c r="J36" i="15"/>
  <c r="AE36" i="15" s="1"/>
  <c r="BH35" i="15"/>
  <c r="AZ35" i="15"/>
  <c r="T35" i="15"/>
  <c r="R35" i="15"/>
  <c r="J35" i="15"/>
  <c r="BA35" i="15" s="1"/>
  <c r="S35" i="15" s="1"/>
  <c r="BH34" i="15"/>
  <c r="AZ34" i="15"/>
  <c r="T34" i="15"/>
  <c r="R34" i="15"/>
  <c r="J34" i="15"/>
  <c r="AZ33" i="15"/>
  <c r="R33" i="15"/>
  <c r="J33" i="15"/>
  <c r="BA33" i="15" s="1"/>
  <c r="S33" i="15" s="1"/>
  <c r="BH32" i="15"/>
  <c r="AZ32" i="15"/>
  <c r="T32" i="15"/>
  <c r="R32" i="15"/>
  <c r="J32" i="15"/>
  <c r="AE32" i="15" s="1"/>
  <c r="BH31" i="15"/>
  <c r="AZ31" i="15"/>
  <c r="T31" i="15"/>
  <c r="R31" i="15"/>
  <c r="J31" i="15"/>
  <c r="AE31" i="15" s="1"/>
  <c r="BH30" i="15"/>
  <c r="AZ30" i="15"/>
  <c r="T30" i="15"/>
  <c r="R30" i="15"/>
  <c r="J30" i="15"/>
  <c r="K30" i="15" s="1"/>
  <c r="BH29" i="15"/>
  <c r="AZ29" i="15"/>
  <c r="T29" i="15"/>
  <c r="R29" i="15"/>
  <c r="J29" i="15"/>
  <c r="AE29" i="15" s="1"/>
  <c r="BH28" i="15"/>
  <c r="AZ28" i="15"/>
  <c r="T28" i="15"/>
  <c r="R28" i="15"/>
  <c r="J28" i="15"/>
  <c r="BA28" i="15" s="1"/>
  <c r="S28" i="15" s="1"/>
  <c r="BH27" i="15"/>
  <c r="AZ27" i="15"/>
  <c r="T27" i="15"/>
  <c r="R27" i="15"/>
  <c r="J27" i="15"/>
  <c r="AE27" i="15" s="1"/>
  <c r="BH26" i="15"/>
  <c r="AZ26" i="15"/>
  <c r="T26" i="15"/>
  <c r="R26" i="15"/>
  <c r="J26" i="15"/>
  <c r="BH25" i="15"/>
  <c r="AZ25" i="15"/>
  <c r="T25" i="15"/>
  <c r="R25" i="15"/>
  <c r="J25" i="15"/>
  <c r="BA25" i="15" s="1"/>
  <c r="S25" i="15" s="1"/>
  <c r="BH24" i="15"/>
  <c r="AZ24" i="15"/>
  <c r="T24" i="15"/>
  <c r="R24" i="15"/>
  <c r="J24" i="15"/>
  <c r="BH23" i="15"/>
  <c r="AZ23" i="15"/>
  <c r="T23" i="15"/>
  <c r="R23" i="15"/>
  <c r="J23" i="15"/>
  <c r="K23" i="15" s="1"/>
  <c r="O23" i="15" s="1"/>
  <c r="BH22" i="15"/>
  <c r="AZ22" i="15"/>
  <c r="T22" i="15"/>
  <c r="R22" i="15"/>
  <c r="J22" i="15"/>
  <c r="AE22" i="15" s="1"/>
  <c r="BH21" i="15"/>
  <c r="AZ21" i="15"/>
  <c r="T21" i="15"/>
  <c r="R21" i="15"/>
  <c r="J21" i="15"/>
  <c r="AB21" i="15" s="1"/>
  <c r="BH20" i="15"/>
  <c r="AZ20" i="15"/>
  <c r="T20" i="15"/>
  <c r="R20" i="15"/>
  <c r="J20" i="15"/>
  <c r="BH19" i="15"/>
  <c r="AZ19" i="15"/>
  <c r="T19" i="15"/>
  <c r="R19" i="15"/>
  <c r="J19" i="15"/>
  <c r="BH18" i="15"/>
  <c r="AZ18" i="15"/>
  <c r="T18" i="15"/>
  <c r="R18" i="15"/>
  <c r="J18" i="15"/>
  <c r="BH17" i="15"/>
  <c r="AZ17" i="15"/>
  <c r="T17" i="15"/>
  <c r="R17" i="15"/>
  <c r="J17" i="15"/>
  <c r="BH16" i="15"/>
  <c r="AZ16" i="15"/>
  <c r="T16" i="15"/>
  <c r="R16" i="15"/>
  <c r="J16" i="15"/>
  <c r="BH15" i="15"/>
  <c r="AZ15" i="15"/>
  <c r="T15" i="15"/>
  <c r="R15" i="15"/>
  <c r="J15" i="15"/>
  <c r="BH14" i="15"/>
  <c r="AZ14" i="15"/>
  <c r="T14" i="15"/>
  <c r="R14" i="15"/>
  <c r="J14" i="15"/>
  <c r="BH13" i="15"/>
  <c r="AZ13" i="15"/>
  <c r="T13" i="15"/>
  <c r="R13" i="15"/>
  <c r="J13" i="15"/>
  <c r="BH12" i="15"/>
  <c r="AZ12" i="15"/>
  <c r="T12" i="15"/>
  <c r="R12" i="15"/>
  <c r="Z11" i="19" l="1"/>
  <c r="Z126" i="19" s="1"/>
  <c r="U126" i="18"/>
  <c r="AH11" i="18"/>
  <c r="AG11" i="18"/>
  <c r="AG109" i="16"/>
  <c r="K93" i="15"/>
  <c r="O93" i="15" s="1"/>
  <c r="AG15" i="16"/>
  <c r="AG116" i="16"/>
  <c r="W116" i="16" s="1"/>
  <c r="Z116" i="16" s="1"/>
  <c r="BA12" i="16"/>
  <c r="S12" i="16" s="1"/>
  <c r="K12" i="16"/>
  <c r="AE12" i="16"/>
  <c r="AH123" i="16"/>
  <c r="V123" i="16" s="1"/>
  <c r="W123" i="16" s="1"/>
  <c r="AG95" i="16"/>
  <c r="W85" i="16"/>
  <c r="AG57" i="16"/>
  <c r="AG67" i="16"/>
  <c r="AM54" i="15"/>
  <c r="K54" i="15"/>
  <c r="O54" i="15" s="1"/>
  <c r="AM18" i="15"/>
  <c r="AG35" i="16"/>
  <c r="AG77" i="16"/>
  <c r="K38" i="15"/>
  <c r="O38" i="15"/>
  <c r="AG58" i="16"/>
  <c r="W81" i="16"/>
  <c r="U126" i="17"/>
  <c r="AH11" i="17"/>
  <c r="AG11" i="17"/>
  <c r="AG54" i="16"/>
  <c r="W54" i="16" s="1"/>
  <c r="Z54" i="16" s="1"/>
  <c r="AG23" i="16"/>
  <c r="W23" i="16" s="1"/>
  <c r="AG78" i="16"/>
  <c r="W78" i="16" s="1"/>
  <c r="AG88" i="16"/>
  <c r="W88" i="16" s="1"/>
  <c r="Z88" i="16" s="1"/>
  <c r="W109" i="16"/>
  <c r="AG83" i="16"/>
  <c r="W83" i="16" s="1"/>
  <c r="AG119" i="16"/>
  <c r="AG115" i="16"/>
  <c r="W115" i="16" s="1"/>
  <c r="AG65" i="16"/>
  <c r="W65" i="16" s="1"/>
  <c r="AG120" i="16"/>
  <c r="W120" i="16" s="1"/>
  <c r="Z120" i="16" s="1"/>
  <c r="AG89" i="16"/>
  <c r="W89" i="16" s="1"/>
  <c r="AH92" i="16"/>
  <c r="V92" i="16" s="1"/>
  <c r="W92" i="16" s="1"/>
  <c r="Z92" i="16" s="1"/>
  <c r="AH125" i="16"/>
  <c r="V125" i="16" s="1"/>
  <c r="W125" i="16" s="1"/>
  <c r="AG105" i="16"/>
  <c r="W53" i="16"/>
  <c r="AG21" i="16"/>
  <c r="W21" i="16" s="1"/>
  <c r="AG108" i="16"/>
  <c r="W108" i="16" s="1"/>
  <c r="Z108" i="16" s="1"/>
  <c r="W45" i="16"/>
  <c r="AG76" i="16"/>
  <c r="W76" i="16" s="1"/>
  <c r="Z76" i="16" s="1"/>
  <c r="AG37" i="16"/>
  <c r="W37" i="16" s="1"/>
  <c r="AH59" i="16"/>
  <c r="V59" i="16" s="1"/>
  <c r="W59" i="16" s="1"/>
  <c r="AG16" i="16"/>
  <c r="W16" i="16" s="1"/>
  <c r="Z16" i="16" s="1"/>
  <c r="AH73" i="16"/>
  <c r="V73" i="16" s="1"/>
  <c r="AG24" i="16"/>
  <c r="W24" i="16" s="1"/>
  <c r="Z24" i="16" s="1"/>
  <c r="AH27" i="16"/>
  <c r="V27" i="16" s="1"/>
  <c r="W27" i="16" s="1"/>
  <c r="W73" i="16"/>
  <c r="AG28" i="16"/>
  <c r="W28" i="16" s="1"/>
  <c r="Z28" i="16" s="1"/>
  <c r="W38" i="16"/>
  <c r="Z38" i="16" s="1"/>
  <c r="AH72" i="16"/>
  <c r="V72" i="16" s="1"/>
  <c r="AG72" i="16"/>
  <c r="Z90" i="16"/>
  <c r="W113" i="16"/>
  <c r="AG48" i="16"/>
  <c r="W48" i="16" s="1"/>
  <c r="AG68" i="16"/>
  <c r="W68" i="16" s="1"/>
  <c r="Z68" i="16" s="1"/>
  <c r="AH31" i="16"/>
  <c r="V31" i="16" s="1"/>
  <c r="W31" i="16" s="1"/>
  <c r="AG61" i="16"/>
  <c r="W61" i="16" s="1"/>
  <c r="W71" i="16"/>
  <c r="AG94" i="16"/>
  <c r="W94" i="16" s="1"/>
  <c r="J127" i="16"/>
  <c r="K127" i="16"/>
  <c r="AB12" i="16"/>
  <c r="AB127" i="16" s="1"/>
  <c r="O12" i="16"/>
  <c r="AM12" i="16"/>
  <c r="AE127" i="16"/>
  <c r="W67" i="16"/>
  <c r="AH84" i="16"/>
  <c r="V84" i="16" s="1"/>
  <c r="W84" i="16" s="1"/>
  <c r="W35" i="16"/>
  <c r="W15" i="16"/>
  <c r="AH74" i="16"/>
  <c r="V74" i="16" s="1"/>
  <c r="AG74" i="16"/>
  <c r="AH14" i="16"/>
  <c r="V14" i="16" s="1"/>
  <c r="W14" i="16" s="1"/>
  <c r="AH69" i="16"/>
  <c r="V69" i="16" s="1"/>
  <c r="W69" i="16" s="1"/>
  <c r="AG124" i="16"/>
  <c r="W124" i="16" s="1"/>
  <c r="Z124" i="16" s="1"/>
  <c r="AG93" i="16"/>
  <c r="W93" i="16" s="1"/>
  <c r="AG86" i="16"/>
  <c r="W86" i="16" s="1"/>
  <c r="AG118" i="16"/>
  <c r="W118" i="16" s="1"/>
  <c r="AG122" i="16"/>
  <c r="W122" i="16" s="1"/>
  <c r="Z122" i="16" s="1"/>
  <c r="AH43" i="16"/>
  <c r="V43" i="16" s="1"/>
  <c r="W43" i="16" s="1"/>
  <c r="AG34" i="16"/>
  <c r="W34" i="16" s="1"/>
  <c r="W42" i="16"/>
  <c r="AG100" i="16"/>
  <c r="W100" i="16" s="1"/>
  <c r="Z100" i="16" s="1"/>
  <c r="AG46" i="16"/>
  <c r="W46" i="16" s="1"/>
  <c r="AH101" i="16"/>
  <c r="V101" i="16" s="1"/>
  <c r="W101" i="16" s="1"/>
  <c r="AG20" i="16"/>
  <c r="W20" i="16" s="1"/>
  <c r="AH49" i="16"/>
  <c r="V49" i="16" s="1"/>
  <c r="W49" i="16" s="1"/>
  <c r="AH117" i="16"/>
  <c r="V117" i="16" s="1"/>
  <c r="W117" i="16" s="1"/>
  <c r="AG39" i="16"/>
  <c r="W39" i="16" s="1"/>
  <c r="AG17" i="16"/>
  <c r="W17" i="16" s="1"/>
  <c r="AG30" i="16"/>
  <c r="W30" i="16" s="1"/>
  <c r="Z30" i="16" s="1"/>
  <c r="W103" i="16"/>
  <c r="AH64" i="16"/>
  <c r="V64" i="16" s="1"/>
  <c r="W64" i="16" s="1"/>
  <c r="AG99" i="16"/>
  <c r="W99" i="16" s="1"/>
  <c r="W75" i="16"/>
  <c r="AH104" i="16"/>
  <c r="V104" i="16" s="1"/>
  <c r="W104" i="16" s="1"/>
  <c r="AG121" i="16"/>
  <c r="W121" i="16" s="1"/>
  <c r="AG66" i="16"/>
  <c r="W66" i="16" s="1"/>
  <c r="AH19" i="16"/>
  <c r="V19" i="16" s="1"/>
  <c r="W19" i="16" s="1"/>
  <c r="AG13" i="16"/>
  <c r="W13" i="16" s="1"/>
  <c r="AG36" i="16"/>
  <c r="W36" i="16" s="1"/>
  <c r="AG111" i="16"/>
  <c r="W111" i="16" s="1"/>
  <c r="AH51" i="16"/>
  <c r="V51" i="16" s="1"/>
  <c r="W51" i="16" s="1"/>
  <c r="W18" i="16"/>
  <c r="Z18" i="16" s="1"/>
  <c r="W82" i="16"/>
  <c r="W22" i="16"/>
  <c r="AG60" i="16"/>
  <c r="W60" i="16" s="1"/>
  <c r="Z60" i="16" s="1"/>
  <c r="W47" i="16"/>
  <c r="AG32" i="16"/>
  <c r="W32" i="16" s="1"/>
  <c r="Z32" i="16" s="1"/>
  <c r="W77" i="16"/>
  <c r="AG40" i="16"/>
  <c r="W40" i="16" s="1"/>
  <c r="Z40" i="16" s="1"/>
  <c r="AG55" i="16"/>
  <c r="W55" i="16" s="1"/>
  <c r="W105" i="16"/>
  <c r="AG107" i="16"/>
  <c r="W107" i="16" s="1"/>
  <c r="AG87" i="16"/>
  <c r="W87" i="16" s="1"/>
  <c r="AH79" i="16"/>
  <c r="V79" i="16" s="1"/>
  <c r="W79" i="16" s="1"/>
  <c r="AH80" i="16"/>
  <c r="V80" i="16" s="1"/>
  <c r="W80" i="16" s="1"/>
  <c r="AG70" i="16"/>
  <c r="W70" i="16" s="1"/>
  <c r="W119" i="16"/>
  <c r="AH114" i="16"/>
  <c r="V114" i="16" s="1"/>
  <c r="W114" i="16" s="1"/>
  <c r="W58" i="16"/>
  <c r="W57" i="16"/>
  <c r="W50" i="16"/>
  <c r="W96" i="16"/>
  <c r="Z96" i="16" s="1"/>
  <c r="AH91" i="16"/>
  <c r="V91" i="16" s="1"/>
  <c r="W91" i="16" s="1"/>
  <c r="AG110" i="16"/>
  <c r="W110" i="16" s="1"/>
  <c r="AG41" i="16"/>
  <c r="W41" i="16" s="1"/>
  <c r="AG29" i="16"/>
  <c r="W29" i="16" s="1"/>
  <c r="AG112" i="16"/>
  <c r="W112" i="16" s="1"/>
  <c r="Z112" i="16" s="1"/>
  <c r="W95" i="16"/>
  <c r="AG90" i="16"/>
  <c r="W90" i="16" s="1"/>
  <c r="AG98" i="16"/>
  <c r="W98" i="16" s="1"/>
  <c r="Z98" i="16" s="1"/>
  <c r="AH52" i="16"/>
  <c r="V52" i="16" s="1"/>
  <c r="W52" i="16" s="1"/>
  <c r="AG106" i="16"/>
  <c r="W106" i="16" s="1"/>
  <c r="Z106" i="16" s="1"/>
  <c r="AH26" i="16"/>
  <c r="V26" i="16" s="1"/>
  <c r="W44" i="16"/>
  <c r="Z44" i="16" s="1"/>
  <c r="W102" i="16"/>
  <c r="Z102" i="16" s="1"/>
  <c r="W62" i="16"/>
  <c r="Z62" i="16" s="1"/>
  <c r="Z78" i="16"/>
  <c r="BA23" i="15"/>
  <c r="S23" i="15" s="1"/>
  <c r="K27" i="15"/>
  <c r="O27" i="15" s="1"/>
  <c r="BA21" i="15"/>
  <c r="S21" i="15" s="1"/>
  <c r="K55" i="15"/>
  <c r="O55" i="15" s="1"/>
  <c r="AD55" i="15"/>
  <c r="AB55" i="15"/>
  <c r="K21" i="15"/>
  <c r="O21" i="15" s="1"/>
  <c r="I127" i="15"/>
  <c r="BA90" i="15"/>
  <c r="S90" i="15" s="1"/>
  <c r="R127" i="15"/>
  <c r="AZ127" i="15"/>
  <c r="BH127" i="15"/>
  <c r="T127" i="15"/>
  <c r="AE102" i="15"/>
  <c r="J100" i="15"/>
  <c r="AM100" i="15" s="1"/>
  <c r="K72" i="15"/>
  <c r="O72" i="15" s="1"/>
  <c r="K70" i="15"/>
  <c r="O70" i="15" s="1"/>
  <c r="AE28" i="15"/>
  <c r="AE117" i="15"/>
  <c r="AM117" i="15"/>
  <c r="Q117" i="15" s="1"/>
  <c r="AB117" i="15"/>
  <c r="AM50" i="15"/>
  <c r="AV50" i="15" s="1"/>
  <c r="BA50" i="15"/>
  <c r="S50" i="15" s="1"/>
  <c r="K50" i="15"/>
  <c r="O50" i="15" s="1"/>
  <c r="K71" i="15"/>
  <c r="O71" i="15" s="1"/>
  <c r="AM71" i="15"/>
  <c r="Q71" i="15" s="1"/>
  <c r="Q76" i="15"/>
  <c r="AV76" i="15"/>
  <c r="AE49" i="15"/>
  <c r="AM49" i="15"/>
  <c r="AB16" i="15"/>
  <c r="AE16" i="15"/>
  <c r="BA19" i="15"/>
  <c r="S19" i="15" s="1"/>
  <c r="AM19" i="15"/>
  <c r="AE40" i="15"/>
  <c r="BA40" i="15"/>
  <c r="S40" i="15" s="1"/>
  <c r="AB40" i="15"/>
  <c r="BA43" i="15"/>
  <c r="S43" i="15" s="1"/>
  <c r="AE43" i="15"/>
  <c r="AM43" i="15"/>
  <c r="AV43" i="15" s="1"/>
  <c r="AB43" i="15"/>
  <c r="K103" i="15"/>
  <c r="O103" i="15" s="1"/>
  <c r="AE103" i="15"/>
  <c r="BA103" i="15"/>
  <c r="S103" i="15" s="1"/>
  <c r="AE116" i="15"/>
  <c r="AB116" i="15"/>
  <c r="BA34" i="15"/>
  <c r="S34" i="15" s="1"/>
  <c r="AM34" i="15"/>
  <c r="Q34" i="15" s="1"/>
  <c r="AE34" i="15"/>
  <c r="AB34" i="15"/>
  <c r="AE51" i="15"/>
  <c r="K51" i="15"/>
  <c r="O51" i="15" s="1"/>
  <c r="BA39" i="15"/>
  <c r="S39" i="15" s="1"/>
  <c r="AE39" i="15"/>
  <c r="AD39" i="15"/>
  <c r="AV54" i="15"/>
  <c r="Q54" i="15"/>
  <c r="K118" i="15"/>
  <c r="O118" i="15" s="1"/>
  <c r="BA118" i="15"/>
  <c r="S118" i="15" s="1"/>
  <c r="K25" i="15"/>
  <c r="O25" i="15" s="1"/>
  <c r="K53" i="15"/>
  <c r="O53" i="15" s="1"/>
  <c r="K82" i="15"/>
  <c r="O82" i="15" s="1"/>
  <c r="AB33" i="15"/>
  <c r="K52" i="15"/>
  <c r="O52" i="15" s="1"/>
  <c r="BA120" i="15"/>
  <c r="S120" i="15" s="1"/>
  <c r="K125" i="15"/>
  <c r="AE21" i="15"/>
  <c r="AB32" i="15"/>
  <c r="AD33" i="15"/>
  <c r="BA55" i="15"/>
  <c r="S55" i="15" s="1"/>
  <c r="AB90" i="15"/>
  <c r="AE99" i="15"/>
  <c r="AD25" i="15"/>
  <c r="BA27" i="15"/>
  <c r="S27" i="15" s="1"/>
  <c r="AM99" i="15"/>
  <c r="Q99" i="15" s="1"/>
  <c r="U99" i="15" s="1"/>
  <c r="AE25" i="15"/>
  <c r="BA32" i="15"/>
  <c r="S32" i="15" s="1"/>
  <c r="AM53" i="15"/>
  <c r="AV53" i="15" s="1"/>
  <c r="BI53" i="15" s="1"/>
  <c r="AB125" i="15"/>
  <c r="AG63" i="15"/>
  <c r="AB102" i="15"/>
  <c r="AB13" i="15"/>
  <c r="BA13" i="15"/>
  <c r="S13" i="15" s="1"/>
  <c r="K13" i="15"/>
  <c r="O13" i="15" s="1"/>
  <c r="AE13" i="15"/>
  <c r="AM13" i="15"/>
  <c r="AB20" i="15"/>
  <c r="AE20" i="15"/>
  <c r="AM20" i="15"/>
  <c r="BA20" i="15"/>
  <c r="S20" i="15" s="1"/>
  <c r="K20" i="15"/>
  <c r="O20" i="15" s="1"/>
  <c r="AB15" i="15"/>
  <c r="AM15" i="15"/>
  <c r="K15" i="15"/>
  <c r="O15" i="15" s="1"/>
  <c r="BA15" i="15"/>
  <c r="S15" i="15" s="1"/>
  <c r="AE15" i="15"/>
  <c r="AB24" i="15"/>
  <c r="K24" i="15"/>
  <c r="O24" i="15" s="1"/>
  <c r="AE24" i="15"/>
  <c r="AM24" i="15"/>
  <c r="BA24" i="15"/>
  <c r="S24" i="15" s="1"/>
  <c r="Q37" i="15"/>
  <c r="AV37" i="15"/>
  <c r="AV18" i="15"/>
  <c r="Q18" i="15"/>
  <c r="AE14" i="15"/>
  <c r="AB14" i="15"/>
  <c r="BA14" i="15"/>
  <c r="S14" i="15" s="1"/>
  <c r="K14" i="15"/>
  <c r="O14" i="15" s="1"/>
  <c r="AM14" i="15"/>
  <c r="AM73" i="15"/>
  <c r="AE73" i="15"/>
  <c r="AB73" i="15"/>
  <c r="K73" i="15"/>
  <c r="O73" i="15" s="1"/>
  <c r="BA73" i="15"/>
  <c r="S73" i="15" s="1"/>
  <c r="AE17" i="15"/>
  <c r="AD17" i="15"/>
  <c r="BA17" i="15"/>
  <c r="S17" i="15" s="1"/>
  <c r="AB17" i="15"/>
  <c r="AM17" i="15"/>
  <c r="K17" i="15"/>
  <c r="O17" i="15" s="1"/>
  <c r="BA18" i="15"/>
  <c r="S18" i="15" s="1"/>
  <c r="AM21" i="15"/>
  <c r="AM22" i="15"/>
  <c r="AB27" i="15"/>
  <c r="K56" i="15"/>
  <c r="O56" i="15" s="1"/>
  <c r="AB56" i="15"/>
  <c r="BA56" i="15"/>
  <c r="S56" i="15" s="1"/>
  <c r="AM56" i="15"/>
  <c r="AE57" i="15"/>
  <c r="AB57" i="15"/>
  <c r="BA57" i="15"/>
  <c r="S57" i="15" s="1"/>
  <c r="AM57" i="15"/>
  <c r="O57" i="15"/>
  <c r="AE58" i="15"/>
  <c r="AB58" i="15"/>
  <c r="BA58" i="15"/>
  <c r="S58" i="15" s="1"/>
  <c r="K58" i="15"/>
  <c r="O58" i="15" s="1"/>
  <c r="AM58" i="15"/>
  <c r="BA65" i="15"/>
  <c r="S65" i="15" s="1"/>
  <c r="K65" i="15"/>
  <c r="O65" i="15" s="1"/>
  <c r="AM65" i="15"/>
  <c r="AE65" i="15"/>
  <c r="AB65" i="15"/>
  <c r="AE85" i="15"/>
  <c r="AM85" i="15"/>
  <c r="AB85" i="15"/>
  <c r="K85" i="15"/>
  <c r="O85" i="15" s="1"/>
  <c r="BA85" i="15"/>
  <c r="S85" i="15" s="1"/>
  <c r="AV107" i="15"/>
  <c r="Q107" i="15"/>
  <c r="BA42" i="15"/>
  <c r="S42" i="15" s="1"/>
  <c r="K42" i="15"/>
  <c r="O42" i="15" s="1"/>
  <c r="AM42" i="15"/>
  <c r="AM16" i="15"/>
  <c r="AB18" i="15"/>
  <c r="AM27" i="15"/>
  <c r="AD29" i="15"/>
  <c r="AM30" i="15"/>
  <c r="AE30" i="15"/>
  <c r="AB30" i="15"/>
  <c r="BA30" i="15"/>
  <c r="S30" i="15" s="1"/>
  <c r="O30" i="15"/>
  <c r="AE33" i="15"/>
  <c r="K33" i="15"/>
  <c r="O33" i="15" s="1"/>
  <c r="AE37" i="15"/>
  <c r="BA75" i="15"/>
  <c r="S75" i="15" s="1"/>
  <c r="AM75" i="15"/>
  <c r="AE75" i="15"/>
  <c r="AB75" i="15"/>
  <c r="K75" i="15"/>
  <c r="O75" i="15" s="1"/>
  <c r="BA89" i="15"/>
  <c r="S89" i="15" s="1"/>
  <c r="K89" i="15"/>
  <c r="O89" i="15" s="1"/>
  <c r="AM89" i="15"/>
  <c r="AE89" i="15"/>
  <c r="AB89" i="15"/>
  <c r="BA31" i="15"/>
  <c r="S31" i="15" s="1"/>
  <c r="K31" i="15"/>
  <c r="O31" i="15" s="1"/>
  <c r="AM31" i="15"/>
  <c r="AM35" i="15"/>
  <c r="AE35" i="15"/>
  <c r="AB35" i="15"/>
  <c r="BA38" i="15"/>
  <c r="S38" i="15" s="1"/>
  <c r="K60" i="15"/>
  <c r="O60" i="15" s="1"/>
  <c r="AM60" i="15"/>
  <c r="AE60" i="15"/>
  <c r="AB60" i="15"/>
  <c r="BA60" i="15"/>
  <c r="S60" i="15" s="1"/>
  <c r="AE18" i="15"/>
  <c r="AB26" i="15"/>
  <c r="BA26" i="15"/>
  <c r="S26" i="15" s="1"/>
  <c r="K26" i="15"/>
  <c r="O26" i="15" s="1"/>
  <c r="AE26" i="15"/>
  <c r="AB36" i="15"/>
  <c r="BA36" i="15"/>
  <c r="S36" i="15" s="1"/>
  <c r="K36" i="15"/>
  <c r="O36" i="15" s="1"/>
  <c r="AM36" i="15"/>
  <c r="AB28" i="15"/>
  <c r="AM28" i="15"/>
  <c r="AM41" i="15"/>
  <c r="AE41" i="15"/>
  <c r="AB41" i="15"/>
  <c r="BA41" i="15"/>
  <c r="S41" i="15" s="1"/>
  <c r="K41" i="15"/>
  <c r="O41" i="15" s="1"/>
  <c r="BA46" i="15"/>
  <c r="S46" i="15" s="1"/>
  <c r="AM46" i="15"/>
  <c r="AE46" i="15"/>
  <c r="AB46" i="15"/>
  <c r="K46" i="15"/>
  <c r="O46" i="15" s="1"/>
  <c r="K16" i="15"/>
  <c r="O16" i="15" s="1"/>
  <c r="BA22" i="15"/>
  <c r="S22" i="15" s="1"/>
  <c r="AB42" i="15"/>
  <c r="AB51" i="15"/>
  <c r="BA51" i="15"/>
  <c r="S51" i="15" s="1"/>
  <c r="AM51" i="15"/>
  <c r="BA52" i="15"/>
  <c r="S52" i="15" s="1"/>
  <c r="AM52" i="15"/>
  <c r="AE52" i="15"/>
  <c r="K68" i="15"/>
  <c r="O68" i="15" s="1"/>
  <c r="AM68" i="15"/>
  <c r="AE68" i="15"/>
  <c r="AB68" i="15"/>
  <c r="BA68" i="15"/>
  <c r="S68" i="15" s="1"/>
  <c r="K84" i="15"/>
  <c r="O84" i="15" s="1"/>
  <c r="AE84" i="15"/>
  <c r="AB84" i="15"/>
  <c r="BA84" i="15"/>
  <c r="S84" i="15" s="1"/>
  <c r="AM84" i="15"/>
  <c r="AB22" i="15"/>
  <c r="K122" i="15"/>
  <c r="O122" i="15" s="1"/>
  <c r="AM122" i="15"/>
  <c r="AE122" i="15"/>
  <c r="AB122" i="15"/>
  <c r="BA122" i="15"/>
  <c r="S122" i="15" s="1"/>
  <c r="K18" i="15"/>
  <c r="O18" i="15" s="1"/>
  <c r="K22" i="15"/>
  <c r="O22" i="15" s="1"/>
  <c r="K28" i="15"/>
  <c r="O28" i="15" s="1"/>
  <c r="BA16" i="15"/>
  <c r="S16" i="15" s="1"/>
  <c r="AB19" i="15"/>
  <c r="AE19" i="15"/>
  <c r="AM26" i="15"/>
  <c r="BA29" i="15"/>
  <c r="S29" i="15" s="1"/>
  <c r="AB29" i="15"/>
  <c r="K29" i="15"/>
  <c r="O29" i="15" s="1"/>
  <c r="AM29" i="15"/>
  <c r="AB37" i="15"/>
  <c r="BA37" i="15"/>
  <c r="S37" i="15" s="1"/>
  <c r="K37" i="15"/>
  <c r="O37" i="15" s="1"/>
  <c r="AE42" i="15"/>
  <c r="AM44" i="15"/>
  <c r="AE44" i="15"/>
  <c r="AB44" i="15"/>
  <c r="BA44" i="15"/>
  <c r="S44" i="15" s="1"/>
  <c r="BA74" i="15"/>
  <c r="S74" i="15" s="1"/>
  <c r="K74" i="15"/>
  <c r="O74" i="15" s="1"/>
  <c r="AE74" i="15"/>
  <c r="AB74" i="15"/>
  <c r="AM74" i="15"/>
  <c r="AE78" i="15"/>
  <c r="AM78" i="15"/>
  <c r="AB78" i="15"/>
  <c r="BA78" i="15"/>
  <c r="S78" i="15" s="1"/>
  <c r="K78" i="15"/>
  <c r="O78" i="15" s="1"/>
  <c r="AM38" i="15"/>
  <c r="AE38" i="15"/>
  <c r="AB38" i="15"/>
  <c r="BA48" i="15"/>
  <c r="S48" i="15" s="1"/>
  <c r="K48" i="15"/>
  <c r="O48" i="15" s="1"/>
  <c r="AM48" i="15"/>
  <c r="AE48" i="15"/>
  <c r="AB48" i="15"/>
  <c r="K86" i="15"/>
  <c r="O86" i="15" s="1"/>
  <c r="AB86" i="15"/>
  <c r="BA86" i="15"/>
  <c r="S86" i="15" s="1"/>
  <c r="AM86" i="15"/>
  <c r="AE86" i="15"/>
  <c r="K35" i="15"/>
  <c r="O35" i="15" s="1"/>
  <c r="K19" i="15"/>
  <c r="O19" i="15" s="1"/>
  <c r="AE23" i="15"/>
  <c r="AM23" i="15"/>
  <c r="AB23" i="15"/>
  <c r="AB25" i="15"/>
  <c r="AM25" i="15"/>
  <c r="AB31" i="15"/>
  <c r="AM33" i="15"/>
  <c r="K44" i="15"/>
  <c r="O44" i="15" s="1"/>
  <c r="AB45" i="15"/>
  <c r="K45" i="15"/>
  <c r="O45" i="15" s="1"/>
  <c r="BA45" i="15"/>
  <c r="S45" i="15" s="1"/>
  <c r="AM45" i="15"/>
  <c r="AE62" i="15"/>
  <c r="AB62" i="15"/>
  <c r="K62" i="15"/>
  <c r="O62" i="15" s="1"/>
  <c r="AM62" i="15"/>
  <c r="BA62" i="15"/>
  <c r="S62" i="15" s="1"/>
  <c r="Q69" i="15"/>
  <c r="AV69" i="15"/>
  <c r="AM32" i="15"/>
  <c r="AM40" i="15"/>
  <c r="AB53" i="15"/>
  <c r="AE53" i="15"/>
  <c r="AD79" i="15"/>
  <c r="AM47" i="15"/>
  <c r="BA47" i="15"/>
  <c r="S47" i="15" s="1"/>
  <c r="AB47" i="15"/>
  <c r="AD47" i="15"/>
  <c r="BA49" i="15"/>
  <c r="S49" i="15" s="1"/>
  <c r="BA54" i="15"/>
  <c r="S54" i="15" s="1"/>
  <c r="AB54" i="15"/>
  <c r="AM59" i="15"/>
  <c r="BA59" i="15"/>
  <c r="S59" i="15" s="1"/>
  <c r="K59" i="15"/>
  <c r="O59" i="15" s="1"/>
  <c r="AE59" i="15"/>
  <c r="AM67" i="15"/>
  <c r="AB67" i="15"/>
  <c r="K67" i="15"/>
  <c r="O67" i="15" s="1"/>
  <c r="BA67" i="15"/>
  <c r="S67" i="15" s="1"/>
  <c r="AM115" i="15"/>
  <c r="AB115" i="15"/>
  <c r="AE115" i="15"/>
  <c r="BA115" i="15"/>
  <c r="S115" i="15" s="1"/>
  <c r="AM121" i="15"/>
  <c r="AE121" i="15"/>
  <c r="AB121" i="15"/>
  <c r="BA121" i="15"/>
  <c r="S121" i="15" s="1"/>
  <c r="K121" i="15"/>
  <c r="O121" i="15" s="1"/>
  <c r="AE124" i="15"/>
  <c r="AB124" i="15"/>
  <c r="BA124" i="15"/>
  <c r="S124" i="15" s="1"/>
  <c r="K124" i="15"/>
  <c r="O124" i="15" s="1"/>
  <c r="AM124" i="15"/>
  <c r="K32" i="15"/>
  <c r="O32" i="15" s="1"/>
  <c r="K34" i="15"/>
  <c r="O34" i="15" s="1"/>
  <c r="AM39" i="15"/>
  <c r="K40" i="15"/>
  <c r="O40" i="15" s="1"/>
  <c r="K43" i="15"/>
  <c r="O43" i="15" s="1"/>
  <c r="K47" i="15"/>
  <c r="O47" i="15" s="1"/>
  <c r="AE47" i="15"/>
  <c r="AE54" i="15"/>
  <c r="AE55" i="15"/>
  <c r="AM55" i="15"/>
  <c r="AE63" i="15"/>
  <c r="AD63" i="15"/>
  <c r="BA63" i="15"/>
  <c r="S63" i="15" s="1"/>
  <c r="AB63" i="15"/>
  <c r="AM63" i="15"/>
  <c r="AE69" i="15"/>
  <c r="AB69" i="15"/>
  <c r="K69" i="15"/>
  <c r="O69" i="15" s="1"/>
  <c r="BA69" i="15"/>
  <c r="S69" i="15" s="1"/>
  <c r="AM70" i="15"/>
  <c r="BA70" i="15"/>
  <c r="S70" i="15" s="1"/>
  <c r="AE70" i="15"/>
  <c r="BA77" i="15"/>
  <c r="S77" i="15" s="1"/>
  <c r="K77" i="15"/>
  <c r="O77" i="15" s="1"/>
  <c r="AB77" i="15"/>
  <c r="AM77" i="15"/>
  <c r="Q81" i="15"/>
  <c r="AV81" i="15"/>
  <c r="K115" i="15"/>
  <c r="O115" i="15" s="1"/>
  <c r="AE61" i="15"/>
  <c r="AB61" i="15"/>
  <c r="BA61" i="15"/>
  <c r="S61" i="15" s="1"/>
  <c r="K61" i="15"/>
  <c r="O61" i="15" s="1"/>
  <c r="AM61" i="15"/>
  <c r="AM64" i="15"/>
  <c r="AE64" i="15"/>
  <c r="BA64" i="15"/>
  <c r="S64" i="15" s="1"/>
  <c r="AE97" i="15"/>
  <c r="K97" i="15"/>
  <c r="O97" i="15" s="1"/>
  <c r="AM97" i="15"/>
  <c r="AB97" i="15"/>
  <c r="AB100" i="15"/>
  <c r="AV102" i="15"/>
  <c r="Q102" i="15"/>
  <c r="AB107" i="15"/>
  <c r="AE107" i="15"/>
  <c r="BA107" i="15"/>
  <c r="S107" i="15" s="1"/>
  <c r="K107" i="15"/>
  <c r="O107" i="15" s="1"/>
  <c r="BA110" i="15"/>
  <c r="S110" i="15" s="1"/>
  <c r="K110" i="15"/>
  <c r="O110" i="15" s="1"/>
  <c r="AM110" i="15"/>
  <c r="AE110" i="15"/>
  <c r="AB110" i="15"/>
  <c r="Q111" i="15"/>
  <c r="AV111" i="15"/>
  <c r="K39" i="15"/>
  <c r="O39" i="15" s="1"/>
  <c r="K49" i="15"/>
  <c r="O49" i="15" s="1"/>
  <c r="AB49" i="15"/>
  <c r="K64" i="15"/>
  <c r="O64" i="15" s="1"/>
  <c r="AB79" i="15"/>
  <c r="BA79" i="15"/>
  <c r="S79" i="15" s="1"/>
  <c r="K79" i="15"/>
  <c r="O79" i="15" s="1"/>
  <c r="AM79" i="15"/>
  <c r="BA95" i="15"/>
  <c r="S95" i="15" s="1"/>
  <c r="K95" i="15"/>
  <c r="O95" i="15" s="1"/>
  <c r="AM95" i="15"/>
  <c r="AE95" i="15"/>
  <c r="AB95" i="15"/>
  <c r="AB105" i="15"/>
  <c r="AM105" i="15"/>
  <c r="K105" i="15"/>
  <c r="O105" i="15" s="1"/>
  <c r="BA105" i="15"/>
  <c r="S105" i="15" s="1"/>
  <c r="AE105" i="15"/>
  <c r="AE123" i="15"/>
  <c r="AB123" i="15"/>
  <c r="BA123" i="15"/>
  <c r="S123" i="15" s="1"/>
  <c r="K123" i="15"/>
  <c r="O123" i="15" s="1"/>
  <c r="AM123" i="15"/>
  <c r="AB39" i="15"/>
  <c r="AB50" i="15"/>
  <c r="AE50" i="15"/>
  <c r="AE67" i="15"/>
  <c r="AE72" i="15"/>
  <c r="BA72" i="15"/>
  <c r="S72" i="15" s="1"/>
  <c r="AM72" i="15"/>
  <c r="AM80" i="15"/>
  <c r="AE80" i="15"/>
  <c r="AB80" i="15"/>
  <c r="K80" i="15"/>
  <c r="O80" i="15" s="1"/>
  <c r="AE81" i="15"/>
  <c r="AB81" i="15"/>
  <c r="K81" i="15"/>
  <c r="O81" i="15" s="1"/>
  <c r="BA81" i="15"/>
  <c r="S81" i="15" s="1"/>
  <c r="AM82" i="15"/>
  <c r="BA82" i="15"/>
  <c r="S82" i="15" s="1"/>
  <c r="AE82" i="15"/>
  <c r="AM94" i="15"/>
  <c r="AE94" i="15"/>
  <c r="BA94" i="15"/>
  <c r="S94" i="15" s="1"/>
  <c r="K94" i="15"/>
  <c r="O94" i="15" s="1"/>
  <c r="AB94" i="15"/>
  <c r="BA66" i="15"/>
  <c r="S66" i="15" s="1"/>
  <c r="AE96" i="15"/>
  <c r="K96" i="15"/>
  <c r="O96" i="15" s="1"/>
  <c r="AM96" i="15"/>
  <c r="BA96" i="15"/>
  <c r="S96" i="15" s="1"/>
  <c r="AD99" i="15"/>
  <c r="K99" i="15"/>
  <c r="O99" i="15" s="1"/>
  <c r="AB99" i="15"/>
  <c r="AB71" i="15"/>
  <c r="BA71" i="15"/>
  <c r="S71" i="15" s="1"/>
  <c r="BA76" i="15"/>
  <c r="S76" i="15" s="1"/>
  <c r="AM83" i="15"/>
  <c r="BA83" i="15"/>
  <c r="S83" i="15" s="1"/>
  <c r="K83" i="15"/>
  <c r="O83" i="15" s="1"/>
  <c r="AB83" i="15"/>
  <c r="AM91" i="15"/>
  <c r="AE91" i="15"/>
  <c r="BA91" i="15"/>
  <c r="S91" i="15" s="1"/>
  <c r="K91" i="15"/>
  <c r="O91" i="15" s="1"/>
  <c r="BA102" i="15"/>
  <c r="S102" i="15" s="1"/>
  <c r="K102" i="15"/>
  <c r="O102" i="15" s="1"/>
  <c r="AV104" i="15"/>
  <c r="Q104" i="15"/>
  <c r="K66" i="15"/>
  <c r="O66" i="15" s="1"/>
  <c r="AB66" i="15"/>
  <c r="AD71" i="15"/>
  <c r="K76" i="15"/>
  <c r="O76" i="15" s="1"/>
  <c r="AE83" i="15"/>
  <c r="AE98" i="15"/>
  <c r="K98" i="15"/>
  <c r="O98" i="15" s="1"/>
  <c r="AM98" i="15"/>
  <c r="AB104" i="15"/>
  <c r="AE104" i="15"/>
  <c r="AB106" i="15"/>
  <c r="AM106" i="15"/>
  <c r="BA108" i="15"/>
  <c r="S108" i="15" s="1"/>
  <c r="AB108" i="15"/>
  <c r="AE111" i="15"/>
  <c r="BA111" i="15"/>
  <c r="S111" i="15" s="1"/>
  <c r="K111" i="15"/>
  <c r="O111" i="15" s="1"/>
  <c r="AB111" i="15"/>
  <c r="Q114" i="15"/>
  <c r="AV114" i="15"/>
  <c r="BA119" i="15"/>
  <c r="S119" i="15" s="1"/>
  <c r="AB119" i="15"/>
  <c r="K119" i="15"/>
  <c r="O119" i="15" s="1"/>
  <c r="AM119" i="15"/>
  <c r="AE71" i="15"/>
  <c r="AB76" i="15"/>
  <c r="K92" i="15"/>
  <c r="O92" i="15" s="1"/>
  <c r="AE92" i="15"/>
  <c r="AM92" i="15"/>
  <c r="AB92" i="15"/>
  <c r="K104" i="15"/>
  <c r="O104" i="15" s="1"/>
  <c r="BA104" i="15"/>
  <c r="S104" i="15" s="1"/>
  <c r="K106" i="15"/>
  <c r="O106" i="15" s="1"/>
  <c r="BA106" i="15"/>
  <c r="S106" i="15" s="1"/>
  <c r="K108" i="15"/>
  <c r="O108" i="15" s="1"/>
  <c r="AM108" i="15"/>
  <c r="BA116" i="15"/>
  <c r="S116" i="15" s="1"/>
  <c r="K116" i="15"/>
  <c r="O116" i="15" s="1"/>
  <c r="AM116" i="15"/>
  <c r="AV117" i="15"/>
  <c r="AE76" i="15"/>
  <c r="BA87" i="15"/>
  <c r="S87" i="15" s="1"/>
  <c r="AB87" i="15"/>
  <c r="AD87" i="15"/>
  <c r="AE90" i="15"/>
  <c r="K90" i="15"/>
  <c r="O90" i="15" s="1"/>
  <c r="AM90" i="15"/>
  <c r="AB101" i="15"/>
  <c r="AE101" i="15"/>
  <c r="AM101" i="15"/>
  <c r="AM112" i="15"/>
  <c r="AE112" i="15"/>
  <c r="BA112" i="15"/>
  <c r="S112" i="15" s="1"/>
  <c r="AE114" i="15"/>
  <c r="BA114" i="15"/>
  <c r="S114" i="15" s="1"/>
  <c r="K114" i="15"/>
  <c r="O114" i="15" s="1"/>
  <c r="AB114" i="15"/>
  <c r="AM66" i="15"/>
  <c r="K87" i="15"/>
  <c r="O87" i="15" s="1"/>
  <c r="AM87" i="15"/>
  <c r="BA98" i="15"/>
  <c r="S98" i="15" s="1"/>
  <c r="K101" i="15"/>
  <c r="O101" i="15" s="1"/>
  <c r="AB103" i="15"/>
  <c r="AM103" i="15"/>
  <c r="K112" i="15"/>
  <c r="O112" i="15" s="1"/>
  <c r="AD119" i="15"/>
  <c r="AM88" i="15"/>
  <c r="AE88" i="15"/>
  <c r="BA88" i="15"/>
  <c r="S88" i="15" s="1"/>
  <c r="O88" i="15"/>
  <c r="AB88" i="15"/>
  <c r="AM109" i="15"/>
  <c r="AE109" i="15"/>
  <c r="BA109" i="15"/>
  <c r="S109" i="15" s="1"/>
  <c r="AB109" i="15"/>
  <c r="O109" i="15"/>
  <c r="AD109" i="15"/>
  <c r="BA113" i="15"/>
  <c r="S113" i="15" s="1"/>
  <c r="K113" i="15"/>
  <c r="O113" i="15" s="1"/>
  <c r="AM113" i="15"/>
  <c r="AE113" i="15"/>
  <c r="AM118" i="15"/>
  <c r="AE118" i="15"/>
  <c r="AB118" i="15"/>
  <c r="BA125" i="15"/>
  <c r="S125" i="15" s="1"/>
  <c r="AM125" i="15"/>
  <c r="AE93" i="15"/>
  <c r="AM93" i="15"/>
  <c r="AB93" i="15"/>
  <c r="AM120" i="15"/>
  <c r="K117" i="15"/>
  <c r="O117" i="15" s="1"/>
  <c r="BA117" i="15"/>
  <c r="S117" i="15" s="1"/>
  <c r="K120" i="15"/>
  <c r="O120" i="15" s="1"/>
  <c r="AB120" i="15"/>
  <c r="AH126" i="18" l="1"/>
  <c r="V11" i="18"/>
  <c r="W11" i="18" s="1"/>
  <c r="W126" i="18" s="1"/>
  <c r="AG126" i="18"/>
  <c r="AG126" i="17"/>
  <c r="AH126" i="17"/>
  <c r="V11" i="17"/>
  <c r="W11" i="17" s="1"/>
  <c r="W126" i="17" s="1"/>
  <c r="W74" i="16"/>
  <c r="W72" i="16"/>
  <c r="AM127" i="16"/>
  <c r="AV12" i="16"/>
  <c r="Q12" i="16"/>
  <c r="O127" i="16"/>
  <c r="Z64" i="16"/>
  <c r="Z52" i="16"/>
  <c r="BA127" i="16"/>
  <c r="S127" i="16"/>
  <c r="Z84" i="16"/>
  <c r="W26" i="16"/>
  <c r="Z26" i="16" s="1"/>
  <c r="U71" i="15"/>
  <c r="BA100" i="15"/>
  <c r="S100" i="15" s="1"/>
  <c r="U34" i="15"/>
  <c r="AG34" i="15" s="1"/>
  <c r="U111" i="15"/>
  <c r="AH111" i="15" s="1"/>
  <c r="V111" i="15" s="1"/>
  <c r="U37" i="15"/>
  <c r="AG37" i="15" s="1"/>
  <c r="U76" i="15"/>
  <c r="AG76" i="15" s="1"/>
  <c r="Q53" i="15"/>
  <c r="U53" i="15" s="1"/>
  <c r="AG53" i="15" s="1"/>
  <c r="Q43" i="15"/>
  <c r="U43" i="15" s="1"/>
  <c r="BI117" i="15"/>
  <c r="AD127" i="15"/>
  <c r="BI43" i="15"/>
  <c r="AV99" i="15"/>
  <c r="BI99" i="15" s="1"/>
  <c r="AM12" i="15"/>
  <c r="AM127" i="15" s="1"/>
  <c r="AB127" i="15"/>
  <c r="AE12" i="15"/>
  <c r="J127" i="15"/>
  <c r="AE100" i="15"/>
  <c r="Q100" i="15"/>
  <c r="U100" i="15" s="1"/>
  <c r="AV100" i="15"/>
  <c r="K100" i="15"/>
  <c r="O100" i="15" s="1"/>
  <c r="Q50" i="15"/>
  <c r="U50" i="15" s="1"/>
  <c r="AG50" i="15" s="1"/>
  <c r="BI50" i="15"/>
  <c r="AV19" i="15"/>
  <c r="BI19" i="15" s="1"/>
  <c r="Q19" i="15"/>
  <c r="U19" i="15" s="1"/>
  <c r="AH19" i="15" s="1"/>
  <c r="V19" i="15" s="1"/>
  <c r="U117" i="15"/>
  <c r="AG117" i="15" s="1"/>
  <c r="U114" i="15"/>
  <c r="AG114" i="15" s="1"/>
  <c r="U102" i="15"/>
  <c r="AH102" i="15" s="1"/>
  <c r="V102" i="15" s="1"/>
  <c r="AV71" i="15"/>
  <c r="BI71" i="15" s="1"/>
  <c r="AV34" i="15"/>
  <c r="BI34" i="15" s="1"/>
  <c r="U18" i="15"/>
  <c r="AH18" i="15" s="1"/>
  <c r="V18" i="15" s="1"/>
  <c r="AV49" i="15"/>
  <c r="BI49" i="15" s="1"/>
  <c r="Q49" i="15"/>
  <c r="U49" i="15" s="1"/>
  <c r="BI81" i="15"/>
  <c r="BI18" i="15"/>
  <c r="BI114" i="15"/>
  <c r="BI107" i="15"/>
  <c r="U54" i="15"/>
  <c r="AH97" i="15"/>
  <c r="AG97" i="15"/>
  <c r="W97" i="15" s="1"/>
  <c r="Q95" i="15"/>
  <c r="U95" i="15" s="1"/>
  <c r="AG95" i="15" s="1"/>
  <c r="AV95" i="15"/>
  <c r="BI95" i="15" s="1"/>
  <c r="AV77" i="15"/>
  <c r="BI77" i="15" s="1"/>
  <c r="Q77" i="15"/>
  <c r="U77" i="15" s="1"/>
  <c r="AH77" i="15" s="1"/>
  <c r="V77" i="15" s="1"/>
  <c r="Q25" i="15"/>
  <c r="U25" i="15" s="1"/>
  <c r="AV25" i="15"/>
  <c r="BI25" i="15" s="1"/>
  <c r="AV75" i="15"/>
  <c r="BI75" i="15" s="1"/>
  <c r="Q75" i="15"/>
  <c r="U75" i="15" s="1"/>
  <c r="AG75" i="15" s="1"/>
  <c r="AV65" i="15"/>
  <c r="BI65" i="15" s="1"/>
  <c r="Q65" i="15"/>
  <c r="U65" i="15" s="1"/>
  <c r="AH65" i="15" s="1"/>
  <c r="V65" i="15" s="1"/>
  <c r="Q110" i="15"/>
  <c r="U110" i="15" s="1"/>
  <c r="AG110" i="15" s="1"/>
  <c r="AV110" i="15"/>
  <c r="BI110" i="15" s="1"/>
  <c r="Q59" i="15"/>
  <c r="U59" i="15" s="1"/>
  <c r="AG59" i="15" s="1"/>
  <c r="AV59" i="15"/>
  <c r="BI59" i="15" s="1"/>
  <c r="BI69" i="15"/>
  <c r="AV45" i="15"/>
  <c r="Q45" i="15"/>
  <c r="Q74" i="15"/>
  <c r="U74" i="15" s="1"/>
  <c r="AG74" i="15" s="1"/>
  <c r="AV74" i="15"/>
  <c r="BI74" i="15" s="1"/>
  <c r="AV29" i="15"/>
  <c r="BI29" i="15" s="1"/>
  <c r="Q29" i="15"/>
  <c r="U29" i="15" s="1"/>
  <c r="AG29" i="15" s="1"/>
  <c r="Q84" i="15"/>
  <c r="U84" i="15" s="1"/>
  <c r="AH84" i="15" s="1"/>
  <c r="V84" i="15" s="1"/>
  <c r="AV84" i="15"/>
  <c r="BI84" i="15" s="1"/>
  <c r="AV52" i="15"/>
  <c r="BI52" i="15" s="1"/>
  <c r="Q52" i="15"/>
  <c r="U52" i="15" s="1"/>
  <c r="AH52" i="15" s="1"/>
  <c r="V52" i="15" s="1"/>
  <c r="AV46" i="15"/>
  <c r="BI46" i="15" s="1"/>
  <c r="Q46" i="15"/>
  <c r="U46" i="15" s="1"/>
  <c r="AH46" i="15" s="1"/>
  <c r="V46" i="15" s="1"/>
  <c r="Q89" i="15"/>
  <c r="U89" i="15" s="1"/>
  <c r="AH89" i="15" s="1"/>
  <c r="V89" i="15" s="1"/>
  <c r="AV89" i="15"/>
  <c r="BI89" i="15" s="1"/>
  <c r="Q16" i="15"/>
  <c r="U16" i="15" s="1"/>
  <c r="AG16" i="15" s="1"/>
  <c r="AV16" i="15"/>
  <c r="BI16" i="15" s="1"/>
  <c r="Q22" i="15"/>
  <c r="U22" i="15" s="1"/>
  <c r="AG22" i="15" s="1"/>
  <c r="AV22" i="15"/>
  <c r="BI22" i="15" s="1"/>
  <c r="Q17" i="15"/>
  <c r="U17" i="15" s="1"/>
  <c r="AG17" i="15" s="1"/>
  <c r="AV17" i="15"/>
  <c r="BI17" i="15" s="1"/>
  <c r="Q119" i="15"/>
  <c r="U119" i="15" s="1"/>
  <c r="AH119" i="15" s="1"/>
  <c r="V119" i="15" s="1"/>
  <c r="AV119" i="15"/>
  <c r="BI119" i="15" s="1"/>
  <c r="AV106" i="15"/>
  <c r="BI106" i="15" s="1"/>
  <c r="Q106" i="15"/>
  <c r="U106" i="15" s="1"/>
  <c r="AG106" i="15" s="1"/>
  <c r="U104" i="15"/>
  <c r="AH104" i="15" s="1"/>
  <c r="V104" i="15" s="1"/>
  <c r="AV82" i="15"/>
  <c r="BI82" i="15" s="1"/>
  <c r="Q82" i="15"/>
  <c r="U82" i="15" s="1"/>
  <c r="BI102" i="15"/>
  <c r="AV47" i="15"/>
  <c r="BI47" i="15" s="1"/>
  <c r="Q47" i="15"/>
  <c r="U47" i="15" s="1"/>
  <c r="AH47" i="15" s="1"/>
  <c r="V47" i="15" s="1"/>
  <c r="U69" i="15"/>
  <c r="AG69" i="15" s="1"/>
  <c r="Q48" i="15"/>
  <c r="U48" i="15" s="1"/>
  <c r="AG48" i="15" s="1"/>
  <c r="AV48" i="15"/>
  <c r="BI48" i="15" s="1"/>
  <c r="Q41" i="15"/>
  <c r="U41" i="15" s="1"/>
  <c r="AG41" i="15" s="1"/>
  <c r="AV41" i="15"/>
  <c r="BI41" i="15" s="1"/>
  <c r="AV35" i="15"/>
  <c r="BI35" i="15" s="1"/>
  <c r="Q35" i="15"/>
  <c r="U35" i="15" s="1"/>
  <c r="AH35" i="15" s="1"/>
  <c r="V35" i="15" s="1"/>
  <c r="AV57" i="15"/>
  <c r="BI57" i="15" s="1"/>
  <c r="Q57" i="15"/>
  <c r="U57" i="15" s="1"/>
  <c r="AH57" i="15" s="1"/>
  <c r="V57" i="15" s="1"/>
  <c r="AV15" i="15"/>
  <c r="BI15" i="15" s="1"/>
  <c r="Q15" i="15"/>
  <c r="U15" i="15" s="1"/>
  <c r="AH15" i="15" s="1"/>
  <c r="V15" i="15" s="1"/>
  <c r="Q98" i="15"/>
  <c r="U98" i="15" s="1"/>
  <c r="AG98" i="15" s="1"/>
  <c r="AV98" i="15"/>
  <c r="BI98" i="15" s="1"/>
  <c r="AH33" i="15"/>
  <c r="AG33" i="15"/>
  <c r="W33" i="15" s="1"/>
  <c r="AV108" i="15"/>
  <c r="BI108" i="15" s="1"/>
  <c r="Q108" i="15"/>
  <c r="U108" i="15" s="1"/>
  <c r="AH108" i="15" s="1"/>
  <c r="V108" i="15" s="1"/>
  <c r="AV92" i="15"/>
  <c r="BI92" i="15" s="1"/>
  <c r="Q92" i="15"/>
  <c r="U92" i="15" s="1"/>
  <c r="AG92" i="15" s="1"/>
  <c r="BI104" i="15"/>
  <c r="Q91" i="15"/>
  <c r="U91" i="15" s="1"/>
  <c r="AG91" i="15" s="1"/>
  <c r="AV91" i="15"/>
  <c r="BI91" i="15" s="1"/>
  <c r="AV79" i="15"/>
  <c r="BI79" i="15" s="1"/>
  <c r="Q79" i="15"/>
  <c r="U79" i="15" s="1"/>
  <c r="AH79" i="15" s="1"/>
  <c r="V79" i="15" s="1"/>
  <c r="AH59" i="15"/>
  <c r="V59" i="15" s="1"/>
  <c r="Q121" i="15"/>
  <c r="U121" i="15" s="1"/>
  <c r="AH121" i="15" s="1"/>
  <c r="V121" i="15" s="1"/>
  <c r="AV121" i="15"/>
  <c r="BI121" i="15" s="1"/>
  <c r="AH45" i="15"/>
  <c r="V45" i="15" s="1"/>
  <c r="AG45" i="15"/>
  <c r="Q23" i="15"/>
  <c r="U23" i="15" s="1"/>
  <c r="AV23" i="15"/>
  <c r="BI23" i="15" s="1"/>
  <c r="AV86" i="15"/>
  <c r="BI86" i="15" s="1"/>
  <c r="Q86" i="15"/>
  <c r="U86" i="15" s="1"/>
  <c r="AH86" i="15" s="1"/>
  <c r="V86" i="15" s="1"/>
  <c r="Q44" i="15"/>
  <c r="U44" i="15" s="1"/>
  <c r="AH44" i="15" s="1"/>
  <c r="V44" i="15" s="1"/>
  <c r="AV44" i="15"/>
  <c r="BI44" i="15" s="1"/>
  <c r="AV51" i="15"/>
  <c r="BI51" i="15" s="1"/>
  <c r="Q51" i="15"/>
  <c r="U51" i="15" s="1"/>
  <c r="AG51" i="15" s="1"/>
  <c r="Q28" i="15"/>
  <c r="U28" i="15" s="1"/>
  <c r="AH28" i="15" s="1"/>
  <c r="V28" i="15" s="1"/>
  <c r="AV28" i="15"/>
  <c r="BI28" i="15" s="1"/>
  <c r="Q31" i="15"/>
  <c r="U31" i="15" s="1"/>
  <c r="AH31" i="15" s="1"/>
  <c r="V31" i="15" s="1"/>
  <c r="AV31" i="15"/>
  <c r="BI31" i="15" s="1"/>
  <c r="Q58" i="15"/>
  <c r="U58" i="15" s="1"/>
  <c r="AH58" i="15" s="1"/>
  <c r="V58" i="15" s="1"/>
  <c r="AV58" i="15"/>
  <c r="BI58" i="15" s="1"/>
  <c r="BI54" i="15"/>
  <c r="AV21" i="15"/>
  <c r="BI21" i="15" s="1"/>
  <c r="Q21" i="15"/>
  <c r="U21" i="15" s="1"/>
  <c r="Q24" i="15"/>
  <c r="U24" i="15" s="1"/>
  <c r="AH24" i="15" s="1"/>
  <c r="V24" i="15" s="1"/>
  <c r="AV24" i="15"/>
  <c r="BI24" i="15" s="1"/>
  <c r="Q13" i="15"/>
  <c r="U13" i="15" s="1"/>
  <c r="AH13" i="15" s="1"/>
  <c r="V13" i="15" s="1"/>
  <c r="AV13" i="15"/>
  <c r="BI13" i="15" s="1"/>
  <c r="Q32" i="15"/>
  <c r="U32" i="15" s="1"/>
  <c r="AH32" i="15" s="1"/>
  <c r="V32" i="15" s="1"/>
  <c r="AV32" i="15"/>
  <c r="BI32" i="15" s="1"/>
  <c r="Q120" i="15"/>
  <c r="U120" i="15" s="1"/>
  <c r="AH120" i="15" s="1"/>
  <c r="V120" i="15" s="1"/>
  <c r="AV120" i="15"/>
  <c r="BI120" i="15" s="1"/>
  <c r="AV88" i="15"/>
  <c r="BI88" i="15" s="1"/>
  <c r="Q88" i="15"/>
  <c r="U88" i="15" s="1"/>
  <c r="AH88" i="15" s="1"/>
  <c r="V88" i="15" s="1"/>
  <c r="AV87" i="15"/>
  <c r="BI87" i="15" s="1"/>
  <c r="Q87" i="15"/>
  <c r="U87" i="15" s="1"/>
  <c r="AG87" i="15" s="1"/>
  <c r="AH99" i="15"/>
  <c r="V99" i="15" s="1"/>
  <c r="AG99" i="15"/>
  <c r="AV80" i="15"/>
  <c r="BI80" i="15" s="1"/>
  <c r="Q80" i="15"/>
  <c r="U80" i="15" s="1"/>
  <c r="AH80" i="15" s="1"/>
  <c r="V80" i="15" s="1"/>
  <c r="BI111" i="15"/>
  <c r="Q55" i="15"/>
  <c r="U55" i="15" s="1"/>
  <c r="AV55" i="15"/>
  <c r="BI55" i="15" s="1"/>
  <c r="Q62" i="15"/>
  <c r="U62" i="15" s="1"/>
  <c r="AG62" i="15" s="1"/>
  <c r="AV62" i="15"/>
  <c r="BI62" i="15" s="1"/>
  <c r="AV122" i="15"/>
  <c r="BI122" i="15" s="1"/>
  <c r="Q122" i="15"/>
  <c r="U122" i="15" s="1"/>
  <c r="AH122" i="15" s="1"/>
  <c r="V122" i="15" s="1"/>
  <c r="AV60" i="15"/>
  <c r="BI60" i="15" s="1"/>
  <c r="Q60" i="15"/>
  <c r="U60" i="15" s="1"/>
  <c r="AH60" i="15" s="1"/>
  <c r="V60" i="15" s="1"/>
  <c r="AV42" i="15"/>
  <c r="BI42" i="15" s="1"/>
  <c r="Q42" i="15"/>
  <c r="U42" i="15" s="1"/>
  <c r="AH42" i="15" s="1"/>
  <c r="V42" i="15" s="1"/>
  <c r="Q85" i="15"/>
  <c r="U85" i="15" s="1"/>
  <c r="AH85" i="15" s="1"/>
  <c r="V85" i="15" s="1"/>
  <c r="AV85" i="15"/>
  <c r="BI85" i="15" s="1"/>
  <c r="AV73" i="15"/>
  <c r="BI73" i="15" s="1"/>
  <c r="Q73" i="15"/>
  <c r="U73" i="15" s="1"/>
  <c r="AH73" i="15" s="1"/>
  <c r="V73" i="15" s="1"/>
  <c r="Q97" i="15"/>
  <c r="AV97" i="15"/>
  <c r="AV70" i="15"/>
  <c r="BI70" i="15" s="1"/>
  <c r="Q70" i="15"/>
  <c r="U70" i="15" s="1"/>
  <c r="AV115" i="15"/>
  <c r="BI115" i="15" s="1"/>
  <c r="Q115" i="15"/>
  <c r="U115" i="15" s="1"/>
  <c r="AG115" i="15" s="1"/>
  <c r="AV118" i="15"/>
  <c r="BI118" i="15" s="1"/>
  <c r="Q118" i="15"/>
  <c r="U118" i="15" s="1"/>
  <c r="AH118" i="15" s="1"/>
  <c r="V118" i="15" s="1"/>
  <c r="Q90" i="15"/>
  <c r="U90" i="15" s="1"/>
  <c r="AG90" i="15" s="1"/>
  <c r="AV90" i="15"/>
  <c r="BI90" i="15" s="1"/>
  <c r="Q72" i="15"/>
  <c r="U72" i="15" s="1"/>
  <c r="AV72" i="15"/>
  <c r="BI72" i="15" s="1"/>
  <c r="AV39" i="15"/>
  <c r="BI39" i="15" s="1"/>
  <c r="Q39" i="15"/>
  <c r="U39" i="15" s="1"/>
  <c r="AH39" i="15" s="1"/>
  <c r="V39" i="15" s="1"/>
  <c r="AV67" i="15"/>
  <c r="BI67" i="15" s="1"/>
  <c r="Q67" i="15"/>
  <c r="U67" i="15" s="1"/>
  <c r="AG67" i="15" s="1"/>
  <c r="AV68" i="15"/>
  <c r="BI68" i="15" s="1"/>
  <c r="Q68" i="15"/>
  <c r="U68" i="15" s="1"/>
  <c r="AH68" i="15" s="1"/>
  <c r="V68" i="15" s="1"/>
  <c r="AV36" i="15"/>
  <c r="BI36" i="15" s="1"/>
  <c r="Q36" i="15"/>
  <c r="U36" i="15" s="1"/>
  <c r="AG36" i="15" s="1"/>
  <c r="Q30" i="15"/>
  <c r="U30" i="15" s="1"/>
  <c r="AH30" i="15" s="1"/>
  <c r="V30" i="15" s="1"/>
  <c r="AV30" i="15"/>
  <c r="BI30" i="15" s="1"/>
  <c r="Q14" i="15"/>
  <c r="U14" i="15" s="1"/>
  <c r="AH14" i="15" s="1"/>
  <c r="V14" i="15" s="1"/>
  <c r="AV14" i="15"/>
  <c r="BI14" i="15" s="1"/>
  <c r="AV125" i="15"/>
  <c r="BI125" i="15" s="1"/>
  <c r="Q125" i="15"/>
  <c r="U125" i="15" s="1"/>
  <c r="Q105" i="15"/>
  <c r="U105" i="15" s="1"/>
  <c r="AH105" i="15" s="1"/>
  <c r="V105" i="15" s="1"/>
  <c r="AV105" i="15"/>
  <c r="BI105" i="15" s="1"/>
  <c r="Q93" i="15"/>
  <c r="U93" i="15" s="1"/>
  <c r="AV93" i="15"/>
  <c r="BI93" i="15" s="1"/>
  <c r="Q66" i="15"/>
  <c r="U66" i="15" s="1"/>
  <c r="AH66" i="15" s="1"/>
  <c r="V66" i="15" s="1"/>
  <c r="AV66" i="15"/>
  <c r="BI66" i="15" s="1"/>
  <c r="Q64" i="15"/>
  <c r="U64" i="15" s="1"/>
  <c r="AH64" i="15" s="1"/>
  <c r="V64" i="15" s="1"/>
  <c r="AV64" i="15"/>
  <c r="BI64" i="15" s="1"/>
  <c r="Q63" i="15"/>
  <c r="AV63" i="15"/>
  <c r="BI63" i="15" s="1"/>
  <c r="AH34" i="15"/>
  <c r="V34" i="15" s="1"/>
  <c r="AV33" i="15"/>
  <c r="BI33" i="15" s="1"/>
  <c r="Q33" i="15"/>
  <c r="BA12" i="15"/>
  <c r="BA127" i="15" s="1"/>
  <c r="K12" i="15"/>
  <c r="Q26" i="15"/>
  <c r="U26" i="15" s="1"/>
  <c r="AG26" i="15" s="1"/>
  <c r="AV26" i="15"/>
  <c r="BI26" i="15" s="1"/>
  <c r="AV56" i="15"/>
  <c r="BI56" i="15" s="1"/>
  <c r="Q56" i="15"/>
  <c r="U56" i="15" s="1"/>
  <c r="AH56" i="15" s="1"/>
  <c r="V56" i="15" s="1"/>
  <c r="AV101" i="15"/>
  <c r="BI101" i="15" s="1"/>
  <c r="Q101" i="15"/>
  <c r="U101" i="15" s="1"/>
  <c r="AH101" i="15" s="1"/>
  <c r="V101" i="15" s="1"/>
  <c r="Q124" i="15"/>
  <c r="U124" i="15" s="1"/>
  <c r="AH124" i="15" s="1"/>
  <c r="V124" i="15" s="1"/>
  <c r="AV124" i="15"/>
  <c r="BI124" i="15" s="1"/>
  <c r="Q113" i="15"/>
  <c r="U113" i="15" s="1"/>
  <c r="AG113" i="15" s="1"/>
  <c r="AV113" i="15"/>
  <c r="BI113" i="15" s="1"/>
  <c r="AV109" i="15"/>
  <c r="BI109" i="15" s="1"/>
  <c r="Q109" i="15"/>
  <c r="U109" i="15" s="1"/>
  <c r="AH109" i="15" s="1"/>
  <c r="V109" i="15" s="1"/>
  <c r="AV103" i="15"/>
  <c r="BI103" i="15" s="1"/>
  <c r="Q103" i="15"/>
  <c r="U103" i="15" s="1"/>
  <c r="AG103" i="15" s="1"/>
  <c r="AV112" i="15"/>
  <c r="BI112" i="15" s="1"/>
  <c r="Q112" i="15"/>
  <c r="U112" i="15" s="1"/>
  <c r="AH112" i="15" s="1"/>
  <c r="V112" i="15" s="1"/>
  <c r="AV116" i="15"/>
  <c r="BI116" i="15" s="1"/>
  <c r="Q116" i="15"/>
  <c r="U116" i="15" s="1"/>
  <c r="AH116" i="15" s="1"/>
  <c r="V116" i="15" s="1"/>
  <c r="AH71" i="15"/>
  <c r="V71" i="15" s="1"/>
  <c r="AG71" i="15"/>
  <c r="AV83" i="15"/>
  <c r="BI83" i="15" s="1"/>
  <c r="Q83" i="15"/>
  <c r="U83" i="15" s="1"/>
  <c r="AH83" i="15" s="1"/>
  <c r="V83" i="15" s="1"/>
  <c r="Q96" i="15"/>
  <c r="U96" i="15" s="1"/>
  <c r="AV96" i="15"/>
  <c r="BI96" i="15" s="1"/>
  <c r="Q94" i="15"/>
  <c r="U94" i="15" s="1"/>
  <c r="AH94" i="15" s="1"/>
  <c r="V94" i="15" s="1"/>
  <c r="AV94" i="15"/>
  <c r="BI94" i="15" s="1"/>
  <c r="Q123" i="15"/>
  <c r="U123" i="15" s="1"/>
  <c r="AG123" i="15" s="1"/>
  <c r="AV123" i="15"/>
  <c r="BI123" i="15" s="1"/>
  <c r="Q61" i="15"/>
  <c r="U61" i="15" s="1"/>
  <c r="AH61" i="15" s="1"/>
  <c r="V61" i="15" s="1"/>
  <c r="AV61" i="15"/>
  <c r="BI61" i="15" s="1"/>
  <c r="U81" i="15"/>
  <c r="AG81" i="15" s="1"/>
  <c r="AG47" i="15"/>
  <c r="Q40" i="15"/>
  <c r="U40" i="15" s="1"/>
  <c r="AG40" i="15" s="1"/>
  <c r="AV40" i="15"/>
  <c r="BI40" i="15" s="1"/>
  <c r="AV38" i="15"/>
  <c r="BI38" i="15" s="1"/>
  <c r="Q38" i="15"/>
  <c r="U38" i="15" s="1"/>
  <c r="AG38" i="15" s="1"/>
  <c r="Q78" i="15"/>
  <c r="U78" i="15" s="1"/>
  <c r="AH78" i="15" s="1"/>
  <c r="V78" i="15" s="1"/>
  <c r="AV78" i="15"/>
  <c r="BI78" i="15" s="1"/>
  <c r="BI76" i="15"/>
  <c r="Q27" i="15"/>
  <c r="U27" i="15" s="1"/>
  <c r="AV27" i="15"/>
  <c r="BI27" i="15" s="1"/>
  <c r="U107" i="15"/>
  <c r="AH107" i="15" s="1"/>
  <c r="V107" i="15" s="1"/>
  <c r="BI37" i="15"/>
  <c r="Q20" i="15"/>
  <c r="U20" i="15" s="1"/>
  <c r="AG20" i="15" s="1"/>
  <c r="AV20" i="15"/>
  <c r="BI20" i="15" s="1"/>
  <c r="V126" i="18" l="1"/>
  <c r="Z11" i="18"/>
  <c r="Z126" i="18" s="1"/>
  <c r="BI100" i="15"/>
  <c r="AG111" i="15"/>
  <c r="V126" i="17"/>
  <c r="Z11" i="17"/>
  <c r="Z126" i="17" s="1"/>
  <c r="AV127" i="16"/>
  <c r="BI12" i="16"/>
  <c r="BI127" i="16" s="1"/>
  <c r="Q127" i="16"/>
  <c r="U12" i="16"/>
  <c r="AH37" i="15"/>
  <c r="V37" i="15" s="1"/>
  <c r="W37" i="15" s="1"/>
  <c r="AH53" i="15"/>
  <c r="V53" i="15" s="1"/>
  <c r="W53" i="15" s="1"/>
  <c r="AH76" i="15"/>
  <c r="V76" i="15" s="1"/>
  <c r="K127" i="15"/>
  <c r="AH75" i="15"/>
  <c r="V75" i="15" s="1"/>
  <c r="W75" i="15" s="1"/>
  <c r="AH43" i="15"/>
  <c r="V43" i="15" s="1"/>
  <c r="AG43" i="15"/>
  <c r="AG89" i="15"/>
  <c r="W89" i="15" s="1"/>
  <c r="O12" i="15"/>
  <c r="O127" i="15" s="1"/>
  <c r="AE127" i="15"/>
  <c r="AG19" i="15"/>
  <c r="W19" i="15" s="1"/>
  <c r="AH54" i="15"/>
  <c r="V54" i="15" s="1"/>
  <c r="AG32" i="15"/>
  <c r="W32" i="15" s="1"/>
  <c r="Z32" i="15" s="1"/>
  <c r="AH117" i="15"/>
  <c r="V117" i="15" s="1"/>
  <c r="W117" i="15" s="1"/>
  <c r="AG57" i="15"/>
  <c r="W57" i="15" s="1"/>
  <c r="AG35" i="15"/>
  <c r="W35" i="15" s="1"/>
  <c r="AH110" i="15"/>
  <c r="V110" i="15" s="1"/>
  <c r="W110" i="15" s="1"/>
  <c r="AH50" i="15"/>
  <c r="V50" i="15" s="1"/>
  <c r="W50" i="15" s="1"/>
  <c r="AH69" i="15"/>
  <c r="V69" i="15" s="1"/>
  <c r="W69" i="15" s="1"/>
  <c r="AG77" i="15"/>
  <c r="W77" i="15" s="1"/>
  <c r="AH91" i="15"/>
  <c r="V91" i="15" s="1"/>
  <c r="W91" i="15" s="1"/>
  <c r="AG105" i="15"/>
  <c r="W105" i="15" s="1"/>
  <c r="AG13" i="15"/>
  <c r="W13" i="15" s="1"/>
  <c r="AG31" i="15"/>
  <c r="W31" i="15" s="1"/>
  <c r="AG96" i="15"/>
  <c r="AH22" i="15"/>
  <c r="V22" i="15" s="1"/>
  <c r="W22" i="15" s="1"/>
  <c r="AH114" i="15"/>
  <c r="V114" i="15" s="1"/>
  <c r="W114" i="15" s="1"/>
  <c r="AG104" i="15"/>
  <c r="W104" i="15" s="1"/>
  <c r="AG102" i="15"/>
  <c r="W102" i="15" s="1"/>
  <c r="Z102" i="15" s="1"/>
  <c r="AH100" i="15"/>
  <c r="V100" i="15" s="1"/>
  <c r="AG100" i="15"/>
  <c r="AH98" i="15"/>
  <c r="V98" i="15" s="1"/>
  <c r="AG94" i="15"/>
  <c r="W94" i="15" s="1"/>
  <c r="AH90" i="15"/>
  <c r="V90" i="15" s="1"/>
  <c r="W90" i="15" s="1"/>
  <c r="Z90" i="15" s="1"/>
  <c r="AG88" i="15"/>
  <c r="W88" i="15" s="1"/>
  <c r="Z88" i="15" s="1"/>
  <c r="AG78" i="15"/>
  <c r="W78" i="15" s="1"/>
  <c r="Z78" i="15" s="1"/>
  <c r="AG52" i="15"/>
  <c r="W52" i="15" s="1"/>
  <c r="Z52" i="15" s="1"/>
  <c r="AH48" i="15"/>
  <c r="V48" i="15" s="1"/>
  <c r="W48" i="15" s="1"/>
  <c r="AG46" i="15"/>
  <c r="W46" i="15" s="1"/>
  <c r="AH38" i="15"/>
  <c r="V38" i="15" s="1"/>
  <c r="W38" i="15" s="1"/>
  <c r="Z38" i="15" s="1"/>
  <c r="AH26" i="15"/>
  <c r="V26" i="15" s="1"/>
  <c r="W26" i="15" s="1"/>
  <c r="AG49" i="15"/>
  <c r="AH49" i="15"/>
  <c r="V49" i="15" s="1"/>
  <c r="AH36" i="15"/>
  <c r="V36" i="15" s="1"/>
  <c r="W36" i="15" s="1"/>
  <c r="AG108" i="15"/>
  <c r="W108" i="15" s="1"/>
  <c r="Z108" i="15" s="1"/>
  <c r="AG18" i="15"/>
  <c r="W18" i="15" s="1"/>
  <c r="Z18" i="15" s="1"/>
  <c r="AH51" i="15"/>
  <c r="V51" i="15" s="1"/>
  <c r="W51" i="15" s="1"/>
  <c r="AH92" i="15"/>
  <c r="V92" i="15" s="1"/>
  <c r="W92" i="15" s="1"/>
  <c r="AH67" i="15"/>
  <c r="V67" i="15" s="1"/>
  <c r="W67" i="15" s="1"/>
  <c r="AG109" i="15"/>
  <c r="W109" i="15" s="1"/>
  <c r="AH20" i="15"/>
  <c r="V20" i="15" s="1"/>
  <c r="W20" i="15" s="1"/>
  <c r="W111" i="15"/>
  <c r="W76" i="15"/>
  <c r="Z76" i="15" s="1"/>
  <c r="AG60" i="15"/>
  <c r="W60" i="15" s="1"/>
  <c r="Z60" i="15" s="1"/>
  <c r="AH96" i="15"/>
  <c r="AG85" i="15"/>
  <c r="W85" i="15" s="1"/>
  <c r="AG30" i="15"/>
  <c r="W30" i="15" s="1"/>
  <c r="Z30" i="15" s="1"/>
  <c r="AG14" i="15"/>
  <c r="W14" i="15" s="1"/>
  <c r="AH95" i="15"/>
  <c r="V95" i="15" s="1"/>
  <c r="W95" i="15" s="1"/>
  <c r="AG54" i="15"/>
  <c r="AG119" i="15"/>
  <c r="W119" i="15" s="1"/>
  <c r="AG121" i="15"/>
  <c r="W121" i="15" s="1"/>
  <c r="AG15" i="15"/>
  <c r="W15" i="15" s="1"/>
  <c r="AG124" i="15"/>
  <c r="W124" i="15" s="1"/>
  <c r="Z124" i="15" s="1"/>
  <c r="AH41" i="15"/>
  <c r="V41" i="15" s="1"/>
  <c r="W41" i="15" s="1"/>
  <c r="AH62" i="15"/>
  <c r="V62" i="15" s="1"/>
  <c r="W62" i="15" s="1"/>
  <c r="Z62" i="15" s="1"/>
  <c r="AG42" i="15"/>
  <c r="W42" i="15" s="1"/>
  <c r="AG61" i="15"/>
  <c r="W61" i="15" s="1"/>
  <c r="W45" i="15"/>
  <c r="W59" i="15"/>
  <c r="AH40" i="15"/>
  <c r="V40" i="15" s="1"/>
  <c r="AG66" i="15"/>
  <c r="W66" i="15" s="1"/>
  <c r="AH23" i="15"/>
  <c r="V23" i="15" s="1"/>
  <c r="AG23" i="15"/>
  <c r="AH82" i="15"/>
  <c r="V82" i="15" s="1"/>
  <c r="AG82" i="15"/>
  <c r="AG118" i="15"/>
  <c r="W118" i="15" s="1"/>
  <c r="AG122" i="15"/>
  <c r="W122" i="15" s="1"/>
  <c r="Z122" i="15" s="1"/>
  <c r="AG80" i="15"/>
  <c r="W80" i="15" s="1"/>
  <c r="W47" i="15"/>
  <c r="AG79" i="15"/>
  <c r="W79" i="15" s="1"/>
  <c r="AH113" i="15"/>
  <c r="V113" i="15" s="1"/>
  <c r="W113" i="15" s="1"/>
  <c r="AH29" i="15"/>
  <c r="V29" i="15" s="1"/>
  <c r="W29" i="15" s="1"/>
  <c r="AG86" i="15"/>
  <c r="W86" i="15" s="1"/>
  <c r="W71" i="15"/>
  <c r="AG93" i="15"/>
  <c r="AH93" i="15"/>
  <c r="V93" i="15" s="1"/>
  <c r="AH55" i="15"/>
  <c r="V55" i="15" s="1"/>
  <c r="AG55" i="15"/>
  <c r="AH87" i="15"/>
  <c r="V87" i="15" s="1"/>
  <c r="W87" i="15" s="1"/>
  <c r="AH103" i="15"/>
  <c r="V103" i="15" s="1"/>
  <c r="W103" i="15" s="1"/>
  <c r="AG83" i="15"/>
  <c r="W83" i="15" s="1"/>
  <c r="AG101" i="15"/>
  <c r="W101" i="15" s="1"/>
  <c r="AG44" i="15"/>
  <c r="W44" i="15" s="1"/>
  <c r="Z44" i="15" s="1"/>
  <c r="AH70" i="15"/>
  <c r="V70" i="15" s="1"/>
  <c r="AG70" i="15"/>
  <c r="AG39" i="15"/>
  <c r="W39" i="15" s="1"/>
  <c r="W34" i="15"/>
  <c r="AH72" i="15"/>
  <c r="V72" i="15" s="1"/>
  <c r="AG72" i="15"/>
  <c r="W99" i="15"/>
  <c r="AG120" i="15"/>
  <c r="W120" i="15" s="1"/>
  <c r="Z120" i="15" s="1"/>
  <c r="AH21" i="15"/>
  <c r="V21" i="15" s="1"/>
  <c r="AG21" i="15"/>
  <c r="AH123" i="15"/>
  <c r="V123" i="15" s="1"/>
  <c r="W123" i="15" s="1"/>
  <c r="AG116" i="15"/>
  <c r="W116" i="15" s="1"/>
  <c r="Z116" i="15" s="1"/>
  <c r="AH74" i="15"/>
  <c r="V74" i="15" s="1"/>
  <c r="W74" i="15" s="1"/>
  <c r="AG73" i="15"/>
  <c r="W73" i="15" s="1"/>
  <c r="AG28" i="15"/>
  <c r="W28" i="15" s="1"/>
  <c r="Z28" i="15" s="1"/>
  <c r="AG112" i="15"/>
  <c r="W112" i="15" s="1"/>
  <c r="Z112" i="15" s="1"/>
  <c r="AH16" i="15"/>
  <c r="V16" i="15" s="1"/>
  <c r="W16" i="15" s="1"/>
  <c r="AG24" i="15"/>
  <c r="W24" i="15" s="1"/>
  <c r="Z24" i="15" s="1"/>
  <c r="AG65" i="15"/>
  <c r="W65" i="15" s="1"/>
  <c r="AH81" i="15"/>
  <c r="V81" i="15" s="1"/>
  <c r="W81" i="15" s="1"/>
  <c r="AG58" i="15"/>
  <c r="W58" i="15" s="1"/>
  <c r="AH27" i="15"/>
  <c r="V27" i="15" s="1"/>
  <c r="AG27" i="15"/>
  <c r="S12" i="15"/>
  <c r="S127" i="15" s="1"/>
  <c r="AH106" i="15"/>
  <c r="V106" i="15" s="1"/>
  <c r="AG56" i="15"/>
  <c r="W56" i="15" s="1"/>
  <c r="Z56" i="15" s="1"/>
  <c r="AG68" i="15"/>
  <c r="W68" i="15" s="1"/>
  <c r="Z68" i="15" s="1"/>
  <c r="AH115" i="15"/>
  <c r="V115" i="15" s="1"/>
  <c r="W115" i="15" s="1"/>
  <c r="AH17" i="15"/>
  <c r="V17" i="15" s="1"/>
  <c r="W17" i="15" s="1"/>
  <c r="AG64" i="15"/>
  <c r="W64" i="15" s="1"/>
  <c r="Z64" i="15" s="1"/>
  <c r="AG84" i="15"/>
  <c r="W84" i="15" s="1"/>
  <c r="Z84" i="15" s="1"/>
  <c r="AG107" i="15"/>
  <c r="W107" i="15" s="1"/>
  <c r="AV12" i="15"/>
  <c r="AV127" i="15" s="1"/>
  <c r="Q12" i="15"/>
  <c r="Q127" i="15" s="1"/>
  <c r="AH125" i="15"/>
  <c r="V125" i="15" s="1"/>
  <c r="AG125" i="15"/>
  <c r="U127" i="16" l="1"/>
  <c r="AH12" i="16"/>
  <c r="AG12" i="16"/>
  <c r="W43" i="15"/>
  <c r="W54" i="15"/>
  <c r="Z54" i="15" s="1"/>
  <c r="W49" i="15"/>
  <c r="W55" i="15"/>
  <c r="W82" i="15"/>
  <c r="W27" i="15"/>
  <c r="W21" i="15"/>
  <c r="V96" i="15"/>
  <c r="W100" i="15"/>
  <c r="Z100" i="15" s="1"/>
  <c r="W98" i="15"/>
  <c r="Z98" i="15" s="1"/>
  <c r="Z26" i="15"/>
  <c r="W72" i="15"/>
  <c r="W93" i="15"/>
  <c r="Z92" i="15"/>
  <c r="W125" i="15"/>
  <c r="W70" i="15"/>
  <c r="W23" i="15"/>
  <c r="U12" i="15"/>
  <c r="U127" i="15" s="1"/>
  <c r="BI12" i="15"/>
  <c r="BI127" i="15" s="1"/>
  <c r="Z16" i="15"/>
  <c r="W106" i="15"/>
  <c r="Z106" i="15" s="1"/>
  <c r="W40" i="15"/>
  <c r="Z40" i="15" s="1"/>
  <c r="AG127" i="16" l="1"/>
  <c r="AH127" i="16"/>
  <c r="V12" i="16"/>
  <c r="W96" i="15"/>
  <c r="AH12" i="15"/>
  <c r="AG12" i="15"/>
  <c r="AG127" i="15" s="1"/>
  <c r="V127" i="16" l="1"/>
  <c r="W12" i="16"/>
  <c r="W127" i="16" s="1"/>
  <c r="V12" i="15"/>
  <c r="V127" i="15" s="1"/>
  <c r="AH127" i="15"/>
  <c r="Z96" i="15"/>
  <c r="Z12" i="16" l="1"/>
  <c r="Z127" i="16" s="1"/>
  <c r="W12" i="15"/>
  <c r="W127" i="15" s="1"/>
  <c r="Z12" i="15" l="1"/>
  <c r="Z127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V89" authorId="0" shapeId="0" xr:uid="{44446D2F-FE08-4105-8BB6-E319BF35336F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W96" authorId="0" shapeId="0" xr:uid="{9A3BBF39-B770-40B5-A7EB-974EF622AC4B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9" authorId="0" shapeId="0" xr:uid="{EF012C37-2BE1-4F31-A24D-4C4D1E5971B7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4" authorId="0" shapeId="0" xr:uid="{A9574C1B-F0BD-4883-954B-94B57D45A855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0187E3DD-6434-498C-9ECF-5586AB0A4550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80DAD76F-24BB-4B4E-A8E0-ED16D6CAE212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95146937-AD4A-4F82-A55E-A475E7BB51B0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6" authorId="0" shapeId="0" xr:uid="{1AFF71D2-5F92-4936-9DD1-FB841EFB093F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6" authorId="0" shapeId="0" xr:uid="{E51DD23F-B8DE-422A-AAB6-C09F53070DE3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W96" authorId="0" shapeId="0" xr:uid="{DCC48184-4885-4E30-8F1D-FDF18EE945B4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sharedStrings.xml><?xml version="1.0" encoding="utf-8"?>
<sst xmlns="http://schemas.openxmlformats.org/spreadsheetml/2006/main" count="4022" uniqueCount="211">
  <si>
    <t>REPUBLIC OF THE PHILIPPINES</t>
  </si>
  <si>
    <t xml:space="preserve"> </t>
  </si>
  <si>
    <t>STATE UNIVERSITIES AND COLLEGES</t>
  </si>
  <si>
    <t>PAYROLL REGISTER FOR REGULAR EMPLOYEES</t>
  </si>
  <si>
    <t>GENERAL ADMINISTRATION</t>
  </si>
  <si>
    <t>GSIS</t>
  </si>
  <si>
    <t>PAGIBIG</t>
  </si>
  <si>
    <t>RT. INS.</t>
  </si>
  <si>
    <t>EC</t>
  </si>
  <si>
    <t>NO.</t>
  </si>
  <si>
    <t xml:space="preserve">NAME      </t>
  </si>
  <si>
    <t>POSITION</t>
  </si>
  <si>
    <t>ABS.</t>
  </si>
  <si>
    <t>D</t>
  </si>
  <si>
    <t>H</t>
  </si>
  <si>
    <t>M</t>
  </si>
  <si>
    <t>GFAL</t>
  </si>
  <si>
    <t>CPL</t>
  </si>
  <si>
    <t>ARREARS</t>
  </si>
  <si>
    <t>MPL</t>
  </si>
  <si>
    <t>FEU</t>
  </si>
  <si>
    <t>AGNAS. RAMON A.</t>
  </si>
  <si>
    <t>COOK I</t>
  </si>
  <si>
    <t>ANSIGOT, CERILA B.</t>
  </si>
  <si>
    <t xml:space="preserve">SEC.  </t>
  </si>
  <si>
    <t>GUARD I</t>
  </si>
  <si>
    <t>BARBARONA, DANICA ANN D.</t>
  </si>
  <si>
    <t>ADMIN.</t>
  </si>
  <si>
    <t>AIDE III</t>
  </si>
  <si>
    <t>CABRERA, MATEO JR. B.</t>
  </si>
  <si>
    <t>GUARD III</t>
  </si>
  <si>
    <t>CALISING, EMILIE R.</t>
  </si>
  <si>
    <t>CALUPAS, JOHNNY S.</t>
  </si>
  <si>
    <t xml:space="preserve">AIDE II </t>
  </si>
  <si>
    <t>CAMANNONG, JERRY L.</t>
  </si>
  <si>
    <t>CANLAS, RODOLFO S.</t>
  </si>
  <si>
    <t>AIDE I</t>
  </si>
  <si>
    <t>CASTILLO, CLARINDA E.</t>
  </si>
  <si>
    <t>CASUGA, HANNAH LORRAINE A.</t>
  </si>
  <si>
    <t>CORNELIO, JOSE R.</t>
  </si>
  <si>
    <t>OFFICER V</t>
  </si>
  <si>
    <t>FAMILARA, GILDA S.</t>
  </si>
  <si>
    <t xml:space="preserve">BOARD </t>
  </si>
  <si>
    <t>SEC V.</t>
  </si>
  <si>
    <t>GUBATON, EVA KAREN C.</t>
  </si>
  <si>
    <t>IBARRIENTOS, CATALINO V.</t>
  </si>
  <si>
    <t>SEC. GUARD I</t>
  </si>
  <si>
    <t>JACINTO, ESPERANZA S.</t>
  </si>
  <si>
    <t>INCREMENT</t>
  </si>
  <si>
    <t>ASST. III</t>
  </si>
  <si>
    <t>LIPNICA, MANUEL JR. S.</t>
  </si>
  <si>
    <t>SUC</t>
  </si>
  <si>
    <t>MANINGAT, GENEROSO JR. A.</t>
  </si>
  <si>
    <t>MERCADO, RONALYN JOY E.</t>
  </si>
  <si>
    <t>NUQUE, ANTHONY M.</t>
  </si>
  <si>
    <t>OCHOA. PEGGY M.</t>
  </si>
  <si>
    <t>MED. OFF. III</t>
  </si>
  <si>
    <t>PEÑA, ROCELYN A.</t>
  </si>
  <si>
    <t>ADMIN. OFF. I</t>
  </si>
  <si>
    <t xml:space="preserve">ROLDAN, DANA J. </t>
  </si>
  <si>
    <t>RULLODA, JOY B.</t>
  </si>
  <si>
    <t>SAKAINO, YUICHI JR. R.</t>
  </si>
  <si>
    <t>SOLIS, MAE M.</t>
  </si>
  <si>
    <t>SOTTO, ALVIN DALEMAR T.</t>
  </si>
  <si>
    <t>DENTIST II</t>
  </si>
  <si>
    <t>TABILISMA, KECY MIRASOL C.</t>
  </si>
  <si>
    <t>TRIÑANES, CRISTINA T.</t>
  </si>
  <si>
    <t>VILLACERAN, AVELINO V.</t>
  </si>
  <si>
    <t>ZETA, RODRIGO P.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</si>
  <si>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</si>
  <si>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</si>
  <si>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</si>
  <si>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</si>
  <si>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</si>
  <si>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</si>
  <si>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</si>
  <si>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</si>
  <si>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 xml:space="preserve">Director, FMS </t>
  </si>
  <si>
    <t>President</t>
  </si>
  <si>
    <t>ADMIN. OFF. IV</t>
  </si>
  <si>
    <t>ADMIN. OFF. III</t>
  </si>
  <si>
    <t>ADMIN. ASST. II</t>
  </si>
  <si>
    <t>NURSE II</t>
  </si>
  <si>
    <t>ERA, LYDIA N.</t>
  </si>
  <si>
    <t>PLANNING</t>
  </si>
  <si>
    <t>OFFICER II</t>
  </si>
  <si>
    <t>RATE NBC 188</t>
  </si>
  <si>
    <t>GROSS SALARY</t>
  </si>
  <si>
    <t>NET SALARY</t>
  </si>
  <si>
    <t>WITHHOLDING TAX</t>
  </si>
  <si>
    <t>PERSONAL LIFE/RET INS.</t>
  </si>
  <si>
    <t>GSIS SALARY LOAN</t>
  </si>
  <si>
    <t>GSIS POLICY LOAN</t>
  </si>
  <si>
    <t>TOTAL GSIS DEDS.</t>
  </si>
  <si>
    <t>PAGIBIG FUND CONT.</t>
  </si>
  <si>
    <t>PAGIBIG 2</t>
  </si>
  <si>
    <t>MULTI PURP. LOAN</t>
  </si>
  <si>
    <t>TOTAL PAGIBIG DEDS</t>
  </si>
  <si>
    <t>PHILHEALTH</t>
  </si>
  <si>
    <t>DISALLOWANCE</t>
  </si>
  <si>
    <t>LANDBANK SALARY LOAN</t>
  </si>
  <si>
    <t>EARIST CREDIT COOP.</t>
  </si>
  <si>
    <t>MTSLA SALARY LOAN</t>
  </si>
  <si>
    <t>SAVINGS &amp; LOAN (ESLAI)</t>
  </si>
  <si>
    <t>TOTAL OTHER DEDS.</t>
  </si>
  <si>
    <t>TOTAL DEDS.</t>
  </si>
  <si>
    <t>EMERGENCY LOAN (ELA)</t>
  </si>
  <si>
    <t>GSIS ARREARS</t>
  </si>
  <si>
    <t>POTOTOY, ANA CATHERINE P.</t>
  </si>
  <si>
    <t>LIST OF REMITTANCES</t>
  </si>
  <si>
    <t>ADMIN OFF. V</t>
  </si>
  <si>
    <t>INT. AUDITOR II</t>
  </si>
  <si>
    <t>ADMIN ASST. II</t>
  </si>
  <si>
    <t>PAY 2ND</t>
  </si>
  <si>
    <t>PAY 1ST</t>
  </si>
  <si>
    <t>ADMIN. OFF. V</t>
  </si>
  <si>
    <t>TOTAL AMOUNT DUE</t>
  </si>
  <si>
    <t>ADMIN OFF. II</t>
  </si>
  <si>
    <t>ADMIN OFF I</t>
  </si>
  <si>
    <t>INTERNAL AUDITOR I</t>
  </si>
  <si>
    <t xml:space="preserve">       </t>
  </si>
  <si>
    <t>KIRONG, PEDRO ROMMEL D.</t>
  </si>
  <si>
    <t>NBC594</t>
  </si>
  <si>
    <t>MARJORIE E. ONDRA</t>
  </si>
  <si>
    <t>Staff, HRMS</t>
  </si>
  <si>
    <t>Chief, HRMS</t>
  </si>
  <si>
    <t>VILLACERAN, CHARLIE V.</t>
  </si>
  <si>
    <t>ADMIN AIDE IV</t>
  </si>
  <si>
    <t>MPL LITE</t>
  </si>
  <si>
    <t>MAMARADLO, ROGELIO T.</t>
  </si>
  <si>
    <t>PRESIDENT III</t>
  </si>
  <si>
    <t>CANLAS, JEROME P.</t>
  </si>
  <si>
    <t>CASTILLO, ANJIELICA MAY C.</t>
  </si>
  <si>
    <t>DANAO, LEONARD CRIS D.</t>
  </si>
  <si>
    <t>DE GUZMAN, DIGNA G.</t>
  </si>
  <si>
    <t>DITAN, JAYPEE P.</t>
  </si>
  <si>
    <t>MANUEL, ELIJAH DENELLE E.</t>
  </si>
  <si>
    <t>MARCHAN, JOHN HARVEY P.</t>
  </si>
  <si>
    <t>NAMUAG, CEDIE JESUS N.</t>
  </si>
  <si>
    <t>PINGOL, MARK ANTHONY N.</t>
  </si>
  <si>
    <t>SARMIENTO, JONATHAN S.</t>
  </si>
  <si>
    <t>TABERMEJO, JESSIE O.</t>
  </si>
  <si>
    <t>TIPAN, FLORDELINA I.</t>
  </si>
  <si>
    <t>ALDECOA, MECHORITA L.</t>
  </si>
  <si>
    <t>BUNGAY, MICHELLE ANN M.</t>
  </si>
  <si>
    <t>CABOGATAN, PRINSES T.</t>
  </si>
  <si>
    <t>CAYANAN, ADRIAN D,</t>
  </si>
  <si>
    <t>HAPITA, JESSICA M.</t>
  </si>
  <si>
    <t>LARA, EDWIN B.</t>
  </si>
  <si>
    <t>LORENZO, JOHN LLOYD F.</t>
  </si>
  <si>
    <t>MAGDARAOG, MAY B.</t>
  </si>
  <si>
    <t>MALTO, JUDITH N.</t>
  </si>
  <si>
    <t>VALENZUELA, ARCHIE S.</t>
  </si>
  <si>
    <t>ADMIN</t>
  </si>
  <si>
    <t>AIDE VI</t>
  </si>
  <si>
    <t>INT. AUD, I</t>
  </si>
  <si>
    <t xml:space="preserve">ADMIN </t>
  </si>
  <si>
    <t>AIDE IV</t>
  </si>
  <si>
    <t>OFFICER I</t>
  </si>
  <si>
    <t>ASST. II</t>
  </si>
  <si>
    <t>ADMN</t>
  </si>
  <si>
    <t>INFO</t>
  </si>
  <si>
    <t>OFF. I</t>
  </si>
  <si>
    <t>OFF. II</t>
  </si>
  <si>
    <t>INFO SYS.</t>
  </si>
  <si>
    <t>ANA. I</t>
  </si>
  <si>
    <t>PROJ DEVT</t>
  </si>
  <si>
    <t xml:space="preserve">SEC </t>
  </si>
  <si>
    <t>(STEP 3)</t>
  </si>
  <si>
    <t>MARCH 1 - 31, 2025</t>
  </si>
  <si>
    <t>FOR THE MONTH OF MARCH 2025</t>
  </si>
  <si>
    <t>RATE NBC 594</t>
  </si>
  <si>
    <t>NBC DIFF'L 597</t>
  </si>
  <si>
    <t>APRIL 1 - 30, 2025</t>
  </si>
  <si>
    <t>FOR THE MONTH OF APRIL 2025</t>
  </si>
  <si>
    <t>MAY 1 - 31, 2025</t>
  </si>
  <si>
    <t>FOR THE MONTH OF MAY 2025</t>
  </si>
  <si>
    <t>JUNE 1 - 30, 2025</t>
  </si>
  <si>
    <t>FOR THE MONTH OF JUNE 2025</t>
  </si>
  <si>
    <t>(STEP 2)</t>
  </si>
  <si>
    <t>JULY 1 - 31, 2025</t>
  </si>
  <si>
    <t>PHIL.</t>
  </si>
  <si>
    <t>HEALTH</t>
  </si>
  <si>
    <t>AUGUST 1 - 31, 2025</t>
  </si>
  <si>
    <t>FOR THE MONTH OF AUGUST 2025</t>
  </si>
  <si>
    <t>PHIL. HEALTH</t>
  </si>
  <si>
    <t>SEPTEMBER 1 - 30, 2025</t>
  </si>
  <si>
    <t>FOR THE MONTH OF SEPTEMBER 2025</t>
  </si>
  <si>
    <t>09/2025-08/2027</t>
  </si>
  <si>
    <t>RATE 
NBC 188</t>
  </si>
  <si>
    <t>RATE 
NBC 594</t>
  </si>
  <si>
    <t>NBC 
DIFF'L 597</t>
  </si>
  <si>
    <t>GROSS
SALARY</t>
  </si>
  <si>
    <t>NET
SALARY</t>
  </si>
  <si>
    <t>WITHHOLDING
TAX</t>
  </si>
  <si>
    <t>TOTAL
GSIS DEDS.</t>
  </si>
  <si>
    <t>TOTAL 
PAGIBIG DEDS</t>
  </si>
  <si>
    <t>TOTAL 
OTHER DEDS.</t>
  </si>
  <si>
    <t>TOTAL 
AMOUNT DUE</t>
  </si>
  <si>
    <t>WITHHOLDING 
TAX</t>
  </si>
  <si>
    <t>PERSONAL
LIFE/RET INS.</t>
  </si>
  <si>
    <t>GSIS 
SALARY LOAN</t>
  </si>
  <si>
    <t>GSIS 
POLICY LOAN</t>
  </si>
  <si>
    <t>MPL 
LITE</t>
  </si>
  <si>
    <t>EMERGENCY 
LOAN (ELA)</t>
  </si>
  <si>
    <t>PAGIBIG 
FUND CONT.</t>
  </si>
  <si>
    <t>PAGIBIG
MPL</t>
  </si>
  <si>
    <t>JANUARY  1 - 31, 2025</t>
  </si>
  <si>
    <t>FOR THE MONTH OF JANUARY 2025</t>
  </si>
  <si>
    <t>FEBRUARY  1 - 28, 2025</t>
  </si>
  <si>
    <t>FOR THE MONTH OF 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</si>
</sst>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4" x14ac:knownFonts="1">
    <font>
      <sz val="10"/>
      <name val="Arial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sz val="10"/>
      <name val="Arial"/>
      <family val="2"/>
    </font>
    <font>
      <b/>
      <sz val="18"/>
      <color theme="1"/>
      <name val="Century Gothic"/>
      <family val="2"/>
    </font>
    <font>
      <sz val="16"/>
      <name val="Arial Narrow"/>
      <family val="2"/>
    </font>
    <font>
      <sz val="18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theme="1"/>
      <name val="Arial Narrow"/>
      <family val="2"/>
    </font>
    <font>
      <b/>
      <sz val="18"/>
      <color rgb="FFFF0000"/>
      <name val="Arial Narrow"/>
      <family val="2"/>
    </font>
    <font>
      <b/>
      <sz val="16"/>
      <name val="Arial Narrow"/>
      <family val="2"/>
    </font>
    <font>
      <b/>
      <sz val="18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8"/>
      <color rgb="FFFF0000"/>
      <name val="Arial Narrow"/>
      <family val="2"/>
    </font>
    <font>
      <sz val="16"/>
      <color theme="1"/>
      <name val="Century Gothic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indexed="81"/>
      <name val="Tahoma"/>
      <family val="2"/>
    </font>
    <font>
      <b/>
      <sz val="9"/>
      <color theme="1"/>
      <name val="Arial Narrow"/>
      <family val="2"/>
    </font>
    <font>
      <b/>
      <sz val="6"/>
      <color theme="1"/>
      <name val="Arial Narrow"/>
      <family val="2"/>
    </font>
    <font>
      <b/>
      <sz val="9"/>
      <name val="Arial Narrow"/>
      <family val="2"/>
    </font>
    <font>
      <b/>
      <sz val="12"/>
      <color rgb="FFFF0000"/>
      <name val="Arial Narrow"/>
      <family val="2"/>
    </font>
    <font>
      <b/>
      <sz val="14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7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20"/>
      <color theme="1"/>
      <name val="Century Gothic"/>
      <family val="2"/>
    </font>
    <font>
      <b/>
      <sz val="20"/>
      <name val="Arial Narrow"/>
      <family val="2"/>
    </font>
    <font>
      <b/>
      <sz val="20"/>
      <color rgb="FFFF0000"/>
      <name val="Arial Narrow"/>
      <family val="2"/>
    </font>
    <font>
      <sz val="20"/>
      <color theme="1"/>
      <name val="Arial Narrow"/>
      <family val="2"/>
    </font>
    <font>
      <sz val="20"/>
      <color rgb="FFFF0000"/>
      <name val="Arial Narrow"/>
      <family val="2"/>
    </font>
    <font>
      <sz val="2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9"/>
      <color rgb="FFFF0000"/>
      <name val="Arial Narrow"/>
      <family val="2"/>
    </font>
    <font>
      <sz val="14"/>
      <name val="Arial Narrow"/>
      <family val="2"/>
    </font>
    <font>
      <b/>
      <sz val="18"/>
      <name val="Century Gothic"/>
      <family val="2"/>
    </font>
    <font>
      <b/>
      <sz val="14"/>
      <name val="Arial Narrow"/>
      <family val="2"/>
    </font>
    <font>
      <b/>
      <sz val="6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7"/>
      <name val="Arial Narrow"/>
      <family val="2"/>
    </font>
    <font>
      <b/>
      <sz val="11"/>
      <name val="Arial Narrow"/>
      <family val="2"/>
    </font>
    <font>
      <b/>
      <sz val="20"/>
      <name val="Century Gothic"/>
      <family val="2"/>
    </font>
    <font>
      <sz val="10"/>
      <name val="Arial Narrow"/>
      <family val="2"/>
    </font>
    <font>
      <sz val="16"/>
      <name val="Century Gothic"/>
      <family val="2"/>
    </font>
    <font>
      <sz val="9"/>
      <name val="Arial Narrow"/>
      <family val="2"/>
    </font>
    <font>
      <b/>
      <sz val="17.5"/>
      <color theme="1"/>
      <name val="Arial Narrow"/>
      <family val="2"/>
    </font>
    <font>
      <b/>
      <sz val="12"/>
      <color theme="1"/>
      <name val="Arial Narrow"/>
      <family val="2"/>
    </font>
    <font>
      <b/>
      <sz val="17.5"/>
      <name val="Arial Narrow"/>
      <family val="2"/>
    </font>
    <font>
      <b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22">
    <xf numFmtId="0" fontId="0" fillId="0" borderId="0" xfId="0"/>
    <xf numFmtId="0" fontId="6" fillId="0" borderId="0" xfId="0" applyFont="1"/>
    <xf numFmtId="164" fontId="32" fillId="2" borderId="1" xfId="1" applyFont="1" applyFill="1" applyBorder="1"/>
    <xf numFmtId="0" fontId="32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shrinkToFit="1"/>
    </xf>
    <xf numFmtId="0" fontId="14" fillId="2" borderId="1" xfId="0" applyFont="1" applyFill="1" applyBorder="1" applyAlignment="1">
      <alignment horizontal="left" shrinkToFit="1"/>
    </xf>
    <xf numFmtId="0" fontId="32" fillId="2" borderId="1" xfId="0" applyFont="1" applyFill="1" applyBorder="1"/>
    <xf numFmtId="164" fontId="32" fillId="2" borderId="1" xfId="1" applyFont="1" applyFill="1" applyBorder="1" applyAlignment="1">
      <alignment horizontal="center"/>
    </xf>
    <xf numFmtId="164" fontId="32" fillId="2" borderId="1" xfId="0" applyNumberFormat="1" applyFont="1" applyFill="1" applyBorder="1" applyAlignment="1">
      <alignment horizontal="center"/>
    </xf>
    <xf numFmtId="164" fontId="32" fillId="2" borderId="1" xfId="0" applyNumberFormat="1" applyFont="1" applyFill="1" applyBorder="1" applyAlignment="1">
      <alignment shrinkToFit="1"/>
    </xf>
    <xf numFmtId="164" fontId="29" fillId="2" borderId="1" xfId="1" applyFont="1" applyFill="1" applyBorder="1"/>
    <xf numFmtId="164" fontId="29" fillId="2" borderId="2" xfId="1" applyFont="1" applyFill="1" applyBorder="1"/>
    <xf numFmtId="164" fontId="29" fillId="2" borderId="40" xfId="1" applyFont="1" applyFill="1" applyBorder="1"/>
    <xf numFmtId="164" fontId="29" fillId="2" borderId="26" xfId="1" applyFont="1" applyFill="1" applyBorder="1"/>
    <xf numFmtId="164" fontId="32" fillId="2" borderId="13" xfId="1" applyFont="1" applyFill="1" applyBorder="1"/>
    <xf numFmtId="164" fontId="32" fillId="2" borderId="3" xfId="1" applyFont="1" applyFill="1" applyBorder="1"/>
    <xf numFmtId="164" fontId="34" fillId="2" borderId="1" xfId="1" applyFont="1" applyFill="1" applyBorder="1"/>
    <xf numFmtId="2" fontId="32" fillId="2" borderId="19" xfId="0" applyNumberFormat="1" applyFont="1" applyFill="1" applyBorder="1"/>
    <xf numFmtId="164" fontId="33" fillId="2" borderId="8" xfId="0" applyNumberFormat="1" applyFont="1" applyFill="1" applyBorder="1"/>
    <xf numFmtId="164" fontId="33" fillId="2" borderId="2" xfId="0" applyNumberFormat="1" applyFont="1" applyFill="1" applyBorder="1"/>
    <xf numFmtId="0" fontId="35" fillId="2" borderId="1" xfId="0" applyFont="1" applyFill="1" applyBorder="1" applyAlignment="1">
      <alignment horizontal="left" shrinkToFit="1"/>
    </xf>
    <xf numFmtId="2" fontId="32" fillId="2" borderId="1" xfId="0" applyNumberFormat="1" applyFont="1" applyFill="1" applyBorder="1"/>
    <xf numFmtId="164" fontId="9" fillId="2" borderId="19" xfId="0" applyNumberFormat="1" applyFont="1" applyFill="1" applyBorder="1" applyAlignment="1">
      <alignment shrinkToFit="1"/>
    </xf>
    <xf numFmtId="0" fontId="30" fillId="2" borderId="0" xfId="0" applyFont="1" applyFill="1" applyAlignment="1">
      <alignment horizontal="center"/>
    </xf>
    <xf numFmtId="0" fontId="9" fillId="2" borderId="1" xfId="0" quotePrefix="1" applyFont="1" applyFill="1" applyBorder="1" applyAlignment="1">
      <alignment horizontal="left" shrinkToFit="1"/>
    </xf>
    <xf numFmtId="0" fontId="14" fillId="2" borderId="1" xfId="0" applyFont="1" applyFill="1" applyBorder="1" applyAlignment="1">
      <alignment shrinkToFit="1"/>
    </xf>
    <xf numFmtId="164" fontId="33" fillId="2" borderId="1" xfId="1" applyFont="1" applyFill="1" applyBorder="1"/>
    <xf numFmtId="165" fontId="34" fillId="2" borderId="19" xfId="1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shrinkToFit="1"/>
    </xf>
    <xf numFmtId="0" fontId="34" fillId="2" borderId="0" xfId="0" applyFont="1" applyFill="1"/>
    <xf numFmtId="0" fontId="32" fillId="2" borderId="9" xfId="0" applyFont="1" applyFill="1" applyBorder="1"/>
    <xf numFmtId="0" fontId="9" fillId="2" borderId="1" xfId="0" applyFont="1" applyFill="1" applyBorder="1"/>
    <xf numFmtId="0" fontId="14" fillId="2" borderId="1" xfId="0" quotePrefix="1" applyFont="1" applyFill="1" applyBorder="1" applyAlignment="1">
      <alignment horizontal="left" shrinkToFit="1"/>
    </xf>
    <xf numFmtId="165" fontId="34" fillId="2" borderId="1" xfId="1" applyNumberFormat="1" applyFont="1" applyFill="1" applyBorder="1"/>
    <xf numFmtId="164" fontId="36" fillId="2" borderId="1" xfId="1" applyFont="1" applyFill="1" applyBorder="1"/>
    <xf numFmtId="164" fontId="34" fillId="2" borderId="0" xfId="1" applyFont="1" applyFill="1" applyBorder="1"/>
    <xf numFmtId="17" fontId="32" fillId="2" borderId="1" xfId="1" applyNumberFormat="1" applyFont="1" applyFill="1" applyBorder="1"/>
    <xf numFmtId="164" fontId="37" fillId="2" borderId="1" xfId="1" applyFont="1" applyFill="1" applyBorder="1"/>
    <xf numFmtId="164" fontId="32" fillId="2" borderId="4" xfId="1" applyFont="1" applyFill="1" applyBorder="1"/>
    <xf numFmtId="0" fontId="32" fillId="2" borderId="4" xfId="0" applyFont="1" applyFill="1" applyBorder="1"/>
    <xf numFmtId="164" fontId="29" fillId="2" borderId="41" xfId="1" applyFont="1" applyFill="1" applyBorder="1"/>
    <xf numFmtId="0" fontId="32" fillId="2" borderId="27" xfId="0" applyFont="1" applyFill="1" applyBorder="1"/>
    <xf numFmtId="2" fontId="32" fillId="2" borderId="4" xfId="0" applyNumberFormat="1" applyFont="1" applyFill="1" applyBorder="1"/>
    <xf numFmtId="0" fontId="32" fillId="2" borderId="5" xfId="0" applyFont="1" applyFill="1" applyBorder="1"/>
    <xf numFmtId="0" fontId="32" fillId="2" borderId="6" xfId="0" applyFont="1" applyFill="1" applyBorder="1"/>
    <xf numFmtId="164" fontId="9" fillId="2" borderId="6" xfId="1" applyFont="1" applyFill="1" applyBorder="1" applyAlignment="1">
      <alignment horizontal="center"/>
    </xf>
    <xf numFmtId="0" fontId="9" fillId="2" borderId="6" xfId="0" applyFont="1" applyFill="1" applyBorder="1"/>
    <xf numFmtId="164" fontId="32" fillId="2" borderId="6" xfId="0" applyNumberFormat="1" applyFont="1" applyFill="1" applyBorder="1" applyAlignment="1">
      <alignment horizontal="center"/>
    </xf>
    <xf numFmtId="0" fontId="32" fillId="2" borderId="6" xfId="0" applyFont="1" applyFill="1" applyBorder="1" applyAlignment="1">
      <alignment shrinkToFit="1"/>
    </xf>
    <xf numFmtId="0" fontId="29" fillId="2" borderId="6" xfId="0" applyFont="1" applyFill="1" applyBorder="1"/>
    <xf numFmtId="164" fontId="29" fillId="2" borderId="23" xfId="1" applyFont="1" applyFill="1" applyBorder="1"/>
    <xf numFmtId="164" fontId="29" fillId="2" borderId="45" xfId="1" applyFont="1" applyFill="1" applyBorder="1"/>
    <xf numFmtId="164" fontId="29" fillId="2" borderId="25" xfId="1" applyFont="1" applyFill="1" applyBorder="1"/>
    <xf numFmtId="0" fontId="32" fillId="2" borderId="25" xfId="0" applyFont="1" applyFill="1" applyBorder="1"/>
    <xf numFmtId="0" fontId="32" fillId="2" borderId="14" xfId="0" applyFont="1" applyFill="1" applyBorder="1"/>
    <xf numFmtId="165" fontId="34" fillId="2" borderId="6" xfId="0" applyNumberFormat="1" applyFont="1" applyFill="1" applyBorder="1"/>
    <xf numFmtId="164" fontId="34" fillId="2" borderId="6" xfId="1" applyFont="1" applyFill="1" applyBorder="1"/>
    <xf numFmtId="165" fontId="34" fillId="2" borderId="7" xfId="0" applyNumberFormat="1" applyFont="1" applyFill="1" applyBorder="1" applyAlignment="1">
      <alignment horizontal="center"/>
    </xf>
    <xf numFmtId="164" fontId="9" fillId="2" borderId="6" xfId="1" applyFont="1" applyFill="1" applyBorder="1"/>
    <xf numFmtId="0" fontId="32" fillId="2" borderId="7" xfId="0" applyFont="1" applyFill="1" applyBorder="1" applyAlignment="1">
      <alignment shrinkToFit="1"/>
    </xf>
    <xf numFmtId="164" fontId="9" fillId="2" borderId="1" xfId="1" applyFont="1" applyFill="1" applyBorder="1" applyAlignment="1">
      <alignment shrinkToFit="1"/>
    </xf>
    <xf numFmtId="0" fontId="34" fillId="2" borderId="6" xfId="0" applyFont="1" applyFill="1" applyBorder="1"/>
    <xf numFmtId="0" fontId="7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9" fillId="2" borderId="3" xfId="0" applyFont="1" applyFill="1" applyBorder="1" applyAlignment="1">
      <alignment horizontal="center"/>
    </xf>
    <xf numFmtId="164" fontId="32" fillId="2" borderId="11" xfId="0" applyNumberFormat="1" applyFont="1" applyFill="1" applyBorder="1"/>
    <xf numFmtId="164" fontId="1" fillId="2" borderId="0" xfId="0" applyNumberFormat="1" applyFont="1" applyFill="1"/>
    <xf numFmtId="0" fontId="12" fillId="2" borderId="8" xfId="0" applyFont="1" applyFill="1" applyBorder="1" applyAlignment="1">
      <alignment shrinkToFit="1"/>
    </xf>
    <xf numFmtId="0" fontId="38" fillId="2" borderId="1" xfId="0" applyFont="1" applyFill="1" applyBorder="1" applyAlignment="1">
      <alignment horizontal="left" shrinkToFit="1"/>
    </xf>
    <xf numFmtId="0" fontId="32" fillId="2" borderId="10" xfId="0" applyFont="1" applyFill="1" applyBorder="1"/>
    <xf numFmtId="0" fontId="32" fillId="2" borderId="11" xfId="0" applyFont="1" applyFill="1" applyBorder="1" applyAlignment="1">
      <alignment horizontal="center"/>
    </xf>
    <xf numFmtId="0" fontId="32" fillId="2" borderId="11" xfId="0" applyFont="1" applyFill="1" applyBorder="1"/>
    <xf numFmtId="164" fontId="34" fillId="2" borderId="11" xfId="0" applyNumberFormat="1" applyFont="1" applyFill="1" applyBorder="1"/>
    <xf numFmtId="164" fontId="32" fillId="2" borderId="11" xfId="1" applyFont="1" applyFill="1" applyBorder="1" applyAlignment="1">
      <alignment horizontal="center"/>
    </xf>
    <xf numFmtId="164" fontId="32" fillId="2" borderId="11" xfId="0" applyNumberFormat="1" applyFont="1" applyFill="1" applyBorder="1" applyAlignment="1">
      <alignment shrinkToFit="1"/>
    </xf>
    <xf numFmtId="164" fontId="29" fillId="2" borderId="11" xfId="0" applyNumberFormat="1" applyFont="1" applyFill="1" applyBorder="1"/>
    <xf numFmtId="164" fontId="29" fillId="2" borderId="24" xfId="0" applyNumberFormat="1" applyFont="1" applyFill="1" applyBorder="1"/>
    <xf numFmtId="164" fontId="29" fillId="2" borderId="46" xfId="0" applyNumberFormat="1" applyFont="1" applyFill="1" applyBorder="1"/>
    <xf numFmtId="164" fontId="29" fillId="2" borderId="28" xfId="0" applyNumberFormat="1" applyFont="1" applyFill="1" applyBorder="1"/>
    <xf numFmtId="164" fontId="32" fillId="2" borderId="28" xfId="0" applyNumberFormat="1" applyFont="1" applyFill="1" applyBorder="1"/>
    <xf numFmtId="164" fontId="32" fillId="2" borderId="15" xfId="0" applyNumberFormat="1" applyFont="1" applyFill="1" applyBorder="1"/>
    <xf numFmtId="164" fontId="34" fillId="2" borderId="12" xfId="0" applyNumberFormat="1" applyFont="1" applyFill="1" applyBorder="1" applyAlignment="1">
      <alignment horizontal="center"/>
    </xf>
    <xf numFmtId="164" fontId="32" fillId="2" borderId="11" xfId="1" applyFont="1" applyFill="1" applyBorder="1"/>
    <xf numFmtId="164" fontId="32" fillId="2" borderId="12" xfId="0" applyNumberFormat="1" applyFont="1" applyFill="1" applyBorder="1" applyAlignment="1">
      <alignment shrinkToFit="1"/>
    </xf>
    <xf numFmtId="0" fontId="1" fillId="2" borderId="0" xfId="0" applyFont="1" applyFill="1" applyAlignment="1">
      <alignment horizontal="center"/>
    </xf>
    <xf numFmtId="164" fontId="6" fillId="2" borderId="0" xfId="0" applyNumberFormat="1" applyFont="1" applyFill="1"/>
    <xf numFmtId="164" fontId="1" fillId="2" borderId="0" xfId="1" applyFont="1" applyFill="1" applyBorder="1" applyAlignment="1">
      <alignment shrinkToFit="1"/>
    </xf>
    <xf numFmtId="0" fontId="1" fillId="2" borderId="0" xfId="0" applyFont="1" applyFill="1" applyAlignment="1">
      <alignment shrinkToFit="1"/>
    </xf>
    <xf numFmtId="164" fontId="4" fillId="2" borderId="0" xfId="0" applyNumberFormat="1" applyFont="1" applyFill="1"/>
    <xf numFmtId="164" fontId="14" fillId="2" borderId="0" xfId="0" applyNumberFormat="1" applyFont="1" applyFill="1"/>
    <xf numFmtId="16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64" fontId="15" fillId="2" borderId="0" xfId="0" applyNumberFormat="1" applyFont="1" applyFill="1"/>
    <xf numFmtId="164" fontId="1" fillId="2" borderId="0" xfId="1" applyFont="1" applyFill="1" applyBorder="1"/>
    <xf numFmtId="0" fontId="6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1" fillId="2" borderId="0" xfId="1" applyFont="1" applyFill="1" applyBorder="1" applyAlignment="1"/>
    <xf numFmtId="0" fontId="7" fillId="2" borderId="0" xfId="0" applyFont="1" applyFill="1"/>
    <xf numFmtId="0" fontId="12" fillId="2" borderId="0" xfId="0" applyFont="1" applyFill="1"/>
    <xf numFmtId="164" fontId="7" fillId="2" borderId="0" xfId="1" applyFont="1" applyFill="1" applyAlignment="1"/>
    <xf numFmtId="0" fontId="4" fillId="2" borderId="0" xfId="0" applyFont="1" applyFill="1"/>
    <xf numFmtId="164" fontId="16" fillId="2" borderId="0" xfId="0" applyNumberFormat="1" applyFont="1" applyFill="1"/>
    <xf numFmtId="164" fontId="2" fillId="2" borderId="0" xfId="0" applyNumberFormat="1" applyFont="1" applyFill="1"/>
    <xf numFmtId="164" fontId="7" fillId="2" borderId="0" xfId="1" applyFont="1" applyFill="1" applyBorder="1" applyAlignment="1"/>
    <xf numFmtId="164" fontId="7" fillId="2" borderId="0" xfId="1" applyFont="1" applyFill="1" applyBorder="1" applyAlignment="1">
      <alignment vertical="center" shrinkToFit="1"/>
    </xf>
    <xf numFmtId="164" fontId="6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shrinkToFit="1"/>
    </xf>
    <xf numFmtId="164" fontId="1" fillId="2" borderId="0" xfId="0" applyNumberFormat="1" applyFont="1" applyFill="1" applyAlignment="1">
      <alignment shrinkToFit="1"/>
    </xf>
    <xf numFmtId="164" fontId="2" fillId="2" borderId="0" xfId="0" applyNumberFormat="1" applyFont="1" applyFill="1" applyAlignment="1">
      <alignment horizontal="left"/>
    </xf>
    <xf numFmtId="164" fontId="1" fillId="2" borderId="0" xfId="1" applyFont="1" applyFill="1" applyBorder="1" applyAlignment="1">
      <alignment horizontal="center"/>
    </xf>
    <xf numFmtId="164" fontId="33" fillId="2" borderId="1" xfId="1" applyFont="1" applyFill="1" applyBorder="1" applyAlignment="1">
      <alignment shrinkToFit="1"/>
    </xf>
    <xf numFmtId="0" fontId="9" fillId="2" borderId="4" xfId="0" applyFont="1" applyFill="1" applyBorder="1" applyAlignment="1">
      <alignment shrinkToFit="1"/>
    </xf>
    <xf numFmtId="0" fontId="14" fillId="2" borderId="4" xfId="0" applyFont="1" applyFill="1" applyBorder="1" applyAlignment="1">
      <alignment shrinkToFit="1"/>
    </xf>
    <xf numFmtId="164" fontId="29" fillId="2" borderId="27" xfId="1" applyFont="1" applyFill="1" applyBorder="1"/>
    <xf numFmtId="164" fontId="32" fillId="2" borderId="34" xfId="1" applyFont="1" applyFill="1" applyBorder="1"/>
    <xf numFmtId="2" fontId="32" fillId="2" borderId="20" xfId="0" applyNumberFormat="1" applyFont="1" applyFill="1" applyBorder="1"/>
    <xf numFmtId="0" fontId="32" fillId="2" borderId="3" xfId="0" applyFont="1" applyFill="1" applyBorder="1"/>
    <xf numFmtId="164" fontId="32" fillId="2" borderId="6" xfId="1" applyFont="1" applyFill="1" applyBorder="1"/>
    <xf numFmtId="164" fontId="1" fillId="2" borderId="0" xfId="1" applyFont="1" applyFill="1"/>
    <xf numFmtId="164" fontId="1" fillId="2" borderId="0" xfId="1" applyFont="1" applyFill="1" applyAlignment="1">
      <alignment horizontal="center"/>
    </xf>
    <xf numFmtId="164" fontId="7" fillId="2" borderId="0" xfId="1" applyFont="1" applyFill="1"/>
    <xf numFmtId="164" fontId="7" fillId="2" borderId="0" xfId="1" applyFont="1" applyFill="1" applyAlignment="1">
      <alignment horizontal="center" vertical="center" wrapText="1"/>
    </xf>
    <xf numFmtId="164" fontId="9" fillId="2" borderId="3" xfId="1" applyFont="1" applyFill="1" applyBorder="1" applyAlignment="1">
      <alignment horizontal="center"/>
    </xf>
    <xf numFmtId="0" fontId="2" fillId="2" borderId="0" xfId="0" applyFont="1" applyFill="1"/>
    <xf numFmtId="0" fontId="32" fillId="2" borderId="0" xfId="0" applyFont="1" applyFill="1" applyAlignment="1">
      <alignment horizontal="center" vertical="center"/>
    </xf>
    <xf numFmtId="0" fontId="5" fillId="2" borderId="0" xfId="0" applyFont="1" applyFill="1"/>
    <xf numFmtId="0" fontId="15" fillId="2" borderId="0" xfId="0" applyFont="1" applyFill="1"/>
    <xf numFmtId="0" fontId="1" fillId="2" borderId="0" xfId="0" quotePrefix="1" applyFont="1" applyFill="1"/>
    <xf numFmtId="0" fontId="32" fillId="2" borderId="0" xfId="0" applyFont="1" applyFill="1" applyAlignment="1">
      <alignment vertical="center"/>
    </xf>
    <xf numFmtId="164" fontId="32" fillId="2" borderId="0" xfId="1" applyFont="1" applyFill="1" applyAlignment="1">
      <alignment vertical="center"/>
    </xf>
    <xf numFmtId="164" fontId="7" fillId="2" borderId="0" xfId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2" borderId="0" xfId="1" applyFont="1" applyFill="1" applyAlignment="1"/>
    <xf numFmtId="0" fontId="4" fillId="2" borderId="50" xfId="0" applyFont="1" applyFill="1" applyBorder="1" applyAlignment="1">
      <alignment horizontal="center" vertical="center" wrapText="1" shrinkToFit="1"/>
    </xf>
    <xf numFmtId="0" fontId="4" fillId="2" borderId="42" xfId="0" applyFont="1" applyFill="1" applyBorder="1" applyAlignment="1">
      <alignment horizontal="center" vertical="center" wrapText="1" shrinkToFit="1"/>
    </xf>
    <xf numFmtId="164" fontId="10" fillId="2" borderId="6" xfId="1" applyFont="1" applyFill="1" applyBorder="1" applyAlignment="1">
      <alignment horizontal="center" shrinkToFit="1"/>
    </xf>
    <xf numFmtId="0" fontId="10" fillId="2" borderId="2" xfId="0" applyFont="1" applyFill="1" applyBorder="1" applyAlignment="1">
      <alignment horizontal="center" shrinkToFit="1"/>
    </xf>
    <xf numFmtId="0" fontId="4" fillId="2" borderId="51" xfId="0" applyFont="1" applyFill="1" applyBorder="1" applyAlignment="1">
      <alignment horizontal="center" vertical="center" wrapText="1" shrinkToFit="1"/>
    </xf>
    <xf numFmtId="0" fontId="4" fillId="2" borderId="0" xfId="0" applyFont="1" applyFill="1" applyAlignment="1">
      <alignment horizontal="center" vertical="center" wrapText="1" shrinkToFit="1"/>
    </xf>
    <xf numFmtId="164" fontId="10" fillId="2" borderId="11" xfId="1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 vertical="center" wrapText="1" shrinkToFit="1"/>
    </xf>
    <xf numFmtId="0" fontId="4" fillId="2" borderId="43" xfId="0" applyFont="1" applyFill="1" applyBorder="1" applyAlignment="1">
      <alignment horizontal="center" vertical="center" wrapText="1" shrinkToFit="1"/>
    </xf>
    <xf numFmtId="0" fontId="12" fillId="2" borderId="3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shrinkToFit="1"/>
    </xf>
    <xf numFmtId="0" fontId="13" fillId="2" borderId="3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9" fillId="2" borderId="3" xfId="0" quotePrefix="1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/>
    </xf>
    <xf numFmtId="0" fontId="29" fillId="2" borderId="29" xfId="0" applyFont="1" applyFill="1" applyBorder="1" applyAlignment="1">
      <alignment horizontal="center"/>
    </xf>
    <xf numFmtId="0" fontId="29" fillId="2" borderId="44" xfId="0" applyFont="1" applyFill="1" applyBorder="1" applyAlignment="1">
      <alignment horizontal="center"/>
    </xf>
    <xf numFmtId="0" fontId="29" fillId="2" borderId="3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65" fontId="30" fillId="2" borderId="3" xfId="0" applyNumberFormat="1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31" fillId="2" borderId="8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/>
    </xf>
    <xf numFmtId="164" fontId="9" fillId="2" borderId="3" xfId="1" quotePrefix="1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shrinkToFit="1"/>
    </xf>
    <xf numFmtId="164" fontId="9" fillId="2" borderId="1" xfId="1" applyFont="1" applyFill="1" applyBorder="1" applyAlignment="1">
      <alignment horizontal="center"/>
    </xf>
    <xf numFmtId="164" fontId="32" fillId="2" borderId="4" xfId="1" applyFont="1" applyFill="1" applyBorder="1" applyAlignment="1">
      <alignment horizontal="center"/>
    </xf>
    <xf numFmtId="164" fontId="1" fillId="2" borderId="0" xfId="1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shrinkToFit="1"/>
    </xf>
    <xf numFmtId="0" fontId="12" fillId="2" borderId="0" xfId="0" applyFont="1" applyFill="1" applyAlignment="1">
      <alignment horizontal="center"/>
    </xf>
    <xf numFmtId="164" fontId="9" fillId="2" borderId="9" xfId="1" applyFont="1" applyFill="1" applyBorder="1" applyAlignment="1">
      <alignment shrinkToFit="1"/>
    </xf>
    <xf numFmtId="164" fontId="9" fillId="2" borderId="1" xfId="1" applyFont="1" applyFill="1" applyBorder="1" applyAlignment="1">
      <alignment horizontal="center" shrinkToFit="1"/>
    </xf>
    <xf numFmtId="164" fontId="9" fillId="2" borderId="0" xfId="1" applyFont="1" applyFill="1" applyAlignment="1">
      <alignment shrinkToFit="1"/>
    </xf>
    <xf numFmtId="164" fontId="2" fillId="2" borderId="0" xfId="1" applyFont="1" applyFill="1"/>
    <xf numFmtId="164" fontId="7" fillId="2" borderId="6" xfId="1" quotePrefix="1" applyFont="1" applyFill="1" applyBorder="1" applyAlignment="1">
      <alignment horizontal="center" shrinkToFit="1"/>
    </xf>
    <xf numFmtId="164" fontId="7" fillId="2" borderId="11" xfId="1" quotePrefix="1" applyFont="1" applyFill="1" applyBorder="1" applyAlignment="1">
      <alignment horizontal="center" shrinkToFit="1"/>
    </xf>
    <xf numFmtId="164" fontId="7" fillId="2" borderId="32" xfId="1" applyFont="1" applyFill="1" applyBorder="1" applyAlignment="1">
      <alignment horizontal="center"/>
    </xf>
    <xf numFmtId="164" fontId="7" fillId="2" borderId="0" xfId="1" applyFont="1" applyFill="1" applyAlignment="1">
      <alignment horizontal="left"/>
    </xf>
    <xf numFmtId="164" fontId="32" fillId="2" borderId="1" xfId="1" applyFont="1" applyFill="1" applyBorder="1" applyAlignment="1">
      <alignment horizontal="center" vertical="center"/>
    </xf>
    <xf numFmtId="164" fontId="34" fillId="2" borderId="1" xfId="1" applyFont="1" applyFill="1" applyBorder="1" applyAlignment="1">
      <alignment horizontal="center" vertical="center"/>
    </xf>
    <xf numFmtId="164" fontId="7" fillId="2" borderId="17" xfId="1" quotePrefix="1" applyFont="1" applyFill="1" applyBorder="1" applyAlignment="1">
      <alignment horizontal="center" vertical="center" wrapText="1" shrinkToFit="1"/>
    </xf>
    <xf numFmtId="164" fontId="7" fillId="2" borderId="32" xfId="1" quotePrefix="1" applyFont="1" applyFill="1" applyBorder="1" applyAlignment="1">
      <alignment horizontal="center" vertical="center" wrapText="1" shrinkToFit="1"/>
    </xf>
    <xf numFmtId="164" fontId="7" fillId="2" borderId="34" xfId="1" quotePrefix="1" applyFont="1" applyFill="1" applyBorder="1" applyAlignment="1">
      <alignment horizontal="center" vertical="center" shrinkToFit="1"/>
    </xf>
    <xf numFmtId="0" fontId="32" fillId="2" borderId="1" xfId="1" applyNumberFormat="1" applyFont="1" applyFill="1" applyBorder="1"/>
    <xf numFmtId="0" fontId="22" fillId="2" borderId="17" xfId="0" applyFont="1" applyFill="1" applyBorder="1" applyAlignment="1">
      <alignment horizontal="center" vertical="center" wrapText="1" shrinkToFit="1"/>
    </xf>
    <xf numFmtId="0" fontId="22" fillId="2" borderId="34" xfId="0" applyFont="1" applyFill="1" applyBorder="1" applyAlignment="1">
      <alignment horizontal="center" vertical="center" wrapText="1" shrinkToFit="1"/>
    </xf>
    <xf numFmtId="0" fontId="22" fillId="2" borderId="32" xfId="0" applyFont="1" applyFill="1" applyBorder="1" applyAlignment="1">
      <alignment horizontal="center" vertical="center" wrapText="1" shrinkToFit="1"/>
    </xf>
    <xf numFmtId="0" fontId="11" fillId="2" borderId="17" xfId="0" quotePrefix="1" applyFont="1" applyFill="1" applyBorder="1" applyAlignment="1">
      <alignment horizontal="center" vertical="center" wrapText="1" shrinkToFit="1"/>
    </xf>
    <xf numFmtId="0" fontId="11" fillId="2" borderId="34" xfId="0" quotePrefix="1" applyFont="1" applyFill="1" applyBorder="1" applyAlignment="1">
      <alignment horizontal="center" vertical="center" wrapText="1" shrinkToFit="1"/>
    </xf>
    <xf numFmtId="0" fontId="11" fillId="2" borderId="32" xfId="0" quotePrefix="1" applyFont="1" applyFill="1" applyBorder="1" applyAlignment="1">
      <alignment horizontal="center" vertical="center" wrapText="1" shrinkToFit="1"/>
    </xf>
    <xf numFmtId="0" fontId="32" fillId="2" borderId="0" xfId="0" applyFont="1" applyFill="1" applyAlignment="1">
      <alignment horizontal="center" vertical="center"/>
    </xf>
    <xf numFmtId="164" fontId="7" fillId="2" borderId="17" xfId="1" quotePrefix="1" applyFont="1" applyFill="1" applyBorder="1" applyAlignment="1">
      <alignment horizontal="center" vertical="center" wrapText="1" shrinkToFit="1"/>
    </xf>
    <xf numFmtId="164" fontId="7" fillId="2" borderId="32" xfId="1" quotePrefix="1" applyFont="1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29" fillId="2" borderId="59" xfId="0" applyFont="1" applyFill="1" applyBorder="1" applyAlignment="1">
      <alignment horizontal="center"/>
    </xf>
    <xf numFmtId="164" fontId="29" fillId="2" borderId="60" xfId="1" applyFont="1" applyFill="1" applyBorder="1"/>
    <xf numFmtId="0" fontId="32" fillId="2" borderId="26" xfId="0" applyFont="1" applyFill="1" applyBorder="1" applyAlignment="1">
      <alignment horizontal="center"/>
    </xf>
    <xf numFmtId="164" fontId="29" fillId="2" borderId="61" xfId="1" applyFont="1" applyFill="1" applyBorder="1"/>
    <xf numFmtId="0" fontId="32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shrinkToFit="1"/>
    </xf>
    <xf numFmtId="0" fontId="35" fillId="2" borderId="11" xfId="0" applyFont="1" applyFill="1" applyBorder="1" applyAlignment="1">
      <alignment horizontal="left" shrinkToFit="1"/>
    </xf>
    <xf numFmtId="164" fontId="32" fillId="2" borderId="32" xfId="1" applyFont="1" applyFill="1" applyBorder="1"/>
    <xf numFmtId="2" fontId="32" fillId="2" borderId="11" xfId="0" applyNumberFormat="1" applyFont="1" applyFill="1" applyBorder="1"/>
    <xf numFmtId="164" fontId="32" fillId="2" borderId="11" xfId="0" applyNumberFormat="1" applyFont="1" applyFill="1" applyBorder="1" applyAlignment="1">
      <alignment horizontal="center"/>
    </xf>
    <xf numFmtId="164" fontId="9" fillId="2" borderId="12" xfId="0" applyNumberFormat="1" applyFont="1" applyFill="1" applyBorder="1" applyAlignment="1">
      <alignment shrinkToFit="1"/>
    </xf>
    <xf numFmtId="164" fontId="29" fillId="2" borderId="62" xfId="1" applyFont="1" applyFill="1" applyBorder="1"/>
    <xf numFmtId="164" fontId="9" fillId="2" borderId="2" xfId="1" applyFont="1" applyFill="1" applyBorder="1" applyAlignment="1">
      <alignment shrinkToFit="1"/>
    </xf>
    <xf numFmtId="164" fontId="9" fillId="2" borderId="26" xfId="1" applyFont="1" applyFill="1" applyBorder="1" applyAlignment="1">
      <alignment shrinkToFit="1"/>
    </xf>
    <xf numFmtId="164" fontId="9" fillId="2" borderId="8" xfId="1" applyFont="1" applyFill="1" applyBorder="1" applyAlignment="1">
      <alignment shrinkToFit="1"/>
    </xf>
    <xf numFmtId="164" fontId="29" fillId="2" borderId="63" xfId="0" applyNumberFormat="1" applyFont="1" applyFill="1" applyBorder="1"/>
    <xf numFmtId="0" fontId="7" fillId="2" borderId="21" xfId="0" applyFont="1" applyFill="1" applyBorder="1" applyAlignment="1">
      <alignment vertical="center" wrapText="1" shrinkToFit="1"/>
    </xf>
    <xf numFmtId="0" fontId="7" fillId="2" borderId="36" xfId="0" applyFont="1" applyFill="1" applyBorder="1" applyAlignment="1">
      <alignment vertical="center" wrapText="1" shrinkToFit="1"/>
    </xf>
    <xf numFmtId="0" fontId="7" fillId="2" borderId="33" xfId="0" applyFont="1" applyFill="1" applyBorder="1" applyAlignment="1">
      <alignment vertical="center" wrapText="1" shrinkToFit="1"/>
    </xf>
    <xf numFmtId="164" fontId="6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64" fontId="6" fillId="2" borderId="0" xfId="1" applyFont="1" applyFill="1"/>
    <xf numFmtId="164" fontId="5" fillId="2" borderId="0" xfId="1" applyFont="1" applyFill="1"/>
    <xf numFmtId="164" fontId="6" fillId="2" borderId="0" xfId="1" applyFont="1" applyFill="1" applyAlignment="1">
      <alignment horizontal="center"/>
    </xf>
    <xf numFmtId="0" fontId="6" fillId="2" borderId="0" xfId="0" applyFont="1" applyFill="1" applyAlignment="1">
      <alignment shrinkToFit="1"/>
    </xf>
    <xf numFmtId="0" fontId="39" fillId="2" borderId="0" xfId="0" applyFont="1" applyFill="1"/>
    <xf numFmtId="0" fontId="6" fillId="2" borderId="0" xfId="0" quotePrefix="1" applyFont="1" applyFill="1"/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center" vertical="center"/>
    </xf>
    <xf numFmtId="164" fontId="34" fillId="2" borderId="0" xfId="1" applyFont="1" applyFill="1" applyAlignment="1">
      <alignment vertical="center"/>
    </xf>
    <xf numFmtId="164" fontId="12" fillId="2" borderId="0" xfId="1" applyFont="1" applyFill="1" applyAlignment="1">
      <alignment horizontal="center"/>
    </xf>
    <xf numFmtId="164" fontId="6" fillId="2" borderId="0" xfId="1" applyFont="1" applyFill="1" applyAlignment="1"/>
    <xf numFmtId="0" fontId="12" fillId="2" borderId="0" xfId="0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 wrapText="1"/>
    </xf>
    <xf numFmtId="164" fontId="12" fillId="2" borderId="17" xfId="1" quotePrefix="1" applyFont="1" applyFill="1" applyBorder="1" applyAlignment="1">
      <alignment horizontal="center" vertical="center" wrapText="1" shrinkToFit="1"/>
    </xf>
    <xf numFmtId="164" fontId="12" fillId="2" borderId="6" xfId="1" quotePrefix="1" applyFont="1" applyFill="1" applyBorder="1" applyAlignment="1">
      <alignment horizontal="center" shrinkToFit="1"/>
    </xf>
    <xf numFmtId="0" fontId="39" fillId="2" borderId="50" xfId="0" applyFont="1" applyFill="1" applyBorder="1" applyAlignment="1">
      <alignment horizontal="center" vertical="center" wrapText="1" shrinkToFit="1"/>
    </xf>
    <xf numFmtId="0" fontId="39" fillId="2" borderId="42" xfId="0" applyFont="1" applyFill="1" applyBorder="1" applyAlignment="1">
      <alignment horizontal="center" vertical="center" wrapText="1" shrinkToFit="1"/>
    </xf>
    <xf numFmtId="164" fontId="12" fillId="2" borderId="6" xfId="1" applyFont="1" applyFill="1" applyBorder="1" applyAlignment="1">
      <alignment horizontal="center" shrinkToFit="1"/>
    </xf>
    <xf numFmtId="0" fontId="12" fillId="2" borderId="2" xfId="0" applyFont="1" applyFill="1" applyBorder="1" applyAlignment="1">
      <alignment horizontal="center" shrinkToFit="1"/>
    </xf>
    <xf numFmtId="164" fontId="12" fillId="2" borderId="34" xfId="1" quotePrefix="1" applyFont="1" applyFill="1" applyBorder="1" applyAlignment="1">
      <alignment horizontal="center" vertical="center" shrinkToFit="1"/>
    </xf>
    <xf numFmtId="164" fontId="12" fillId="2" borderId="11" xfId="1" quotePrefix="1" applyFont="1" applyFill="1" applyBorder="1" applyAlignment="1">
      <alignment horizontal="center" shrinkToFit="1"/>
    </xf>
    <xf numFmtId="0" fontId="39" fillId="2" borderId="51" xfId="0" applyFont="1" applyFill="1" applyBorder="1" applyAlignment="1">
      <alignment horizontal="center" vertical="center" wrapText="1" shrinkToFit="1"/>
    </xf>
    <xf numFmtId="0" fontId="39" fillId="2" borderId="0" xfId="0" applyFont="1" applyFill="1" applyAlignment="1">
      <alignment horizontal="center" vertical="center" wrapText="1" shrinkToFit="1"/>
    </xf>
    <xf numFmtId="164" fontId="12" fillId="2" borderId="11" xfId="1" applyFont="1" applyFill="1" applyBorder="1" applyAlignment="1">
      <alignment horizontal="center"/>
    </xf>
    <xf numFmtId="164" fontId="12" fillId="2" borderId="32" xfId="1" quotePrefix="1" applyFont="1" applyFill="1" applyBorder="1" applyAlignment="1">
      <alignment horizontal="center" vertical="center" wrapText="1" shrinkToFit="1"/>
    </xf>
    <xf numFmtId="164" fontId="12" fillId="2" borderId="32" xfId="1" applyFont="1" applyFill="1" applyBorder="1" applyAlignment="1">
      <alignment horizontal="center"/>
    </xf>
    <xf numFmtId="0" fontId="39" fillId="2" borderId="52" xfId="0" applyFont="1" applyFill="1" applyBorder="1" applyAlignment="1">
      <alignment horizontal="center" vertical="center" wrapText="1" shrinkToFit="1"/>
    </xf>
    <xf numFmtId="0" fontId="39" fillId="2" borderId="43" xfId="0" applyFont="1" applyFill="1" applyBorder="1" applyAlignment="1">
      <alignment horizontal="center" vertical="center" wrapText="1" shrinkToFit="1"/>
    </xf>
    <xf numFmtId="0" fontId="12" fillId="2" borderId="2" xfId="0" applyFont="1" applyFill="1" applyBorder="1" applyAlignment="1">
      <alignment horizontal="center"/>
    </xf>
    <xf numFmtId="0" fontId="30" fillId="2" borderId="18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 shrinkToFit="1"/>
    </xf>
    <xf numFmtId="0" fontId="40" fillId="2" borderId="3" xfId="0" applyFont="1" applyFill="1" applyBorder="1" applyAlignment="1">
      <alignment horizontal="center"/>
    </xf>
    <xf numFmtId="164" fontId="30" fillId="2" borderId="3" xfId="1" applyFont="1" applyFill="1" applyBorder="1" applyAlignment="1">
      <alignment horizontal="center"/>
    </xf>
    <xf numFmtId="0" fontId="30" fillId="2" borderId="3" xfId="0" quotePrefix="1" applyFont="1" applyFill="1" applyBorder="1" applyAlignment="1">
      <alignment horizontal="center"/>
    </xf>
    <xf numFmtId="0" fontId="46" fillId="2" borderId="3" xfId="0" applyFont="1" applyFill="1" applyBorder="1" applyAlignment="1">
      <alignment horizontal="center"/>
    </xf>
    <xf numFmtId="0" fontId="46" fillId="2" borderId="29" xfId="0" applyFont="1" applyFill="1" applyBorder="1" applyAlignment="1">
      <alignment horizontal="center"/>
    </xf>
    <xf numFmtId="0" fontId="46" fillId="2" borderId="44" xfId="0" applyFont="1" applyFill="1" applyBorder="1" applyAlignment="1">
      <alignment horizontal="center"/>
    </xf>
    <xf numFmtId="0" fontId="46" fillId="2" borderId="59" xfId="0" applyFont="1" applyFill="1" applyBorder="1" applyAlignment="1">
      <alignment horizontal="center"/>
    </xf>
    <xf numFmtId="0" fontId="30" fillId="2" borderId="30" xfId="0" applyFont="1" applyFill="1" applyBorder="1" applyAlignment="1">
      <alignment horizontal="center"/>
    </xf>
    <xf numFmtId="0" fontId="30" fillId="2" borderId="13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164" fontId="30" fillId="2" borderId="3" xfId="1" quotePrefix="1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 shrinkToFit="1"/>
    </xf>
    <xf numFmtId="0" fontId="34" fillId="2" borderId="9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left" shrinkToFit="1"/>
    </xf>
    <xf numFmtId="164" fontId="34" fillId="2" borderId="1" xfId="1" applyFont="1" applyFill="1" applyBorder="1" applyAlignment="1">
      <alignment shrinkToFit="1"/>
    </xf>
    <xf numFmtId="0" fontId="34" fillId="2" borderId="1" xfId="0" applyFont="1" applyFill="1" applyBorder="1"/>
    <xf numFmtId="164" fontId="34" fillId="2" borderId="1" xfId="1" applyFont="1" applyFill="1" applyBorder="1" applyAlignment="1">
      <alignment horizontal="center"/>
    </xf>
    <xf numFmtId="164" fontId="34" fillId="2" borderId="1" xfId="0" applyNumberFormat="1" applyFont="1" applyFill="1" applyBorder="1" applyAlignment="1">
      <alignment horizontal="center"/>
    </xf>
    <xf numFmtId="164" fontId="34" fillId="2" borderId="1" xfId="0" applyNumberFormat="1" applyFont="1" applyFill="1" applyBorder="1" applyAlignment="1">
      <alignment shrinkToFit="1"/>
    </xf>
    <xf numFmtId="164" fontId="46" fillId="2" borderId="1" xfId="1" applyFont="1" applyFill="1" applyBorder="1"/>
    <xf numFmtId="164" fontId="46" fillId="2" borderId="2" xfId="1" applyFont="1" applyFill="1" applyBorder="1"/>
    <xf numFmtId="164" fontId="46" fillId="2" borderId="40" xfId="1" applyFont="1" applyFill="1" applyBorder="1"/>
    <xf numFmtId="164" fontId="46" fillId="2" borderId="60" xfId="1" applyFont="1" applyFill="1" applyBorder="1"/>
    <xf numFmtId="164" fontId="34" fillId="2" borderId="13" xfId="1" applyFont="1" applyFill="1" applyBorder="1"/>
    <xf numFmtId="164" fontId="34" fillId="2" borderId="3" xfId="1" applyFont="1" applyFill="1" applyBorder="1"/>
    <xf numFmtId="2" fontId="34" fillId="2" borderId="19" xfId="0" applyNumberFormat="1" applyFont="1" applyFill="1" applyBorder="1"/>
    <xf numFmtId="164" fontId="34" fillId="2" borderId="8" xfId="0" applyNumberFormat="1" applyFont="1" applyFill="1" applyBorder="1"/>
    <xf numFmtId="164" fontId="34" fillId="2" borderId="2" xfId="0" applyNumberFormat="1" applyFont="1" applyFill="1" applyBorder="1"/>
    <xf numFmtId="2" fontId="34" fillId="2" borderId="1" xfId="0" applyNumberFormat="1" applyFont="1" applyFill="1" applyBorder="1"/>
    <xf numFmtId="164" fontId="30" fillId="2" borderId="19" xfId="0" applyNumberFormat="1" applyFont="1" applyFill="1" applyBorder="1" applyAlignment="1">
      <alignment shrinkToFit="1"/>
    </xf>
    <xf numFmtId="0" fontId="30" fillId="2" borderId="1" xfId="0" quotePrefix="1" applyFont="1" applyFill="1" applyBorder="1" applyAlignment="1">
      <alignment horizontal="left" shrinkToFit="1"/>
    </xf>
    <xf numFmtId="0" fontId="38" fillId="2" borderId="1" xfId="0" applyFont="1" applyFill="1" applyBorder="1" applyAlignment="1">
      <alignment shrinkToFit="1"/>
    </xf>
    <xf numFmtId="0" fontId="30" fillId="2" borderId="1" xfId="0" applyFont="1" applyFill="1" applyBorder="1" applyAlignment="1">
      <alignment shrinkToFit="1"/>
    </xf>
    <xf numFmtId="0" fontId="30" fillId="2" borderId="1" xfId="0" applyFont="1" applyFill="1" applyBorder="1"/>
    <xf numFmtId="0" fontId="38" fillId="2" borderId="1" xfId="0" quotePrefix="1" applyFont="1" applyFill="1" applyBorder="1" applyAlignment="1">
      <alignment horizontal="left" shrinkToFit="1"/>
    </xf>
    <xf numFmtId="164" fontId="47" fillId="2" borderId="1" xfId="1" applyFont="1" applyFill="1" applyBorder="1"/>
    <xf numFmtId="0" fontId="34" fillId="2" borderId="3" xfId="0" applyFont="1" applyFill="1" applyBorder="1"/>
    <xf numFmtId="0" fontId="6" fillId="2" borderId="0" xfId="0" applyFont="1" applyFill="1" applyAlignment="1">
      <alignment vertical="center"/>
    </xf>
    <xf numFmtId="164" fontId="6" fillId="2" borderId="0" xfId="1" applyFont="1" applyFill="1" applyBorder="1"/>
    <xf numFmtId="164" fontId="6" fillId="2" borderId="0" xfId="1" applyFont="1" applyFill="1" applyBorder="1" applyAlignment="1"/>
    <xf numFmtId="164" fontId="6" fillId="2" borderId="0" xfId="1" applyFont="1" applyFill="1" applyAlignment="1">
      <alignment vertical="center"/>
    </xf>
    <xf numFmtId="0" fontId="6" fillId="2" borderId="0" xfId="0" applyFont="1" applyFill="1" applyAlignment="1">
      <alignment horizontal="center"/>
    </xf>
    <xf numFmtId="164" fontId="39" fillId="2" borderId="0" xfId="0" applyNumberFormat="1" applyFont="1" applyFill="1"/>
    <xf numFmtId="0" fontId="6" fillId="2" borderId="0" xfId="0" applyFont="1" applyFill="1" applyAlignment="1">
      <alignment horizontal="center" vertical="center"/>
    </xf>
    <xf numFmtId="164" fontId="6" fillId="2" borderId="0" xfId="1" applyFont="1" applyFill="1" applyBorder="1" applyAlignment="1">
      <alignment shrinkToFit="1"/>
    </xf>
    <xf numFmtId="164" fontId="12" fillId="2" borderId="0" xfId="1" applyFont="1" applyFill="1"/>
    <xf numFmtId="164" fontId="12" fillId="2" borderId="0" xfId="1" applyFont="1" applyFill="1" applyAlignment="1"/>
    <xf numFmtId="164" fontId="48" fillId="2" borderId="0" xfId="0" applyNumberFormat="1" applyFont="1" applyFill="1"/>
    <xf numFmtId="164" fontId="12" fillId="2" borderId="0" xfId="1" applyFont="1" applyFill="1" applyBorder="1" applyAlignment="1"/>
    <xf numFmtId="164" fontId="12" fillId="2" borderId="0" xfId="1" applyFont="1" applyFill="1" applyBorder="1" applyAlignment="1">
      <alignment vertical="center" shrinkToFit="1"/>
    </xf>
    <xf numFmtId="164" fontId="5" fillId="2" borderId="0" xfId="0" applyNumberFormat="1" applyFont="1" applyFill="1" applyAlignment="1">
      <alignment shrinkToFit="1"/>
    </xf>
    <xf numFmtId="164" fontId="6" fillId="2" borderId="0" xfId="0" applyNumberFormat="1" applyFont="1" applyFill="1" applyAlignment="1">
      <alignment shrinkToFit="1"/>
    </xf>
    <xf numFmtId="0" fontId="6" fillId="2" borderId="0" xfId="0" applyFont="1" applyFill="1" applyAlignment="1">
      <alignment horizontal="center" vertical="center" wrapText="1"/>
    </xf>
    <xf numFmtId="164" fontId="30" fillId="2" borderId="1" xfId="1" applyFont="1" applyFill="1" applyBorder="1" applyAlignment="1">
      <alignment horizontal="center"/>
    </xf>
    <xf numFmtId="164" fontId="49" fillId="2" borderId="1" xfId="1" applyFont="1" applyFill="1" applyBorder="1"/>
    <xf numFmtId="0" fontId="34" fillId="2" borderId="1" xfId="1" applyNumberFormat="1" applyFont="1" applyFill="1" applyBorder="1"/>
    <xf numFmtId="0" fontId="30" fillId="2" borderId="4" xfId="0" applyFont="1" applyFill="1" applyBorder="1" applyAlignment="1">
      <alignment shrinkToFit="1"/>
    </xf>
    <xf numFmtId="0" fontId="38" fillId="2" borderId="4" xfId="0" applyFont="1" applyFill="1" applyBorder="1" applyAlignment="1">
      <alignment shrinkToFit="1"/>
    </xf>
    <xf numFmtId="164" fontId="34" fillId="2" borderId="4" xfId="1" applyFont="1" applyFill="1" applyBorder="1"/>
    <xf numFmtId="0" fontId="34" fillId="2" borderId="4" xfId="0" applyFont="1" applyFill="1" applyBorder="1"/>
    <xf numFmtId="164" fontId="34" fillId="2" borderId="4" xfId="1" applyFont="1" applyFill="1" applyBorder="1" applyAlignment="1">
      <alignment horizontal="center"/>
    </xf>
    <xf numFmtId="164" fontId="46" fillId="2" borderId="41" xfId="1" applyFont="1" applyFill="1" applyBorder="1"/>
    <xf numFmtId="164" fontId="46" fillId="2" borderId="61" xfId="1" applyFont="1" applyFill="1" applyBorder="1"/>
    <xf numFmtId="0" fontId="34" fillId="2" borderId="27" xfId="0" applyFont="1" applyFill="1" applyBorder="1"/>
    <xf numFmtId="164" fontId="34" fillId="2" borderId="34" xfId="1" applyFont="1" applyFill="1" applyBorder="1"/>
    <xf numFmtId="2" fontId="34" fillId="2" borderId="20" xfId="0" applyNumberFormat="1" applyFont="1" applyFill="1" applyBorder="1"/>
    <xf numFmtId="0" fontId="34" fillId="2" borderId="10" xfId="0" applyFont="1" applyFill="1" applyBorder="1" applyAlignment="1">
      <alignment horizontal="center"/>
    </xf>
    <xf numFmtId="0" fontId="30" fillId="2" borderId="11" xfId="0" applyFont="1" applyFill="1" applyBorder="1" applyAlignment="1">
      <alignment shrinkToFit="1"/>
    </xf>
    <xf numFmtId="0" fontId="47" fillId="2" borderId="11" xfId="0" applyFont="1" applyFill="1" applyBorder="1" applyAlignment="1">
      <alignment horizontal="left" shrinkToFit="1"/>
    </xf>
    <xf numFmtId="164" fontId="34" fillId="2" borderId="11" xfId="1" applyFont="1" applyFill="1" applyBorder="1" applyAlignment="1">
      <alignment horizontal="center"/>
    </xf>
    <xf numFmtId="164" fontId="34" fillId="2" borderId="32" xfId="1" applyFont="1" applyFill="1" applyBorder="1"/>
    <xf numFmtId="164" fontId="34" fillId="2" borderId="11" xfId="1" applyFont="1" applyFill="1" applyBorder="1"/>
    <xf numFmtId="2" fontId="34" fillId="2" borderId="11" xfId="0" applyNumberFormat="1" applyFont="1" applyFill="1" applyBorder="1"/>
    <xf numFmtId="164" fontId="34" fillId="2" borderId="11" xfId="0" applyNumberFormat="1" applyFont="1" applyFill="1" applyBorder="1" applyAlignment="1">
      <alignment horizontal="center"/>
    </xf>
    <xf numFmtId="164" fontId="30" fillId="2" borderId="12" xfId="0" applyNumberFormat="1" applyFont="1" applyFill="1" applyBorder="1" applyAlignment="1">
      <alignment shrinkToFit="1"/>
    </xf>
    <xf numFmtId="0" fontId="34" fillId="2" borderId="5" xfId="0" applyFont="1" applyFill="1" applyBorder="1"/>
    <xf numFmtId="164" fontId="30" fillId="2" borderId="6" xfId="1" applyFont="1" applyFill="1" applyBorder="1" applyAlignment="1">
      <alignment horizontal="center"/>
    </xf>
    <xf numFmtId="0" fontId="30" fillId="2" borderId="6" xfId="0" applyFont="1" applyFill="1" applyBorder="1"/>
    <xf numFmtId="164" fontId="34" fillId="2" borderId="6" xfId="0" applyNumberFormat="1" applyFont="1" applyFill="1" applyBorder="1" applyAlignment="1">
      <alignment horizontal="center"/>
    </xf>
    <xf numFmtId="0" fontId="34" fillId="2" borderId="6" xfId="0" applyFont="1" applyFill="1" applyBorder="1" applyAlignment="1">
      <alignment shrinkToFit="1"/>
    </xf>
    <xf numFmtId="0" fontId="46" fillId="2" borderId="6" xfId="0" applyFont="1" applyFill="1" applyBorder="1"/>
    <xf numFmtId="164" fontId="46" fillId="2" borderId="23" xfId="1" applyFont="1" applyFill="1" applyBorder="1"/>
    <xf numFmtId="164" fontId="46" fillId="2" borderId="45" xfId="1" applyFont="1" applyFill="1" applyBorder="1"/>
    <xf numFmtId="164" fontId="46" fillId="2" borderId="62" xfId="1" applyFont="1" applyFill="1" applyBorder="1"/>
    <xf numFmtId="0" fontId="34" fillId="2" borderId="25" xfId="0" applyFont="1" applyFill="1" applyBorder="1"/>
    <xf numFmtId="0" fontId="34" fillId="2" borderId="14" xfId="0" applyFont="1" applyFill="1" applyBorder="1"/>
    <xf numFmtId="164" fontId="30" fillId="2" borderId="6" xfId="1" applyFont="1" applyFill="1" applyBorder="1"/>
    <xf numFmtId="0" fontId="34" fillId="2" borderId="7" xfId="0" applyFont="1" applyFill="1" applyBorder="1" applyAlignment="1">
      <alignment shrinkToFit="1"/>
    </xf>
    <xf numFmtId="164" fontId="30" fillId="2" borderId="9" xfId="1" applyFont="1" applyFill="1" applyBorder="1" applyAlignment="1">
      <alignment shrinkToFit="1"/>
    </xf>
    <xf numFmtId="164" fontId="30" fillId="2" borderId="1" xfId="1" applyFont="1" applyFill="1" applyBorder="1" applyAlignment="1">
      <alignment horizontal="center" shrinkToFit="1"/>
    </xf>
    <xf numFmtId="164" fontId="30" fillId="2" borderId="1" xfId="1" applyFont="1" applyFill="1" applyBorder="1" applyAlignment="1">
      <alignment shrinkToFit="1"/>
    </xf>
    <xf numFmtId="164" fontId="30" fillId="2" borderId="2" xfId="1" applyFont="1" applyFill="1" applyBorder="1" applyAlignment="1">
      <alignment shrinkToFit="1"/>
    </xf>
    <xf numFmtId="164" fontId="30" fillId="2" borderId="26" xfId="1" applyFont="1" applyFill="1" applyBorder="1" applyAlignment="1">
      <alignment shrinkToFit="1"/>
    </xf>
    <xf numFmtId="164" fontId="30" fillId="2" borderId="8" xfId="1" applyFont="1" applyFill="1" applyBorder="1" applyAlignment="1">
      <alignment shrinkToFit="1"/>
    </xf>
    <xf numFmtId="164" fontId="30" fillId="2" borderId="0" xfId="1" applyFont="1" applyFill="1" applyAlignment="1">
      <alignment shrinkToFit="1"/>
    </xf>
    <xf numFmtId="0" fontId="34" fillId="2" borderId="10" xfId="0" applyFont="1" applyFill="1" applyBorder="1"/>
    <xf numFmtId="0" fontId="34" fillId="2" borderId="11" xfId="0" applyFont="1" applyFill="1" applyBorder="1" applyAlignment="1">
      <alignment horizontal="center"/>
    </xf>
    <xf numFmtId="0" fontId="34" fillId="2" borderId="11" xfId="0" applyFont="1" applyFill="1" applyBorder="1"/>
    <xf numFmtId="164" fontId="34" fillId="2" borderId="11" xfId="0" applyNumberFormat="1" applyFont="1" applyFill="1" applyBorder="1" applyAlignment="1">
      <alignment shrinkToFit="1"/>
    </xf>
    <xf numFmtId="164" fontId="46" fillId="2" borderId="11" xfId="0" applyNumberFormat="1" applyFont="1" applyFill="1" applyBorder="1"/>
    <xf numFmtId="164" fontId="46" fillId="2" borderId="24" xfId="0" applyNumberFormat="1" applyFont="1" applyFill="1" applyBorder="1"/>
    <xf numFmtId="164" fontId="46" fillId="2" borderId="46" xfId="0" applyNumberFormat="1" applyFont="1" applyFill="1" applyBorder="1"/>
    <xf numFmtId="164" fontId="46" fillId="2" borderId="63" xfId="0" applyNumberFormat="1" applyFont="1" applyFill="1" applyBorder="1"/>
    <xf numFmtId="164" fontId="34" fillId="2" borderId="28" xfId="0" applyNumberFormat="1" applyFont="1" applyFill="1" applyBorder="1"/>
    <xf numFmtId="164" fontId="34" fillId="2" borderId="15" xfId="0" applyNumberFormat="1" applyFont="1" applyFill="1" applyBorder="1"/>
    <xf numFmtId="164" fontId="34" fillId="2" borderId="12" xfId="0" applyNumberFormat="1" applyFont="1" applyFill="1" applyBorder="1" applyAlignment="1">
      <alignment shrinkToFit="1"/>
    </xf>
    <xf numFmtId="164" fontId="38" fillId="2" borderId="0" xfId="0" applyNumberFormat="1" applyFont="1" applyFill="1"/>
    <xf numFmtId="0" fontId="3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164" fontId="1" fillId="2" borderId="0" xfId="1" applyFont="1" applyFill="1" applyAlignment="1">
      <alignment horizontal="center" vertical="center"/>
    </xf>
    <xf numFmtId="164" fontId="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center" vertical="center"/>
    </xf>
    <xf numFmtId="0" fontId="7" fillId="2" borderId="66" xfId="0" applyFont="1" applyFill="1" applyBorder="1" applyAlignment="1">
      <alignment horizontal="center" vertical="center"/>
    </xf>
    <xf numFmtId="164" fontId="7" fillId="2" borderId="66" xfId="1" applyFont="1" applyFill="1" applyBorder="1" applyAlignment="1">
      <alignment horizontal="center" vertical="center" wrapText="1"/>
    </xf>
    <xf numFmtId="164" fontId="7" fillId="2" borderId="66" xfId="1" applyFont="1" applyFill="1" applyBorder="1" applyAlignment="1">
      <alignment horizontal="center" vertical="center"/>
    </xf>
    <xf numFmtId="164" fontId="7" fillId="2" borderId="67" xfId="1" applyFont="1" applyFill="1" applyBorder="1" applyAlignment="1">
      <alignment horizontal="center" vertical="center" wrapText="1"/>
    </xf>
    <xf numFmtId="164" fontId="7" fillId="2" borderId="64" xfId="1" applyFont="1" applyFill="1" applyBorder="1" applyAlignment="1">
      <alignment horizontal="center" vertical="center"/>
    </xf>
    <xf numFmtId="164" fontId="7" fillId="2" borderId="65" xfId="1" applyFont="1" applyFill="1" applyBorder="1" applyAlignment="1">
      <alignment horizontal="center" vertical="center"/>
    </xf>
    <xf numFmtId="0" fontId="12" fillId="2" borderId="66" xfId="0" applyFont="1" applyFill="1" applyBorder="1" applyAlignment="1">
      <alignment horizontal="center" vertical="center"/>
    </xf>
    <xf numFmtId="0" fontId="50" fillId="2" borderId="66" xfId="0" applyFont="1" applyFill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wrapText="1"/>
    </xf>
    <xf numFmtId="0" fontId="51" fillId="2" borderId="66" xfId="0" applyFont="1" applyFill="1" applyBorder="1" applyAlignment="1">
      <alignment horizontal="center" vertical="center" wrapText="1"/>
    </xf>
    <xf numFmtId="0" fontId="8" fillId="2" borderId="66" xfId="0" applyFont="1" applyFill="1" applyBorder="1" applyAlignment="1">
      <alignment horizontal="center" vertical="center"/>
    </xf>
    <xf numFmtId="164" fontId="13" fillId="2" borderId="66" xfId="1" applyFont="1" applyFill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shrinkToFit="1"/>
    </xf>
    <xf numFmtId="0" fontId="4" fillId="2" borderId="66" xfId="0" applyFont="1" applyFill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 wrapText="1"/>
    </xf>
    <xf numFmtId="0" fontId="52" fillId="2" borderId="66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 wrapText="1"/>
    </xf>
    <xf numFmtId="0" fontId="10" fillId="2" borderId="66" xfId="0" applyFont="1" applyFill="1" applyBorder="1" applyAlignment="1">
      <alignment horizontal="center" vertical="center"/>
    </xf>
    <xf numFmtId="164" fontId="51" fillId="2" borderId="66" xfId="1" applyFont="1" applyFill="1" applyBorder="1" applyAlignment="1">
      <alignment horizontal="center" vertical="center"/>
    </xf>
    <xf numFmtId="0" fontId="51" fillId="2" borderId="66" xfId="0" applyFont="1" applyFill="1" applyBorder="1" applyAlignment="1">
      <alignment horizontal="center" vertical="center"/>
    </xf>
    <xf numFmtId="0" fontId="53" fillId="2" borderId="66" xfId="0" applyFont="1" applyFill="1" applyBorder="1" applyAlignment="1">
      <alignment horizontal="center" vertical="center"/>
    </xf>
    <xf numFmtId="0" fontId="51" fillId="2" borderId="67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64" fontId="9" fillId="2" borderId="3" xfId="1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33" fillId="2" borderId="1" xfId="1" applyFont="1" applyFill="1" applyBorder="1" applyAlignment="1">
      <alignment horizontal="center" vertical="center" shrinkToFit="1"/>
    </xf>
    <xf numFmtId="164" fontId="32" fillId="2" borderId="3" xfId="1" applyFont="1" applyFill="1" applyBorder="1" applyAlignment="1">
      <alignment vertical="center"/>
    </xf>
    <xf numFmtId="164" fontId="32" fillId="3" borderId="1" xfId="1" applyFont="1" applyFill="1" applyBorder="1"/>
    <xf numFmtId="164" fontId="33" fillId="2" borderId="1" xfId="1" applyFont="1" applyFill="1" applyBorder="1" applyAlignment="1">
      <alignment horizontal="center" vertical="center"/>
    </xf>
    <xf numFmtId="164" fontId="32" fillId="4" borderId="1" xfId="1" applyFont="1" applyFill="1" applyBorder="1"/>
    <xf numFmtId="0" fontId="32" fillId="3" borderId="1" xfId="0" applyFont="1" applyFill="1" applyBorder="1"/>
    <xf numFmtId="0" fontId="32" fillId="2" borderId="1" xfId="1" applyNumberFormat="1" applyFont="1" applyFill="1" applyBorder="1" applyAlignment="1">
      <alignment horizontal="center" vertical="center"/>
    </xf>
    <xf numFmtId="164" fontId="32" fillId="2" borderId="4" xfId="1" applyFont="1" applyFill="1" applyBorder="1" applyAlignment="1">
      <alignment horizontal="center" vertical="center"/>
    </xf>
    <xf numFmtId="164" fontId="32" fillId="2" borderId="11" xfId="1" applyFont="1" applyFill="1" applyBorder="1" applyAlignment="1">
      <alignment horizontal="center" vertical="center"/>
    </xf>
    <xf numFmtId="164" fontId="32" fillId="2" borderId="32" xfId="1" applyFont="1" applyFill="1" applyBorder="1" applyAlignment="1">
      <alignment vertical="center"/>
    </xf>
    <xf numFmtId="164" fontId="32" fillId="2" borderId="6" xfId="1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164" fontId="9" fillId="2" borderId="6" xfId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164" fontId="9" fillId="2" borderId="1" xfId="1" applyFont="1" applyFill="1" applyBorder="1" applyAlignment="1">
      <alignment horizontal="center" vertical="center" shrinkToFit="1"/>
    </xf>
    <xf numFmtId="164" fontId="9" fillId="2" borderId="1" xfId="1" applyFont="1" applyFill="1" applyBorder="1" applyAlignment="1">
      <alignment vertical="center" shrinkToFit="1"/>
    </xf>
    <xf numFmtId="164" fontId="34" fillId="2" borderId="11" xfId="0" applyNumberFormat="1" applyFont="1" applyFill="1" applyBorder="1" applyAlignment="1">
      <alignment horizontal="center" vertical="center"/>
    </xf>
    <xf numFmtId="164" fontId="32" fillId="2" borderId="11" xfId="0" applyNumberFormat="1" applyFont="1" applyFill="1" applyBorder="1" applyAlignment="1">
      <alignment vertical="center"/>
    </xf>
    <xf numFmtId="164" fontId="6" fillId="2" borderId="0" xfId="0" applyNumberFormat="1" applyFont="1" applyFill="1" applyAlignment="1">
      <alignment horizontal="center" vertical="center"/>
    </xf>
    <xf numFmtId="164" fontId="1" fillId="2" borderId="0" xfId="1" applyFont="1" applyFill="1" applyBorder="1" applyAlignment="1">
      <alignment vertical="center" shrinkToFit="1"/>
    </xf>
    <xf numFmtId="164" fontId="1" fillId="2" borderId="0" xfId="0" applyNumberFormat="1" applyFont="1" applyFill="1" applyAlignment="1">
      <alignment vertical="center"/>
    </xf>
    <xf numFmtId="164" fontId="7" fillId="2" borderId="0" xfId="1" applyFont="1" applyFill="1" applyAlignment="1">
      <alignment horizontal="center" vertical="center"/>
    </xf>
    <xf numFmtId="164" fontId="7" fillId="2" borderId="0" xfId="1" applyFont="1" applyFill="1" applyAlignment="1">
      <alignment vertical="center"/>
    </xf>
    <xf numFmtId="164" fontId="1" fillId="2" borderId="0" xfId="1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shrinkToFit="1"/>
    </xf>
    <xf numFmtId="0" fontId="7" fillId="2" borderId="11" xfId="0" quotePrefix="1" applyFont="1" applyFill="1" applyBorder="1" applyAlignment="1">
      <alignment horizontal="center" shrinkToFit="1"/>
    </xf>
    <xf numFmtId="0" fontId="7" fillId="2" borderId="32" xfId="0" applyFont="1" applyFill="1" applyBorder="1" applyAlignment="1">
      <alignment horizontal="center"/>
    </xf>
    <xf numFmtId="164" fontId="32" fillId="2" borderId="1" xfId="0" applyNumberFormat="1" applyFont="1" applyFill="1" applyBorder="1"/>
    <xf numFmtId="4" fontId="34" fillId="2" borderId="1" xfId="0" applyNumberFormat="1" applyFont="1" applyFill="1" applyBorder="1" applyAlignment="1">
      <alignment horizontal="center" vertical="center"/>
    </xf>
    <xf numFmtId="164" fontId="31" fillId="2" borderId="8" xfId="1" applyFont="1" applyFill="1" applyBorder="1" applyAlignment="1">
      <alignment shrinkToFit="1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1" applyFont="1" applyFill="1" applyBorder="1" applyAlignment="1">
      <alignment horizontal="center" vertical="center" wrapText="1" shrinkToFit="1"/>
    </xf>
    <xf numFmtId="0" fontId="12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 vertical="center" wrapText="1"/>
    </xf>
    <xf numFmtId="164" fontId="12" fillId="2" borderId="0" xfId="1" applyFont="1" applyFill="1" applyBorder="1" applyAlignment="1">
      <alignment horizontal="center" vertical="center" wrapText="1" shrinkToFi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/>
    </xf>
    <xf numFmtId="0" fontId="40" fillId="2" borderId="17" xfId="0" applyFont="1" applyFill="1" applyBorder="1" applyAlignment="1">
      <alignment horizontal="center" vertical="center" wrapText="1" shrinkToFit="1"/>
    </xf>
    <xf numFmtId="0" fontId="40" fillId="2" borderId="34" xfId="0" applyFont="1" applyFill="1" applyBorder="1" applyAlignment="1">
      <alignment horizontal="center" vertical="center" wrapText="1" shrinkToFit="1"/>
    </xf>
    <xf numFmtId="0" fontId="40" fillId="2" borderId="32" xfId="0" applyFont="1" applyFill="1" applyBorder="1" applyAlignment="1">
      <alignment horizontal="center" vertical="center" wrapText="1" shrinkToFit="1"/>
    </xf>
    <xf numFmtId="0" fontId="12" fillId="2" borderId="21" xfId="0" applyFont="1" applyFill="1" applyBorder="1" applyAlignment="1">
      <alignment horizontal="center" vertical="center" wrapText="1" shrinkToFit="1"/>
    </xf>
    <xf numFmtId="0" fontId="12" fillId="2" borderId="36" xfId="0" applyFont="1" applyFill="1" applyBorder="1" applyAlignment="1">
      <alignment horizontal="center" vertical="center" wrapText="1" shrinkToFit="1"/>
    </xf>
    <xf numFmtId="0" fontId="12" fillId="2" borderId="33" xfId="0" applyFont="1" applyFill="1" applyBorder="1" applyAlignment="1">
      <alignment horizontal="center" vertical="center" wrapText="1" shrinkToFit="1"/>
    </xf>
    <xf numFmtId="0" fontId="22" fillId="2" borderId="17" xfId="0" applyFont="1" applyFill="1" applyBorder="1" applyAlignment="1">
      <alignment horizontal="center" vertical="center" wrapText="1" shrinkToFit="1"/>
    </xf>
    <xf numFmtId="0" fontId="22" fillId="2" borderId="34" xfId="0" applyFont="1" applyFill="1" applyBorder="1" applyAlignment="1">
      <alignment horizontal="center" vertical="center" wrapText="1" shrinkToFit="1"/>
    </xf>
    <xf numFmtId="0" fontId="22" fillId="2" borderId="32" xfId="0" applyFont="1" applyFill="1" applyBorder="1" applyAlignment="1">
      <alignment horizontal="center" vertical="center" wrapText="1" shrinkToFit="1"/>
    </xf>
    <xf numFmtId="0" fontId="44" fillId="2" borderId="17" xfId="0" applyFont="1" applyFill="1" applyBorder="1" applyAlignment="1">
      <alignment horizontal="center" vertical="center" wrapText="1"/>
    </xf>
    <xf numFmtId="0" fontId="44" fillId="2" borderId="34" xfId="0" applyFont="1" applyFill="1" applyBorder="1" applyAlignment="1">
      <alignment horizontal="center" vertical="center" wrapText="1"/>
    </xf>
    <xf numFmtId="0" fontId="44" fillId="2" borderId="32" xfId="0" applyFont="1" applyFill="1" applyBorder="1" applyAlignment="1">
      <alignment horizontal="center" vertical="center" wrapText="1"/>
    </xf>
    <xf numFmtId="0" fontId="45" fillId="2" borderId="17" xfId="0" quotePrefix="1" applyFont="1" applyFill="1" applyBorder="1" applyAlignment="1">
      <alignment horizontal="center" vertical="center" wrapText="1" shrinkToFit="1"/>
    </xf>
    <xf numFmtId="0" fontId="45" fillId="2" borderId="34" xfId="0" quotePrefix="1" applyFont="1" applyFill="1" applyBorder="1" applyAlignment="1">
      <alignment horizontal="center" vertical="center" wrapText="1" shrinkToFit="1"/>
    </xf>
    <xf numFmtId="0" fontId="45" fillId="2" borderId="32" xfId="0" quotePrefix="1" applyFont="1" applyFill="1" applyBorder="1" applyAlignment="1">
      <alignment horizontal="center" vertical="center" wrapText="1" shrinkToFit="1"/>
    </xf>
    <xf numFmtId="164" fontId="40" fillId="2" borderId="17" xfId="1" applyFont="1" applyFill="1" applyBorder="1" applyAlignment="1">
      <alignment horizontal="center" vertical="center" wrapText="1" shrinkToFit="1"/>
    </xf>
    <xf numFmtId="164" fontId="40" fillId="2" borderId="34" xfId="1" applyFont="1" applyFill="1" applyBorder="1" applyAlignment="1">
      <alignment horizontal="center" vertical="center" wrapText="1" shrinkToFit="1"/>
    </xf>
    <xf numFmtId="164" fontId="40" fillId="2" borderId="32" xfId="1" applyFont="1" applyFill="1" applyBorder="1" applyAlignment="1">
      <alignment horizontal="center" vertical="center" wrapText="1" shrinkToFit="1"/>
    </xf>
    <xf numFmtId="164" fontId="12" fillId="2" borderId="17" xfId="1" applyFont="1" applyFill="1" applyBorder="1" applyAlignment="1">
      <alignment horizontal="center" vertical="center" wrapText="1" shrinkToFit="1"/>
    </xf>
    <xf numFmtId="164" fontId="12" fillId="2" borderId="34" xfId="1" applyFont="1" applyFill="1" applyBorder="1" applyAlignment="1">
      <alignment horizontal="center" vertical="center" wrapText="1" shrinkToFit="1"/>
    </xf>
    <xf numFmtId="164" fontId="12" fillId="2" borderId="32" xfId="1" applyFont="1" applyFill="1" applyBorder="1" applyAlignment="1">
      <alignment horizontal="center" vertical="center" wrapText="1" shrinkToFit="1"/>
    </xf>
    <xf numFmtId="164" fontId="43" fillId="2" borderId="17" xfId="1" applyFont="1" applyFill="1" applyBorder="1" applyAlignment="1">
      <alignment horizontal="center" vertical="center" wrapText="1" shrinkToFit="1"/>
    </xf>
    <xf numFmtId="164" fontId="43" fillId="2" borderId="34" xfId="1" applyFont="1" applyFill="1" applyBorder="1" applyAlignment="1">
      <alignment horizontal="center" vertical="center" wrapText="1" shrinkToFit="1"/>
    </xf>
    <xf numFmtId="164" fontId="43" fillId="2" borderId="32" xfId="1" applyFont="1" applyFill="1" applyBorder="1" applyAlignment="1">
      <alignment horizontal="center" vertical="center" wrapText="1" shrinkToFit="1"/>
    </xf>
    <xf numFmtId="0" fontId="12" fillId="2" borderId="17" xfId="0" applyFont="1" applyFill="1" applyBorder="1" applyAlignment="1">
      <alignment horizontal="center" vertical="center" wrapText="1" shrinkToFit="1"/>
    </xf>
    <xf numFmtId="0" fontId="12" fillId="2" borderId="34" xfId="0" applyFont="1" applyFill="1" applyBorder="1" applyAlignment="1">
      <alignment horizontal="center" vertical="center" wrapText="1" shrinkToFit="1"/>
    </xf>
    <xf numFmtId="0" fontId="12" fillId="2" borderId="32" xfId="0" applyFont="1" applyFill="1" applyBorder="1" applyAlignment="1">
      <alignment horizontal="center" vertical="center" wrapText="1" shrinkToFit="1"/>
    </xf>
    <xf numFmtId="0" fontId="40" fillId="2" borderId="17" xfId="0" quotePrefix="1" applyFont="1" applyFill="1" applyBorder="1" applyAlignment="1">
      <alignment horizontal="center" vertical="center" wrapText="1" shrinkToFit="1"/>
    </xf>
    <xf numFmtId="0" fontId="40" fillId="2" borderId="34" xfId="0" quotePrefix="1" applyFont="1" applyFill="1" applyBorder="1" applyAlignment="1">
      <alignment horizontal="center" vertical="center" wrapText="1" shrinkToFit="1"/>
    </xf>
    <xf numFmtId="0" fontId="40" fillId="2" borderId="32" xfId="0" quotePrefix="1" applyFont="1" applyFill="1" applyBorder="1" applyAlignment="1">
      <alignment horizontal="center" vertical="center" wrapText="1" shrinkToFi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 shrinkToFit="1"/>
    </xf>
    <xf numFmtId="0" fontId="12" fillId="2" borderId="35" xfId="0" applyFont="1" applyFill="1" applyBorder="1" applyAlignment="1">
      <alignment horizontal="center" vertical="center" wrapText="1" shrinkToFit="1"/>
    </xf>
    <xf numFmtId="0" fontId="12" fillId="2" borderId="31" xfId="0" applyFont="1" applyFill="1" applyBorder="1" applyAlignment="1">
      <alignment horizontal="center" vertical="center" wrapText="1" shrinkToFit="1"/>
    </xf>
    <xf numFmtId="164" fontId="41" fillId="2" borderId="17" xfId="1" applyFont="1" applyFill="1" applyBorder="1" applyAlignment="1">
      <alignment horizontal="center" vertical="center" wrapText="1" shrinkToFit="1"/>
    </xf>
    <xf numFmtId="164" fontId="41" fillId="2" borderId="34" xfId="1" applyFont="1" applyFill="1" applyBorder="1" applyAlignment="1">
      <alignment horizontal="center" vertical="center" wrapText="1" shrinkToFit="1"/>
    </xf>
    <xf numFmtId="164" fontId="41" fillId="2" borderId="32" xfId="1" applyFont="1" applyFill="1" applyBorder="1" applyAlignment="1">
      <alignment horizontal="center" vertical="center" wrapText="1" shrinkToFit="1"/>
    </xf>
    <xf numFmtId="0" fontId="42" fillId="2" borderId="17" xfId="0" quotePrefix="1" applyFont="1" applyFill="1" applyBorder="1" applyAlignment="1">
      <alignment horizontal="center" wrapText="1" shrinkToFit="1"/>
    </xf>
    <xf numFmtId="0" fontId="42" fillId="2" borderId="34" xfId="0" quotePrefix="1" applyFont="1" applyFill="1" applyBorder="1" applyAlignment="1">
      <alignment horizontal="center" wrapText="1" shrinkToFit="1"/>
    </xf>
    <xf numFmtId="0" fontId="42" fillId="2" borderId="32" xfId="0" quotePrefix="1" applyFont="1" applyFill="1" applyBorder="1" applyAlignment="1">
      <alignment horizontal="center" wrapText="1" shrinkToFit="1"/>
    </xf>
    <xf numFmtId="0" fontId="39" fillId="2" borderId="47" xfId="0" applyFont="1" applyFill="1" applyBorder="1" applyAlignment="1">
      <alignment horizontal="center" vertical="center" wrapText="1" shrinkToFit="1"/>
    </xf>
    <xf numFmtId="0" fontId="39" fillId="2" borderId="48" xfId="0" applyFont="1" applyFill="1" applyBorder="1" applyAlignment="1">
      <alignment horizontal="center" vertical="center" wrapText="1" shrinkToFit="1"/>
    </xf>
    <xf numFmtId="0" fontId="39" fillId="2" borderId="49" xfId="0" applyFont="1" applyFill="1" applyBorder="1" applyAlignment="1">
      <alignment horizontal="center" vertical="center" wrapText="1" shrinkToFit="1"/>
    </xf>
    <xf numFmtId="0" fontId="39" fillId="2" borderId="53" xfId="0" applyFont="1" applyFill="1" applyBorder="1" applyAlignment="1">
      <alignment horizontal="center" vertical="center" wrapText="1" shrinkToFit="1"/>
    </xf>
    <xf numFmtId="0" fontId="39" fillId="2" borderId="55" xfId="0" applyFont="1" applyFill="1" applyBorder="1" applyAlignment="1">
      <alignment horizontal="center" vertical="center" wrapText="1" shrinkToFit="1"/>
    </xf>
    <xf numFmtId="0" fontId="39" fillId="2" borderId="57" xfId="0" applyFont="1" applyFill="1" applyBorder="1" applyAlignment="1">
      <alignment horizontal="center" vertical="center" wrapText="1" shrinkToFit="1"/>
    </xf>
    <xf numFmtId="0" fontId="12" fillId="2" borderId="37" xfId="0" applyFont="1" applyFill="1" applyBorder="1" applyAlignment="1">
      <alignment horizontal="center" vertical="center" wrapText="1" shrinkToFit="1"/>
    </xf>
    <xf numFmtId="0" fontId="12" fillId="2" borderId="38" xfId="0" applyFont="1" applyFill="1" applyBorder="1" applyAlignment="1">
      <alignment horizontal="center" vertical="center" wrapText="1" shrinkToFit="1"/>
    </xf>
    <xf numFmtId="0" fontId="12" fillId="2" borderId="39" xfId="0" applyFont="1" applyFill="1" applyBorder="1" applyAlignment="1">
      <alignment horizontal="center" vertical="center" wrapText="1" shrinkToFit="1"/>
    </xf>
    <xf numFmtId="0" fontId="11" fillId="2" borderId="54" xfId="0" applyFont="1" applyFill="1" applyBorder="1" applyAlignment="1">
      <alignment horizontal="center" vertical="center" wrapText="1" shrinkToFit="1"/>
    </xf>
    <xf numFmtId="0" fontId="11" fillId="2" borderId="56" xfId="0" applyFont="1" applyFill="1" applyBorder="1" applyAlignment="1">
      <alignment horizontal="center" vertical="center" wrapText="1" shrinkToFit="1"/>
    </xf>
    <xf numFmtId="0" fontId="11" fillId="2" borderId="58" xfId="0" applyFont="1" applyFill="1" applyBorder="1" applyAlignment="1">
      <alignment horizontal="center" vertical="center" wrapText="1" shrinkToFit="1"/>
    </xf>
    <xf numFmtId="0" fontId="11" fillId="2" borderId="17" xfId="0" applyFont="1" applyFill="1" applyBorder="1" applyAlignment="1">
      <alignment horizontal="center" vertical="center" wrapText="1" shrinkToFit="1"/>
    </xf>
    <xf numFmtId="0" fontId="11" fillId="2" borderId="34" xfId="0" applyFont="1" applyFill="1" applyBorder="1" applyAlignment="1">
      <alignment horizontal="center" vertical="center" wrapText="1" shrinkToFit="1"/>
    </xf>
    <xf numFmtId="0" fontId="11" fillId="2" borderId="32" xfId="0" applyFont="1" applyFill="1" applyBorder="1" applyAlignment="1">
      <alignment horizontal="center" vertical="center" wrapText="1" shrinkToFit="1"/>
    </xf>
    <xf numFmtId="0" fontId="39" fillId="2" borderId="17" xfId="0" applyFont="1" applyFill="1" applyBorder="1" applyAlignment="1">
      <alignment horizontal="center" vertical="center" wrapText="1" shrinkToFit="1"/>
    </xf>
    <xf numFmtId="0" fontId="39" fillId="2" borderId="34" xfId="0" applyFont="1" applyFill="1" applyBorder="1" applyAlignment="1">
      <alignment horizontal="center" vertical="center" wrapText="1" shrinkToFit="1"/>
    </xf>
    <xf numFmtId="0" fontId="39" fillId="2" borderId="32" xfId="0" applyFont="1" applyFill="1" applyBorder="1" applyAlignment="1">
      <alignment horizontal="center" vertical="center" wrapText="1" shrinkToFit="1"/>
    </xf>
    <xf numFmtId="0" fontId="11" fillId="2" borderId="17" xfId="0" quotePrefix="1" applyFont="1" applyFill="1" applyBorder="1" applyAlignment="1">
      <alignment horizontal="center" vertical="center" wrapText="1" shrinkToFit="1"/>
    </xf>
    <xf numFmtId="0" fontId="11" fillId="2" borderId="34" xfId="0" quotePrefix="1" applyFont="1" applyFill="1" applyBorder="1" applyAlignment="1">
      <alignment horizontal="center" vertical="center" wrapText="1" shrinkToFit="1"/>
    </xf>
    <xf numFmtId="0" fontId="11" fillId="2" borderId="32" xfId="0" quotePrefix="1" applyFont="1" applyFill="1" applyBorder="1" applyAlignment="1">
      <alignment horizontal="center" vertical="center" wrapText="1" shrinkToFit="1"/>
    </xf>
    <xf numFmtId="0" fontId="11" fillId="2" borderId="17" xfId="0" applyFont="1" applyFill="1" applyBorder="1" applyAlignment="1">
      <alignment horizontal="center" vertical="center" shrinkToFit="1"/>
    </xf>
    <xf numFmtId="0" fontId="11" fillId="2" borderId="34" xfId="0" applyFont="1" applyFill="1" applyBorder="1" applyAlignment="1">
      <alignment horizontal="center" vertical="center" shrinkToFit="1"/>
    </xf>
    <xf numFmtId="0" fontId="11" fillId="2" borderId="32" xfId="0" applyFont="1" applyFill="1" applyBorder="1" applyAlignment="1">
      <alignment horizontal="center" vertical="center" shrinkToFit="1"/>
    </xf>
    <xf numFmtId="164" fontId="12" fillId="2" borderId="17" xfId="1" quotePrefix="1" applyFont="1" applyFill="1" applyBorder="1" applyAlignment="1">
      <alignment horizontal="center" vertical="center" wrapText="1" shrinkToFit="1"/>
    </xf>
    <xf numFmtId="164" fontId="12" fillId="2" borderId="34" xfId="1" quotePrefix="1" applyFont="1" applyFill="1" applyBorder="1" applyAlignment="1">
      <alignment horizontal="center" vertical="center" wrapText="1" shrinkToFit="1"/>
    </xf>
    <xf numFmtId="164" fontId="12" fillId="2" borderId="32" xfId="1" quotePrefix="1" applyFont="1" applyFill="1" applyBorder="1" applyAlignment="1">
      <alignment horizontal="center" vertical="center" wrapText="1" shrinkToFit="1"/>
    </xf>
    <xf numFmtId="164" fontId="40" fillId="2" borderId="17" xfId="1" quotePrefix="1" applyFont="1" applyFill="1" applyBorder="1" applyAlignment="1">
      <alignment horizontal="center" vertical="center" wrapText="1" shrinkToFit="1"/>
    </xf>
    <xf numFmtId="164" fontId="40" fillId="2" borderId="34" xfId="1" quotePrefix="1" applyFont="1" applyFill="1" applyBorder="1" applyAlignment="1">
      <alignment horizontal="center" vertical="center" wrapText="1" shrinkToFit="1"/>
    </xf>
    <xf numFmtId="164" fontId="40" fillId="2" borderId="32" xfId="1" quotePrefix="1" applyFont="1" applyFill="1" applyBorder="1" applyAlignment="1">
      <alignment horizontal="center" vertical="center" wrapText="1" shrinkToFit="1"/>
    </xf>
    <xf numFmtId="164" fontId="11" fillId="2" borderId="17" xfId="1" applyFont="1" applyFill="1" applyBorder="1" applyAlignment="1">
      <alignment horizontal="center" vertical="center" shrinkToFit="1"/>
    </xf>
    <xf numFmtId="164" fontId="11" fillId="2" borderId="34" xfId="1" applyFont="1" applyFill="1" applyBorder="1" applyAlignment="1">
      <alignment horizontal="center" vertical="center" shrinkToFit="1"/>
    </xf>
    <xf numFmtId="164" fontId="11" fillId="2" borderId="32" xfId="1" applyFont="1" applyFill="1" applyBorder="1" applyAlignment="1">
      <alignment horizontal="center" vertical="center" shrinkToFit="1"/>
    </xf>
    <xf numFmtId="164" fontId="11" fillId="2" borderId="17" xfId="1" quotePrefix="1" applyFont="1" applyFill="1" applyBorder="1" applyAlignment="1">
      <alignment horizontal="center" vertical="center" wrapText="1" shrinkToFit="1"/>
    </xf>
    <xf numFmtId="164" fontId="11" fillId="2" borderId="34" xfId="1" quotePrefix="1" applyFont="1" applyFill="1" applyBorder="1" applyAlignment="1">
      <alignment horizontal="center" vertical="center" wrapText="1" shrinkToFit="1"/>
    </xf>
    <xf numFmtId="164" fontId="11" fillId="2" borderId="32" xfId="1" quotePrefix="1" applyFont="1" applyFill="1" applyBorder="1" applyAlignment="1">
      <alignment horizontal="center" vertical="center" wrapText="1" shrinkToFit="1"/>
    </xf>
    <xf numFmtId="0" fontId="34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 wrapText="1"/>
    </xf>
    <xf numFmtId="164" fontId="21" fillId="2" borderId="17" xfId="1" applyFont="1" applyFill="1" applyBorder="1" applyAlignment="1">
      <alignment horizontal="center" vertical="center" wrapText="1" shrinkToFit="1"/>
    </xf>
    <xf numFmtId="164" fontId="21" fillId="2" borderId="34" xfId="1" applyFont="1" applyFill="1" applyBorder="1" applyAlignment="1">
      <alignment horizontal="center" vertical="center" wrapText="1" shrinkToFit="1"/>
    </xf>
    <xf numFmtId="164" fontId="21" fillId="2" borderId="32" xfId="1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35" xfId="0" applyFont="1" applyFill="1" applyBorder="1" applyAlignment="1">
      <alignment horizontal="center" vertical="center" wrapText="1" shrinkToFit="1"/>
    </xf>
    <xf numFmtId="0" fontId="7" fillId="2" borderId="31" xfId="0" applyFont="1" applyFill="1" applyBorder="1" applyAlignment="1">
      <alignment horizontal="center" vertical="center" wrapText="1" shrinkToFit="1"/>
    </xf>
    <xf numFmtId="0" fontId="7" fillId="2" borderId="17" xfId="0" applyFont="1" applyFill="1" applyBorder="1" applyAlignment="1">
      <alignment horizontal="center" vertical="center" wrapText="1" shrinkToFit="1"/>
    </xf>
    <xf numFmtId="0" fontId="7" fillId="2" borderId="34" xfId="0" applyFont="1" applyFill="1" applyBorder="1" applyAlignment="1">
      <alignment horizontal="center" vertical="center" wrapText="1" shrinkToFit="1"/>
    </xf>
    <xf numFmtId="0" fontId="7" fillId="2" borderId="32" xfId="0" applyFont="1" applyFill="1" applyBorder="1" applyAlignment="1">
      <alignment horizontal="center" vertical="center" wrapText="1" shrinkToFit="1"/>
    </xf>
    <xf numFmtId="0" fontId="20" fillId="2" borderId="17" xfId="0" applyFont="1" applyFill="1" applyBorder="1" applyAlignment="1">
      <alignment horizontal="center" vertical="center" wrapText="1" shrinkToFit="1"/>
    </xf>
    <xf numFmtId="0" fontId="20" fillId="2" borderId="34" xfId="0" applyFont="1" applyFill="1" applyBorder="1" applyAlignment="1">
      <alignment horizontal="center" vertical="center" wrapText="1" shrinkToFit="1"/>
    </xf>
    <xf numFmtId="0" fontId="20" fillId="2" borderId="32" xfId="0" applyFont="1" applyFill="1" applyBorder="1" applyAlignment="1">
      <alignment horizontal="center" vertical="center" wrapText="1" shrinkToFit="1"/>
    </xf>
    <xf numFmtId="164" fontId="13" fillId="2" borderId="17" xfId="1" quotePrefix="1" applyFont="1" applyFill="1" applyBorder="1" applyAlignment="1">
      <alignment horizontal="center" vertical="center" wrapText="1" shrinkToFit="1"/>
    </xf>
    <xf numFmtId="164" fontId="13" fillId="2" borderId="34" xfId="1" quotePrefix="1" applyFont="1" applyFill="1" applyBorder="1" applyAlignment="1">
      <alignment horizontal="center" vertical="center" wrapText="1" shrinkToFit="1"/>
    </xf>
    <xf numFmtId="164" fontId="13" fillId="2" borderId="32" xfId="1" quotePrefix="1" applyFont="1" applyFill="1" applyBorder="1" applyAlignment="1">
      <alignment horizontal="center" vertical="center" wrapText="1" shrinkToFit="1"/>
    </xf>
    <xf numFmtId="164" fontId="7" fillId="2" borderId="17" xfId="1" quotePrefix="1" applyFont="1" applyFill="1" applyBorder="1" applyAlignment="1">
      <alignment horizontal="center" vertical="center" wrapText="1" shrinkToFit="1"/>
    </xf>
    <xf numFmtId="164" fontId="7" fillId="2" borderId="34" xfId="1" quotePrefix="1" applyFont="1" applyFill="1" applyBorder="1" applyAlignment="1">
      <alignment horizontal="center" vertical="center" wrapText="1" shrinkToFit="1"/>
    </xf>
    <xf numFmtId="164" fontId="7" fillId="2" borderId="32" xfId="1" quotePrefix="1" applyFont="1" applyFill="1" applyBorder="1" applyAlignment="1">
      <alignment horizontal="center" vertical="center" wrapText="1" shrinkToFit="1"/>
    </xf>
    <xf numFmtId="164" fontId="8" fillId="2" borderId="17" xfId="1" applyFont="1" applyFill="1" applyBorder="1" applyAlignment="1">
      <alignment horizontal="center" vertical="center" shrinkToFit="1"/>
    </xf>
    <xf numFmtId="164" fontId="8" fillId="2" borderId="34" xfId="1" applyFont="1" applyFill="1" applyBorder="1" applyAlignment="1">
      <alignment horizontal="center" vertical="center" shrinkToFit="1"/>
    </xf>
    <xf numFmtId="164" fontId="8" fillId="2" borderId="32" xfId="1" applyFont="1" applyFill="1" applyBorder="1" applyAlignment="1">
      <alignment horizontal="center" vertical="center" shrinkToFit="1"/>
    </xf>
    <xf numFmtId="164" fontId="8" fillId="2" borderId="17" xfId="1" quotePrefix="1" applyFont="1" applyFill="1" applyBorder="1" applyAlignment="1">
      <alignment horizontal="center" vertical="center" wrapText="1" shrinkToFit="1"/>
    </xf>
    <xf numFmtId="164" fontId="8" fillId="2" borderId="34" xfId="1" quotePrefix="1" applyFont="1" applyFill="1" applyBorder="1" applyAlignment="1">
      <alignment horizontal="center" vertical="center" wrapText="1" shrinkToFit="1"/>
    </xf>
    <xf numFmtId="164" fontId="8" fillId="2" borderId="32" xfId="1" quotePrefix="1" applyFont="1" applyFill="1" applyBorder="1" applyAlignment="1">
      <alignment horizontal="center" vertical="center" wrapText="1" shrinkToFit="1"/>
    </xf>
    <xf numFmtId="0" fontId="8" fillId="2" borderId="17" xfId="0" applyFont="1" applyFill="1" applyBorder="1" applyAlignment="1">
      <alignment horizontal="center" vertical="center" shrinkToFit="1"/>
    </xf>
    <xf numFmtId="0" fontId="8" fillId="2" borderId="34" xfId="0" applyFont="1" applyFill="1" applyBorder="1" applyAlignment="1">
      <alignment horizontal="center" vertical="center" shrinkToFit="1"/>
    </xf>
    <xf numFmtId="0" fontId="8" fillId="2" borderId="32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wrapText="1" shrinkToFit="1"/>
    </xf>
    <xf numFmtId="0" fontId="8" fillId="2" borderId="34" xfId="0" applyFont="1" applyFill="1" applyBorder="1" applyAlignment="1">
      <alignment horizontal="center" vertical="center" wrapText="1" shrinkToFit="1"/>
    </xf>
    <xf numFmtId="0" fontId="8" fillId="2" borderId="32" xfId="0" applyFont="1" applyFill="1" applyBorder="1" applyAlignment="1">
      <alignment horizontal="center" vertical="center" wrapText="1" shrinkToFit="1"/>
    </xf>
    <xf numFmtId="0" fontId="13" fillId="2" borderId="17" xfId="0" applyFont="1" applyFill="1" applyBorder="1" applyAlignment="1">
      <alignment horizontal="center" vertical="center" wrapText="1" shrinkToFit="1"/>
    </xf>
    <xf numFmtId="0" fontId="13" fillId="2" borderId="34" xfId="0" applyFont="1" applyFill="1" applyBorder="1" applyAlignment="1">
      <alignment horizontal="center" vertical="center" wrapText="1" shrinkToFit="1"/>
    </xf>
    <xf numFmtId="0" fontId="13" fillId="2" borderId="32" xfId="0" applyFont="1" applyFill="1" applyBorder="1" applyAlignment="1">
      <alignment horizontal="center" vertical="center" wrapText="1" shrinkToFit="1"/>
    </xf>
    <xf numFmtId="0" fontId="4" fillId="2" borderId="17" xfId="0" applyFont="1" applyFill="1" applyBorder="1" applyAlignment="1">
      <alignment horizontal="center" vertical="center" wrapText="1" shrinkToFit="1"/>
    </xf>
    <xf numFmtId="0" fontId="4" fillId="2" borderId="34" xfId="0" applyFont="1" applyFill="1" applyBorder="1" applyAlignment="1">
      <alignment horizontal="center" vertical="center" wrapText="1" shrinkToFit="1"/>
    </xf>
    <xf numFmtId="0" fontId="4" fillId="2" borderId="32" xfId="0" applyFont="1" applyFill="1" applyBorder="1" applyAlignment="1">
      <alignment horizontal="center" vertical="center" wrapText="1" shrinkToFit="1"/>
    </xf>
    <xf numFmtId="0" fontId="4" fillId="2" borderId="47" xfId="0" applyFont="1" applyFill="1" applyBorder="1" applyAlignment="1">
      <alignment horizontal="center" vertical="center" wrapText="1" shrinkToFit="1"/>
    </xf>
    <xf numFmtId="0" fontId="4" fillId="2" borderId="48" xfId="0" applyFont="1" applyFill="1" applyBorder="1" applyAlignment="1">
      <alignment horizontal="center" vertical="center" wrapText="1" shrinkToFit="1"/>
    </xf>
    <xf numFmtId="0" fontId="4" fillId="2" borderId="49" xfId="0" applyFont="1" applyFill="1" applyBorder="1" applyAlignment="1">
      <alignment horizontal="center" vertical="center" wrapText="1" shrinkToFit="1"/>
    </xf>
    <xf numFmtId="0" fontId="4" fillId="2" borderId="53" xfId="0" applyFont="1" applyFill="1" applyBorder="1" applyAlignment="1">
      <alignment horizontal="center" vertical="center" wrapText="1" shrinkToFit="1"/>
    </xf>
    <xf numFmtId="0" fontId="4" fillId="2" borderId="55" xfId="0" applyFont="1" applyFill="1" applyBorder="1" applyAlignment="1">
      <alignment horizontal="center" vertical="center" wrapText="1" shrinkToFit="1"/>
    </xf>
    <xf numFmtId="0" fontId="4" fillId="2" borderId="57" xfId="0" applyFont="1" applyFill="1" applyBorder="1" applyAlignment="1">
      <alignment horizontal="center" vertical="center" wrapText="1" shrinkToFit="1"/>
    </xf>
    <xf numFmtId="0" fontId="7" fillId="2" borderId="37" xfId="0" applyFont="1" applyFill="1" applyBorder="1" applyAlignment="1">
      <alignment horizontal="center" vertical="center" wrapText="1" shrinkToFit="1"/>
    </xf>
    <xf numFmtId="0" fontId="7" fillId="2" borderId="38" xfId="0" applyFont="1" applyFill="1" applyBorder="1" applyAlignment="1">
      <alignment horizontal="center" vertical="center" wrapText="1" shrinkToFit="1"/>
    </xf>
    <xf numFmtId="0" fontId="7" fillId="2" borderId="39" xfId="0" applyFont="1" applyFill="1" applyBorder="1" applyAlignment="1">
      <alignment horizontal="center" vertical="center" wrapText="1" shrinkToFit="1"/>
    </xf>
    <xf numFmtId="0" fontId="8" fillId="2" borderId="54" xfId="0" applyFont="1" applyFill="1" applyBorder="1" applyAlignment="1">
      <alignment horizontal="center" vertical="center" wrapText="1" shrinkToFit="1"/>
    </xf>
    <xf numFmtId="0" fontId="8" fillId="2" borderId="56" xfId="0" applyFont="1" applyFill="1" applyBorder="1" applyAlignment="1">
      <alignment horizontal="center" vertical="center" wrapText="1" shrinkToFit="1"/>
    </xf>
    <xf numFmtId="0" fontId="8" fillId="2" borderId="58" xfId="0" applyFont="1" applyFill="1" applyBorder="1" applyAlignment="1">
      <alignment horizontal="center" vertical="center" wrapText="1" shrinkToFit="1"/>
    </xf>
    <xf numFmtId="164" fontId="10" fillId="2" borderId="17" xfId="1" applyFont="1" applyFill="1" applyBorder="1" applyAlignment="1">
      <alignment horizontal="center" vertical="center" wrapText="1" shrinkToFit="1"/>
    </xf>
    <xf numFmtId="164" fontId="10" fillId="2" borderId="34" xfId="1" applyFont="1" applyFill="1" applyBorder="1" applyAlignment="1">
      <alignment horizontal="center" vertical="center" wrapText="1" shrinkToFit="1"/>
    </xf>
    <xf numFmtId="164" fontId="10" fillId="2" borderId="32" xfId="1" applyFont="1" applyFill="1" applyBorder="1" applyAlignment="1">
      <alignment horizontal="center" vertical="center" wrapText="1" shrinkToFit="1"/>
    </xf>
    <xf numFmtId="0" fontId="23" fillId="2" borderId="17" xfId="0" quotePrefix="1" applyFont="1" applyFill="1" applyBorder="1" applyAlignment="1">
      <alignment horizontal="center" wrapText="1" shrinkToFit="1"/>
    </xf>
    <xf numFmtId="0" fontId="23" fillId="2" borderId="34" xfId="0" quotePrefix="1" applyFont="1" applyFill="1" applyBorder="1" applyAlignment="1">
      <alignment horizontal="center" wrapText="1" shrinkToFit="1"/>
    </xf>
    <xf numFmtId="0" fontId="23" fillId="2" borderId="32" xfId="0" quotePrefix="1" applyFont="1" applyFill="1" applyBorder="1" applyAlignment="1">
      <alignment horizontal="center" wrapText="1" shrinkToFit="1"/>
    </xf>
    <xf numFmtId="164" fontId="24" fillId="2" borderId="17" xfId="1" applyFont="1" applyFill="1" applyBorder="1" applyAlignment="1">
      <alignment horizontal="center" vertical="center" wrapText="1" shrinkToFit="1"/>
    </xf>
    <xf numFmtId="164" fontId="24" fillId="2" borderId="34" xfId="1" applyFont="1" applyFill="1" applyBorder="1" applyAlignment="1">
      <alignment horizontal="center" vertical="center" wrapText="1" shrinkToFit="1"/>
    </xf>
    <xf numFmtId="164" fontId="24" fillId="2" borderId="32" xfId="1" applyFont="1" applyFill="1" applyBorder="1" applyAlignment="1">
      <alignment horizontal="center" vertical="center" wrapText="1" shrinkToFit="1"/>
    </xf>
    <xf numFmtId="164" fontId="26" fillId="2" borderId="17" xfId="1" applyFont="1" applyFill="1" applyBorder="1" applyAlignment="1">
      <alignment horizontal="center" vertical="center" wrapText="1" shrinkToFit="1"/>
    </xf>
    <xf numFmtId="164" fontId="26" fillId="2" borderId="34" xfId="1" applyFont="1" applyFill="1" applyBorder="1" applyAlignment="1">
      <alignment horizontal="center" vertical="center" wrapText="1" shrinkToFit="1"/>
    </xf>
    <xf numFmtId="164" fontId="26" fillId="2" borderId="32" xfId="1" applyFont="1" applyFill="1" applyBorder="1" applyAlignment="1">
      <alignment horizontal="center" vertical="center" wrapText="1" shrinkToFit="1"/>
    </xf>
    <xf numFmtId="0" fontId="24" fillId="2" borderId="17" xfId="0" quotePrefix="1" applyFont="1" applyFill="1" applyBorder="1" applyAlignment="1">
      <alignment horizontal="center" vertical="center" wrapText="1" shrinkToFit="1"/>
    </xf>
    <xf numFmtId="0" fontId="24" fillId="2" borderId="34" xfId="0" quotePrefix="1" applyFont="1" applyFill="1" applyBorder="1" applyAlignment="1">
      <alignment horizontal="center" vertical="center" wrapText="1" shrinkToFit="1"/>
    </xf>
    <xf numFmtId="0" fontId="24" fillId="2" borderId="32" xfId="0" quotePrefix="1" applyFont="1" applyFill="1" applyBorder="1" applyAlignment="1">
      <alignment horizontal="center" vertical="center" wrapText="1" shrinkToFit="1"/>
    </xf>
    <xf numFmtId="0" fontId="24" fillId="2" borderId="17" xfId="0" applyFont="1" applyFill="1" applyBorder="1" applyAlignment="1">
      <alignment horizontal="center" vertical="center" wrapText="1" shrinkToFit="1"/>
    </xf>
    <xf numFmtId="0" fontId="24" fillId="2" borderId="34" xfId="0" applyFont="1" applyFill="1" applyBorder="1" applyAlignment="1">
      <alignment horizontal="center" vertical="center" wrapText="1" shrinkToFit="1"/>
    </xf>
    <xf numFmtId="0" fontId="24" fillId="2" borderId="32" xfId="0" applyFont="1" applyFill="1" applyBorder="1" applyAlignment="1">
      <alignment horizontal="center" vertical="center" wrapText="1" shrinkToFit="1"/>
    </xf>
    <xf numFmtId="0" fontId="28" fillId="2" borderId="17" xfId="0" applyFont="1" applyFill="1" applyBorder="1" applyAlignment="1">
      <alignment horizontal="center" vertical="center" wrapText="1" shrinkToFit="1"/>
    </xf>
    <xf numFmtId="0" fontId="28" fillId="2" borderId="34" xfId="0" applyFont="1" applyFill="1" applyBorder="1" applyAlignment="1">
      <alignment horizontal="center" vertical="center" wrapText="1" shrinkToFit="1"/>
    </xf>
    <xf numFmtId="0" fontId="28" fillId="2" borderId="32" xfId="0" applyFont="1" applyFill="1" applyBorder="1" applyAlignment="1">
      <alignment horizontal="center" vertical="center" wrapText="1" shrinkToFit="1"/>
    </xf>
    <xf numFmtId="0" fontId="7" fillId="2" borderId="21" xfId="0" applyFont="1" applyFill="1" applyBorder="1" applyAlignment="1">
      <alignment horizontal="center" vertical="center" wrapText="1" shrinkToFit="1"/>
    </xf>
    <xf numFmtId="0" fontId="7" fillId="2" borderId="36" xfId="0" applyFont="1" applyFill="1" applyBorder="1" applyAlignment="1">
      <alignment horizontal="center" vertical="center" wrapText="1" shrinkToFit="1"/>
    </xf>
    <xf numFmtId="0" fontId="7" fillId="2" borderId="33" xfId="0" applyFont="1" applyFill="1" applyBorder="1" applyAlignment="1">
      <alignment horizontal="center" vertical="center" wrapText="1" shrinkToFi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5" fillId="2" borderId="17" xfId="0" quotePrefix="1" applyFont="1" applyFill="1" applyBorder="1" applyAlignment="1">
      <alignment horizontal="center" vertical="center" wrapText="1" shrinkToFit="1"/>
    </xf>
    <xf numFmtId="0" fontId="25" fillId="2" borderId="34" xfId="0" quotePrefix="1" applyFont="1" applyFill="1" applyBorder="1" applyAlignment="1">
      <alignment horizontal="center" vertical="center" wrapText="1" shrinkToFit="1"/>
    </xf>
    <xf numFmtId="0" fontId="25" fillId="2" borderId="32" xfId="0" quotePrefix="1" applyFont="1" applyFill="1" applyBorder="1" applyAlignment="1">
      <alignment horizontal="center" vertical="center" wrapText="1" shrinkToFit="1"/>
    </xf>
    <xf numFmtId="164" fontId="13" fillId="2" borderId="17" xfId="1" applyFont="1" applyFill="1" applyBorder="1" applyAlignment="1">
      <alignment horizontal="center" vertical="center" wrapText="1" shrinkToFit="1"/>
    </xf>
    <xf numFmtId="164" fontId="13" fillId="2" borderId="34" xfId="1" applyFont="1" applyFill="1" applyBorder="1" applyAlignment="1">
      <alignment horizontal="center" vertical="center" wrapText="1" shrinkToFit="1"/>
    </xf>
    <xf numFmtId="164" fontId="13" fillId="2" borderId="32" xfId="1" applyFont="1" applyFill="1" applyBorder="1" applyAlignment="1">
      <alignment horizontal="center" vertical="center" wrapText="1" shrinkToFit="1"/>
    </xf>
    <xf numFmtId="0" fontId="4" fillId="2" borderId="37" xfId="0" applyFont="1" applyFill="1" applyBorder="1" applyAlignment="1">
      <alignment horizontal="center" vertical="center" wrapText="1" shrinkToFit="1"/>
    </xf>
    <xf numFmtId="0" fontId="4" fillId="2" borderId="38" xfId="0" applyFont="1" applyFill="1" applyBorder="1" applyAlignment="1">
      <alignment horizontal="center" vertical="center" wrapText="1" shrinkToFit="1"/>
    </xf>
    <xf numFmtId="0" fontId="4" fillId="2" borderId="39" xfId="0" applyFont="1" applyFill="1" applyBorder="1" applyAlignment="1">
      <alignment horizontal="center" vertical="center" wrapText="1" shrinkToFit="1"/>
    </xf>
    <xf numFmtId="0" fontId="8" fillId="2" borderId="16" xfId="0" applyFont="1" applyFill="1" applyBorder="1" applyAlignment="1">
      <alignment horizontal="center" vertical="center" wrapText="1" shrinkToFit="1"/>
    </xf>
    <xf numFmtId="0" fontId="8" fillId="2" borderId="35" xfId="0" applyFont="1" applyFill="1" applyBorder="1" applyAlignment="1">
      <alignment horizontal="center" vertical="center" wrapText="1" shrinkToFit="1"/>
    </xf>
    <xf numFmtId="0" fontId="8" fillId="2" borderId="31" xfId="0" applyFont="1" applyFill="1" applyBorder="1" applyAlignment="1">
      <alignment horizontal="center" vertical="center" wrapText="1" shrinkToFit="1"/>
    </xf>
    <xf numFmtId="0" fontId="8" fillId="0" borderId="17" xfId="0" quotePrefix="1" applyFont="1" applyBorder="1" applyAlignment="1">
      <alignment horizontal="center" vertical="center" wrapText="1" shrinkToFit="1"/>
    </xf>
    <xf numFmtId="0" fontId="8" fillId="0" borderId="34" xfId="0" quotePrefix="1" applyFont="1" applyBorder="1" applyAlignment="1">
      <alignment horizontal="center" vertical="center" wrapText="1" shrinkToFit="1"/>
    </xf>
    <xf numFmtId="0" fontId="8" fillId="0" borderId="32" xfId="0" quotePrefix="1" applyFont="1" applyBorder="1" applyAlignment="1">
      <alignment horizontal="center" vertical="center" wrapText="1" shrinkToFit="1"/>
    </xf>
    <xf numFmtId="0" fontId="13" fillId="2" borderId="17" xfId="0" quotePrefix="1" applyFont="1" applyFill="1" applyBorder="1" applyAlignment="1">
      <alignment horizontal="center" vertical="center" wrapText="1" shrinkToFit="1"/>
    </xf>
    <xf numFmtId="0" fontId="13" fillId="2" borderId="34" xfId="0" quotePrefix="1" applyFont="1" applyFill="1" applyBorder="1" applyAlignment="1">
      <alignment horizontal="center" vertical="center" wrapText="1" shrinkToFit="1"/>
    </xf>
    <xf numFmtId="0" fontId="13" fillId="2" borderId="32" xfId="0" quotePrefix="1" applyFont="1" applyFill="1" applyBorder="1" applyAlignment="1">
      <alignment horizontal="center" vertical="center" wrapText="1" shrinkToFit="1"/>
    </xf>
    <xf numFmtId="0" fontId="7" fillId="2" borderId="17" xfId="0" quotePrefix="1" applyFont="1" applyFill="1" applyBorder="1" applyAlignment="1">
      <alignment horizontal="center" vertical="center" wrapText="1" shrinkToFit="1"/>
    </xf>
    <xf numFmtId="0" fontId="7" fillId="2" borderId="34" xfId="0" quotePrefix="1" applyFont="1" applyFill="1" applyBorder="1" applyAlignment="1">
      <alignment horizontal="center" vertical="center" wrapText="1" shrinkToFit="1"/>
    </xf>
    <xf numFmtId="0" fontId="7" fillId="2" borderId="32" xfId="0" quotePrefix="1" applyFont="1" applyFill="1" applyBorder="1" applyAlignment="1">
      <alignment horizontal="center" vertical="center" wrapText="1" shrinkToFit="1"/>
    </xf>
    <xf numFmtId="0" fontId="8" fillId="2" borderId="17" xfId="0" quotePrefix="1" applyFont="1" applyFill="1" applyBorder="1" applyAlignment="1">
      <alignment horizontal="center" vertical="center" wrapText="1" shrinkToFit="1"/>
    </xf>
    <xf numFmtId="0" fontId="8" fillId="2" borderId="34" xfId="0" quotePrefix="1" applyFont="1" applyFill="1" applyBorder="1" applyAlignment="1">
      <alignment horizontal="center" vertical="center" wrapText="1" shrinkToFit="1"/>
    </xf>
    <xf numFmtId="0" fontId="8" fillId="2" borderId="32" xfId="0" quotePrefix="1" applyFont="1" applyFill="1" applyBorder="1" applyAlignment="1">
      <alignment horizontal="center" vertical="center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387685</xdr:colOff>
      <xdr:row>0</xdr:row>
      <xdr:rowOff>138362</xdr:rowOff>
    </xdr:from>
    <xdr:to>
      <xdr:col>15</xdr:col>
      <xdr:colOff>681790</xdr:colOff>
      <xdr:row>5</xdr:row>
      <xdr:rowOff>266703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9DAC1FB9-ECE3-4109-81D5-8B5477695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5" y="138362"/>
          <a:ext cx="1456155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477086</xdr:colOff>
      <xdr:row>0</xdr:row>
      <xdr:rowOff>166270</xdr:rowOff>
    </xdr:from>
    <xdr:to>
      <xdr:col>42</xdr:col>
      <xdr:colOff>16711</xdr:colOff>
      <xdr:row>6</xdr:row>
      <xdr:rowOff>72084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84E0065C-5548-45DC-805B-72CEB6F49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59461" y="166270"/>
          <a:ext cx="2301875" cy="1620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254001</xdr:colOff>
      <xdr:row>0</xdr:row>
      <xdr:rowOff>38099</xdr:rowOff>
    </xdr:from>
    <xdr:to>
      <xdr:col>12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B4030B16-F9AA-4B3C-B232-3DB539155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32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777875</xdr:colOff>
      <xdr:row>0</xdr:row>
      <xdr:rowOff>15875</xdr:rowOff>
    </xdr:from>
    <xdr:to>
      <xdr:col>41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B159F015-7CCD-4DFF-90EB-7B367418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957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387685</xdr:colOff>
      <xdr:row>0</xdr:row>
      <xdr:rowOff>138362</xdr:rowOff>
    </xdr:from>
    <xdr:to>
      <xdr:col>15</xdr:col>
      <xdr:colOff>681790</xdr:colOff>
      <xdr:row>5</xdr:row>
      <xdr:rowOff>266703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8758FFA0-8429-462A-8270-F684C60D1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5810" y="138362"/>
          <a:ext cx="1780005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477086</xdr:colOff>
      <xdr:row>0</xdr:row>
      <xdr:rowOff>166270</xdr:rowOff>
    </xdr:from>
    <xdr:to>
      <xdr:col>45</xdr:col>
      <xdr:colOff>16711</xdr:colOff>
      <xdr:row>6</xdr:row>
      <xdr:rowOff>72084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EDA75D2F-4D40-44E5-8C85-31388811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10886" y="166270"/>
          <a:ext cx="1873250" cy="1620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387685</xdr:colOff>
      <xdr:row>0</xdr:row>
      <xdr:rowOff>138362</xdr:rowOff>
    </xdr:from>
    <xdr:to>
      <xdr:col>15</xdr:col>
      <xdr:colOff>681790</xdr:colOff>
      <xdr:row>5</xdr:row>
      <xdr:rowOff>266703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4BA9636-AF37-47C8-B7C3-89025BEB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5810" y="138362"/>
          <a:ext cx="1780005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477086</xdr:colOff>
      <xdr:row>0</xdr:row>
      <xdr:rowOff>166270</xdr:rowOff>
    </xdr:from>
    <xdr:to>
      <xdr:col>45</xdr:col>
      <xdr:colOff>16711</xdr:colOff>
      <xdr:row>6</xdr:row>
      <xdr:rowOff>72084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082340D-F3A8-43D7-B6BB-79EA87D54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10886" y="166270"/>
          <a:ext cx="1873250" cy="1620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6A694CB-DD80-447E-9052-3C01F241A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368122F-471B-4001-A0DF-074D24639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D7C4933-4317-4E67-9B6D-D4AE6F92C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2933EFC-DE05-4E2E-9BDB-AE5712C69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4E3C2340-034B-4273-A8A4-5F1228AE6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5DF855D-2A8F-4BD6-8C16-9FD7F9BB8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C54F9F7D-18E4-4167-B4C7-D8695BBF1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D7DD6A61-36A7-404E-AAA9-216A24FD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DC8AE1C4-A591-4ED6-A416-97CE5047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32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62DC391-0D74-4C87-A311-B091E20B7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957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254001</xdr:colOff>
      <xdr:row>0</xdr:row>
      <xdr:rowOff>38099</xdr:rowOff>
    </xdr:from>
    <xdr:to>
      <xdr:col>12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6F024D39-0987-4D7F-BF16-F5285655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32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777875</xdr:colOff>
      <xdr:row>0</xdr:row>
      <xdr:rowOff>15875</xdr:rowOff>
    </xdr:from>
    <xdr:to>
      <xdr:col>41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2430CCF5-CC0A-4ED4-A44A-02975A4D5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957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061F-655D-4332-9863-4711164DA30F}">
  <dimension ref="A2:BF127"/>
  <sheetViews>
    <sheetView view="pageBreakPreview" zoomScale="57" zoomScaleNormal="50" zoomScaleSheetLayoutView="57" workbookViewId="0">
      <selection activeCell="I16" sqref="I16"/>
    </sheetView>
  </sheetViews>
  <sheetFormatPr defaultColWidth="16.42578125" defaultRowHeight="23.1" customHeight="1" x14ac:dyDescent="0.35"/>
  <cols>
    <col min="1" max="1" width="5.42578125" style="63" bestFit="1" customWidth="1"/>
    <col min="2" max="2" width="53.28515625" style="63" bestFit="1" customWidth="1"/>
    <col min="3" max="3" width="19.140625" style="63" bestFit="1" customWidth="1"/>
    <col min="4" max="5" width="17.28515625" style="119" customWidth="1"/>
    <col min="6" max="7" width="17.28515625" style="360" customWidth="1"/>
    <col min="8" max="8" width="20.28515625" style="360" customWidth="1"/>
    <col min="9" max="9" width="17.28515625" style="360" customWidth="1"/>
    <col min="10" max="10" width="17.28515625" style="361" customWidth="1"/>
    <col min="11" max="11" width="17.28515625" style="292" customWidth="1"/>
    <col min="12" max="13" width="3.42578125" style="63" bestFit="1" customWidth="1"/>
    <col min="14" max="14" width="3.7109375" style="63" bestFit="1" customWidth="1"/>
    <col min="15" max="15" width="17.42578125" style="119" customWidth="1"/>
    <col min="16" max="16" width="21.28515625" style="120" customWidth="1"/>
    <col min="17" max="20" width="17.42578125" style="63" customWidth="1"/>
    <col min="21" max="21" width="17.42578125" style="87" customWidth="1"/>
    <col min="22" max="24" width="21.5703125" style="101" customWidth="1"/>
    <col min="25" max="25" width="7.140625" style="63" customWidth="1"/>
    <col min="26" max="27" width="17.5703125" style="124" customWidth="1"/>
    <col min="28" max="29" width="17.5703125" style="126" customWidth="1"/>
    <col min="30" max="30" width="17.5703125" style="165" customWidth="1"/>
    <col min="31" max="32" width="17.42578125" style="127" customWidth="1"/>
    <col min="33" max="33" width="15.7109375" style="63" bestFit="1" customWidth="1"/>
    <col min="34" max="34" width="53.28515625" style="63" bestFit="1" customWidth="1"/>
    <col min="35" max="35" width="15.85546875" style="63" customWidth="1"/>
    <col min="36" max="36" width="21.7109375" style="360" customWidth="1"/>
    <col min="37" max="37" width="20.7109375" style="95" customWidth="1"/>
    <col min="38" max="39" width="22" style="119" customWidth="1"/>
    <col min="40" max="44" width="20.7109375" style="119" customWidth="1"/>
    <col min="45" max="52" width="20.7109375" style="63" customWidth="1"/>
    <col min="53" max="54" width="20.7109375" style="119" customWidth="1"/>
    <col min="55" max="57" width="20.7109375" style="63" customWidth="1"/>
    <col min="58" max="58" width="20.7109375" style="87" customWidth="1"/>
    <col min="59" max="16384" width="16.42578125" style="1"/>
  </cols>
  <sheetData>
    <row r="2" spans="1:58" s="94" customFormat="1" ht="23.1" customHeight="1" x14ac:dyDescent="0.35">
      <c r="A2" s="63"/>
      <c r="B2" s="63"/>
      <c r="C2" s="63"/>
      <c r="D2" s="119"/>
      <c r="E2" s="119"/>
      <c r="F2" s="360"/>
      <c r="G2" s="360"/>
      <c r="H2" s="360"/>
      <c r="I2" s="360"/>
      <c r="J2" s="361"/>
      <c r="K2" s="292"/>
      <c r="L2" s="63"/>
      <c r="M2" s="63"/>
      <c r="N2" s="63"/>
      <c r="O2" s="120"/>
      <c r="P2" s="424" t="s">
        <v>0</v>
      </c>
      <c r="Q2" s="424"/>
      <c r="R2" s="424"/>
      <c r="S2" s="424"/>
      <c r="T2" s="424"/>
      <c r="U2" s="87"/>
      <c r="V2" s="101"/>
      <c r="W2" s="101"/>
      <c r="X2" s="101"/>
      <c r="Y2" s="63"/>
      <c r="Z2" s="124"/>
      <c r="AA2" s="124"/>
      <c r="AB2" s="126"/>
      <c r="AC2" s="126"/>
      <c r="AD2" s="126"/>
      <c r="AE2" s="127"/>
      <c r="AF2" s="127"/>
      <c r="AG2" s="425" t="s">
        <v>0</v>
      </c>
      <c r="AH2" s="425"/>
      <c r="AI2" s="425"/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</row>
    <row r="3" spans="1:58" s="94" customFormat="1" ht="23.1" customHeight="1" x14ac:dyDescent="0.35">
      <c r="A3" s="63"/>
      <c r="B3" s="63"/>
      <c r="C3" s="63"/>
      <c r="D3" s="119"/>
      <c r="E3" s="119"/>
      <c r="F3" s="360"/>
      <c r="G3" s="360"/>
      <c r="H3" s="360"/>
      <c r="I3" s="360"/>
      <c r="J3" s="361"/>
      <c r="K3" s="292"/>
      <c r="L3" s="63"/>
      <c r="M3" s="63"/>
      <c r="N3" s="63"/>
      <c r="O3" s="120"/>
      <c r="P3" s="424" t="s">
        <v>2</v>
      </c>
      <c r="Q3" s="424"/>
      <c r="R3" s="424"/>
      <c r="S3" s="424"/>
      <c r="T3" s="424"/>
      <c r="U3" s="128"/>
      <c r="V3" s="101"/>
      <c r="W3" s="101"/>
      <c r="X3" s="101"/>
      <c r="Y3" s="63"/>
      <c r="Z3" s="124"/>
      <c r="AA3" s="124"/>
      <c r="AB3" s="126"/>
      <c r="AC3" s="126"/>
      <c r="AD3" s="126"/>
      <c r="AE3" s="127"/>
      <c r="AF3" s="127"/>
      <c r="AG3" s="425" t="s">
        <v>2</v>
      </c>
      <c r="AH3" s="425"/>
      <c r="AI3" s="425"/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</row>
    <row r="4" spans="1:58" s="94" customFormat="1" ht="23.1" customHeight="1" x14ac:dyDescent="0.35">
      <c r="A4" s="63"/>
      <c r="B4" s="63"/>
      <c r="C4" s="63"/>
      <c r="D4" s="119"/>
      <c r="E4" s="119"/>
      <c r="F4" s="360"/>
      <c r="G4" s="360"/>
      <c r="H4" s="360"/>
      <c r="I4" s="360"/>
      <c r="J4" s="361"/>
      <c r="K4" s="292"/>
      <c r="L4" s="63"/>
      <c r="M4" s="63"/>
      <c r="N4" s="63"/>
      <c r="O4" s="120"/>
      <c r="P4" s="129"/>
      <c r="Q4" s="129"/>
      <c r="R4" s="216" t="s">
        <v>3</v>
      </c>
      <c r="S4" s="129"/>
      <c r="T4" s="130"/>
      <c r="U4" s="98"/>
      <c r="V4" s="101"/>
      <c r="W4" s="101"/>
      <c r="X4" s="101"/>
      <c r="Y4" s="63"/>
      <c r="Z4" s="124"/>
      <c r="AA4" s="124"/>
      <c r="AB4" s="126"/>
      <c r="AC4" s="126"/>
      <c r="AD4" s="126"/>
      <c r="AE4" s="127"/>
      <c r="AF4" s="127"/>
      <c r="AG4" s="425" t="s">
        <v>109</v>
      </c>
      <c r="AH4" s="425"/>
      <c r="AI4" s="425"/>
      <c r="AJ4" s="425"/>
      <c r="AK4" s="425"/>
      <c r="AL4" s="425"/>
      <c r="AM4" s="425"/>
      <c r="AN4" s="425"/>
      <c r="AO4" s="425"/>
      <c r="AP4" s="425"/>
      <c r="AQ4" s="425"/>
      <c r="AR4" s="425"/>
      <c r="AS4" s="425"/>
      <c r="AT4" s="425"/>
      <c r="AU4" s="425"/>
      <c r="AV4" s="425"/>
      <c r="AW4" s="425"/>
      <c r="AX4" s="425"/>
      <c r="AY4" s="425"/>
      <c r="AZ4" s="425"/>
      <c r="BA4" s="425"/>
      <c r="BB4" s="425"/>
      <c r="BC4" s="425"/>
      <c r="BD4" s="425"/>
      <c r="BE4" s="425"/>
      <c r="BF4" s="425"/>
    </row>
    <row r="5" spans="1:58" s="94" customFormat="1" ht="23.1" customHeight="1" x14ac:dyDescent="0.35">
      <c r="A5" s="63"/>
      <c r="B5" s="63"/>
      <c r="C5" s="63"/>
      <c r="D5" s="119"/>
      <c r="E5" s="119"/>
      <c r="F5" s="360"/>
      <c r="G5" s="360"/>
      <c r="H5" s="360"/>
      <c r="I5" s="360"/>
      <c r="J5" s="361"/>
      <c r="K5" s="362"/>
      <c r="L5" s="98"/>
      <c r="M5" s="98"/>
      <c r="N5" s="98"/>
      <c r="O5" s="131"/>
      <c r="P5" s="422" t="s">
        <v>186</v>
      </c>
      <c r="Q5" s="422"/>
      <c r="R5" s="422"/>
      <c r="S5" s="422"/>
      <c r="T5" s="422"/>
      <c r="U5" s="87"/>
      <c r="V5" s="101"/>
      <c r="W5" s="101"/>
      <c r="X5" s="101"/>
      <c r="Y5" s="63"/>
      <c r="Z5" s="124"/>
      <c r="AA5" s="124"/>
      <c r="AB5" s="126"/>
      <c r="AC5" s="126"/>
      <c r="AD5" s="126"/>
      <c r="AE5" s="127"/>
      <c r="AG5" s="423" t="s">
        <v>187</v>
      </c>
      <c r="AH5" s="423"/>
      <c r="AI5" s="423"/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</row>
    <row r="6" spans="1:58" s="94" customFormat="1" ht="23.1" customHeight="1" thickBot="1" x14ac:dyDescent="0.4">
      <c r="A6" s="63"/>
      <c r="B6" s="63"/>
      <c r="C6" s="63"/>
      <c r="D6" s="119"/>
      <c r="E6" s="119"/>
      <c r="F6" s="360"/>
      <c r="G6" s="360"/>
      <c r="H6" s="360"/>
      <c r="I6" s="360"/>
      <c r="J6" s="361"/>
      <c r="K6" s="362"/>
      <c r="L6" s="63"/>
      <c r="M6" s="63"/>
      <c r="N6" s="63"/>
      <c r="O6" s="131"/>
      <c r="P6" s="422" t="s">
        <v>4</v>
      </c>
      <c r="Q6" s="422"/>
      <c r="R6" s="422"/>
      <c r="S6" s="422"/>
      <c r="T6" s="422"/>
      <c r="U6" s="87"/>
      <c r="V6" s="101"/>
      <c r="W6" s="101"/>
      <c r="X6" s="101"/>
      <c r="Y6" s="63"/>
      <c r="Z6" s="124"/>
      <c r="AA6" s="124"/>
      <c r="AB6" s="126"/>
      <c r="AC6" s="126"/>
      <c r="AD6" s="126"/>
      <c r="AE6" s="127"/>
      <c r="AF6" s="127"/>
      <c r="AG6" s="423" t="s">
        <v>4</v>
      </c>
      <c r="AH6" s="423"/>
      <c r="AI6" s="423"/>
      <c r="AJ6" s="423"/>
      <c r="AK6" s="423"/>
      <c r="AL6" s="423"/>
      <c r="AM6" s="423"/>
      <c r="AN6" s="423"/>
      <c r="AO6" s="423"/>
      <c r="AP6" s="423"/>
      <c r="AQ6" s="423"/>
      <c r="AR6" s="423"/>
      <c r="AS6" s="423"/>
      <c r="AT6" s="423"/>
      <c r="AU6" s="423"/>
      <c r="AV6" s="423"/>
      <c r="AW6" s="423"/>
      <c r="AX6" s="423"/>
      <c r="AY6" s="423"/>
      <c r="AZ6" s="423"/>
      <c r="BA6" s="423"/>
      <c r="BB6" s="423"/>
      <c r="BC6" s="423"/>
      <c r="BD6" s="423"/>
      <c r="BE6" s="423"/>
      <c r="BF6" s="423"/>
    </row>
    <row r="7" spans="1:58" s="387" customFormat="1" ht="48.75" customHeight="1" thickBot="1" x14ac:dyDescent="0.25">
      <c r="A7" s="363" t="s">
        <v>9</v>
      </c>
      <c r="B7" s="364" t="s">
        <v>10</v>
      </c>
      <c r="C7" s="365" t="s">
        <v>11</v>
      </c>
      <c r="D7" s="366" t="s">
        <v>189</v>
      </c>
      <c r="E7" s="367" t="s">
        <v>122</v>
      </c>
      <c r="F7" s="366" t="s">
        <v>190</v>
      </c>
      <c r="G7" s="368" t="s">
        <v>191</v>
      </c>
      <c r="H7" s="369" t="s">
        <v>48</v>
      </c>
      <c r="I7" s="370"/>
      <c r="J7" s="366" t="s">
        <v>192</v>
      </c>
      <c r="K7" s="371" t="s">
        <v>12</v>
      </c>
      <c r="L7" s="365" t="s">
        <v>13</v>
      </c>
      <c r="M7" s="365" t="s">
        <v>14</v>
      </c>
      <c r="N7" s="365" t="s">
        <v>15</v>
      </c>
      <c r="O7" s="366" t="s">
        <v>193</v>
      </c>
      <c r="P7" s="372" t="s">
        <v>194</v>
      </c>
      <c r="Q7" s="373" t="s">
        <v>195</v>
      </c>
      <c r="R7" s="374" t="s">
        <v>196</v>
      </c>
      <c r="S7" s="375" t="s">
        <v>98</v>
      </c>
      <c r="T7" s="376" t="s">
        <v>197</v>
      </c>
      <c r="U7" s="377" t="s">
        <v>105</v>
      </c>
      <c r="V7" s="378" t="s">
        <v>114</v>
      </c>
      <c r="W7" s="378" t="s">
        <v>113</v>
      </c>
      <c r="X7" s="379" t="s">
        <v>198</v>
      </c>
      <c r="Y7" s="365" t="s">
        <v>9</v>
      </c>
      <c r="Z7" s="365" t="s">
        <v>7</v>
      </c>
      <c r="AA7" s="365"/>
      <c r="AB7" s="371" t="s">
        <v>8</v>
      </c>
      <c r="AC7" s="380" t="s">
        <v>98</v>
      </c>
      <c r="AD7" s="371" t="s">
        <v>6</v>
      </c>
      <c r="AE7" s="381" t="s">
        <v>193</v>
      </c>
      <c r="AF7" s="382"/>
      <c r="AG7" s="365" t="s">
        <v>9</v>
      </c>
      <c r="AH7" s="365" t="s">
        <v>10</v>
      </c>
      <c r="AI7" s="365" t="s">
        <v>11</v>
      </c>
      <c r="AJ7" s="373" t="s">
        <v>199</v>
      </c>
      <c r="AK7" s="373" t="s">
        <v>200</v>
      </c>
      <c r="AL7" s="373" t="s">
        <v>201</v>
      </c>
      <c r="AM7" s="373" t="s">
        <v>202</v>
      </c>
      <c r="AN7" s="365" t="s">
        <v>16</v>
      </c>
      <c r="AO7" s="365" t="s">
        <v>17</v>
      </c>
      <c r="AP7" s="365" t="s">
        <v>19</v>
      </c>
      <c r="AQ7" s="373" t="s">
        <v>203</v>
      </c>
      <c r="AR7" s="373" t="s">
        <v>204</v>
      </c>
      <c r="AS7" s="373" t="s">
        <v>195</v>
      </c>
      <c r="AT7" s="373" t="s">
        <v>205</v>
      </c>
      <c r="AU7" s="365" t="s">
        <v>95</v>
      </c>
      <c r="AV7" s="373" t="s">
        <v>206</v>
      </c>
      <c r="AW7" s="373" t="s">
        <v>196</v>
      </c>
      <c r="AX7" s="365" t="s">
        <v>98</v>
      </c>
      <c r="AY7" s="365" t="s">
        <v>99</v>
      </c>
      <c r="AZ7" s="365" t="s">
        <v>100</v>
      </c>
      <c r="BA7" s="383" t="s">
        <v>101</v>
      </c>
      <c r="BB7" s="367" t="s">
        <v>20</v>
      </c>
      <c r="BC7" s="384" t="s">
        <v>102</v>
      </c>
      <c r="BD7" s="385" t="s">
        <v>103</v>
      </c>
      <c r="BE7" s="386" t="s">
        <v>104</v>
      </c>
      <c r="BF7" s="363" t="s">
        <v>105</v>
      </c>
    </row>
    <row r="8" spans="1:58" s="23" customFormat="1" ht="23.1" customHeight="1" x14ac:dyDescent="0.35">
      <c r="A8" s="145"/>
      <c r="B8" s="146"/>
      <c r="C8" s="147"/>
      <c r="D8" s="123"/>
      <c r="E8" s="123"/>
      <c r="F8" s="388"/>
      <c r="G8" s="388"/>
      <c r="H8" s="388"/>
      <c r="I8" s="388"/>
      <c r="J8" s="388"/>
      <c r="K8" s="389"/>
      <c r="L8" s="64"/>
      <c r="M8" s="64"/>
      <c r="N8" s="64"/>
      <c r="O8" s="123"/>
      <c r="P8" s="123"/>
      <c r="Q8" s="64"/>
      <c r="R8" s="64"/>
      <c r="S8" s="149"/>
      <c r="T8" s="64"/>
      <c r="U8" s="146"/>
      <c r="V8" s="150"/>
      <c r="W8" s="151"/>
      <c r="X8" s="194"/>
      <c r="Y8" s="154"/>
      <c r="Z8" s="155"/>
      <c r="AA8" s="64"/>
      <c r="AB8" s="156"/>
      <c r="AC8" s="148"/>
      <c r="AD8" s="157"/>
      <c r="AE8" s="158"/>
      <c r="AF8" s="159"/>
      <c r="AG8" s="145"/>
      <c r="AH8" s="146"/>
      <c r="AI8" s="64"/>
      <c r="AJ8" s="388"/>
      <c r="AK8" s="390"/>
      <c r="AL8" s="123"/>
      <c r="AM8" s="123"/>
      <c r="AN8" s="123"/>
      <c r="AO8" s="123"/>
      <c r="AP8" s="123"/>
      <c r="AQ8" s="123"/>
      <c r="AR8" s="160"/>
      <c r="AS8" s="64"/>
      <c r="AT8" s="64"/>
      <c r="AU8" s="64"/>
      <c r="AV8" s="64"/>
      <c r="AW8" s="64"/>
      <c r="AX8" s="149"/>
      <c r="AY8" s="64"/>
      <c r="AZ8" s="64"/>
      <c r="BA8" s="123"/>
      <c r="BB8" s="123"/>
      <c r="BC8" s="64"/>
      <c r="BD8" s="64"/>
      <c r="BE8" s="64"/>
      <c r="BF8" s="161"/>
    </row>
    <row r="9" spans="1:58" s="23" customFormat="1" ht="23.1" customHeight="1" x14ac:dyDescent="0.35">
      <c r="A9" s="3">
        <v>1</v>
      </c>
      <c r="B9" s="4" t="s">
        <v>21</v>
      </c>
      <c r="C9" s="5" t="s">
        <v>22</v>
      </c>
      <c r="D9" s="2">
        <v>14792</v>
      </c>
      <c r="E9" s="2">
        <v>592</v>
      </c>
      <c r="F9" s="176">
        <f>SUM(D9:E9)</f>
        <v>15384</v>
      </c>
      <c r="G9" s="176">
        <v>587</v>
      </c>
      <c r="H9" s="176">
        <v>0</v>
      </c>
      <c r="I9" s="176">
        <f>SUM(F9+G9)</f>
        <v>15971</v>
      </c>
      <c r="J9" s="176">
        <f>F9+G9+H9</f>
        <v>15971</v>
      </c>
      <c r="K9" s="391">
        <f>ROUND(J9/8/31/60*(N9+M9*60+L9*8*60),2)</f>
        <v>0</v>
      </c>
      <c r="L9" s="6">
        <v>0</v>
      </c>
      <c r="M9" s="6">
        <v>0</v>
      </c>
      <c r="N9" s="6">
        <v>0</v>
      </c>
      <c r="O9" s="2">
        <f>J9-K9</f>
        <v>15971</v>
      </c>
      <c r="P9" s="7">
        <v>0</v>
      </c>
      <c r="Q9" s="2">
        <f t="shared" ref="Q9:Q72" si="0">SUM(AK9:AR9)</f>
        <v>5065.59</v>
      </c>
      <c r="R9" s="2">
        <f>SUM(AT9:AV9)</f>
        <v>200</v>
      </c>
      <c r="S9" s="2">
        <f>AX9</f>
        <v>399.27</v>
      </c>
      <c r="T9" s="8">
        <f>SUM(AY9:BD9)</f>
        <v>5306.1399999999994</v>
      </c>
      <c r="U9" s="9">
        <f>ROUND(P9+Q9+R9+S9+T9,2)</f>
        <v>10971</v>
      </c>
      <c r="V9" s="10">
        <f>ROUND(AF9,0)</f>
        <v>2500</v>
      </c>
      <c r="W9" s="11">
        <f t="shared" ref="W9:W21" si="1">(AE9-V9)</f>
        <v>2500</v>
      </c>
      <c r="X9" s="195">
        <f>ROUND(V9+W9,2)</f>
        <v>5000</v>
      </c>
      <c r="Y9" s="196">
        <v>1</v>
      </c>
      <c r="Z9" s="14">
        <f t="shared" ref="Z9:Z72" si="2">J9*12%</f>
        <v>1916.52</v>
      </c>
      <c r="AA9" s="15">
        <v>0</v>
      </c>
      <c r="AB9" s="16">
        <v>100</v>
      </c>
      <c r="AC9" s="2">
        <f t="shared" ref="AC9:AC48" si="3">ROUNDUP(J9*5%/2,2)</f>
        <v>399.28</v>
      </c>
      <c r="AD9" s="17">
        <v>200</v>
      </c>
      <c r="AE9" s="18">
        <f t="shared" ref="AE9:AE21" si="4">+O9-U9</f>
        <v>5000</v>
      </c>
      <c r="AF9" s="19">
        <f t="shared" ref="AF9:AF21" si="5">(+O9-U9)/2</f>
        <v>2500</v>
      </c>
      <c r="AG9" s="3">
        <v>1</v>
      </c>
      <c r="AH9" s="4" t="s">
        <v>21</v>
      </c>
      <c r="AI9" s="5" t="s">
        <v>22</v>
      </c>
      <c r="AJ9" s="176">
        <f t="shared" ref="AJ9:AJ72" si="6">P9</f>
        <v>0</v>
      </c>
      <c r="AK9" s="392">
        <f t="shared" ref="AK9:AK72" si="7">J9*9%</f>
        <v>1437.3899999999999</v>
      </c>
      <c r="AL9" s="2">
        <v>0</v>
      </c>
      <c r="AM9" s="2">
        <v>0</v>
      </c>
      <c r="AN9" s="2">
        <v>0</v>
      </c>
      <c r="AO9" s="2">
        <v>0</v>
      </c>
      <c r="AP9" s="2">
        <v>2892.43</v>
      </c>
      <c r="AQ9" s="2"/>
      <c r="AR9" s="2">
        <v>735.77</v>
      </c>
      <c r="AS9" s="2">
        <f t="shared" ref="AS9:AS72" si="8">SUM(AK9:AR9)</f>
        <v>5065.59</v>
      </c>
      <c r="AT9" s="21">
        <v>200</v>
      </c>
      <c r="AU9" s="21"/>
      <c r="AV9" s="2">
        <v>0</v>
      </c>
      <c r="AW9" s="2">
        <f>SUM(AT9:AV9)</f>
        <v>200</v>
      </c>
      <c r="AX9" s="2">
        <f t="shared" ref="AX9:AX48" si="9">ROUNDDOWN(J9*5%/2,2)</f>
        <v>399.27</v>
      </c>
      <c r="AY9" s="2"/>
      <c r="AZ9" s="393">
        <v>4166.91</v>
      </c>
      <c r="BA9" s="2">
        <v>1039.23</v>
      </c>
      <c r="BB9" s="2">
        <v>100</v>
      </c>
      <c r="BC9" s="2">
        <v>0</v>
      </c>
      <c r="BD9" s="2">
        <v>0</v>
      </c>
      <c r="BE9" s="8">
        <f>SUM(AY9:BD9)</f>
        <v>5306.1399999999994</v>
      </c>
      <c r="BF9" s="22">
        <f t="shared" ref="BF9:BF39" si="10">AJ9+AS9+AW9+AX9+BE9</f>
        <v>10971</v>
      </c>
    </row>
    <row r="10" spans="1:58" s="23" customFormat="1" ht="23.1" customHeight="1" x14ac:dyDescent="0.35">
      <c r="A10" s="3"/>
      <c r="B10" s="24"/>
      <c r="C10" s="25"/>
      <c r="D10" s="2"/>
      <c r="E10" s="2"/>
      <c r="F10" s="176">
        <f t="shared" ref="F10:F69" si="11">SUM(D10:E10)</f>
        <v>0</v>
      </c>
      <c r="G10" s="176"/>
      <c r="H10" s="176"/>
      <c r="I10" s="176">
        <f t="shared" ref="I10:I73" si="12">SUM(F10+G10)</f>
        <v>0</v>
      </c>
      <c r="J10" s="176">
        <f t="shared" ref="J10:J49" si="13">F10+G10+H10</f>
        <v>0</v>
      </c>
      <c r="K10" s="391">
        <f t="shared" ref="K10:K73" si="14">ROUND(J10/8/31/60*(N10+M10*60+L10*8*60),2)</f>
        <v>0</v>
      </c>
      <c r="L10" s="6"/>
      <c r="M10" s="6"/>
      <c r="N10" s="6"/>
      <c r="O10" s="2">
        <f t="shared" ref="O10:O73" si="15">J10-K10</f>
        <v>0</v>
      </c>
      <c r="P10" s="7"/>
      <c r="Q10" s="2">
        <f t="shared" si="0"/>
        <v>0</v>
      </c>
      <c r="R10" s="2">
        <f t="shared" ref="R10:R73" si="16">SUM(AT10:AV10)</f>
        <v>0</v>
      </c>
      <c r="S10" s="2">
        <f t="shared" ref="S10:S68" si="17">AX10</f>
        <v>0</v>
      </c>
      <c r="T10" s="8">
        <f t="shared" ref="T10:T73" si="18">SUM(AY10:BD10)</f>
        <v>0</v>
      </c>
      <c r="U10" s="9">
        <f t="shared" ref="U10:U73" si="19">ROUND(P10+Q10+R10+S10+T10,2)</f>
        <v>0</v>
      </c>
      <c r="V10" s="10">
        <f t="shared" ref="V10:V73" si="20">ROUND(AF10,0)</f>
        <v>0</v>
      </c>
      <c r="W10" s="11">
        <f t="shared" si="1"/>
        <v>0</v>
      </c>
      <c r="X10" s="195"/>
      <c r="Y10" s="196"/>
      <c r="Z10" s="14">
        <f t="shared" si="2"/>
        <v>0</v>
      </c>
      <c r="AA10" s="2"/>
      <c r="AB10" s="16"/>
      <c r="AC10" s="2">
        <f t="shared" si="3"/>
        <v>0</v>
      </c>
      <c r="AD10" s="27"/>
      <c r="AE10" s="18">
        <f t="shared" si="4"/>
        <v>0</v>
      </c>
      <c r="AF10" s="19">
        <f t="shared" si="5"/>
        <v>0</v>
      </c>
      <c r="AG10" s="3"/>
      <c r="AH10" s="24"/>
      <c r="AI10" s="25"/>
      <c r="AJ10" s="176">
        <f t="shared" si="6"/>
        <v>0</v>
      </c>
      <c r="AK10" s="392">
        <f t="shared" si="7"/>
        <v>0</v>
      </c>
      <c r="AL10" s="2"/>
      <c r="AM10" s="2"/>
      <c r="AN10" s="2"/>
      <c r="AO10" s="2"/>
      <c r="AP10" s="2"/>
      <c r="AQ10" s="2"/>
      <c r="AR10" s="2"/>
      <c r="AS10" s="2">
        <f t="shared" si="8"/>
        <v>0</v>
      </c>
      <c r="AT10" s="21"/>
      <c r="AU10" s="21"/>
      <c r="AV10" s="2"/>
      <c r="AW10" s="2">
        <f t="shared" ref="AW10:AW73" si="21">SUM(AT10:AV10)</f>
        <v>0</v>
      </c>
      <c r="AX10" s="2">
        <f t="shared" si="9"/>
        <v>0</v>
      </c>
      <c r="AY10" s="2"/>
      <c r="AZ10" s="2"/>
      <c r="BA10" s="2"/>
      <c r="BB10" s="2"/>
      <c r="BC10" s="2"/>
      <c r="BD10" s="2"/>
      <c r="BE10" s="8">
        <f t="shared" ref="BE10:BE73" si="22">SUM(AY10:BD10)</f>
        <v>0</v>
      </c>
      <c r="BF10" s="22">
        <f t="shared" si="10"/>
        <v>0</v>
      </c>
    </row>
    <row r="11" spans="1:58" s="23" customFormat="1" ht="23.1" customHeight="1" x14ac:dyDescent="0.35">
      <c r="A11" s="3">
        <v>2</v>
      </c>
      <c r="B11" s="24" t="s">
        <v>143</v>
      </c>
      <c r="C11" s="25" t="s">
        <v>22</v>
      </c>
      <c r="D11" s="2">
        <v>14678</v>
      </c>
      <c r="E11" s="2">
        <v>587</v>
      </c>
      <c r="F11" s="176">
        <f t="shared" si="11"/>
        <v>15265</v>
      </c>
      <c r="G11" s="176">
        <v>587</v>
      </c>
      <c r="H11" s="176"/>
      <c r="I11" s="176">
        <f t="shared" si="12"/>
        <v>15852</v>
      </c>
      <c r="J11" s="176">
        <f t="shared" si="13"/>
        <v>15852</v>
      </c>
      <c r="K11" s="39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 t="shared" si="15"/>
        <v>15852</v>
      </c>
      <c r="P11" s="7"/>
      <c r="Q11" s="2">
        <f t="shared" si="0"/>
        <v>1426.6799999999998</v>
      </c>
      <c r="R11" s="2">
        <f t="shared" si="16"/>
        <v>200</v>
      </c>
      <c r="S11" s="2">
        <f t="shared" si="17"/>
        <v>396.3</v>
      </c>
      <c r="T11" s="8">
        <f>SUM(AY11:BD11)</f>
        <v>1463.67</v>
      </c>
      <c r="U11" s="9">
        <f t="shared" si="19"/>
        <v>3486.65</v>
      </c>
      <c r="V11" s="10">
        <f t="shared" si="20"/>
        <v>6183</v>
      </c>
      <c r="W11" s="11">
        <f t="shared" si="1"/>
        <v>6182.35</v>
      </c>
      <c r="X11" s="195">
        <f>ROUND(V11+W11,2)</f>
        <v>12365.35</v>
      </c>
      <c r="Y11" s="196">
        <v>2</v>
      </c>
      <c r="Z11" s="14">
        <f t="shared" si="2"/>
        <v>1902.24</v>
      </c>
      <c r="AA11" s="15"/>
      <c r="AB11" s="16">
        <v>100</v>
      </c>
      <c r="AC11" s="2">
        <f t="shared" si="3"/>
        <v>396.3</v>
      </c>
      <c r="AD11" s="17">
        <v>200</v>
      </c>
      <c r="AE11" s="18">
        <f t="shared" si="4"/>
        <v>12365.35</v>
      </c>
      <c r="AF11" s="19">
        <f t="shared" si="5"/>
        <v>6182.6750000000002</v>
      </c>
      <c r="AG11" s="3">
        <v>2</v>
      </c>
      <c r="AH11" s="24" t="s">
        <v>143</v>
      </c>
      <c r="AI11" s="25" t="s">
        <v>22</v>
      </c>
      <c r="AJ11" s="176">
        <f t="shared" si="6"/>
        <v>0</v>
      </c>
      <c r="AK11" s="392">
        <f t="shared" si="7"/>
        <v>1426.6799999999998</v>
      </c>
      <c r="AL11" s="2"/>
      <c r="AM11" s="2"/>
      <c r="AN11" s="2"/>
      <c r="AO11" s="2"/>
      <c r="AP11" s="2"/>
      <c r="AQ11" s="2"/>
      <c r="AR11" s="2"/>
      <c r="AS11" s="2">
        <f t="shared" si="8"/>
        <v>1426.6799999999998</v>
      </c>
      <c r="AT11" s="21">
        <v>200</v>
      </c>
      <c r="AU11" s="21"/>
      <c r="AV11" s="2"/>
      <c r="AW11" s="2">
        <f t="shared" si="21"/>
        <v>200</v>
      </c>
      <c r="AX11" s="2">
        <f t="shared" si="9"/>
        <v>396.3</v>
      </c>
      <c r="AY11" s="2"/>
      <c r="AZ11" s="393">
        <v>1363.67</v>
      </c>
      <c r="BA11" s="2"/>
      <c r="BB11" s="2">
        <v>100</v>
      </c>
      <c r="BC11" s="2"/>
      <c r="BD11" s="2"/>
      <c r="BE11" s="8">
        <f t="shared" si="22"/>
        <v>1463.67</v>
      </c>
      <c r="BF11" s="22">
        <f t="shared" si="10"/>
        <v>3486.6499999999996</v>
      </c>
    </row>
    <row r="12" spans="1:58" s="23" customFormat="1" ht="23.1" customHeight="1" x14ac:dyDescent="0.35">
      <c r="A12" s="3"/>
      <c r="B12" s="24"/>
      <c r="C12" s="25"/>
      <c r="D12" s="2"/>
      <c r="E12" s="2"/>
      <c r="F12" s="176">
        <f t="shared" si="11"/>
        <v>0</v>
      </c>
      <c r="G12" s="176"/>
      <c r="H12" s="176"/>
      <c r="I12" s="176">
        <f t="shared" si="12"/>
        <v>0</v>
      </c>
      <c r="J12" s="176">
        <f t="shared" si="13"/>
        <v>0</v>
      </c>
      <c r="K12" s="391">
        <f t="shared" si="14"/>
        <v>0</v>
      </c>
      <c r="L12" s="6"/>
      <c r="M12" s="6"/>
      <c r="N12" s="6"/>
      <c r="O12" s="2">
        <f t="shared" si="15"/>
        <v>0</v>
      </c>
      <c r="P12" s="7"/>
      <c r="Q12" s="2">
        <f t="shared" si="0"/>
        <v>0</v>
      </c>
      <c r="R12" s="2">
        <f t="shared" si="16"/>
        <v>0</v>
      </c>
      <c r="S12" s="2">
        <f t="shared" si="17"/>
        <v>0</v>
      </c>
      <c r="T12" s="8">
        <f t="shared" si="18"/>
        <v>0</v>
      </c>
      <c r="U12" s="9">
        <f t="shared" si="19"/>
        <v>0</v>
      </c>
      <c r="V12" s="10">
        <f t="shared" si="20"/>
        <v>0</v>
      </c>
      <c r="W12" s="11">
        <f t="shared" si="1"/>
        <v>0</v>
      </c>
      <c r="X12" s="195"/>
      <c r="Y12" s="196"/>
      <c r="Z12" s="14">
        <f t="shared" si="2"/>
        <v>0</v>
      </c>
      <c r="AA12" s="15"/>
      <c r="AB12" s="16"/>
      <c r="AC12" s="2">
        <f t="shared" si="3"/>
        <v>0</v>
      </c>
      <c r="AD12" s="27"/>
      <c r="AE12" s="18">
        <f t="shared" si="4"/>
        <v>0</v>
      </c>
      <c r="AF12" s="19">
        <f t="shared" si="5"/>
        <v>0</v>
      </c>
      <c r="AG12" s="3"/>
      <c r="AH12" s="24"/>
      <c r="AI12" s="25"/>
      <c r="AJ12" s="176">
        <f t="shared" si="6"/>
        <v>0</v>
      </c>
      <c r="AK12" s="392">
        <f t="shared" si="7"/>
        <v>0</v>
      </c>
      <c r="AL12" s="2"/>
      <c r="AM12" s="2"/>
      <c r="AN12" s="2"/>
      <c r="AO12" s="2"/>
      <c r="AP12" s="2"/>
      <c r="AQ12" s="2"/>
      <c r="AR12" s="2"/>
      <c r="AS12" s="2">
        <f t="shared" si="8"/>
        <v>0</v>
      </c>
      <c r="AT12" s="21"/>
      <c r="AU12" s="21"/>
      <c r="AV12" s="2"/>
      <c r="AW12" s="2">
        <f t="shared" si="21"/>
        <v>0</v>
      </c>
      <c r="AX12" s="2">
        <f t="shared" si="9"/>
        <v>0</v>
      </c>
      <c r="AY12" s="2"/>
      <c r="AZ12" s="2"/>
      <c r="BA12" s="2"/>
      <c r="BB12" s="2"/>
      <c r="BC12" s="2"/>
      <c r="BD12" s="2"/>
      <c r="BE12" s="8">
        <f t="shared" si="22"/>
        <v>0</v>
      </c>
      <c r="BF12" s="22">
        <f t="shared" si="10"/>
        <v>0</v>
      </c>
    </row>
    <row r="13" spans="1:58" s="29" customFormat="1" ht="23.1" customHeight="1" x14ac:dyDescent="0.35">
      <c r="A13" s="3">
        <v>3</v>
      </c>
      <c r="B13" s="28" t="s">
        <v>23</v>
      </c>
      <c r="C13" s="25" t="s">
        <v>24</v>
      </c>
      <c r="D13" s="2">
        <v>14678</v>
      </c>
      <c r="E13" s="2">
        <v>587</v>
      </c>
      <c r="F13" s="176">
        <f t="shared" si="11"/>
        <v>15265</v>
      </c>
      <c r="G13" s="176">
        <v>587</v>
      </c>
      <c r="H13" s="176">
        <v>119</v>
      </c>
      <c r="I13" s="176">
        <f t="shared" si="12"/>
        <v>15852</v>
      </c>
      <c r="J13" s="176">
        <f t="shared" si="13"/>
        <v>15971</v>
      </c>
      <c r="K13" s="391">
        <f t="shared" si="14"/>
        <v>0</v>
      </c>
      <c r="L13" s="6">
        <v>0</v>
      </c>
      <c r="M13" s="6">
        <v>0</v>
      </c>
      <c r="N13" s="6">
        <v>0</v>
      </c>
      <c r="O13" s="2">
        <f t="shared" si="15"/>
        <v>15971</v>
      </c>
      <c r="P13" s="7">
        <v>0</v>
      </c>
      <c r="Q13" s="2">
        <f t="shared" si="0"/>
        <v>1437.3899999999999</v>
      </c>
      <c r="R13" s="2">
        <f t="shared" si="16"/>
        <v>200</v>
      </c>
      <c r="S13" s="2">
        <f t="shared" si="17"/>
        <v>399.27</v>
      </c>
      <c r="T13" s="8">
        <f t="shared" si="18"/>
        <v>100</v>
      </c>
      <c r="U13" s="9">
        <f t="shared" si="19"/>
        <v>2136.66</v>
      </c>
      <c r="V13" s="10">
        <f t="shared" si="20"/>
        <v>6917</v>
      </c>
      <c r="W13" s="11">
        <f t="shared" si="1"/>
        <v>6917.34</v>
      </c>
      <c r="X13" s="195">
        <f>ROUND(V13+W13,2)</f>
        <v>13834.34</v>
      </c>
      <c r="Y13" s="196">
        <v>3</v>
      </c>
      <c r="Z13" s="14">
        <f t="shared" si="2"/>
        <v>1916.52</v>
      </c>
      <c r="AA13" s="15">
        <v>0</v>
      </c>
      <c r="AB13" s="2">
        <v>100</v>
      </c>
      <c r="AC13" s="2">
        <f t="shared" si="3"/>
        <v>399.28</v>
      </c>
      <c r="AD13" s="17">
        <v>200</v>
      </c>
      <c r="AE13" s="18">
        <f t="shared" si="4"/>
        <v>13834.34</v>
      </c>
      <c r="AF13" s="19">
        <f t="shared" si="5"/>
        <v>6917.17</v>
      </c>
      <c r="AG13" s="3">
        <v>3</v>
      </c>
      <c r="AH13" s="28" t="s">
        <v>23</v>
      </c>
      <c r="AI13" s="25" t="s">
        <v>24</v>
      </c>
      <c r="AJ13" s="176">
        <f t="shared" si="6"/>
        <v>0</v>
      </c>
      <c r="AK13" s="392">
        <f t="shared" si="7"/>
        <v>1437.3899999999999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/>
      <c r="AR13" s="2">
        <v>0</v>
      </c>
      <c r="AS13" s="2">
        <f t="shared" si="8"/>
        <v>1437.3899999999999</v>
      </c>
      <c r="AT13" s="21">
        <v>200</v>
      </c>
      <c r="AU13" s="21"/>
      <c r="AV13" s="2">
        <v>0</v>
      </c>
      <c r="AW13" s="2">
        <f t="shared" si="21"/>
        <v>200</v>
      </c>
      <c r="AX13" s="2">
        <f t="shared" si="9"/>
        <v>399.27</v>
      </c>
      <c r="AY13" s="2">
        <v>0</v>
      </c>
      <c r="AZ13" s="2">
        <v>0</v>
      </c>
      <c r="BA13" s="2">
        <v>0</v>
      </c>
      <c r="BB13" s="2">
        <v>100</v>
      </c>
      <c r="BC13" s="2">
        <v>0</v>
      </c>
      <c r="BD13" s="2"/>
      <c r="BE13" s="8">
        <f t="shared" si="22"/>
        <v>100</v>
      </c>
      <c r="BF13" s="22">
        <f t="shared" si="10"/>
        <v>2136.66</v>
      </c>
    </row>
    <row r="14" spans="1:58" s="29" customFormat="1" ht="23.1" customHeight="1" x14ac:dyDescent="0.35">
      <c r="A14" s="3"/>
      <c r="B14" s="28"/>
      <c r="C14" s="25" t="s">
        <v>25</v>
      </c>
      <c r="D14" s="2"/>
      <c r="E14" s="2"/>
      <c r="F14" s="176">
        <f t="shared" si="11"/>
        <v>0</v>
      </c>
      <c r="G14" s="176"/>
      <c r="H14" s="394" t="s">
        <v>179</v>
      </c>
      <c r="I14" s="176">
        <f t="shared" si="12"/>
        <v>0</v>
      </c>
      <c r="J14" s="176"/>
      <c r="K14" s="391">
        <f t="shared" si="14"/>
        <v>0</v>
      </c>
      <c r="L14" s="6"/>
      <c r="M14" s="6"/>
      <c r="N14" s="6"/>
      <c r="O14" s="2">
        <f t="shared" si="15"/>
        <v>0</v>
      </c>
      <c r="P14" s="7"/>
      <c r="Q14" s="2">
        <f t="shared" si="0"/>
        <v>0</v>
      </c>
      <c r="R14" s="2">
        <f t="shared" si="16"/>
        <v>0</v>
      </c>
      <c r="S14" s="2">
        <f t="shared" si="17"/>
        <v>0</v>
      </c>
      <c r="T14" s="8">
        <f t="shared" si="18"/>
        <v>0</v>
      </c>
      <c r="U14" s="9">
        <f t="shared" si="19"/>
        <v>0</v>
      </c>
      <c r="V14" s="10">
        <f t="shared" si="20"/>
        <v>0</v>
      </c>
      <c r="W14" s="11">
        <f t="shared" si="1"/>
        <v>0</v>
      </c>
      <c r="X14" s="12"/>
      <c r="Y14" s="196"/>
      <c r="Z14" s="14">
        <f t="shared" si="2"/>
        <v>0</v>
      </c>
      <c r="AA14" s="2"/>
      <c r="AB14" s="2">
        <f>J14*1%</f>
        <v>0</v>
      </c>
      <c r="AC14" s="2">
        <f t="shared" si="3"/>
        <v>0</v>
      </c>
      <c r="AD14" s="27"/>
      <c r="AE14" s="18">
        <f t="shared" si="4"/>
        <v>0</v>
      </c>
      <c r="AF14" s="19">
        <f t="shared" si="5"/>
        <v>0</v>
      </c>
      <c r="AG14" s="3"/>
      <c r="AH14" s="28"/>
      <c r="AI14" s="25" t="s">
        <v>25</v>
      </c>
      <c r="AJ14" s="176">
        <f t="shared" si="6"/>
        <v>0</v>
      </c>
      <c r="AK14" s="392">
        <f t="shared" si="7"/>
        <v>0</v>
      </c>
      <c r="AL14" s="2"/>
      <c r="AM14" s="2"/>
      <c r="AN14" s="2"/>
      <c r="AO14" s="2"/>
      <c r="AP14" s="2"/>
      <c r="AQ14" s="2"/>
      <c r="AR14" s="2"/>
      <c r="AS14" s="2">
        <f t="shared" si="8"/>
        <v>0</v>
      </c>
      <c r="AT14" s="21"/>
      <c r="AU14" s="21"/>
      <c r="AV14" s="2"/>
      <c r="AW14" s="2">
        <f t="shared" si="21"/>
        <v>0</v>
      </c>
      <c r="AX14" s="2">
        <f t="shared" si="9"/>
        <v>0</v>
      </c>
      <c r="AY14" s="2"/>
      <c r="AZ14" s="2"/>
      <c r="BA14" s="2"/>
      <c r="BB14" s="2"/>
      <c r="BC14" s="2"/>
      <c r="BD14" s="2"/>
      <c r="BE14" s="8">
        <f t="shared" si="22"/>
        <v>0</v>
      </c>
      <c r="BF14" s="22">
        <f t="shared" si="10"/>
        <v>0</v>
      </c>
    </row>
    <row r="15" spans="1:58" s="29" customFormat="1" ht="23.1" customHeight="1" x14ac:dyDescent="0.35">
      <c r="A15" s="3">
        <v>4</v>
      </c>
      <c r="B15" s="28" t="s">
        <v>26</v>
      </c>
      <c r="C15" s="25" t="s">
        <v>117</v>
      </c>
      <c r="D15" s="176">
        <v>27000</v>
      </c>
      <c r="E15" s="176">
        <v>1512</v>
      </c>
      <c r="F15" s="176">
        <f t="shared" si="11"/>
        <v>28512</v>
      </c>
      <c r="G15" s="176">
        <v>1512</v>
      </c>
      <c r="H15" s="176">
        <v>0</v>
      </c>
      <c r="I15" s="176">
        <f>SUM(F15+G15)</f>
        <v>30024</v>
      </c>
      <c r="J15" s="176">
        <f t="shared" si="13"/>
        <v>30024</v>
      </c>
      <c r="K15" s="391">
        <f t="shared" si="14"/>
        <v>0</v>
      </c>
      <c r="L15" s="6">
        <v>0</v>
      </c>
      <c r="M15" s="6">
        <v>0</v>
      </c>
      <c r="N15" s="6">
        <v>0</v>
      </c>
      <c r="O15" s="2">
        <f>J15-K15</f>
        <v>30024</v>
      </c>
      <c r="P15" s="7">
        <v>830.69</v>
      </c>
      <c r="Q15" s="2">
        <f t="shared" si="0"/>
        <v>8371.92</v>
      </c>
      <c r="R15" s="2">
        <f t="shared" si="16"/>
        <v>200</v>
      </c>
      <c r="S15" s="2">
        <f t="shared" si="17"/>
        <v>750.6</v>
      </c>
      <c r="T15" s="8">
        <f t="shared" si="18"/>
        <v>4560.92</v>
      </c>
      <c r="U15" s="9">
        <f t="shared" si="19"/>
        <v>14714.13</v>
      </c>
      <c r="V15" s="10">
        <f t="shared" si="20"/>
        <v>7655</v>
      </c>
      <c r="W15" s="11">
        <f t="shared" si="1"/>
        <v>7654.8700000000008</v>
      </c>
      <c r="X15" s="195">
        <f>ROUND(V15+W15,2)</f>
        <v>15309.87</v>
      </c>
      <c r="Y15" s="196">
        <v>4</v>
      </c>
      <c r="Z15" s="14">
        <f t="shared" si="2"/>
        <v>3602.8799999999997</v>
      </c>
      <c r="AA15" s="15">
        <v>0</v>
      </c>
      <c r="AB15" s="16">
        <v>100</v>
      </c>
      <c r="AC15" s="2">
        <f t="shared" si="3"/>
        <v>750.6</v>
      </c>
      <c r="AD15" s="17">
        <v>200</v>
      </c>
      <c r="AE15" s="18">
        <f t="shared" si="4"/>
        <v>15309.87</v>
      </c>
      <c r="AF15" s="19">
        <f t="shared" si="5"/>
        <v>7654.9350000000004</v>
      </c>
      <c r="AG15" s="3">
        <v>4</v>
      </c>
      <c r="AH15" s="28" t="s">
        <v>26</v>
      </c>
      <c r="AI15" s="25" t="s">
        <v>117</v>
      </c>
      <c r="AJ15" s="176">
        <f t="shared" si="6"/>
        <v>830.69</v>
      </c>
      <c r="AK15" s="392">
        <f t="shared" si="7"/>
        <v>2702.16</v>
      </c>
      <c r="AL15" s="2">
        <v>0</v>
      </c>
      <c r="AM15" s="2">
        <v>0</v>
      </c>
      <c r="AN15" s="2">
        <v>0</v>
      </c>
      <c r="AO15" s="2">
        <v>0</v>
      </c>
      <c r="AP15" s="2">
        <v>3853.09</v>
      </c>
      <c r="AQ15" s="2">
        <v>1816.67</v>
      </c>
      <c r="AR15" s="2"/>
      <c r="AS15" s="2">
        <f t="shared" si="8"/>
        <v>8371.92</v>
      </c>
      <c r="AT15" s="21">
        <v>200</v>
      </c>
      <c r="AU15" s="21"/>
      <c r="AV15" s="2">
        <v>0</v>
      </c>
      <c r="AW15" s="2">
        <f t="shared" si="21"/>
        <v>200</v>
      </c>
      <c r="AX15" s="2">
        <f t="shared" si="9"/>
        <v>750.6</v>
      </c>
      <c r="AY15" s="2"/>
      <c r="AZ15" s="393">
        <v>2998.92</v>
      </c>
      <c r="BA15" s="2">
        <v>1462</v>
      </c>
      <c r="BB15" s="2">
        <v>100</v>
      </c>
      <c r="BC15" s="2"/>
      <c r="BD15" s="2">
        <v>0</v>
      </c>
      <c r="BE15" s="8">
        <f t="shared" si="22"/>
        <v>4560.92</v>
      </c>
      <c r="BF15" s="22">
        <f t="shared" si="10"/>
        <v>14714.130000000001</v>
      </c>
    </row>
    <row r="16" spans="1:58" s="29" customFormat="1" ht="23.1" customHeight="1" x14ac:dyDescent="0.35">
      <c r="A16" s="3"/>
      <c r="B16" s="31"/>
      <c r="C16" s="32"/>
      <c r="D16" s="2"/>
      <c r="E16" s="2"/>
      <c r="F16" s="176">
        <f t="shared" si="11"/>
        <v>0</v>
      </c>
      <c r="G16" s="176"/>
      <c r="H16" s="176"/>
      <c r="I16" s="176">
        <f t="shared" si="12"/>
        <v>0</v>
      </c>
      <c r="J16" s="176">
        <f t="shared" si="13"/>
        <v>0</v>
      </c>
      <c r="K16" s="391">
        <f t="shared" si="14"/>
        <v>0</v>
      </c>
      <c r="L16" s="6"/>
      <c r="M16" s="6"/>
      <c r="N16" s="6"/>
      <c r="O16" s="2">
        <f t="shared" si="15"/>
        <v>0</v>
      </c>
      <c r="P16" s="7"/>
      <c r="Q16" s="2">
        <f t="shared" si="0"/>
        <v>0</v>
      </c>
      <c r="R16" s="2">
        <f t="shared" si="16"/>
        <v>0</v>
      </c>
      <c r="S16" s="2">
        <f t="shared" si="17"/>
        <v>0</v>
      </c>
      <c r="T16" s="8">
        <f t="shared" si="18"/>
        <v>0</v>
      </c>
      <c r="U16" s="9">
        <f t="shared" si="19"/>
        <v>0</v>
      </c>
      <c r="V16" s="10">
        <f t="shared" si="20"/>
        <v>0</v>
      </c>
      <c r="W16" s="11">
        <f t="shared" si="1"/>
        <v>0</v>
      </c>
      <c r="X16" s="195"/>
      <c r="Y16" s="196"/>
      <c r="Z16" s="14">
        <f t="shared" si="2"/>
        <v>0</v>
      </c>
      <c r="AA16" s="2"/>
      <c r="AB16" s="33"/>
      <c r="AC16" s="2">
        <f t="shared" si="3"/>
        <v>0</v>
      </c>
      <c r="AD16" s="27"/>
      <c r="AE16" s="18">
        <f t="shared" si="4"/>
        <v>0</v>
      </c>
      <c r="AF16" s="19">
        <f t="shared" si="5"/>
        <v>0</v>
      </c>
      <c r="AG16" s="3"/>
      <c r="AH16" s="31"/>
      <c r="AI16" s="32"/>
      <c r="AJ16" s="176">
        <f t="shared" si="6"/>
        <v>0</v>
      </c>
      <c r="AK16" s="392">
        <f t="shared" si="7"/>
        <v>0</v>
      </c>
      <c r="AL16" s="2"/>
      <c r="AM16" s="2"/>
      <c r="AN16" s="2"/>
      <c r="AO16" s="2"/>
      <c r="AP16" s="2"/>
      <c r="AQ16" s="2"/>
      <c r="AR16" s="2"/>
      <c r="AS16" s="2">
        <f t="shared" si="8"/>
        <v>0</v>
      </c>
      <c r="AT16" s="21"/>
      <c r="AU16" s="21"/>
      <c r="AV16" s="2"/>
      <c r="AW16" s="2">
        <f t="shared" si="21"/>
        <v>0</v>
      </c>
      <c r="AX16" s="2">
        <f t="shared" si="9"/>
        <v>0</v>
      </c>
      <c r="AY16" s="2"/>
      <c r="AZ16" s="2"/>
      <c r="BA16" s="2"/>
      <c r="BB16" s="2"/>
      <c r="BC16" s="2"/>
      <c r="BD16" s="2"/>
      <c r="BE16" s="8">
        <f t="shared" si="22"/>
        <v>0</v>
      </c>
      <c r="BF16" s="22">
        <f t="shared" si="10"/>
        <v>0</v>
      </c>
    </row>
    <row r="17" spans="1:58" s="29" customFormat="1" ht="23.1" customHeight="1" x14ac:dyDescent="0.35">
      <c r="A17" s="3">
        <v>5</v>
      </c>
      <c r="B17" s="31" t="s">
        <v>144</v>
      </c>
      <c r="C17" s="32" t="s">
        <v>153</v>
      </c>
      <c r="D17" s="2">
        <v>17553</v>
      </c>
      <c r="E17" s="2">
        <v>702</v>
      </c>
      <c r="F17" s="176">
        <f t="shared" si="11"/>
        <v>18255</v>
      </c>
      <c r="G17" s="176">
        <v>702</v>
      </c>
      <c r="H17" s="176"/>
      <c r="I17" s="176">
        <f t="shared" si="12"/>
        <v>18957</v>
      </c>
      <c r="J17" s="176">
        <f t="shared" si="13"/>
        <v>18957</v>
      </c>
      <c r="K17" s="391">
        <f t="shared" si="14"/>
        <v>0</v>
      </c>
      <c r="L17" s="6">
        <v>0</v>
      </c>
      <c r="M17" s="6">
        <v>0</v>
      </c>
      <c r="N17" s="6">
        <v>0</v>
      </c>
      <c r="O17" s="2">
        <f t="shared" si="15"/>
        <v>18957</v>
      </c>
      <c r="P17" s="7"/>
      <c r="Q17" s="2">
        <f t="shared" si="0"/>
        <v>1706.1299999999999</v>
      </c>
      <c r="R17" s="2">
        <f t="shared" si="16"/>
        <v>1860.42</v>
      </c>
      <c r="S17" s="2">
        <f t="shared" si="17"/>
        <v>473.92</v>
      </c>
      <c r="T17" s="8">
        <f t="shared" si="18"/>
        <v>254.71</v>
      </c>
      <c r="U17" s="9">
        <f t="shared" si="19"/>
        <v>4295.18</v>
      </c>
      <c r="V17" s="10">
        <f t="shared" si="20"/>
        <v>7331</v>
      </c>
      <c r="W17" s="11">
        <f t="shared" si="1"/>
        <v>7330.82</v>
      </c>
      <c r="X17" s="195">
        <f>ROUND(V17+W17,2)</f>
        <v>14661.82</v>
      </c>
      <c r="Y17" s="196">
        <v>5</v>
      </c>
      <c r="Z17" s="14">
        <f t="shared" si="2"/>
        <v>2274.8399999999997</v>
      </c>
      <c r="AA17" s="15"/>
      <c r="AB17" s="16">
        <v>100</v>
      </c>
      <c r="AC17" s="2">
        <f t="shared" si="3"/>
        <v>473.93</v>
      </c>
      <c r="AD17" s="17">
        <v>200</v>
      </c>
      <c r="AE17" s="18">
        <f t="shared" si="4"/>
        <v>14661.82</v>
      </c>
      <c r="AF17" s="19">
        <f t="shared" si="5"/>
        <v>7330.91</v>
      </c>
      <c r="AG17" s="3">
        <v>5</v>
      </c>
      <c r="AH17" s="31" t="s">
        <v>144</v>
      </c>
      <c r="AI17" s="32" t="s">
        <v>153</v>
      </c>
      <c r="AJ17" s="176">
        <f t="shared" si="6"/>
        <v>0</v>
      </c>
      <c r="AK17" s="392">
        <f t="shared" si="7"/>
        <v>1706.1299999999999</v>
      </c>
      <c r="AL17" s="2"/>
      <c r="AM17" s="2"/>
      <c r="AN17" s="2"/>
      <c r="AO17" s="2"/>
      <c r="AP17" s="2"/>
      <c r="AQ17" s="2"/>
      <c r="AR17" s="2"/>
      <c r="AS17" s="2">
        <f t="shared" si="8"/>
        <v>1706.1299999999999</v>
      </c>
      <c r="AT17" s="21">
        <v>200</v>
      </c>
      <c r="AU17" s="21"/>
      <c r="AV17" s="2">
        <v>1660.42</v>
      </c>
      <c r="AW17" s="2">
        <f t="shared" si="21"/>
        <v>1860.42</v>
      </c>
      <c r="AX17" s="2">
        <f t="shared" si="9"/>
        <v>473.92</v>
      </c>
      <c r="AY17" s="2"/>
      <c r="AZ17" s="2"/>
      <c r="BA17" s="2"/>
      <c r="BB17" s="2">
        <v>254.71</v>
      </c>
      <c r="BC17" s="2"/>
      <c r="BD17" s="2"/>
      <c r="BE17" s="8">
        <f t="shared" si="22"/>
        <v>254.71</v>
      </c>
      <c r="BF17" s="22">
        <f t="shared" si="10"/>
        <v>4295.18</v>
      </c>
    </row>
    <row r="18" spans="1:58" s="29" customFormat="1" ht="23.1" customHeight="1" x14ac:dyDescent="0.35">
      <c r="A18" s="3"/>
      <c r="B18" s="31"/>
      <c r="C18" s="32" t="s">
        <v>154</v>
      </c>
      <c r="D18" s="2"/>
      <c r="E18" s="2"/>
      <c r="F18" s="176">
        <f t="shared" si="11"/>
        <v>0</v>
      </c>
      <c r="G18" s="176"/>
      <c r="H18" s="176"/>
      <c r="I18" s="176">
        <f t="shared" si="12"/>
        <v>0</v>
      </c>
      <c r="J18" s="176">
        <f t="shared" si="13"/>
        <v>0</v>
      </c>
      <c r="K18" s="391">
        <f t="shared" si="14"/>
        <v>0</v>
      </c>
      <c r="L18" s="6"/>
      <c r="M18" s="6"/>
      <c r="N18" s="6"/>
      <c r="O18" s="2">
        <f t="shared" si="15"/>
        <v>0</v>
      </c>
      <c r="P18" s="7"/>
      <c r="Q18" s="2">
        <f t="shared" si="0"/>
        <v>0</v>
      </c>
      <c r="R18" s="2">
        <f t="shared" si="16"/>
        <v>0</v>
      </c>
      <c r="S18" s="2">
        <f t="shared" si="17"/>
        <v>0</v>
      </c>
      <c r="T18" s="8">
        <f t="shared" si="18"/>
        <v>0</v>
      </c>
      <c r="U18" s="9">
        <f t="shared" si="19"/>
        <v>0</v>
      </c>
      <c r="V18" s="10">
        <f t="shared" si="20"/>
        <v>0</v>
      </c>
      <c r="W18" s="11">
        <f t="shared" si="1"/>
        <v>0</v>
      </c>
      <c r="X18" s="195"/>
      <c r="Y18" s="196"/>
      <c r="Z18" s="14">
        <f t="shared" si="2"/>
        <v>0</v>
      </c>
      <c r="AA18" s="15"/>
      <c r="AB18" s="16"/>
      <c r="AC18" s="2">
        <f t="shared" si="3"/>
        <v>0</v>
      </c>
      <c r="AD18" s="27"/>
      <c r="AE18" s="18">
        <f t="shared" si="4"/>
        <v>0</v>
      </c>
      <c r="AF18" s="19">
        <f t="shared" si="5"/>
        <v>0</v>
      </c>
      <c r="AG18" s="3"/>
      <c r="AH18" s="31"/>
      <c r="AI18" s="32" t="s">
        <v>154</v>
      </c>
      <c r="AJ18" s="176">
        <f t="shared" si="6"/>
        <v>0</v>
      </c>
      <c r="AK18" s="392">
        <f t="shared" si="7"/>
        <v>0</v>
      </c>
      <c r="AL18" s="2"/>
      <c r="AM18" s="2"/>
      <c r="AN18" s="2"/>
      <c r="AO18" s="2"/>
      <c r="AP18" s="2"/>
      <c r="AQ18" s="2"/>
      <c r="AR18" s="2"/>
      <c r="AS18" s="2">
        <f t="shared" si="8"/>
        <v>0</v>
      </c>
      <c r="AT18" s="21"/>
      <c r="AU18" s="21"/>
      <c r="AV18" s="2"/>
      <c r="AW18" s="2">
        <f t="shared" si="21"/>
        <v>0</v>
      </c>
      <c r="AX18" s="2">
        <f t="shared" si="9"/>
        <v>0</v>
      </c>
      <c r="AY18" s="2"/>
      <c r="AZ18" s="2"/>
      <c r="BA18" s="2"/>
      <c r="BB18" s="2"/>
      <c r="BC18" s="2"/>
      <c r="BD18" s="2"/>
      <c r="BE18" s="8">
        <f t="shared" si="22"/>
        <v>0</v>
      </c>
      <c r="BF18" s="22">
        <f t="shared" si="10"/>
        <v>0</v>
      </c>
    </row>
    <row r="19" spans="1:58" s="29" customFormat="1" ht="23.1" customHeight="1" x14ac:dyDescent="0.35">
      <c r="A19" s="3">
        <v>6</v>
      </c>
      <c r="B19" s="31" t="s">
        <v>145</v>
      </c>
      <c r="C19" s="32" t="s">
        <v>155</v>
      </c>
      <c r="D19" s="2">
        <v>27000</v>
      </c>
      <c r="E19" s="2">
        <v>1512</v>
      </c>
      <c r="F19" s="176">
        <f t="shared" si="11"/>
        <v>28512</v>
      </c>
      <c r="G19" s="176">
        <v>1512</v>
      </c>
      <c r="H19" s="176"/>
      <c r="I19" s="176">
        <f t="shared" si="12"/>
        <v>30024</v>
      </c>
      <c r="J19" s="176">
        <f t="shared" si="13"/>
        <v>30024</v>
      </c>
      <c r="K19" s="391">
        <f t="shared" si="14"/>
        <v>0</v>
      </c>
      <c r="L19" s="6">
        <v>0</v>
      </c>
      <c r="M19" s="6">
        <v>0</v>
      </c>
      <c r="N19" s="6">
        <v>0</v>
      </c>
      <c r="O19" s="2">
        <f t="shared" si="15"/>
        <v>30024</v>
      </c>
      <c r="P19" s="7">
        <v>830.69</v>
      </c>
      <c r="Q19" s="2">
        <f t="shared" si="0"/>
        <v>2702.16</v>
      </c>
      <c r="R19" s="2">
        <f t="shared" si="16"/>
        <v>200</v>
      </c>
      <c r="S19" s="2">
        <f t="shared" si="17"/>
        <v>750.6</v>
      </c>
      <c r="T19" s="8">
        <f t="shared" si="18"/>
        <v>250.55</v>
      </c>
      <c r="U19" s="9">
        <f t="shared" si="19"/>
        <v>4734</v>
      </c>
      <c r="V19" s="10">
        <f t="shared" si="20"/>
        <v>12645</v>
      </c>
      <c r="W19" s="11">
        <f t="shared" si="1"/>
        <v>12645</v>
      </c>
      <c r="X19" s="195">
        <f>ROUND(V19+W19,2)</f>
        <v>25290</v>
      </c>
      <c r="Y19" s="196">
        <v>6</v>
      </c>
      <c r="Z19" s="14">
        <f t="shared" si="2"/>
        <v>3602.8799999999997</v>
      </c>
      <c r="AA19" s="15"/>
      <c r="AB19" s="16">
        <v>100</v>
      </c>
      <c r="AC19" s="2">
        <f t="shared" si="3"/>
        <v>750.6</v>
      </c>
      <c r="AD19" s="17">
        <v>200</v>
      </c>
      <c r="AE19" s="18">
        <f t="shared" si="4"/>
        <v>25290</v>
      </c>
      <c r="AF19" s="19">
        <f t="shared" si="5"/>
        <v>12645</v>
      </c>
      <c r="AG19" s="3">
        <v>6</v>
      </c>
      <c r="AH19" s="31" t="s">
        <v>145</v>
      </c>
      <c r="AI19" s="32" t="s">
        <v>155</v>
      </c>
      <c r="AJ19" s="176">
        <f t="shared" si="6"/>
        <v>830.69</v>
      </c>
      <c r="AK19" s="392">
        <f t="shared" si="7"/>
        <v>2702.16</v>
      </c>
      <c r="AL19" s="2"/>
      <c r="AM19" s="2"/>
      <c r="AN19" s="2"/>
      <c r="AO19" s="2"/>
      <c r="AP19" s="2"/>
      <c r="AQ19" s="2"/>
      <c r="AR19" s="2"/>
      <c r="AS19" s="2">
        <f t="shared" si="8"/>
        <v>2702.16</v>
      </c>
      <c r="AT19" s="21">
        <v>200</v>
      </c>
      <c r="AU19" s="21"/>
      <c r="AV19" s="2"/>
      <c r="AW19" s="2">
        <f t="shared" si="21"/>
        <v>200</v>
      </c>
      <c r="AX19" s="2">
        <f t="shared" si="9"/>
        <v>750.6</v>
      </c>
      <c r="AY19" s="2"/>
      <c r="AZ19" s="2"/>
      <c r="BA19" s="2"/>
      <c r="BB19" s="2">
        <v>250.55</v>
      </c>
      <c r="BC19" s="2"/>
      <c r="BD19" s="2"/>
      <c r="BE19" s="8">
        <f t="shared" si="22"/>
        <v>250.55</v>
      </c>
      <c r="BF19" s="22">
        <f t="shared" si="10"/>
        <v>4734</v>
      </c>
    </row>
    <row r="20" spans="1:58" s="29" customFormat="1" ht="23.1" customHeight="1" x14ac:dyDescent="0.35">
      <c r="A20" s="3"/>
      <c r="B20" s="31"/>
      <c r="C20" s="32"/>
      <c r="D20" s="2"/>
      <c r="E20" s="2"/>
      <c r="F20" s="176">
        <f t="shared" si="11"/>
        <v>0</v>
      </c>
      <c r="G20" s="176"/>
      <c r="H20" s="176"/>
      <c r="I20" s="176">
        <f t="shared" si="12"/>
        <v>0</v>
      </c>
      <c r="J20" s="176">
        <f t="shared" si="13"/>
        <v>0</v>
      </c>
      <c r="K20" s="391">
        <f t="shared" si="14"/>
        <v>0</v>
      </c>
      <c r="L20" s="6"/>
      <c r="M20" s="6"/>
      <c r="N20" s="6"/>
      <c r="O20" s="2">
        <f t="shared" si="15"/>
        <v>0</v>
      </c>
      <c r="P20" s="7"/>
      <c r="Q20" s="2">
        <f t="shared" si="0"/>
        <v>0</v>
      </c>
      <c r="R20" s="2">
        <f t="shared" si="16"/>
        <v>0</v>
      </c>
      <c r="S20" s="2">
        <f t="shared" si="17"/>
        <v>0</v>
      </c>
      <c r="T20" s="8">
        <f t="shared" si="18"/>
        <v>0</v>
      </c>
      <c r="U20" s="9">
        <f t="shared" si="19"/>
        <v>0</v>
      </c>
      <c r="V20" s="10">
        <f t="shared" si="20"/>
        <v>0</v>
      </c>
      <c r="W20" s="11">
        <f t="shared" si="1"/>
        <v>0</v>
      </c>
      <c r="X20" s="195"/>
      <c r="Y20" s="196"/>
      <c r="Z20" s="14">
        <f t="shared" si="2"/>
        <v>0</v>
      </c>
      <c r="AA20" s="15"/>
      <c r="AB20" s="16"/>
      <c r="AC20" s="2">
        <f t="shared" si="3"/>
        <v>0</v>
      </c>
      <c r="AD20" s="27"/>
      <c r="AE20" s="18">
        <f t="shared" si="4"/>
        <v>0</v>
      </c>
      <c r="AF20" s="19">
        <f t="shared" si="5"/>
        <v>0</v>
      </c>
      <c r="AG20" s="3"/>
      <c r="AH20" s="31"/>
      <c r="AI20" s="32"/>
      <c r="AJ20" s="176">
        <f t="shared" si="6"/>
        <v>0</v>
      </c>
      <c r="AK20" s="392">
        <f t="shared" si="7"/>
        <v>0</v>
      </c>
      <c r="AL20" s="2"/>
      <c r="AM20" s="2"/>
      <c r="AN20" s="2"/>
      <c r="AO20" s="2"/>
      <c r="AP20" s="2"/>
      <c r="AQ20" s="2"/>
      <c r="AR20" s="2"/>
      <c r="AS20" s="2">
        <f t="shared" si="8"/>
        <v>0</v>
      </c>
      <c r="AT20" s="21"/>
      <c r="AU20" s="21"/>
      <c r="AV20" s="2"/>
      <c r="AW20" s="2">
        <f t="shared" si="21"/>
        <v>0</v>
      </c>
      <c r="AX20" s="2">
        <f t="shared" si="9"/>
        <v>0</v>
      </c>
      <c r="AY20" s="2"/>
      <c r="AZ20" s="2"/>
      <c r="BA20" s="2"/>
      <c r="BB20" s="2"/>
      <c r="BC20" s="2"/>
      <c r="BD20" s="2"/>
      <c r="BE20" s="8">
        <f t="shared" si="22"/>
        <v>0</v>
      </c>
      <c r="BF20" s="22">
        <f t="shared" si="10"/>
        <v>0</v>
      </c>
    </row>
    <row r="21" spans="1:58" s="29" customFormat="1" ht="23.1" customHeight="1" x14ac:dyDescent="0.35">
      <c r="A21" s="3">
        <v>7</v>
      </c>
      <c r="B21" s="28" t="s">
        <v>29</v>
      </c>
      <c r="C21" s="25" t="s">
        <v>24</v>
      </c>
      <c r="D21" s="2">
        <v>19744</v>
      </c>
      <c r="E21" s="2">
        <v>790</v>
      </c>
      <c r="F21" s="176">
        <f t="shared" si="11"/>
        <v>20534</v>
      </c>
      <c r="G21" s="176">
        <v>914</v>
      </c>
      <c r="H21" s="176">
        <v>194</v>
      </c>
      <c r="I21" s="176">
        <f t="shared" si="12"/>
        <v>21448</v>
      </c>
      <c r="J21" s="176">
        <f t="shared" si="13"/>
        <v>21642</v>
      </c>
      <c r="K21" s="391">
        <f t="shared" si="14"/>
        <v>0</v>
      </c>
      <c r="L21" s="6">
        <v>0</v>
      </c>
      <c r="M21" s="6">
        <v>0</v>
      </c>
      <c r="N21" s="6">
        <v>0</v>
      </c>
      <c r="O21" s="2">
        <f t="shared" si="15"/>
        <v>21642</v>
      </c>
      <c r="P21" s="7">
        <v>0</v>
      </c>
      <c r="Q21" s="2">
        <f t="shared" si="0"/>
        <v>4976.38</v>
      </c>
      <c r="R21" s="2">
        <f t="shared" si="16"/>
        <v>2246.06</v>
      </c>
      <c r="S21" s="2">
        <f t="shared" si="17"/>
        <v>541.04999999999995</v>
      </c>
      <c r="T21" s="8">
        <f t="shared" si="18"/>
        <v>7597.51</v>
      </c>
      <c r="U21" s="9">
        <f t="shared" si="19"/>
        <v>15361</v>
      </c>
      <c r="V21" s="10">
        <f t="shared" si="20"/>
        <v>3141</v>
      </c>
      <c r="W21" s="11">
        <f t="shared" si="1"/>
        <v>3140</v>
      </c>
      <c r="X21" s="195">
        <f>ROUND(V21+W21,2)</f>
        <v>6281</v>
      </c>
      <c r="Y21" s="196">
        <v>7</v>
      </c>
      <c r="Z21" s="14">
        <f t="shared" si="2"/>
        <v>2597.04</v>
      </c>
      <c r="AA21" s="15">
        <v>0</v>
      </c>
      <c r="AB21" s="2">
        <v>100</v>
      </c>
      <c r="AC21" s="2">
        <f t="shared" si="3"/>
        <v>541.04999999999995</v>
      </c>
      <c r="AD21" s="17">
        <v>200</v>
      </c>
      <c r="AE21" s="18">
        <f t="shared" si="4"/>
        <v>6281</v>
      </c>
      <c r="AF21" s="19">
        <f t="shared" si="5"/>
        <v>3140.5</v>
      </c>
      <c r="AG21" s="3">
        <v>7</v>
      </c>
      <c r="AH21" s="28" t="s">
        <v>29</v>
      </c>
      <c r="AI21" s="25" t="s">
        <v>24</v>
      </c>
      <c r="AJ21" s="176">
        <f t="shared" si="6"/>
        <v>0</v>
      </c>
      <c r="AK21" s="392">
        <f t="shared" si="7"/>
        <v>1947.78</v>
      </c>
      <c r="AL21" s="2">
        <v>0</v>
      </c>
      <c r="AM21" s="2">
        <v>0</v>
      </c>
      <c r="AN21" s="2">
        <v>0</v>
      </c>
      <c r="AO21" s="2">
        <v>0</v>
      </c>
      <c r="AP21" s="2">
        <v>3028.6</v>
      </c>
      <c r="AQ21" s="2"/>
      <c r="AR21" s="2">
        <v>0</v>
      </c>
      <c r="AS21" s="2">
        <f t="shared" si="8"/>
        <v>4976.38</v>
      </c>
      <c r="AT21" s="21">
        <v>400</v>
      </c>
      <c r="AU21" s="21"/>
      <c r="AV21" s="2">
        <v>1846.06</v>
      </c>
      <c r="AW21" s="2">
        <f t="shared" si="21"/>
        <v>2246.06</v>
      </c>
      <c r="AX21" s="2">
        <f t="shared" si="9"/>
        <v>541.04999999999995</v>
      </c>
      <c r="AY21" s="2">
        <v>0</v>
      </c>
      <c r="AZ21" s="393">
        <v>6313.51</v>
      </c>
      <c r="BA21" s="2">
        <v>1184</v>
      </c>
      <c r="BB21" s="2">
        <v>100</v>
      </c>
      <c r="BC21" s="2">
        <v>0</v>
      </c>
      <c r="BD21" s="2"/>
      <c r="BE21" s="8">
        <f t="shared" si="22"/>
        <v>7597.51</v>
      </c>
      <c r="BF21" s="22">
        <f t="shared" si="10"/>
        <v>15361</v>
      </c>
    </row>
    <row r="22" spans="1:58" s="29" customFormat="1" ht="23.1" customHeight="1" x14ac:dyDescent="0.35">
      <c r="A22" s="3"/>
      <c r="B22" s="28"/>
      <c r="C22" s="25" t="s">
        <v>30</v>
      </c>
      <c r="D22" s="2"/>
      <c r="E22" s="2"/>
      <c r="F22" s="176">
        <f t="shared" si="11"/>
        <v>0</v>
      </c>
      <c r="G22" s="176"/>
      <c r="H22" s="394" t="s">
        <v>179</v>
      </c>
      <c r="I22" s="176">
        <f t="shared" si="12"/>
        <v>0</v>
      </c>
      <c r="J22" s="176"/>
      <c r="K22" s="391">
        <f t="shared" si="14"/>
        <v>0</v>
      </c>
      <c r="L22" s="6"/>
      <c r="M22" s="6"/>
      <c r="N22" s="6"/>
      <c r="O22" s="2">
        <f t="shared" si="15"/>
        <v>0</v>
      </c>
      <c r="P22" s="7"/>
      <c r="Q22" s="2">
        <f t="shared" si="0"/>
        <v>0</v>
      </c>
      <c r="R22" s="2">
        <f t="shared" si="16"/>
        <v>0</v>
      </c>
      <c r="S22" s="2">
        <f t="shared" si="17"/>
        <v>0</v>
      </c>
      <c r="T22" s="8">
        <f t="shared" si="18"/>
        <v>0</v>
      </c>
      <c r="U22" s="9">
        <f t="shared" si="19"/>
        <v>0</v>
      </c>
      <c r="V22" s="10"/>
      <c r="W22" s="11"/>
      <c r="X22" s="195"/>
      <c r="Y22" s="196"/>
      <c r="Z22" s="14">
        <f t="shared" si="2"/>
        <v>0</v>
      </c>
      <c r="AA22" s="2"/>
      <c r="AB22" s="2">
        <f>J22*1%</f>
        <v>0</v>
      </c>
      <c r="AC22" s="2">
        <f t="shared" si="3"/>
        <v>0</v>
      </c>
      <c r="AD22" s="27"/>
      <c r="AE22" s="18"/>
      <c r="AF22" s="19"/>
      <c r="AG22" s="3"/>
      <c r="AH22" s="28"/>
      <c r="AI22" s="25" t="s">
        <v>30</v>
      </c>
      <c r="AJ22" s="176">
        <f t="shared" si="6"/>
        <v>0</v>
      </c>
      <c r="AK22" s="392">
        <f t="shared" si="7"/>
        <v>0</v>
      </c>
      <c r="AL22" s="2"/>
      <c r="AM22" s="2"/>
      <c r="AN22" s="2"/>
      <c r="AO22" s="2"/>
      <c r="AP22" s="2"/>
      <c r="AQ22" s="2"/>
      <c r="AR22" s="2"/>
      <c r="AS22" s="2">
        <f t="shared" si="8"/>
        <v>0</v>
      </c>
      <c r="AT22" s="21"/>
      <c r="AU22" s="21"/>
      <c r="AV22" s="34"/>
      <c r="AW22" s="2">
        <f t="shared" si="21"/>
        <v>0</v>
      </c>
      <c r="AX22" s="2">
        <f t="shared" si="9"/>
        <v>0</v>
      </c>
      <c r="AY22" s="2"/>
      <c r="AZ22" s="2"/>
      <c r="BA22" s="2"/>
      <c r="BB22" s="2"/>
      <c r="BC22" s="2"/>
      <c r="BD22" s="2"/>
      <c r="BE22" s="8">
        <f t="shared" si="22"/>
        <v>0</v>
      </c>
      <c r="BF22" s="22">
        <f t="shared" si="10"/>
        <v>0</v>
      </c>
    </row>
    <row r="23" spans="1:58" s="29" customFormat="1" ht="23.1" customHeight="1" x14ac:dyDescent="0.35">
      <c r="A23" s="3">
        <v>8</v>
      </c>
      <c r="B23" s="28" t="s">
        <v>31</v>
      </c>
      <c r="C23" s="25" t="s">
        <v>118</v>
      </c>
      <c r="D23" s="176">
        <v>23176</v>
      </c>
      <c r="E23" s="176">
        <v>1205</v>
      </c>
      <c r="F23" s="176">
        <f t="shared" si="11"/>
        <v>24381</v>
      </c>
      <c r="G23" s="176">
        <v>1205</v>
      </c>
      <c r="H23" s="176">
        <v>0</v>
      </c>
      <c r="I23" s="176">
        <f t="shared" si="12"/>
        <v>25586</v>
      </c>
      <c r="J23" s="176">
        <f t="shared" si="13"/>
        <v>25586</v>
      </c>
      <c r="K23" s="391">
        <f t="shared" si="14"/>
        <v>0</v>
      </c>
      <c r="L23" s="6">
        <v>0</v>
      </c>
      <c r="M23" s="6">
        <v>0</v>
      </c>
      <c r="N23" s="6">
        <v>0</v>
      </c>
      <c r="O23" s="2">
        <f t="shared" si="15"/>
        <v>25586</v>
      </c>
      <c r="P23" s="7">
        <v>241.54</v>
      </c>
      <c r="Q23" s="2">
        <f t="shared" si="0"/>
        <v>2302.7399999999998</v>
      </c>
      <c r="R23" s="2">
        <f t="shared" si="16"/>
        <v>200</v>
      </c>
      <c r="S23" s="2">
        <f t="shared" si="17"/>
        <v>639.65</v>
      </c>
      <c r="T23" s="8">
        <f t="shared" si="18"/>
        <v>200</v>
      </c>
      <c r="U23" s="9">
        <f t="shared" si="19"/>
        <v>3583.93</v>
      </c>
      <c r="V23" s="10">
        <f t="shared" si="20"/>
        <v>11001</v>
      </c>
      <c r="W23" s="11">
        <f t="shared" ref="W23:W86" si="23">(AE23-V23)</f>
        <v>11001.07</v>
      </c>
      <c r="X23" s="195">
        <f>ROUND(V23+W23,2)</f>
        <v>22002.07</v>
      </c>
      <c r="Y23" s="196">
        <v>8</v>
      </c>
      <c r="Z23" s="14">
        <f t="shared" si="2"/>
        <v>3070.3199999999997</v>
      </c>
      <c r="AA23" s="15">
        <v>0</v>
      </c>
      <c r="AB23" s="16">
        <v>100</v>
      </c>
      <c r="AC23" s="2">
        <f t="shared" si="3"/>
        <v>639.65</v>
      </c>
      <c r="AD23" s="17">
        <v>200</v>
      </c>
      <c r="AE23" s="18">
        <f t="shared" ref="AE23:AE86" si="24">+O23-U23</f>
        <v>22002.07</v>
      </c>
      <c r="AF23" s="19">
        <f t="shared" ref="AF23:AF86" si="25">(+O23-U23)/2</f>
        <v>11001.035</v>
      </c>
      <c r="AG23" s="3">
        <v>8</v>
      </c>
      <c r="AH23" s="28" t="s">
        <v>31</v>
      </c>
      <c r="AI23" s="25" t="s">
        <v>118</v>
      </c>
      <c r="AJ23" s="176">
        <f t="shared" si="6"/>
        <v>241.54</v>
      </c>
      <c r="AK23" s="392">
        <f t="shared" si="7"/>
        <v>2302.7399999999998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/>
      <c r="AR23" s="2">
        <v>0</v>
      </c>
      <c r="AS23" s="2">
        <f t="shared" si="8"/>
        <v>2302.7399999999998</v>
      </c>
      <c r="AT23" s="21">
        <v>200</v>
      </c>
      <c r="AU23" s="21"/>
      <c r="AV23" s="2">
        <v>0</v>
      </c>
      <c r="AW23" s="2">
        <f t="shared" si="21"/>
        <v>200</v>
      </c>
      <c r="AX23" s="2">
        <f t="shared" si="9"/>
        <v>639.65</v>
      </c>
      <c r="AY23" s="2"/>
      <c r="AZ23" s="2">
        <v>0</v>
      </c>
      <c r="BA23" s="2">
        <v>100</v>
      </c>
      <c r="BB23" s="2">
        <v>100</v>
      </c>
      <c r="BC23" s="2"/>
      <c r="BD23" s="2">
        <v>0</v>
      </c>
      <c r="BE23" s="8">
        <f t="shared" si="22"/>
        <v>200</v>
      </c>
      <c r="BF23" s="22">
        <f t="shared" si="10"/>
        <v>3583.93</v>
      </c>
    </row>
    <row r="24" spans="1:58" s="29" customFormat="1" ht="23.1" customHeight="1" x14ac:dyDescent="0.35">
      <c r="A24" s="3"/>
      <c r="B24" s="31"/>
      <c r="C24" s="32" t="s">
        <v>28</v>
      </c>
      <c r="D24" s="2"/>
      <c r="E24" s="2"/>
      <c r="F24" s="176">
        <f t="shared" si="11"/>
        <v>0</v>
      </c>
      <c r="G24" s="176"/>
      <c r="H24" s="176"/>
      <c r="I24" s="176">
        <f t="shared" si="12"/>
        <v>0</v>
      </c>
      <c r="J24" s="176">
        <f t="shared" si="13"/>
        <v>0</v>
      </c>
      <c r="K24" s="391">
        <f t="shared" si="14"/>
        <v>0</v>
      </c>
      <c r="L24" s="6"/>
      <c r="M24" s="6"/>
      <c r="N24" s="6"/>
      <c r="O24" s="2">
        <f t="shared" si="15"/>
        <v>0</v>
      </c>
      <c r="P24" s="7"/>
      <c r="Q24" s="2">
        <f t="shared" si="0"/>
        <v>0</v>
      </c>
      <c r="R24" s="2">
        <f t="shared" si="16"/>
        <v>0</v>
      </c>
      <c r="S24" s="2">
        <f t="shared" si="17"/>
        <v>0</v>
      </c>
      <c r="T24" s="8">
        <f t="shared" si="18"/>
        <v>0</v>
      </c>
      <c r="U24" s="9">
        <f t="shared" si="19"/>
        <v>0</v>
      </c>
      <c r="V24" s="10">
        <f t="shared" si="20"/>
        <v>0</v>
      </c>
      <c r="W24" s="11">
        <f t="shared" si="23"/>
        <v>0</v>
      </c>
      <c r="X24" s="195"/>
      <c r="Y24" s="196"/>
      <c r="Z24" s="14">
        <f t="shared" si="2"/>
        <v>0</v>
      </c>
      <c r="AA24" s="2"/>
      <c r="AB24" s="33"/>
      <c r="AC24" s="2">
        <f t="shared" si="3"/>
        <v>0</v>
      </c>
      <c r="AD24" s="27"/>
      <c r="AE24" s="18">
        <f t="shared" si="24"/>
        <v>0</v>
      </c>
      <c r="AF24" s="19">
        <f t="shared" si="25"/>
        <v>0</v>
      </c>
      <c r="AG24" s="3"/>
      <c r="AH24" s="31"/>
      <c r="AI24" s="32" t="s">
        <v>28</v>
      </c>
      <c r="AJ24" s="176">
        <f t="shared" si="6"/>
        <v>0</v>
      </c>
      <c r="AK24" s="392">
        <f t="shared" si="7"/>
        <v>0</v>
      </c>
      <c r="AL24" s="2"/>
      <c r="AM24" s="2"/>
      <c r="AN24" s="2"/>
      <c r="AO24" s="2"/>
      <c r="AP24" s="2"/>
      <c r="AQ24" s="2"/>
      <c r="AR24" s="2"/>
      <c r="AS24" s="2">
        <f t="shared" si="8"/>
        <v>0</v>
      </c>
      <c r="AT24" s="21"/>
      <c r="AU24" s="21"/>
      <c r="AV24" s="2"/>
      <c r="AW24" s="2">
        <f t="shared" si="21"/>
        <v>0</v>
      </c>
      <c r="AX24" s="2">
        <f t="shared" si="9"/>
        <v>0</v>
      </c>
      <c r="AY24" s="2"/>
      <c r="AZ24" s="2"/>
      <c r="BA24" s="2"/>
      <c r="BB24" s="2"/>
      <c r="BC24" s="2"/>
      <c r="BD24" s="2"/>
      <c r="BE24" s="8">
        <f t="shared" si="22"/>
        <v>0</v>
      </c>
      <c r="BF24" s="22">
        <f t="shared" si="10"/>
        <v>0</v>
      </c>
    </row>
    <row r="25" spans="1:58" s="29" customFormat="1" ht="23.1" customHeight="1" x14ac:dyDescent="0.35">
      <c r="A25" s="3">
        <v>9</v>
      </c>
      <c r="B25" s="28" t="s">
        <v>32</v>
      </c>
      <c r="C25" s="25" t="s">
        <v>27</v>
      </c>
      <c r="D25" s="2">
        <v>13819</v>
      </c>
      <c r="E25" s="2">
        <v>553</v>
      </c>
      <c r="F25" s="176">
        <f t="shared" si="11"/>
        <v>14372</v>
      </c>
      <c r="G25" s="176">
        <v>553</v>
      </c>
      <c r="H25" s="176">
        <v>110</v>
      </c>
      <c r="I25" s="176">
        <f t="shared" si="12"/>
        <v>14925</v>
      </c>
      <c r="J25" s="176">
        <f t="shared" si="13"/>
        <v>15035</v>
      </c>
      <c r="K25" s="391">
        <f t="shared" si="14"/>
        <v>0</v>
      </c>
      <c r="L25" s="6">
        <v>0</v>
      </c>
      <c r="M25" s="6">
        <v>0</v>
      </c>
      <c r="N25" s="6">
        <v>0</v>
      </c>
      <c r="O25" s="2">
        <f t="shared" si="15"/>
        <v>15035</v>
      </c>
      <c r="P25" s="7">
        <v>0</v>
      </c>
      <c r="Q25" s="2">
        <f t="shared" si="0"/>
        <v>4182.91</v>
      </c>
      <c r="R25" s="2">
        <f t="shared" si="16"/>
        <v>200</v>
      </c>
      <c r="S25" s="2">
        <f t="shared" si="17"/>
        <v>375.87</v>
      </c>
      <c r="T25" s="8">
        <f t="shared" si="18"/>
        <v>2617</v>
      </c>
      <c r="U25" s="9">
        <f t="shared" si="19"/>
        <v>7375.78</v>
      </c>
      <c r="V25" s="10">
        <f t="shared" si="20"/>
        <v>3830</v>
      </c>
      <c r="W25" s="11">
        <f t="shared" si="23"/>
        <v>3829.2200000000003</v>
      </c>
      <c r="X25" s="195">
        <f>ROUND(V25+W25,2)</f>
        <v>7659.22</v>
      </c>
      <c r="Y25" s="196">
        <v>9</v>
      </c>
      <c r="Z25" s="14">
        <f t="shared" si="2"/>
        <v>1804.2</v>
      </c>
      <c r="AA25" s="15">
        <v>0</v>
      </c>
      <c r="AB25" s="16">
        <v>100</v>
      </c>
      <c r="AC25" s="2">
        <f t="shared" si="3"/>
        <v>375.88</v>
      </c>
      <c r="AD25" s="17">
        <v>200</v>
      </c>
      <c r="AE25" s="18">
        <f t="shared" si="24"/>
        <v>7659.22</v>
      </c>
      <c r="AF25" s="19">
        <f t="shared" si="25"/>
        <v>3829.61</v>
      </c>
      <c r="AG25" s="3">
        <v>9</v>
      </c>
      <c r="AH25" s="28" t="s">
        <v>32</v>
      </c>
      <c r="AI25" s="25" t="s">
        <v>27</v>
      </c>
      <c r="AJ25" s="176">
        <f t="shared" si="6"/>
        <v>0</v>
      </c>
      <c r="AK25" s="392">
        <f t="shared" si="7"/>
        <v>1353.1499999999999</v>
      </c>
      <c r="AL25" s="2">
        <v>0</v>
      </c>
      <c r="AM25" s="2">
        <v>0</v>
      </c>
      <c r="AN25" s="2">
        <v>0</v>
      </c>
      <c r="AO25" s="2">
        <v>0</v>
      </c>
      <c r="AP25" s="2">
        <v>2829.76</v>
      </c>
      <c r="AQ25" s="2"/>
      <c r="AR25" s="2">
        <v>0</v>
      </c>
      <c r="AS25" s="2">
        <f t="shared" si="8"/>
        <v>4182.91</v>
      </c>
      <c r="AT25" s="21">
        <v>200</v>
      </c>
      <c r="AU25" s="21"/>
      <c r="AV25" s="2">
        <v>0</v>
      </c>
      <c r="AW25" s="2">
        <f t="shared" si="21"/>
        <v>200</v>
      </c>
      <c r="AX25" s="2">
        <f t="shared" si="9"/>
        <v>375.87</v>
      </c>
      <c r="AY25" s="2">
        <v>0</v>
      </c>
      <c r="AZ25" s="2">
        <v>0</v>
      </c>
      <c r="BA25" s="2">
        <v>2517</v>
      </c>
      <c r="BB25" s="2">
        <v>100</v>
      </c>
      <c r="BC25" s="2">
        <v>0</v>
      </c>
      <c r="BD25" s="2">
        <v>0</v>
      </c>
      <c r="BE25" s="8">
        <f t="shared" si="22"/>
        <v>2617</v>
      </c>
      <c r="BF25" s="22">
        <f t="shared" si="10"/>
        <v>7375.78</v>
      </c>
    </row>
    <row r="26" spans="1:58" s="29" customFormat="1" ht="23.1" customHeight="1" x14ac:dyDescent="0.35">
      <c r="A26" s="3"/>
      <c r="B26" s="28"/>
      <c r="C26" s="25" t="s">
        <v>33</v>
      </c>
      <c r="D26" s="2"/>
      <c r="E26" s="2"/>
      <c r="F26" s="176">
        <f t="shared" si="11"/>
        <v>0</v>
      </c>
      <c r="G26" s="176"/>
      <c r="H26" s="394" t="s">
        <v>179</v>
      </c>
      <c r="I26" s="176">
        <f t="shared" si="12"/>
        <v>0</v>
      </c>
      <c r="J26" s="176"/>
      <c r="K26" s="391">
        <f t="shared" si="14"/>
        <v>0</v>
      </c>
      <c r="L26" s="6"/>
      <c r="M26" s="6"/>
      <c r="N26" s="6"/>
      <c r="O26" s="2">
        <f t="shared" si="15"/>
        <v>0</v>
      </c>
      <c r="P26" s="7"/>
      <c r="Q26" s="2">
        <f t="shared" si="0"/>
        <v>0</v>
      </c>
      <c r="R26" s="2">
        <f t="shared" si="16"/>
        <v>0</v>
      </c>
      <c r="S26" s="2">
        <f t="shared" si="17"/>
        <v>0</v>
      </c>
      <c r="T26" s="8">
        <f t="shared" si="18"/>
        <v>0</v>
      </c>
      <c r="U26" s="9">
        <f t="shared" si="19"/>
        <v>0</v>
      </c>
      <c r="V26" s="10">
        <f t="shared" si="20"/>
        <v>0</v>
      </c>
      <c r="W26" s="11">
        <f t="shared" si="23"/>
        <v>0</v>
      </c>
      <c r="X26" s="195"/>
      <c r="Y26" s="196"/>
      <c r="Z26" s="14">
        <f t="shared" si="2"/>
        <v>0</v>
      </c>
      <c r="AA26" s="2"/>
      <c r="AB26" s="16">
        <f>J26*1%</f>
        <v>0</v>
      </c>
      <c r="AC26" s="2">
        <f t="shared" si="3"/>
        <v>0</v>
      </c>
      <c r="AD26" s="27"/>
      <c r="AE26" s="18">
        <f t="shared" si="24"/>
        <v>0</v>
      </c>
      <c r="AF26" s="19">
        <f t="shared" si="25"/>
        <v>0</v>
      </c>
      <c r="AG26" s="3"/>
      <c r="AH26" s="28"/>
      <c r="AI26" s="25" t="s">
        <v>33</v>
      </c>
      <c r="AJ26" s="176">
        <f t="shared" si="6"/>
        <v>0</v>
      </c>
      <c r="AK26" s="392">
        <f t="shared" si="7"/>
        <v>0</v>
      </c>
      <c r="AL26" s="2"/>
      <c r="AM26" s="2"/>
      <c r="AN26" s="2"/>
      <c r="AO26" s="2"/>
      <c r="AP26" s="2"/>
      <c r="AQ26" s="2"/>
      <c r="AR26" s="2"/>
      <c r="AS26" s="2">
        <f t="shared" si="8"/>
        <v>0</v>
      </c>
      <c r="AT26" s="21"/>
      <c r="AU26" s="21"/>
      <c r="AV26" s="2"/>
      <c r="AW26" s="2">
        <f t="shared" si="21"/>
        <v>0</v>
      </c>
      <c r="AX26" s="2">
        <f t="shared" si="9"/>
        <v>0</v>
      </c>
      <c r="AY26" s="2"/>
      <c r="AZ26" s="2"/>
      <c r="BA26" s="2"/>
      <c r="BB26" s="2"/>
      <c r="BC26" s="2"/>
      <c r="BD26" s="2"/>
      <c r="BE26" s="8">
        <f t="shared" si="22"/>
        <v>0</v>
      </c>
      <c r="BF26" s="22">
        <f t="shared" si="10"/>
        <v>0</v>
      </c>
    </row>
    <row r="27" spans="1:58" s="29" customFormat="1" ht="23.1" customHeight="1" x14ac:dyDescent="0.35">
      <c r="A27" s="3">
        <v>10</v>
      </c>
      <c r="B27" s="28" t="s">
        <v>34</v>
      </c>
      <c r="C27" s="25" t="s">
        <v>27</v>
      </c>
      <c r="D27" s="2">
        <v>13925</v>
      </c>
      <c r="E27" s="2">
        <v>557</v>
      </c>
      <c r="F27" s="176">
        <f t="shared" si="11"/>
        <v>14482</v>
      </c>
      <c r="G27" s="176">
        <v>553</v>
      </c>
      <c r="H27" s="176">
        <v>0</v>
      </c>
      <c r="I27" s="176">
        <f t="shared" si="12"/>
        <v>15035</v>
      </c>
      <c r="J27" s="176">
        <f t="shared" si="13"/>
        <v>15035</v>
      </c>
      <c r="K27" s="391">
        <f t="shared" si="14"/>
        <v>0</v>
      </c>
      <c r="L27" s="6">
        <v>0</v>
      </c>
      <c r="M27" s="6">
        <v>0</v>
      </c>
      <c r="N27" s="6">
        <v>0</v>
      </c>
      <c r="O27" s="2">
        <f t="shared" si="15"/>
        <v>15035</v>
      </c>
      <c r="P27" s="7">
        <v>0</v>
      </c>
      <c r="Q27" s="2">
        <f t="shared" si="0"/>
        <v>4077.66</v>
      </c>
      <c r="R27" s="2">
        <f t="shared" si="16"/>
        <v>600</v>
      </c>
      <c r="S27" s="2">
        <f t="shared" si="17"/>
        <v>375.87</v>
      </c>
      <c r="T27" s="8">
        <f t="shared" si="18"/>
        <v>2703.02</v>
      </c>
      <c r="U27" s="9">
        <f t="shared" si="19"/>
        <v>7756.55</v>
      </c>
      <c r="V27" s="10">
        <f t="shared" si="20"/>
        <v>3639</v>
      </c>
      <c r="W27" s="11">
        <f t="shared" si="23"/>
        <v>3639.45</v>
      </c>
      <c r="X27" s="195">
        <f>ROUND(V27+W27,2)</f>
        <v>7278.45</v>
      </c>
      <c r="Y27" s="196">
        <v>10</v>
      </c>
      <c r="Z27" s="14">
        <f t="shared" si="2"/>
        <v>1804.2</v>
      </c>
      <c r="AA27" s="15">
        <v>0</v>
      </c>
      <c r="AB27" s="16">
        <v>100</v>
      </c>
      <c r="AC27" s="2">
        <f t="shared" si="3"/>
        <v>375.88</v>
      </c>
      <c r="AD27" s="17">
        <v>200</v>
      </c>
      <c r="AE27" s="18">
        <f t="shared" si="24"/>
        <v>7278.45</v>
      </c>
      <c r="AF27" s="19">
        <f t="shared" si="25"/>
        <v>3639.2249999999999</v>
      </c>
      <c r="AG27" s="3">
        <v>10</v>
      </c>
      <c r="AH27" s="28" t="s">
        <v>34</v>
      </c>
      <c r="AI27" s="25" t="s">
        <v>27</v>
      </c>
      <c r="AJ27" s="176">
        <f t="shared" si="6"/>
        <v>0</v>
      </c>
      <c r="AK27" s="392">
        <f t="shared" si="7"/>
        <v>1353.1499999999999</v>
      </c>
      <c r="AL27" s="2">
        <v>0</v>
      </c>
      <c r="AM27" s="2">
        <v>0</v>
      </c>
      <c r="AN27" s="2">
        <v>0</v>
      </c>
      <c r="AO27" s="2">
        <v>0</v>
      </c>
      <c r="AP27" s="2">
        <v>2724.51</v>
      </c>
      <c r="AQ27" s="2"/>
      <c r="AR27" s="2">
        <v>0</v>
      </c>
      <c r="AS27" s="2">
        <f t="shared" si="8"/>
        <v>4077.66</v>
      </c>
      <c r="AT27" s="21">
        <v>600</v>
      </c>
      <c r="AU27" s="21"/>
      <c r="AV27" s="2">
        <v>0</v>
      </c>
      <c r="AW27" s="2">
        <f t="shared" si="21"/>
        <v>600</v>
      </c>
      <c r="AX27" s="2">
        <f t="shared" si="9"/>
        <v>375.87</v>
      </c>
      <c r="AY27" s="2"/>
      <c r="AZ27" s="393">
        <v>2503.02</v>
      </c>
      <c r="BA27" s="2">
        <v>100</v>
      </c>
      <c r="BB27" s="2">
        <v>100</v>
      </c>
      <c r="BC27" s="2">
        <v>0</v>
      </c>
      <c r="BD27" s="2">
        <v>0</v>
      </c>
      <c r="BE27" s="8">
        <f t="shared" si="22"/>
        <v>2703.02</v>
      </c>
      <c r="BF27" s="22">
        <f t="shared" si="10"/>
        <v>7756.5499999999993</v>
      </c>
    </row>
    <row r="28" spans="1:58" s="29" customFormat="1" ht="23.1" customHeight="1" x14ac:dyDescent="0.35">
      <c r="A28" s="3"/>
      <c r="B28" s="31"/>
      <c r="C28" s="32" t="s">
        <v>28</v>
      </c>
      <c r="D28" s="2"/>
      <c r="E28" s="2"/>
      <c r="F28" s="176">
        <f t="shared" si="11"/>
        <v>0</v>
      </c>
      <c r="G28" s="176"/>
      <c r="H28" s="176"/>
      <c r="I28" s="176">
        <f t="shared" si="12"/>
        <v>0</v>
      </c>
      <c r="J28" s="176">
        <f t="shared" si="13"/>
        <v>0</v>
      </c>
      <c r="K28" s="391">
        <f t="shared" si="14"/>
        <v>0</v>
      </c>
      <c r="L28" s="6"/>
      <c r="M28" s="6"/>
      <c r="N28" s="6"/>
      <c r="O28" s="2">
        <f t="shared" si="15"/>
        <v>0</v>
      </c>
      <c r="P28" s="7"/>
      <c r="Q28" s="2">
        <f t="shared" si="0"/>
        <v>0</v>
      </c>
      <c r="R28" s="2">
        <f t="shared" si="16"/>
        <v>0</v>
      </c>
      <c r="S28" s="2">
        <f t="shared" si="17"/>
        <v>0</v>
      </c>
      <c r="T28" s="8">
        <f t="shared" si="18"/>
        <v>0</v>
      </c>
      <c r="U28" s="9">
        <f t="shared" si="19"/>
        <v>0</v>
      </c>
      <c r="V28" s="10">
        <f t="shared" si="20"/>
        <v>0</v>
      </c>
      <c r="W28" s="11">
        <f t="shared" si="23"/>
        <v>0</v>
      </c>
      <c r="X28" s="195"/>
      <c r="Y28" s="196"/>
      <c r="Z28" s="14">
        <f t="shared" si="2"/>
        <v>0</v>
      </c>
      <c r="AA28" s="2"/>
      <c r="AB28" s="33"/>
      <c r="AC28" s="2">
        <f t="shared" si="3"/>
        <v>0</v>
      </c>
      <c r="AD28" s="27"/>
      <c r="AE28" s="18">
        <f t="shared" si="24"/>
        <v>0</v>
      </c>
      <c r="AF28" s="19">
        <f t="shared" si="25"/>
        <v>0</v>
      </c>
      <c r="AG28" s="3"/>
      <c r="AH28" s="31"/>
      <c r="AI28" s="32" t="s">
        <v>28</v>
      </c>
      <c r="AJ28" s="176">
        <f t="shared" si="6"/>
        <v>0</v>
      </c>
      <c r="AK28" s="392">
        <f t="shared" si="7"/>
        <v>0</v>
      </c>
      <c r="AL28" s="2"/>
      <c r="AM28" s="2"/>
      <c r="AN28" s="2"/>
      <c r="AO28" s="2"/>
      <c r="AP28" s="2"/>
      <c r="AQ28" s="2"/>
      <c r="AR28" s="2"/>
      <c r="AS28" s="2">
        <f t="shared" si="8"/>
        <v>0</v>
      </c>
      <c r="AT28" s="21"/>
      <c r="AU28" s="21"/>
      <c r="AV28" s="2"/>
      <c r="AW28" s="2">
        <f t="shared" si="21"/>
        <v>0</v>
      </c>
      <c r="AX28" s="2">
        <f t="shared" si="9"/>
        <v>0</v>
      </c>
      <c r="AY28" s="2"/>
      <c r="AZ28" s="2"/>
      <c r="BA28" s="2"/>
      <c r="BB28" s="2"/>
      <c r="BC28" s="2"/>
      <c r="BD28" s="2"/>
      <c r="BE28" s="8">
        <f t="shared" si="22"/>
        <v>0</v>
      </c>
      <c r="BF28" s="22">
        <f t="shared" si="10"/>
        <v>0</v>
      </c>
    </row>
    <row r="29" spans="1:58" s="29" customFormat="1" ht="23.1" customHeight="1" x14ac:dyDescent="0.35">
      <c r="A29" s="3">
        <v>11</v>
      </c>
      <c r="B29" s="28" t="s">
        <v>35</v>
      </c>
      <c r="C29" s="32" t="s">
        <v>27</v>
      </c>
      <c r="D29" s="2">
        <v>13441</v>
      </c>
      <c r="E29" s="2">
        <v>538</v>
      </c>
      <c r="F29" s="176">
        <f t="shared" si="11"/>
        <v>13979</v>
      </c>
      <c r="G29" s="176">
        <v>530</v>
      </c>
      <c r="H29" s="176">
        <v>117</v>
      </c>
      <c r="I29" s="176">
        <f t="shared" si="12"/>
        <v>14509</v>
      </c>
      <c r="J29" s="176">
        <f t="shared" si="13"/>
        <v>14626</v>
      </c>
      <c r="K29" s="391">
        <f t="shared" si="14"/>
        <v>0</v>
      </c>
      <c r="L29" s="6">
        <v>0</v>
      </c>
      <c r="M29" s="6">
        <v>0</v>
      </c>
      <c r="N29" s="6">
        <v>0</v>
      </c>
      <c r="O29" s="2">
        <f t="shared" si="15"/>
        <v>14626</v>
      </c>
      <c r="P29" s="7">
        <v>0</v>
      </c>
      <c r="Q29" s="2">
        <f t="shared" si="0"/>
        <v>3944.3999999999996</v>
      </c>
      <c r="R29" s="2">
        <f t="shared" si="16"/>
        <v>200</v>
      </c>
      <c r="S29" s="2">
        <f t="shared" si="17"/>
        <v>365.65</v>
      </c>
      <c r="T29" s="8">
        <f t="shared" si="18"/>
        <v>3830.49</v>
      </c>
      <c r="U29" s="9">
        <f t="shared" si="19"/>
        <v>8340.5400000000009</v>
      </c>
      <c r="V29" s="10">
        <f t="shared" si="20"/>
        <v>3143</v>
      </c>
      <c r="W29" s="11">
        <f t="shared" si="23"/>
        <v>3142.4599999999991</v>
      </c>
      <c r="X29" s="195">
        <f>ROUND(V29+W29,2)</f>
        <v>6285.46</v>
      </c>
      <c r="Y29" s="196">
        <v>11</v>
      </c>
      <c r="Z29" s="14">
        <f t="shared" si="2"/>
        <v>1755.12</v>
      </c>
      <c r="AA29" s="15">
        <v>0</v>
      </c>
      <c r="AB29" s="16">
        <v>100</v>
      </c>
      <c r="AC29" s="2">
        <f t="shared" si="3"/>
        <v>365.65</v>
      </c>
      <c r="AD29" s="17">
        <v>200</v>
      </c>
      <c r="AE29" s="18">
        <f t="shared" si="24"/>
        <v>6285.4599999999991</v>
      </c>
      <c r="AF29" s="19">
        <f t="shared" si="25"/>
        <v>3142.7299999999996</v>
      </c>
      <c r="AG29" s="3">
        <v>11</v>
      </c>
      <c r="AH29" s="28" t="s">
        <v>35</v>
      </c>
      <c r="AI29" s="32" t="s">
        <v>27</v>
      </c>
      <c r="AJ29" s="176">
        <f t="shared" si="6"/>
        <v>0</v>
      </c>
      <c r="AK29" s="392">
        <f t="shared" si="7"/>
        <v>1316.34</v>
      </c>
      <c r="AL29" s="2">
        <v>0</v>
      </c>
      <c r="AM29" s="2">
        <v>0</v>
      </c>
      <c r="AN29" s="2">
        <v>0</v>
      </c>
      <c r="AO29" s="2"/>
      <c r="AP29" s="2">
        <v>2628.06</v>
      </c>
      <c r="AQ29" s="2"/>
      <c r="AR29" s="2"/>
      <c r="AS29" s="2">
        <f t="shared" si="8"/>
        <v>3944.3999999999996</v>
      </c>
      <c r="AT29" s="21">
        <v>200</v>
      </c>
      <c r="AU29" s="21"/>
      <c r="AV29" s="2">
        <v>0</v>
      </c>
      <c r="AW29" s="2">
        <f t="shared" si="21"/>
        <v>200</v>
      </c>
      <c r="AX29" s="2">
        <f t="shared" si="9"/>
        <v>365.65</v>
      </c>
      <c r="AY29" s="2">
        <v>0</v>
      </c>
      <c r="AZ29" s="393">
        <v>3526.95</v>
      </c>
      <c r="BA29" s="2">
        <v>203.54</v>
      </c>
      <c r="BB29" s="2">
        <v>100</v>
      </c>
      <c r="BC29" s="2">
        <v>0</v>
      </c>
      <c r="BD29" s="2">
        <v>0</v>
      </c>
      <c r="BE29" s="8">
        <f t="shared" si="22"/>
        <v>3830.49</v>
      </c>
      <c r="BF29" s="22">
        <f t="shared" si="10"/>
        <v>8340.5399999999991</v>
      </c>
    </row>
    <row r="30" spans="1:58" s="29" customFormat="1" ht="23.1" customHeight="1" x14ac:dyDescent="0.35">
      <c r="A30" s="3"/>
      <c r="B30" s="28"/>
      <c r="C30" s="25" t="s">
        <v>36</v>
      </c>
      <c r="D30" s="2"/>
      <c r="E30" s="2"/>
      <c r="F30" s="176">
        <f t="shared" si="11"/>
        <v>0</v>
      </c>
      <c r="G30" s="176"/>
      <c r="H30" s="394" t="s">
        <v>179</v>
      </c>
      <c r="I30" s="176">
        <f t="shared" si="12"/>
        <v>0</v>
      </c>
      <c r="J30" s="176"/>
      <c r="K30" s="391">
        <f t="shared" si="14"/>
        <v>0</v>
      </c>
      <c r="L30" s="6"/>
      <c r="M30" s="6"/>
      <c r="N30" s="6"/>
      <c r="O30" s="2">
        <f t="shared" si="15"/>
        <v>0</v>
      </c>
      <c r="P30" s="7"/>
      <c r="Q30" s="2">
        <f t="shared" si="0"/>
        <v>0</v>
      </c>
      <c r="R30" s="2">
        <f t="shared" si="16"/>
        <v>0</v>
      </c>
      <c r="S30" s="2">
        <f t="shared" si="17"/>
        <v>0</v>
      </c>
      <c r="T30" s="8"/>
      <c r="U30" s="9"/>
      <c r="V30" s="10"/>
      <c r="W30" s="11">
        <f t="shared" si="23"/>
        <v>0</v>
      </c>
      <c r="X30" s="195"/>
      <c r="Y30" s="196"/>
      <c r="Z30" s="14">
        <f t="shared" si="2"/>
        <v>0</v>
      </c>
      <c r="AA30" s="2"/>
      <c r="AB30" s="16">
        <f>J30*1%</f>
        <v>0</v>
      </c>
      <c r="AC30" s="2">
        <f t="shared" si="3"/>
        <v>0</v>
      </c>
      <c r="AD30" s="27"/>
      <c r="AE30" s="18">
        <f t="shared" si="24"/>
        <v>0</v>
      </c>
      <c r="AF30" s="19">
        <f t="shared" si="25"/>
        <v>0</v>
      </c>
      <c r="AG30" s="3"/>
      <c r="AH30" s="28"/>
      <c r="AI30" s="25" t="s">
        <v>36</v>
      </c>
      <c r="AJ30" s="176">
        <f t="shared" si="6"/>
        <v>0</v>
      </c>
      <c r="AK30" s="392">
        <f t="shared" si="7"/>
        <v>0</v>
      </c>
      <c r="AL30" s="2"/>
      <c r="AM30" s="2"/>
      <c r="AN30" s="2"/>
      <c r="AO30" s="2"/>
      <c r="AP30" s="2"/>
      <c r="AQ30" s="2"/>
      <c r="AR30" s="2"/>
      <c r="AS30" s="2">
        <f t="shared" si="8"/>
        <v>0</v>
      </c>
      <c r="AT30" s="21"/>
      <c r="AU30" s="21"/>
      <c r="AV30" s="2"/>
      <c r="AW30" s="2">
        <f t="shared" si="21"/>
        <v>0</v>
      </c>
      <c r="AX30" s="2">
        <f t="shared" si="9"/>
        <v>0</v>
      </c>
      <c r="AY30" s="2"/>
      <c r="AZ30" s="2"/>
      <c r="BA30" s="2"/>
      <c r="BB30" s="2"/>
      <c r="BC30" s="2"/>
      <c r="BD30" s="2"/>
      <c r="BE30" s="8"/>
      <c r="BF30" s="22">
        <f t="shared" si="10"/>
        <v>0</v>
      </c>
    </row>
    <row r="31" spans="1:58" s="29" customFormat="1" ht="23.1" customHeight="1" x14ac:dyDescent="0.35">
      <c r="A31" s="3">
        <v>12</v>
      </c>
      <c r="B31" s="28" t="s">
        <v>131</v>
      </c>
      <c r="C31" s="25" t="s">
        <v>156</v>
      </c>
      <c r="D31" s="2">
        <v>17553</v>
      </c>
      <c r="E31" s="2">
        <v>702</v>
      </c>
      <c r="F31" s="176">
        <f t="shared" si="11"/>
        <v>18255</v>
      </c>
      <c r="G31" s="176">
        <v>702</v>
      </c>
      <c r="H31" s="176"/>
      <c r="I31" s="176">
        <f t="shared" si="12"/>
        <v>18957</v>
      </c>
      <c r="J31" s="176">
        <f t="shared" si="13"/>
        <v>18957</v>
      </c>
      <c r="K31" s="391">
        <f t="shared" si="14"/>
        <v>0</v>
      </c>
      <c r="L31" s="6">
        <v>0</v>
      </c>
      <c r="M31" s="6">
        <v>0</v>
      </c>
      <c r="N31" s="6">
        <v>0</v>
      </c>
      <c r="O31" s="2">
        <f t="shared" si="15"/>
        <v>18957</v>
      </c>
      <c r="P31" s="7"/>
      <c r="Q31" s="2">
        <f t="shared" si="0"/>
        <v>1706.1299999999999</v>
      </c>
      <c r="R31" s="2">
        <f t="shared" si="16"/>
        <v>200</v>
      </c>
      <c r="S31" s="2">
        <f t="shared" si="17"/>
        <v>473.92</v>
      </c>
      <c r="T31" s="8">
        <f t="shared" si="18"/>
        <v>162.31</v>
      </c>
      <c r="U31" s="9">
        <f t="shared" si="19"/>
        <v>2542.36</v>
      </c>
      <c r="V31" s="10">
        <f t="shared" si="20"/>
        <v>8207</v>
      </c>
      <c r="W31" s="11">
        <f t="shared" si="23"/>
        <v>8207.64</v>
      </c>
      <c r="X31" s="195">
        <f>ROUND(V31+W31,2)</f>
        <v>16414.64</v>
      </c>
      <c r="Y31" s="196">
        <v>12</v>
      </c>
      <c r="Z31" s="14">
        <f t="shared" si="2"/>
        <v>2274.8399999999997</v>
      </c>
      <c r="AA31" s="15"/>
      <c r="AB31" s="16">
        <v>100</v>
      </c>
      <c r="AC31" s="2">
        <f t="shared" si="3"/>
        <v>473.93</v>
      </c>
      <c r="AD31" s="17">
        <v>200</v>
      </c>
      <c r="AE31" s="18">
        <f t="shared" si="24"/>
        <v>16414.64</v>
      </c>
      <c r="AF31" s="19">
        <f t="shared" si="25"/>
        <v>8207.32</v>
      </c>
      <c r="AG31" s="3">
        <v>12</v>
      </c>
      <c r="AH31" s="28" t="s">
        <v>131</v>
      </c>
      <c r="AI31" s="25" t="s">
        <v>156</v>
      </c>
      <c r="AJ31" s="176">
        <f t="shared" si="6"/>
        <v>0</v>
      </c>
      <c r="AK31" s="392">
        <f t="shared" si="7"/>
        <v>1706.1299999999999</v>
      </c>
      <c r="AL31" s="2"/>
      <c r="AM31" s="2"/>
      <c r="AN31" s="2"/>
      <c r="AO31" s="2"/>
      <c r="AP31" s="2"/>
      <c r="AQ31" s="2"/>
      <c r="AR31" s="2"/>
      <c r="AS31" s="2">
        <f t="shared" si="8"/>
        <v>1706.1299999999999</v>
      </c>
      <c r="AT31" s="21">
        <v>200</v>
      </c>
      <c r="AU31" s="21"/>
      <c r="AV31" s="2"/>
      <c r="AW31" s="2">
        <f t="shared" si="21"/>
        <v>200</v>
      </c>
      <c r="AX31" s="2">
        <f t="shared" si="9"/>
        <v>473.92</v>
      </c>
      <c r="AY31" s="2"/>
      <c r="AZ31" s="2"/>
      <c r="BA31" s="2"/>
      <c r="BB31" s="2">
        <v>162.31</v>
      </c>
      <c r="BC31" s="2"/>
      <c r="BD31" s="2"/>
      <c r="BE31" s="8">
        <f t="shared" si="22"/>
        <v>162.31</v>
      </c>
      <c r="BF31" s="22">
        <f t="shared" si="10"/>
        <v>2542.3599999999997</v>
      </c>
    </row>
    <row r="32" spans="1:58" s="29" customFormat="1" ht="23.1" customHeight="1" x14ac:dyDescent="0.35">
      <c r="A32" s="3"/>
      <c r="B32" s="28"/>
      <c r="C32" s="25" t="s">
        <v>154</v>
      </c>
      <c r="D32" s="2"/>
      <c r="E32" s="2"/>
      <c r="F32" s="176">
        <f t="shared" si="11"/>
        <v>0</v>
      </c>
      <c r="G32" s="176"/>
      <c r="H32" s="176"/>
      <c r="I32" s="176">
        <f t="shared" si="12"/>
        <v>0</v>
      </c>
      <c r="J32" s="176">
        <f t="shared" si="13"/>
        <v>0</v>
      </c>
      <c r="K32" s="391">
        <f t="shared" si="14"/>
        <v>0</v>
      </c>
      <c r="L32" s="6"/>
      <c r="M32" s="6"/>
      <c r="N32" s="6"/>
      <c r="O32" s="2">
        <f t="shared" si="15"/>
        <v>0</v>
      </c>
      <c r="P32" s="7"/>
      <c r="Q32" s="2">
        <f t="shared" si="0"/>
        <v>0</v>
      </c>
      <c r="R32" s="2">
        <f t="shared" si="16"/>
        <v>0</v>
      </c>
      <c r="S32" s="2">
        <f t="shared" si="17"/>
        <v>0</v>
      </c>
      <c r="T32" s="8">
        <f t="shared" si="18"/>
        <v>0</v>
      </c>
      <c r="U32" s="9">
        <f t="shared" si="19"/>
        <v>0</v>
      </c>
      <c r="V32" s="10">
        <f t="shared" si="20"/>
        <v>0</v>
      </c>
      <c r="W32" s="11">
        <f t="shared" si="23"/>
        <v>0</v>
      </c>
      <c r="X32" s="195"/>
      <c r="Y32" s="196"/>
      <c r="Z32" s="14">
        <f t="shared" si="2"/>
        <v>0</v>
      </c>
      <c r="AA32" s="15"/>
      <c r="AB32" s="16"/>
      <c r="AC32" s="2">
        <f t="shared" si="3"/>
        <v>0</v>
      </c>
      <c r="AD32" s="27"/>
      <c r="AE32" s="18">
        <f t="shared" si="24"/>
        <v>0</v>
      </c>
      <c r="AF32" s="19">
        <f t="shared" si="25"/>
        <v>0</v>
      </c>
      <c r="AG32" s="3"/>
      <c r="AH32" s="28"/>
      <c r="AI32" s="25" t="s">
        <v>154</v>
      </c>
      <c r="AJ32" s="176">
        <f t="shared" si="6"/>
        <v>0</v>
      </c>
      <c r="AK32" s="392">
        <f t="shared" si="7"/>
        <v>0</v>
      </c>
      <c r="AL32" s="2"/>
      <c r="AM32" s="2"/>
      <c r="AN32" s="2"/>
      <c r="AO32" s="2"/>
      <c r="AP32" s="2"/>
      <c r="AQ32" s="2"/>
      <c r="AR32" s="2"/>
      <c r="AS32" s="2">
        <f t="shared" si="8"/>
        <v>0</v>
      </c>
      <c r="AT32" s="21"/>
      <c r="AU32" s="21"/>
      <c r="AV32" s="2"/>
      <c r="AW32" s="2">
        <f t="shared" si="21"/>
        <v>0</v>
      </c>
      <c r="AX32" s="2">
        <f t="shared" si="9"/>
        <v>0</v>
      </c>
      <c r="AY32" s="2"/>
      <c r="AZ32" s="2"/>
      <c r="BA32" s="2"/>
      <c r="BB32" s="2"/>
      <c r="BC32" s="2"/>
      <c r="BD32" s="2"/>
      <c r="BE32" s="8">
        <f t="shared" si="22"/>
        <v>0</v>
      </c>
      <c r="BF32" s="22">
        <f t="shared" si="10"/>
        <v>0</v>
      </c>
    </row>
    <row r="33" spans="1:58" s="29" customFormat="1" ht="23.1" customHeight="1" x14ac:dyDescent="0.35">
      <c r="A33" s="3">
        <v>13</v>
      </c>
      <c r="B33" s="28" t="s">
        <v>132</v>
      </c>
      <c r="C33" s="25" t="s">
        <v>156</v>
      </c>
      <c r="D33" s="2">
        <v>17553</v>
      </c>
      <c r="E33" s="2">
        <v>702</v>
      </c>
      <c r="F33" s="176">
        <f t="shared" si="11"/>
        <v>18255</v>
      </c>
      <c r="G33" s="176">
        <v>702</v>
      </c>
      <c r="H33" s="176"/>
      <c r="I33" s="176">
        <f t="shared" si="12"/>
        <v>18957</v>
      </c>
      <c r="J33" s="176">
        <f t="shared" si="13"/>
        <v>18957</v>
      </c>
      <c r="K33" s="391">
        <f t="shared" si="14"/>
        <v>0</v>
      </c>
      <c r="L33" s="6">
        <v>0</v>
      </c>
      <c r="M33" s="6">
        <v>0</v>
      </c>
      <c r="N33" s="6">
        <v>0</v>
      </c>
      <c r="O33" s="2">
        <f t="shared" si="15"/>
        <v>18957</v>
      </c>
      <c r="P33" s="7"/>
      <c r="Q33" s="2">
        <f t="shared" si="0"/>
        <v>1706.1299999999999</v>
      </c>
      <c r="R33" s="2">
        <f t="shared" si="16"/>
        <v>200</v>
      </c>
      <c r="S33" s="2">
        <f t="shared" si="17"/>
        <v>473.92</v>
      </c>
      <c r="T33" s="8">
        <f t="shared" si="18"/>
        <v>3544.53</v>
      </c>
      <c r="U33" s="9">
        <f t="shared" si="19"/>
        <v>5924.58</v>
      </c>
      <c r="V33" s="10">
        <f t="shared" si="20"/>
        <v>6516</v>
      </c>
      <c r="W33" s="11">
        <f t="shared" si="23"/>
        <v>6516.42</v>
      </c>
      <c r="X33" s="195">
        <f>ROUND(V33+W33,2)</f>
        <v>13032.42</v>
      </c>
      <c r="Y33" s="196">
        <v>13</v>
      </c>
      <c r="Z33" s="14">
        <f t="shared" si="2"/>
        <v>2274.8399999999997</v>
      </c>
      <c r="AA33" s="15"/>
      <c r="AB33" s="16">
        <v>100</v>
      </c>
      <c r="AC33" s="2">
        <f t="shared" si="3"/>
        <v>473.93</v>
      </c>
      <c r="AD33" s="17">
        <v>200</v>
      </c>
      <c r="AE33" s="18">
        <f t="shared" si="24"/>
        <v>13032.42</v>
      </c>
      <c r="AF33" s="19">
        <f t="shared" si="25"/>
        <v>6516.21</v>
      </c>
      <c r="AG33" s="3">
        <v>13</v>
      </c>
      <c r="AH33" s="28" t="s">
        <v>132</v>
      </c>
      <c r="AI33" s="25" t="s">
        <v>156</v>
      </c>
      <c r="AJ33" s="176">
        <f t="shared" si="6"/>
        <v>0</v>
      </c>
      <c r="AK33" s="392">
        <f t="shared" si="7"/>
        <v>1706.1299999999999</v>
      </c>
      <c r="AL33" s="2"/>
      <c r="AM33" s="2"/>
      <c r="AN33" s="2"/>
      <c r="AO33" s="2"/>
      <c r="AP33" s="2"/>
      <c r="AQ33" s="2"/>
      <c r="AR33" s="2"/>
      <c r="AS33" s="2">
        <f t="shared" si="8"/>
        <v>1706.1299999999999</v>
      </c>
      <c r="AT33" s="21">
        <v>200</v>
      </c>
      <c r="AU33" s="21"/>
      <c r="AV33" s="2"/>
      <c r="AW33" s="2">
        <f t="shared" si="21"/>
        <v>200</v>
      </c>
      <c r="AX33" s="2">
        <f t="shared" si="9"/>
        <v>473.92</v>
      </c>
      <c r="AY33" s="2"/>
      <c r="AZ33" s="395">
        <v>3314.59</v>
      </c>
      <c r="BA33" s="2"/>
      <c r="BB33" s="2">
        <v>229.94</v>
      </c>
      <c r="BC33" s="2"/>
      <c r="BD33" s="2"/>
      <c r="BE33" s="8">
        <f t="shared" si="22"/>
        <v>3544.53</v>
      </c>
      <c r="BF33" s="22">
        <f t="shared" si="10"/>
        <v>5924.58</v>
      </c>
    </row>
    <row r="34" spans="1:58" s="29" customFormat="1" ht="23.1" customHeight="1" x14ac:dyDescent="0.35">
      <c r="A34" s="3"/>
      <c r="B34" s="28"/>
      <c r="C34" s="25" t="s">
        <v>154</v>
      </c>
      <c r="D34" s="2"/>
      <c r="E34" s="2"/>
      <c r="F34" s="176">
        <f t="shared" si="11"/>
        <v>0</v>
      </c>
      <c r="G34" s="176"/>
      <c r="H34" s="176"/>
      <c r="I34" s="176">
        <f t="shared" si="12"/>
        <v>0</v>
      </c>
      <c r="J34" s="176">
        <f t="shared" si="13"/>
        <v>0</v>
      </c>
      <c r="K34" s="391">
        <f t="shared" si="14"/>
        <v>0</v>
      </c>
      <c r="L34" s="6"/>
      <c r="M34" s="6"/>
      <c r="N34" s="6"/>
      <c r="O34" s="2">
        <f t="shared" si="15"/>
        <v>0</v>
      </c>
      <c r="P34" s="7"/>
      <c r="Q34" s="2">
        <f t="shared" si="0"/>
        <v>0</v>
      </c>
      <c r="R34" s="2">
        <f t="shared" si="16"/>
        <v>0</v>
      </c>
      <c r="S34" s="2">
        <f t="shared" si="17"/>
        <v>0</v>
      </c>
      <c r="T34" s="8">
        <f t="shared" si="18"/>
        <v>0</v>
      </c>
      <c r="U34" s="9">
        <f t="shared" si="19"/>
        <v>0</v>
      </c>
      <c r="V34" s="10">
        <f t="shared" si="20"/>
        <v>0</v>
      </c>
      <c r="W34" s="11">
        <f t="shared" si="23"/>
        <v>0</v>
      </c>
      <c r="X34" s="195"/>
      <c r="Y34" s="196"/>
      <c r="Z34" s="14">
        <f t="shared" si="2"/>
        <v>0</v>
      </c>
      <c r="AA34" s="15"/>
      <c r="AB34" s="16"/>
      <c r="AC34" s="2">
        <f t="shared" si="3"/>
        <v>0</v>
      </c>
      <c r="AD34" s="27"/>
      <c r="AE34" s="18">
        <f t="shared" si="24"/>
        <v>0</v>
      </c>
      <c r="AF34" s="19">
        <f t="shared" si="25"/>
        <v>0</v>
      </c>
      <c r="AG34" s="3"/>
      <c r="AH34" s="28"/>
      <c r="AI34" s="25" t="s">
        <v>154</v>
      </c>
      <c r="AJ34" s="176">
        <f t="shared" si="6"/>
        <v>0</v>
      </c>
      <c r="AK34" s="392">
        <f t="shared" si="7"/>
        <v>0</v>
      </c>
      <c r="AL34" s="2"/>
      <c r="AM34" s="2"/>
      <c r="AN34" s="2"/>
      <c r="AO34" s="2"/>
      <c r="AP34" s="2"/>
      <c r="AQ34" s="2"/>
      <c r="AR34" s="2"/>
      <c r="AS34" s="2">
        <f t="shared" si="8"/>
        <v>0</v>
      </c>
      <c r="AT34" s="21"/>
      <c r="AU34" s="21"/>
      <c r="AV34" s="2"/>
      <c r="AW34" s="2">
        <f t="shared" si="21"/>
        <v>0</v>
      </c>
      <c r="AX34" s="2">
        <f t="shared" si="9"/>
        <v>0</v>
      </c>
      <c r="AY34" s="2"/>
      <c r="AZ34" s="2"/>
      <c r="BA34" s="2"/>
      <c r="BB34" s="2"/>
      <c r="BC34" s="2"/>
      <c r="BD34" s="2"/>
      <c r="BE34" s="8">
        <f t="shared" si="22"/>
        <v>0</v>
      </c>
      <c r="BF34" s="22">
        <f t="shared" si="10"/>
        <v>0</v>
      </c>
    </row>
    <row r="35" spans="1:58" s="29" customFormat="1" ht="23.1" customHeight="1" x14ac:dyDescent="0.35">
      <c r="A35" s="3">
        <v>14</v>
      </c>
      <c r="B35" s="28" t="s">
        <v>38</v>
      </c>
      <c r="C35" s="25" t="s">
        <v>58</v>
      </c>
      <c r="D35" s="2">
        <v>23176</v>
      </c>
      <c r="E35" s="2">
        <v>1205</v>
      </c>
      <c r="F35" s="176">
        <f t="shared" si="11"/>
        <v>24381</v>
      </c>
      <c r="G35" s="176">
        <v>1205</v>
      </c>
      <c r="H35" s="176">
        <v>0</v>
      </c>
      <c r="I35" s="176">
        <f t="shared" si="12"/>
        <v>25586</v>
      </c>
      <c r="J35" s="176">
        <f t="shared" si="13"/>
        <v>25586</v>
      </c>
      <c r="K35" s="391">
        <f t="shared" si="14"/>
        <v>0</v>
      </c>
      <c r="L35" s="6">
        <v>0</v>
      </c>
      <c r="M35" s="6">
        <v>0</v>
      </c>
      <c r="N35" s="6">
        <v>0</v>
      </c>
      <c r="O35" s="2">
        <f t="shared" si="15"/>
        <v>25586</v>
      </c>
      <c r="P35" s="7">
        <v>241.54</v>
      </c>
      <c r="Q35" s="2">
        <f t="shared" si="0"/>
        <v>2302.7399999999998</v>
      </c>
      <c r="R35" s="2">
        <f t="shared" si="16"/>
        <v>700</v>
      </c>
      <c r="S35" s="2">
        <f t="shared" si="17"/>
        <v>639.65</v>
      </c>
      <c r="T35" s="8">
        <f t="shared" si="18"/>
        <v>100</v>
      </c>
      <c r="U35" s="9">
        <f t="shared" si="19"/>
        <v>3983.93</v>
      </c>
      <c r="V35" s="10">
        <f>ROUND(AF35,0)</f>
        <v>10801</v>
      </c>
      <c r="W35" s="11">
        <f t="shared" si="23"/>
        <v>10801.07</v>
      </c>
      <c r="X35" s="195">
        <f>ROUND(V35+W35,2)</f>
        <v>21602.07</v>
      </c>
      <c r="Y35" s="196">
        <v>14</v>
      </c>
      <c r="Z35" s="14">
        <f t="shared" si="2"/>
        <v>3070.3199999999997</v>
      </c>
      <c r="AA35" s="15">
        <v>0</v>
      </c>
      <c r="AB35" s="16">
        <v>100</v>
      </c>
      <c r="AC35" s="2">
        <f t="shared" si="3"/>
        <v>639.65</v>
      </c>
      <c r="AD35" s="17">
        <v>200</v>
      </c>
      <c r="AE35" s="18">
        <f t="shared" si="24"/>
        <v>21602.07</v>
      </c>
      <c r="AF35" s="19">
        <f t="shared" si="25"/>
        <v>10801.035</v>
      </c>
      <c r="AG35" s="3">
        <v>14</v>
      </c>
      <c r="AH35" s="28" t="s">
        <v>38</v>
      </c>
      <c r="AI35" s="25" t="s">
        <v>58</v>
      </c>
      <c r="AJ35" s="176">
        <f t="shared" si="6"/>
        <v>241.54</v>
      </c>
      <c r="AK35" s="392">
        <f t="shared" si="7"/>
        <v>2302.7399999999998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/>
      <c r="AR35" s="2">
        <v>0</v>
      </c>
      <c r="AS35" s="2">
        <f t="shared" si="8"/>
        <v>2302.7399999999998</v>
      </c>
      <c r="AT35" s="21">
        <v>200</v>
      </c>
      <c r="AU35" s="21">
        <v>500</v>
      </c>
      <c r="AV35" s="2">
        <v>0</v>
      </c>
      <c r="AW35" s="2">
        <f t="shared" si="21"/>
        <v>700</v>
      </c>
      <c r="AX35" s="2">
        <f t="shared" si="9"/>
        <v>639.65</v>
      </c>
      <c r="AY35" s="2"/>
      <c r="AZ35" s="2">
        <v>0</v>
      </c>
      <c r="BA35" s="2">
        <v>0</v>
      </c>
      <c r="BB35" s="2">
        <v>100</v>
      </c>
      <c r="BC35" s="2"/>
      <c r="BD35" s="2">
        <v>0</v>
      </c>
      <c r="BE35" s="8">
        <f t="shared" si="22"/>
        <v>100</v>
      </c>
      <c r="BF35" s="22">
        <f t="shared" si="10"/>
        <v>3983.93</v>
      </c>
    </row>
    <row r="36" spans="1:58" s="29" customFormat="1" ht="23.1" customHeight="1" x14ac:dyDescent="0.35">
      <c r="A36" s="3"/>
      <c r="B36" s="31"/>
      <c r="C36" s="32"/>
      <c r="D36" s="2"/>
      <c r="E36" s="2"/>
      <c r="F36" s="176">
        <f t="shared" si="11"/>
        <v>0</v>
      </c>
      <c r="G36" s="176"/>
      <c r="H36" s="176"/>
      <c r="I36" s="176">
        <f t="shared" si="12"/>
        <v>0</v>
      </c>
      <c r="J36" s="176">
        <f t="shared" si="13"/>
        <v>0</v>
      </c>
      <c r="K36" s="391">
        <f t="shared" si="14"/>
        <v>0</v>
      </c>
      <c r="L36" s="6"/>
      <c r="M36" s="6"/>
      <c r="N36" s="6"/>
      <c r="O36" s="2">
        <f t="shared" si="15"/>
        <v>0</v>
      </c>
      <c r="P36" s="7"/>
      <c r="Q36" s="2">
        <f t="shared" si="0"/>
        <v>0</v>
      </c>
      <c r="R36" s="2">
        <f t="shared" si="16"/>
        <v>0</v>
      </c>
      <c r="S36" s="2">
        <f t="shared" si="17"/>
        <v>0</v>
      </c>
      <c r="T36" s="8">
        <f t="shared" si="18"/>
        <v>0</v>
      </c>
      <c r="U36" s="9">
        <f t="shared" si="19"/>
        <v>0</v>
      </c>
      <c r="V36" s="10">
        <f t="shared" si="20"/>
        <v>0</v>
      </c>
      <c r="W36" s="11">
        <f t="shared" si="23"/>
        <v>0</v>
      </c>
      <c r="X36" s="195"/>
      <c r="Y36" s="196"/>
      <c r="Z36" s="14">
        <f t="shared" si="2"/>
        <v>0</v>
      </c>
      <c r="AA36" s="2"/>
      <c r="AB36" s="33"/>
      <c r="AC36" s="2">
        <f t="shared" si="3"/>
        <v>0</v>
      </c>
      <c r="AD36" s="27"/>
      <c r="AE36" s="18">
        <f t="shared" si="24"/>
        <v>0</v>
      </c>
      <c r="AF36" s="19">
        <f t="shared" si="25"/>
        <v>0</v>
      </c>
      <c r="AG36" s="3"/>
      <c r="AH36" s="31"/>
      <c r="AI36" s="32"/>
      <c r="AJ36" s="176">
        <f t="shared" si="6"/>
        <v>0</v>
      </c>
      <c r="AK36" s="392">
        <f t="shared" si="7"/>
        <v>0</v>
      </c>
      <c r="AL36" s="2"/>
      <c r="AM36" s="2"/>
      <c r="AN36" s="2"/>
      <c r="AO36" s="2"/>
      <c r="AP36" s="2"/>
      <c r="AQ36" s="2"/>
      <c r="AR36" s="2"/>
      <c r="AS36" s="2">
        <f t="shared" si="8"/>
        <v>0</v>
      </c>
      <c r="AT36" s="21"/>
      <c r="AU36" s="21"/>
      <c r="AV36" s="2"/>
      <c r="AW36" s="2">
        <f t="shared" si="21"/>
        <v>0</v>
      </c>
      <c r="AX36" s="2">
        <f t="shared" si="9"/>
        <v>0</v>
      </c>
      <c r="AY36" s="2"/>
      <c r="AZ36" s="2"/>
      <c r="BA36" s="2"/>
      <c r="BB36" s="2"/>
      <c r="BC36" s="2"/>
      <c r="BD36" s="2"/>
      <c r="BE36" s="8">
        <f t="shared" si="22"/>
        <v>0</v>
      </c>
      <c r="BF36" s="22">
        <f t="shared" si="10"/>
        <v>0</v>
      </c>
    </row>
    <row r="37" spans="1:58" s="29" customFormat="1" ht="23.1" customHeight="1" x14ac:dyDescent="0.35">
      <c r="A37" s="3">
        <v>15</v>
      </c>
      <c r="B37" s="31" t="s">
        <v>146</v>
      </c>
      <c r="C37" s="32" t="s">
        <v>153</v>
      </c>
      <c r="D37" s="2">
        <v>15586</v>
      </c>
      <c r="E37" s="2">
        <v>623</v>
      </c>
      <c r="F37" s="176">
        <f t="shared" si="11"/>
        <v>16209</v>
      </c>
      <c r="G37" s="176">
        <v>624</v>
      </c>
      <c r="H37" s="176"/>
      <c r="I37" s="176">
        <f t="shared" si="12"/>
        <v>16833</v>
      </c>
      <c r="J37" s="176">
        <f t="shared" si="13"/>
        <v>16833</v>
      </c>
      <c r="K37" s="391">
        <f t="shared" si="14"/>
        <v>0</v>
      </c>
      <c r="L37" s="6">
        <v>0</v>
      </c>
      <c r="M37" s="6">
        <v>0</v>
      </c>
      <c r="N37" s="6">
        <v>0</v>
      </c>
      <c r="O37" s="2">
        <f t="shared" si="15"/>
        <v>16833</v>
      </c>
      <c r="P37" s="7"/>
      <c r="Q37" s="2">
        <f t="shared" si="0"/>
        <v>1514.97</v>
      </c>
      <c r="R37" s="2">
        <f t="shared" si="16"/>
        <v>200</v>
      </c>
      <c r="S37" s="2">
        <f t="shared" si="17"/>
        <v>420.82</v>
      </c>
      <c r="T37" s="8">
        <f t="shared" si="18"/>
        <v>254.71</v>
      </c>
      <c r="U37" s="9">
        <f t="shared" si="19"/>
        <v>2390.5</v>
      </c>
      <c r="V37" s="10">
        <f>ROUND(AF37,0)</f>
        <v>7221</v>
      </c>
      <c r="W37" s="11">
        <f t="shared" si="23"/>
        <v>7221.5</v>
      </c>
      <c r="X37" s="195">
        <f>ROUND(V37+W37,2)</f>
        <v>14442.5</v>
      </c>
      <c r="Y37" s="196">
        <v>15</v>
      </c>
      <c r="Z37" s="14">
        <f t="shared" si="2"/>
        <v>2019.96</v>
      </c>
      <c r="AA37" s="15"/>
      <c r="AB37" s="16">
        <v>100</v>
      </c>
      <c r="AC37" s="2">
        <f t="shared" si="3"/>
        <v>420.83</v>
      </c>
      <c r="AD37" s="17">
        <v>200</v>
      </c>
      <c r="AE37" s="18">
        <f t="shared" si="24"/>
        <v>14442.5</v>
      </c>
      <c r="AF37" s="19">
        <f t="shared" si="25"/>
        <v>7221.25</v>
      </c>
      <c r="AG37" s="3">
        <v>15</v>
      </c>
      <c r="AH37" s="31" t="s">
        <v>146</v>
      </c>
      <c r="AI37" s="32" t="s">
        <v>153</v>
      </c>
      <c r="AJ37" s="176">
        <f t="shared" si="6"/>
        <v>0</v>
      </c>
      <c r="AK37" s="392">
        <f t="shared" si="7"/>
        <v>1514.97</v>
      </c>
      <c r="AL37" s="2"/>
      <c r="AM37" s="2"/>
      <c r="AN37" s="2"/>
      <c r="AO37" s="2"/>
      <c r="AP37" s="2"/>
      <c r="AQ37" s="2"/>
      <c r="AR37" s="2"/>
      <c r="AS37" s="2">
        <f t="shared" si="8"/>
        <v>1514.97</v>
      </c>
      <c r="AT37" s="21">
        <v>200</v>
      </c>
      <c r="AU37" s="21"/>
      <c r="AV37" s="2"/>
      <c r="AW37" s="2">
        <f t="shared" si="21"/>
        <v>200</v>
      </c>
      <c r="AX37" s="2">
        <f t="shared" si="9"/>
        <v>420.82</v>
      </c>
      <c r="AY37" s="2"/>
      <c r="AZ37" s="2"/>
      <c r="BA37" s="2"/>
      <c r="BB37" s="2">
        <v>254.71</v>
      </c>
      <c r="BC37" s="2"/>
      <c r="BD37" s="2"/>
      <c r="BE37" s="8">
        <f t="shared" si="22"/>
        <v>254.71</v>
      </c>
      <c r="BF37" s="22">
        <f t="shared" si="10"/>
        <v>2390.5</v>
      </c>
    </row>
    <row r="38" spans="1:58" s="29" customFormat="1" ht="23.1" customHeight="1" x14ac:dyDescent="0.35">
      <c r="A38" s="3"/>
      <c r="B38" s="31"/>
      <c r="C38" s="32" t="s">
        <v>157</v>
      </c>
      <c r="D38" s="2"/>
      <c r="E38" s="2"/>
      <c r="F38" s="176">
        <f t="shared" si="11"/>
        <v>0</v>
      </c>
      <c r="G38" s="176"/>
      <c r="H38" s="176"/>
      <c r="I38" s="176">
        <f t="shared" si="12"/>
        <v>0</v>
      </c>
      <c r="J38" s="176">
        <f t="shared" si="13"/>
        <v>0</v>
      </c>
      <c r="K38" s="391">
        <f t="shared" si="14"/>
        <v>0</v>
      </c>
      <c r="L38" s="6"/>
      <c r="M38" s="6"/>
      <c r="N38" s="6"/>
      <c r="O38" s="2">
        <f t="shared" si="15"/>
        <v>0</v>
      </c>
      <c r="P38" s="7"/>
      <c r="Q38" s="2">
        <f t="shared" si="0"/>
        <v>0</v>
      </c>
      <c r="R38" s="2">
        <f t="shared" si="16"/>
        <v>0</v>
      </c>
      <c r="S38" s="2">
        <f t="shared" si="17"/>
        <v>0</v>
      </c>
      <c r="T38" s="8">
        <f t="shared" si="18"/>
        <v>0</v>
      </c>
      <c r="U38" s="9">
        <f t="shared" si="19"/>
        <v>0</v>
      </c>
      <c r="V38" s="10">
        <f t="shared" si="20"/>
        <v>0</v>
      </c>
      <c r="W38" s="11">
        <f t="shared" si="23"/>
        <v>0</v>
      </c>
      <c r="X38" s="195"/>
      <c r="Y38" s="196"/>
      <c r="Z38" s="14">
        <f t="shared" si="2"/>
        <v>0</v>
      </c>
      <c r="AA38" s="15"/>
      <c r="AB38" s="16"/>
      <c r="AC38" s="2">
        <f t="shared" si="3"/>
        <v>0</v>
      </c>
      <c r="AD38" s="27"/>
      <c r="AE38" s="18">
        <f t="shared" si="24"/>
        <v>0</v>
      </c>
      <c r="AF38" s="19">
        <f t="shared" si="25"/>
        <v>0</v>
      </c>
      <c r="AG38" s="3"/>
      <c r="AH38" s="31"/>
      <c r="AI38" s="32" t="s">
        <v>157</v>
      </c>
      <c r="AJ38" s="176">
        <f t="shared" si="6"/>
        <v>0</v>
      </c>
      <c r="AK38" s="392">
        <f t="shared" si="7"/>
        <v>0</v>
      </c>
      <c r="AL38" s="2"/>
      <c r="AM38" s="2"/>
      <c r="AN38" s="2"/>
      <c r="AO38" s="2"/>
      <c r="AP38" s="2"/>
      <c r="AQ38" s="2"/>
      <c r="AR38" s="2"/>
      <c r="AS38" s="2">
        <f t="shared" si="8"/>
        <v>0</v>
      </c>
      <c r="AT38" s="21"/>
      <c r="AU38" s="21"/>
      <c r="AV38" s="2"/>
      <c r="AW38" s="2">
        <f t="shared" si="21"/>
        <v>0</v>
      </c>
      <c r="AX38" s="2">
        <f t="shared" si="9"/>
        <v>0</v>
      </c>
      <c r="AY38" s="2"/>
      <c r="AZ38" s="2"/>
      <c r="BA38" s="2"/>
      <c r="BB38" s="2"/>
      <c r="BC38" s="2"/>
      <c r="BD38" s="2"/>
      <c r="BE38" s="8">
        <f t="shared" si="22"/>
        <v>0</v>
      </c>
      <c r="BF38" s="22">
        <f t="shared" si="10"/>
        <v>0</v>
      </c>
    </row>
    <row r="39" spans="1:58" s="23" customFormat="1" ht="23.1" customHeight="1" x14ac:dyDescent="0.35">
      <c r="A39" s="3">
        <v>16</v>
      </c>
      <c r="B39" s="28" t="s">
        <v>39</v>
      </c>
      <c r="C39" s="5" t="s">
        <v>27</v>
      </c>
      <c r="D39" s="2">
        <v>49305</v>
      </c>
      <c r="E39" s="2">
        <v>2416</v>
      </c>
      <c r="F39" s="176">
        <f t="shared" si="11"/>
        <v>51721</v>
      </c>
      <c r="G39" s="176">
        <v>2289</v>
      </c>
      <c r="H39" s="176">
        <v>0</v>
      </c>
      <c r="I39" s="176">
        <f t="shared" si="12"/>
        <v>54010</v>
      </c>
      <c r="J39" s="176">
        <f t="shared" si="13"/>
        <v>54010</v>
      </c>
      <c r="K39" s="391">
        <f t="shared" si="14"/>
        <v>0</v>
      </c>
      <c r="L39" s="6">
        <v>0</v>
      </c>
      <c r="M39" s="6">
        <v>0</v>
      </c>
      <c r="N39" s="6">
        <v>0</v>
      </c>
      <c r="O39" s="2">
        <f t="shared" si="15"/>
        <v>54010</v>
      </c>
      <c r="P39" s="7">
        <v>5028.4399999999996</v>
      </c>
      <c r="Q39" s="2">
        <f t="shared" si="0"/>
        <v>12849.7</v>
      </c>
      <c r="R39" s="2">
        <f t="shared" si="16"/>
        <v>1887.52</v>
      </c>
      <c r="S39" s="2">
        <f t="shared" si="17"/>
        <v>1350.25</v>
      </c>
      <c r="T39" s="8">
        <f t="shared" si="18"/>
        <v>3575</v>
      </c>
      <c r="U39" s="9">
        <f t="shared" si="19"/>
        <v>24690.91</v>
      </c>
      <c r="V39" s="10">
        <f t="shared" si="20"/>
        <v>14660</v>
      </c>
      <c r="W39" s="11">
        <f t="shared" si="23"/>
        <v>14659.09</v>
      </c>
      <c r="X39" s="195">
        <f>ROUND(V39+W39,2)</f>
        <v>29319.09</v>
      </c>
      <c r="Y39" s="196">
        <v>16</v>
      </c>
      <c r="Z39" s="14">
        <f t="shared" si="2"/>
        <v>6481.2</v>
      </c>
      <c r="AA39" s="15">
        <v>0</v>
      </c>
      <c r="AB39" s="16">
        <v>100</v>
      </c>
      <c r="AC39" s="2">
        <f t="shared" si="3"/>
        <v>1350.25</v>
      </c>
      <c r="AD39" s="17">
        <v>200</v>
      </c>
      <c r="AE39" s="18">
        <f t="shared" si="24"/>
        <v>29319.09</v>
      </c>
      <c r="AF39" s="19">
        <f t="shared" si="25"/>
        <v>14659.545</v>
      </c>
      <c r="AG39" s="3">
        <v>16</v>
      </c>
      <c r="AH39" s="28" t="s">
        <v>39</v>
      </c>
      <c r="AI39" s="5" t="s">
        <v>27</v>
      </c>
      <c r="AJ39" s="176">
        <f t="shared" si="6"/>
        <v>5028.4399999999996</v>
      </c>
      <c r="AK39" s="392">
        <f t="shared" si="7"/>
        <v>4860.8999999999996</v>
      </c>
      <c r="AL39" s="2">
        <v>7988.8</v>
      </c>
      <c r="AM39" s="2">
        <v>0</v>
      </c>
      <c r="AN39" s="2">
        <v>0</v>
      </c>
      <c r="AO39" s="2">
        <v>0</v>
      </c>
      <c r="AP39" s="2">
        <v>0</v>
      </c>
      <c r="AQ39" s="2"/>
      <c r="AR39" s="2">
        <v>0</v>
      </c>
      <c r="AS39" s="2">
        <f t="shared" si="8"/>
        <v>12849.7</v>
      </c>
      <c r="AT39" s="21">
        <v>200</v>
      </c>
      <c r="AU39" s="21"/>
      <c r="AV39" s="2">
        <v>1687.52</v>
      </c>
      <c r="AW39" s="2">
        <f t="shared" si="21"/>
        <v>1887.52</v>
      </c>
      <c r="AX39" s="2">
        <f t="shared" si="9"/>
        <v>1350.25</v>
      </c>
      <c r="AY39" s="2">
        <v>0</v>
      </c>
      <c r="AZ39" s="2">
        <v>0</v>
      </c>
      <c r="BA39" s="2">
        <v>1475</v>
      </c>
      <c r="BB39" s="2">
        <v>2100</v>
      </c>
      <c r="BC39" s="2">
        <v>0</v>
      </c>
      <c r="BD39" s="2"/>
      <c r="BE39" s="8">
        <f t="shared" si="22"/>
        <v>3575</v>
      </c>
      <c r="BF39" s="22">
        <f t="shared" si="10"/>
        <v>24690.91</v>
      </c>
    </row>
    <row r="40" spans="1:58" s="23" customFormat="1" ht="23.1" customHeight="1" x14ac:dyDescent="0.35">
      <c r="A40" s="3"/>
      <c r="B40" s="28"/>
      <c r="C40" s="25" t="s">
        <v>40</v>
      </c>
      <c r="D40" s="2"/>
      <c r="E40" s="2"/>
      <c r="F40" s="176">
        <f t="shared" si="11"/>
        <v>0</v>
      </c>
      <c r="G40" s="176"/>
      <c r="H40" s="176"/>
      <c r="I40" s="176">
        <f t="shared" si="12"/>
        <v>0</v>
      </c>
      <c r="J40" s="176">
        <f t="shared" si="13"/>
        <v>0</v>
      </c>
      <c r="K40" s="391">
        <f t="shared" si="14"/>
        <v>0</v>
      </c>
      <c r="L40" s="6"/>
      <c r="M40" s="6"/>
      <c r="N40" s="6"/>
      <c r="O40" s="2">
        <f t="shared" si="15"/>
        <v>0</v>
      </c>
      <c r="P40" s="7" t="s">
        <v>1</v>
      </c>
      <c r="Q40" s="2">
        <f t="shared" si="0"/>
        <v>0</v>
      </c>
      <c r="R40" s="2">
        <f t="shared" si="16"/>
        <v>0</v>
      </c>
      <c r="S40" s="2">
        <f t="shared" si="17"/>
        <v>0</v>
      </c>
      <c r="T40" s="8">
        <f t="shared" si="18"/>
        <v>0</v>
      </c>
      <c r="U40" s="9"/>
      <c r="V40" s="10">
        <f t="shared" si="20"/>
        <v>0</v>
      </c>
      <c r="W40" s="11">
        <f t="shared" si="23"/>
        <v>0</v>
      </c>
      <c r="X40" s="195"/>
      <c r="Y40" s="196"/>
      <c r="Z40" s="14">
        <f t="shared" si="2"/>
        <v>0</v>
      </c>
      <c r="AA40" s="6"/>
      <c r="AB40" s="16"/>
      <c r="AC40" s="2">
        <f t="shared" si="3"/>
        <v>0</v>
      </c>
      <c r="AD40" s="27"/>
      <c r="AE40" s="18">
        <f t="shared" si="24"/>
        <v>0</v>
      </c>
      <c r="AF40" s="19">
        <f t="shared" si="25"/>
        <v>0</v>
      </c>
      <c r="AG40" s="3"/>
      <c r="AH40" s="28"/>
      <c r="AI40" s="25" t="s">
        <v>40</v>
      </c>
      <c r="AJ40" s="176" t="str">
        <f t="shared" si="6"/>
        <v xml:space="preserve"> </v>
      </c>
      <c r="AK40" s="392">
        <f t="shared" si="7"/>
        <v>0</v>
      </c>
      <c r="AL40" s="2"/>
      <c r="AM40" s="2"/>
      <c r="AN40" s="2"/>
      <c r="AO40" s="2"/>
      <c r="AP40" s="2"/>
      <c r="AQ40" s="2"/>
      <c r="AR40" s="2"/>
      <c r="AS40" s="2">
        <f t="shared" si="8"/>
        <v>0</v>
      </c>
      <c r="AT40" s="6"/>
      <c r="AU40" s="6"/>
      <c r="AV40" s="6"/>
      <c r="AW40" s="2">
        <f t="shared" si="21"/>
        <v>0</v>
      </c>
      <c r="AX40" s="2">
        <f t="shared" si="9"/>
        <v>0</v>
      </c>
      <c r="AY40" s="6"/>
      <c r="AZ40" s="6"/>
      <c r="BA40" s="2"/>
      <c r="BB40" s="2"/>
      <c r="BC40" s="6"/>
      <c r="BD40" s="6"/>
      <c r="BE40" s="8">
        <f t="shared" si="22"/>
        <v>0</v>
      </c>
      <c r="BF40" s="22"/>
    </row>
    <row r="41" spans="1:58" s="23" customFormat="1" ht="23.1" customHeight="1" x14ac:dyDescent="0.35">
      <c r="A41" s="3">
        <v>17</v>
      </c>
      <c r="B41" s="28" t="s">
        <v>133</v>
      </c>
      <c r="C41" s="25" t="s">
        <v>153</v>
      </c>
      <c r="D41" s="2">
        <v>23176</v>
      </c>
      <c r="E41" s="2">
        <v>1205</v>
      </c>
      <c r="F41" s="176">
        <f t="shared" si="11"/>
        <v>24381</v>
      </c>
      <c r="G41" s="176">
        <v>1205</v>
      </c>
      <c r="H41" s="176"/>
      <c r="I41" s="176">
        <f t="shared" si="12"/>
        <v>25586</v>
      </c>
      <c r="J41" s="176">
        <f t="shared" si="13"/>
        <v>25586</v>
      </c>
      <c r="K41" s="391">
        <f t="shared" si="14"/>
        <v>0</v>
      </c>
      <c r="L41" s="6">
        <v>0</v>
      </c>
      <c r="M41" s="6">
        <v>0</v>
      </c>
      <c r="N41" s="6">
        <v>0</v>
      </c>
      <c r="O41" s="2">
        <f t="shared" si="15"/>
        <v>25586</v>
      </c>
      <c r="P41" s="7">
        <v>241.54</v>
      </c>
      <c r="Q41" s="2">
        <f t="shared" si="0"/>
        <v>2302.7399999999998</v>
      </c>
      <c r="R41" s="2">
        <f t="shared" si="16"/>
        <v>200</v>
      </c>
      <c r="S41" s="2">
        <f t="shared" si="17"/>
        <v>639.65</v>
      </c>
      <c r="T41" s="8">
        <f t="shared" si="18"/>
        <v>213.28</v>
      </c>
      <c r="U41" s="9">
        <f t="shared" si="19"/>
        <v>3597.21</v>
      </c>
      <c r="V41" s="10">
        <f t="shared" si="20"/>
        <v>10994</v>
      </c>
      <c r="W41" s="11">
        <f t="shared" si="23"/>
        <v>10994.79</v>
      </c>
      <c r="X41" s="195">
        <f>ROUND(V41+W41,2)</f>
        <v>21988.79</v>
      </c>
      <c r="Y41" s="196">
        <v>17</v>
      </c>
      <c r="Z41" s="14">
        <f t="shared" si="2"/>
        <v>3070.3199999999997</v>
      </c>
      <c r="AA41" s="117"/>
      <c r="AB41" s="2">
        <v>100</v>
      </c>
      <c r="AC41" s="2">
        <f t="shared" si="3"/>
        <v>639.65</v>
      </c>
      <c r="AD41" s="17">
        <v>200</v>
      </c>
      <c r="AE41" s="18">
        <f t="shared" si="24"/>
        <v>21988.79</v>
      </c>
      <c r="AF41" s="19">
        <f t="shared" si="25"/>
        <v>10994.395</v>
      </c>
      <c r="AG41" s="3">
        <v>17</v>
      </c>
      <c r="AH41" s="28" t="s">
        <v>133</v>
      </c>
      <c r="AI41" s="25" t="s">
        <v>153</v>
      </c>
      <c r="AJ41" s="176">
        <f t="shared" si="6"/>
        <v>241.54</v>
      </c>
      <c r="AK41" s="392">
        <f t="shared" si="7"/>
        <v>2302.7399999999998</v>
      </c>
      <c r="AL41" s="2"/>
      <c r="AM41" s="2"/>
      <c r="AN41" s="2"/>
      <c r="AO41" s="2"/>
      <c r="AP41" s="2"/>
      <c r="AQ41" s="2"/>
      <c r="AR41" s="2"/>
      <c r="AS41" s="2">
        <f t="shared" si="8"/>
        <v>2302.7399999999998</v>
      </c>
      <c r="AT41" s="6">
        <v>200</v>
      </c>
      <c r="AU41" s="6"/>
      <c r="AV41" s="6"/>
      <c r="AW41" s="2">
        <f t="shared" si="21"/>
        <v>200</v>
      </c>
      <c r="AX41" s="2">
        <f t="shared" si="9"/>
        <v>639.65</v>
      </c>
      <c r="AY41" s="6"/>
      <c r="AZ41" s="6"/>
      <c r="BA41" s="2"/>
      <c r="BB41" s="2">
        <v>213.28</v>
      </c>
      <c r="BC41" s="6"/>
      <c r="BD41" s="6"/>
      <c r="BE41" s="8">
        <f t="shared" si="22"/>
        <v>213.28</v>
      </c>
      <c r="BF41" s="22">
        <f t="shared" ref="BF41:BF89" si="26">AJ41+AS41+AW41+AX41+BE41</f>
        <v>3597.21</v>
      </c>
    </row>
    <row r="42" spans="1:58" s="23" customFormat="1" ht="23.1" customHeight="1" x14ac:dyDescent="0.35">
      <c r="A42" s="3"/>
      <c r="B42" s="28"/>
      <c r="C42" s="25" t="s">
        <v>158</v>
      </c>
      <c r="D42" s="2"/>
      <c r="E42" s="2"/>
      <c r="F42" s="176">
        <f t="shared" si="11"/>
        <v>0</v>
      </c>
      <c r="G42" s="176"/>
      <c r="H42" s="176"/>
      <c r="I42" s="176">
        <f t="shared" si="12"/>
        <v>0</v>
      </c>
      <c r="J42" s="176">
        <f t="shared" si="13"/>
        <v>0</v>
      </c>
      <c r="K42" s="391">
        <f t="shared" si="14"/>
        <v>0</v>
      </c>
      <c r="L42" s="6"/>
      <c r="M42" s="6"/>
      <c r="N42" s="6"/>
      <c r="O42" s="2">
        <f t="shared" si="15"/>
        <v>0</v>
      </c>
      <c r="P42" s="7"/>
      <c r="Q42" s="2">
        <f t="shared" si="0"/>
        <v>0</v>
      </c>
      <c r="R42" s="2">
        <f t="shared" si="16"/>
        <v>0</v>
      </c>
      <c r="S42" s="2">
        <f t="shared" si="17"/>
        <v>0</v>
      </c>
      <c r="T42" s="8">
        <f t="shared" si="18"/>
        <v>0</v>
      </c>
      <c r="U42" s="9">
        <f t="shared" si="19"/>
        <v>0</v>
      </c>
      <c r="V42" s="10">
        <f t="shared" si="20"/>
        <v>0</v>
      </c>
      <c r="W42" s="11">
        <f t="shared" si="23"/>
        <v>0</v>
      </c>
      <c r="X42" s="195"/>
      <c r="Y42" s="196"/>
      <c r="Z42" s="14">
        <f t="shared" si="2"/>
        <v>0</v>
      </c>
      <c r="AA42" s="117"/>
      <c r="AB42" s="2">
        <f>J42*1%</f>
        <v>0</v>
      </c>
      <c r="AC42" s="2">
        <f t="shared" si="3"/>
        <v>0</v>
      </c>
      <c r="AD42" s="27"/>
      <c r="AE42" s="18">
        <f t="shared" si="24"/>
        <v>0</v>
      </c>
      <c r="AF42" s="19">
        <f t="shared" si="25"/>
        <v>0</v>
      </c>
      <c r="AG42" s="3"/>
      <c r="AH42" s="28"/>
      <c r="AI42" s="25" t="s">
        <v>158</v>
      </c>
      <c r="AJ42" s="176">
        <f t="shared" si="6"/>
        <v>0</v>
      </c>
      <c r="AK42" s="392">
        <f t="shared" si="7"/>
        <v>0</v>
      </c>
      <c r="AL42" s="2"/>
      <c r="AM42" s="2"/>
      <c r="AN42" s="2"/>
      <c r="AO42" s="2"/>
      <c r="AP42" s="2"/>
      <c r="AQ42" s="2"/>
      <c r="AR42" s="2"/>
      <c r="AS42" s="2">
        <f t="shared" si="8"/>
        <v>0</v>
      </c>
      <c r="AT42" s="6"/>
      <c r="AU42" s="6"/>
      <c r="AV42" s="6"/>
      <c r="AW42" s="2">
        <f t="shared" si="21"/>
        <v>0</v>
      </c>
      <c r="AX42" s="2">
        <f t="shared" si="9"/>
        <v>0</v>
      </c>
      <c r="AY42" s="6"/>
      <c r="AZ42" s="6"/>
      <c r="BA42" s="2"/>
      <c r="BB42" s="2"/>
      <c r="BC42" s="6"/>
      <c r="BD42" s="6"/>
      <c r="BE42" s="8">
        <f t="shared" si="22"/>
        <v>0</v>
      </c>
      <c r="BF42" s="22">
        <f t="shared" si="26"/>
        <v>0</v>
      </c>
    </row>
    <row r="43" spans="1:58" s="23" customFormat="1" ht="23.1" customHeight="1" x14ac:dyDescent="0.35">
      <c r="A43" s="3">
        <v>18</v>
      </c>
      <c r="B43" s="28" t="s">
        <v>134</v>
      </c>
      <c r="C43" s="25" t="s">
        <v>153</v>
      </c>
      <c r="D43" s="2">
        <v>19744</v>
      </c>
      <c r="E43" s="2">
        <v>790</v>
      </c>
      <c r="F43" s="176">
        <f t="shared" si="11"/>
        <v>20534</v>
      </c>
      <c r="G43" s="176">
        <v>914</v>
      </c>
      <c r="H43" s="176"/>
      <c r="I43" s="176">
        <f t="shared" si="12"/>
        <v>21448</v>
      </c>
      <c r="J43" s="176">
        <f t="shared" si="13"/>
        <v>21448</v>
      </c>
      <c r="K43" s="391">
        <f t="shared" si="14"/>
        <v>0</v>
      </c>
      <c r="L43" s="6">
        <v>0</v>
      </c>
      <c r="M43" s="6">
        <v>0</v>
      </c>
      <c r="N43" s="6">
        <v>0</v>
      </c>
      <c r="O43" s="2">
        <f t="shared" si="15"/>
        <v>21448</v>
      </c>
      <c r="P43" s="7"/>
      <c r="Q43" s="2">
        <f t="shared" si="0"/>
        <v>6068.46</v>
      </c>
      <c r="R43" s="2">
        <f t="shared" si="16"/>
        <v>200</v>
      </c>
      <c r="S43" s="2">
        <f t="shared" si="17"/>
        <v>536.20000000000005</v>
      </c>
      <c r="T43" s="8">
        <f t="shared" si="18"/>
        <v>200</v>
      </c>
      <c r="U43" s="9">
        <f t="shared" si="19"/>
        <v>7004.66</v>
      </c>
      <c r="V43" s="10">
        <f t="shared" si="20"/>
        <v>7222</v>
      </c>
      <c r="W43" s="11">
        <f t="shared" si="23"/>
        <v>7221.34</v>
      </c>
      <c r="X43" s="195">
        <f>ROUND(V43+W43,2)</f>
        <v>14443.34</v>
      </c>
      <c r="Y43" s="196">
        <v>18</v>
      </c>
      <c r="Z43" s="14">
        <f t="shared" si="2"/>
        <v>2573.7599999999998</v>
      </c>
      <c r="AA43" s="117"/>
      <c r="AB43" s="16">
        <v>100</v>
      </c>
      <c r="AC43" s="2">
        <f t="shared" si="3"/>
        <v>536.20000000000005</v>
      </c>
      <c r="AD43" s="17">
        <v>200</v>
      </c>
      <c r="AE43" s="18">
        <f t="shared" si="24"/>
        <v>14443.34</v>
      </c>
      <c r="AF43" s="19">
        <f t="shared" si="25"/>
        <v>7221.67</v>
      </c>
      <c r="AG43" s="3">
        <v>18</v>
      </c>
      <c r="AH43" s="28" t="s">
        <v>134</v>
      </c>
      <c r="AI43" s="25" t="s">
        <v>153</v>
      </c>
      <c r="AJ43" s="176">
        <f t="shared" si="6"/>
        <v>0</v>
      </c>
      <c r="AK43" s="392">
        <f t="shared" si="7"/>
        <v>1930.32</v>
      </c>
      <c r="AL43" s="2"/>
      <c r="AM43" s="2"/>
      <c r="AN43" s="2"/>
      <c r="AO43" s="2"/>
      <c r="AP43" s="2">
        <v>4138.1400000000003</v>
      </c>
      <c r="AQ43" s="2"/>
      <c r="AR43" s="2"/>
      <c r="AS43" s="2">
        <f t="shared" si="8"/>
        <v>6068.46</v>
      </c>
      <c r="AT43" s="6">
        <v>200</v>
      </c>
      <c r="AU43" s="6"/>
      <c r="AV43" s="6"/>
      <c r="AW43" s="2">
        <f t="shared" si="21"/>
        <v>200</v>
      </c>
      <c r="AX43" s="2">
        <f t="shared" si="9"/>
        <v>536.20000000000005</v>
      </c>
      <c r="AY43" s="6"/>
      <c r="AZ43" s="6"/>
      <c r="BA43" s="2">
        <v>100</v>
      </c>
      <c r="BB43" s="2">
        <v>100</v>
      </c>
      <c r="BC43" s="6"/>
      <c r="BD43" s="6"/>
      <c r="BE43" s="8">
        <f t="shared" si="22"/>
        <v>200</v>
      </c>
      <c r="BF43" s="22">
        <f t="shared" si="26"/>
        <v>7004.66</v>
      </c>
    </row>
    <row r="44" spans="1:58" s="23" customFormat="1" ht="23.1" customHeight="1" x14ac:dyDescent="0.35">
      <c r="A44" s="3"/>
      <c r="B44" s="28"/>
      <c r="C44" s="25" t="s">
        <v>159</v>
      </c>
      <c r="D44" s="2"/>
      <c r="E44" s="2"/>
      <c r="F44" s="176">
        <f t="shared" si="11"/>
        <v>0</v>
      </c>
      <c r="G44" s="176"/>
      <c r="H44" s="176"/>
      <c r="I44" s="176">
        <f t="shared" si="12"/>
        <v>0</v>
      </c>
      <c r="J44" s="176">
        <f t="shared" si="13"/>
        <v>0</v>
      </c>
      <c r="K44" s="391">
        <f t="shared" si="14"/>
        <v>0</v>
      </c>
      <c r="L44" s="6"/>
      <c r="M44" s="6"/>
      <c r="N44" s="6"/>
      <c r="O44" s="2">
        <f t="shared" si="15"/>
        <v>0</v>
      </c>
      <c r="P44" s="7"/>
      <c r="Q44" s="2">
        <f t="shared" si="0"/>
        <v>0</v>
      </c>
      <c r="R44" s="2">
        <f t="shared" si="16"/>
        <v>0</v>
      </c>
      <c r="S44" s="2">
        <f t="shared" si="17"/>
        <v>0</v>
      </c>
      <c r="T44" s="8">
        <f t="shared" si="18"/>
        <v>0</v>
      </c>
      <c r="U44" s="9">
        <f t="shared" si="19"/>
        <v>0</v>
      </c>
      <c r="V44" s="10">
        <f t="shared" si="20"/>
        <v>0</v>
      </c>
      <c r="W44" s="11">
        <f t="shared" si="23"/>
        <v>0</v>
      </c>
      <c r="X44" s="195"/>
      <c r="Y44" s="196"/>
      <c r="Z44" s="14">
        <f t="shared" si="2"/>
        <v>0</v>
      </c>
      <c r="AA44" s="117"/>
      <c r="AB44" s="33"/>
      <c r="AC44" s="2">
        <f t="shared" si="3"/>
        <v>0</v>
      </c>
      <c r="AD44" s="27"/>
      <c r="AE44" s="18">
        <f t="shared" si="24"/>
        <v>0</v>
      </c>
      <c r="AF44" s="19">
        <f t="shared" si="25"/>
        <v>0</v>
      </c>
      <c r="AG44" s="3"/>
      <c r="AH44" s="28"/>
      <c r="AI44" s="25" t="s">
        <v>159</v>
      </c>
      <c r="AJ44" s="176">
        <f t="shared" si="6"/>
        <v>0</v>
      </c>
      <c r="AK44" s="392">
        <f t="shared" si="7"/>
        <v>0</v>
      </c>
      <c r="AL44" s="2"/>
      <c r="AM44" s="2"/>
      <c r="AN44" s="2"/>
      <c r="AO44" s="2"/>
      <c r="AP44" s="2"/>
      <c r="AQ44" s="2"/>
      <c r="AR44" s="2"/>
      <c r="AS44" s="2">
        <f t="shared" si="8"/>
        <v>0</v>
      </c>
      <c r="AT44" s="6"/>
      <c r="AU44" s="6"/>
      <c r="AV44" s="6"/>
      <c r="AW44" s="2">
        <f t="shared" si="21"/>
        <v>0</v>
      </c>
      <c r="AX44" s="2">
        <f t="shared" si="9"/>
        <v>0</v>
      </c>
      <c r="AY44" s="6"/>
      <c r="AZ44" s="6"/>
      <c r="BA44" s="2"/>
      <c r="BB44" s="2"/>
      <c r="BC44" s="6"/>
      <c r="BD44" s="6"/>
      <c r="BE44" s="8">
        <f t="shared" si="22"/>
        <v>0</v>
      </c>
      <c r="BF44" s="22">
        <f t="shared" si="26"/>
        <v>0</v>
      </c>
    </row>
    <row r="45" spans="1:58" s="23" customFormat="1" ht="23.1" customHeight="1" x14ac:dyDescent="0.35">
      <c r="A45" s="3">
        <v>19</v>
      </c>
      <c r="B45" s="28" t="s">
        <v>135</v>
      </c>
      <c r="C45" s="25" t="s">
        <v>153</v>
      </c>
      <c r="D45" s="2">
        <v>17553</v>
      </c>
      <c r="E45" s="2">
        <v>702</v>
      </c>
      <c r="F45" s="176">
        <f t="shared" si="11"/>
        <v>18255</v>
      </c>
      <c r="G45" s="176">
        <v>702</v>
      </c>
      <c r="H45" s="176"/>
      <c r="I45" s="176">
        <f t="shared" si="12"/>
        <v>18957</v>
      </c>
      <c r="J45" s="176">
        <f t="shared" si="13"/>
        <v>18957</v>
      </c>
      <c r="K45" s="391">
        <f t="shared" si="14"/>
        <v>0</v>
      </c>
      <c r="L45" s="6">
        <v>0</v>
      </c>
      <c r="M45" s="6">
        <v>0</v>
      </c>
      <c r="N45" s="6">
        <v>0</v>
      </c>
      <c r="O45" s="2">
        <f t="shared" si="15"/>
        <v>18957</v>
      </c>
      <c r="P45" s="7"/>
      <c r="Q45" s="2">
        <f t="shared" si="0"/>
        <v>1706.1299999999999</v>
      </c>
      <c r="R45" s="2">
        <f t="shared" si="16"/>
        <v>686.17000000000007</v>
      </c>
      <c r="S45" s="2">
        <f t="shared" si="17"/>
        <v>473.92</v>
      </c>
      <c r="T45" s="8">
        <f t="shared" si="18"/>
        <v>3370.03</v>
      </c>
      <c r="U45" s="9">
        <f t="shared" si="19"/>
        <v>6236.25</v>
      </c>
      <c r="V45" s="10">
        <f t="shared" si="20"/>
        <v>6360</v>
      </c>
      <c r="W45" s="11">
        <f t="shared" si="23"/>
        <v>6360.75</v>
      </c>
      <c r="X45" s="195">
        <f>ROUND(V45+W45,2)</f>
        <v>12720.75</v>
      </c>
      <c r="Y45" s="196">
        <v>19</v>
      </c>
      <c r="Z45" s="14">
        <f t="shared" si="2"/>
        <v>2274.8399999999997</v>
      </c>
      <c r="AA45" s="117"/>
      <c r="AB45" s="16">
        <v>100</v>
      </c>
      <c r="AC45" s="2">
        <f t="shared" si="3"/>
        <v>473.93</v>
      </c>
      <c r="AD45" s="17">
        <v>200</v>
      </c>
      <c r="AE45" s="18">
        <f t="shared" si="24"/>
        <v>12720.75</v>
      </c>
      <c r="AF45" s="19">
        <f t="shared" si="25"/>
        <v>6360.375</v>
      </c>
      <c r="AG45" s="3">
        <v>19</v>
      </c>
      <c r="AH45" s="28" t="s">
        <v>135</v>
      </c>
      <c r="AI45" s="25" t="s">
        <v>153</v>
      </c>
      <c r="AJ45" s="176">
        <f t="shared" si="6"/>
        <v>0</v>
      </c>
      <c r="AK45" s="392">
        <f t="shared" si="7"/>
        <v>1706.1299999999999</v>
      </c>
      <c r="AL45" s="2"/>
      <c r="AM45" s="2"/>
      <c r="AN45" s="2"/>
      <c r="AO45" s="2"/>
      <c r="AP45" s="2"/>
      <c r="AQ45" s="2"/>
      <c r="AR45" s="2"/>
      <c r="AS45" s="2">
        <f t="shared" si="8"/>
        <v>1706.1299999999999</v>
      </c>
      <c r="AT45" s="6">
        <v>200</v>
      </c>
      <c r="AU45" s="6"/>
      <c r="AV45" s="6">
        <v>486.17</v>
      </c>
      <c r="AW45" s="2">
        <f t="shared" si="21"/>
        <v>686.17000000000007</v>
      </c>
      <c r="AX45" s="2">
        <f t="shared" si="9"/>
        <v>473.92</v>
      </c>
      <c r="AY45" s="6"/>
      <c r="AZ45" s="396">
        <v>3156.75</v>
      </c>
      <c r="BA45" s="2"/>
      <c r="BB45" s="2">
        <v>213.28</v>
      </c>
      <c r="BC45" s="6"/>
      <c r="BD45" s="6"/>
      <c r="BE45" s="8">
        <f t="shared" si="22"/>
        <v>3370.03</v>
      </c>
      <c r="BF45" s="22">
        <f t="shared" si="26"/>
        <v>6236.25</v>
      </c>
    </row>
    <row r="46" spans="1:58" s="23" customFormat="1" ht="23.1" customHeight="1" x14ac:dyDescent="0.35">
      <c r="A46" s="3"/>
      <c r="B46" s="28"/>
      <c r="C46" s="25" t="s">
        <v>154</v>
      </c>
      <c r="D46" s="2"/>
      <c r="E46" s="2"/>
      <c r="F46" s="176">
        <f t="shared" si="11"/>
        <v>0</v>
      </c>
      <c r="G46" s="176"/>
      <c r="H46" s="176"/>
      <c r="I46" s="176">
        <f t="shared" si="12"/>
        <v>0</v>
      </c>
      <c r="J46" s="176">
        <f t="shared" si="13"/>
        <v>0</v>
      </c>
      <c r="K46" s="391">
        <f t="shared" si="14"/>
        <v>0</v>
      </c>
      <c r="L46" s="6"/>
      <c r="M46" s="6"/>
      <c r="N46" s="6"/>
      <c r="O46" s="2">
        <f t="shared" si="15"/>
        <v>0</v>
      </c>
      <c r="P46" s="7"/>
      <c r="Q46" s="2">
        <f t="shared" si="0"/>
        <v>0</v>
      </c>
      <c r="R46" s="2">
        <f t="shared" si="16"/>
        <v>0</v>
      </c>
      <c r="S46" s="2">
        <f t="shared" si="17"/>
        <v>0</v>
      </c>
      <c r="T46" s="8">
        <f t="shared" si="18"/>
        <v>0</v>
      </c>
      <c r="U46" s="9">
        <f t="shared" si="19"/>
        <v>0</v>
      </c>
      <c r="V46" s="10">
        <f t="shared" si="20"/>
        <v>0</v>
      </c>
      <c r="W46" s="11">
        <f t="shared" si="23"/>
        <v>0</v>
      </c>
      <c r="X46" s="195"/>
      <c r="Y46" s="196"/>
      <c r="Z46" s="14">
        <f t="shared" si="2"/>
        <v>0</v>
      </c>
      <c r="AA46" s="117"/>
      <c r="AB46" s="16"/>
      <c r="AC46" s="2">
        <f t="shared" si="3"/>
        <v>0</v>
      </c>
      <c r="AD46" s="27"/>
      <c r="AE46" s="18">
        <f t="shared" si="24"/>
        <v>0</v>
      </c>
      <c r="AF46" s="19">
        <f t="shared" si="25"/>
        <v>0</v>
      </c>
      <c r="AG46" s="3"/>
      <c r="AH46" s="28"/>
      <c r="AI46" s="25" t="s">
        <v>154</v>
      </c>
      <c r="AJ46" s="176">
        <f t="shared" si="6"/>
        <v>0</v>
      </c>
      <c r="AK46" s="392">
        <f t="shared" si="7"/>
        <v>0</v>
      </c>
      <c r="AL46" s="2"/>
      <c r="AM46" s="2"/>
      <c r="AN46" s="2"/>
      <c r="AO46" s="2"/>
      <c r="AP46" s="2"/>
      <c r="AQ46" s="2"/>
      <c r="AR46" s="2"/>
      <c r="AS46" s="2">
        <f t="shared" si="8"/>
        <v>0</v>
      </c>
      <c r="AT46" s="6"/>
      <c r="AU46" s="6"/>
      <c r="AV46" s="6"/>
      <c r="AW46" s="2">
        <f t="shared" si="21"/>
        <v>0</v>
      </c>
      <c r="AX46" s="2">
        <f t="shared" si="9"/>
        <v>0</v>
      </c>
      <c r="AY46" s="6"/>
      <c r="AZ46" s="6"/>
      <c r="BA46" s="2"/>
      <c r="BB46" s="2"/>
      <c r="BC46" s="6"/>
      <c r="BD46" s="6"/>
      <c r="BE46" s="8">
        <f t="shared" si="22"/>
        <v>0</v>
      </c>
      <c r="BF46" s="22">
        <f t="shared" si="26"/>
        <v>0</v>
      </c>
    </row>
    <row r="47" spans="1:58" s="23" customFormat="1" ht="23.1" customHeight="1" x14ac:dyDescent="0.35">
      <c r="A47" s="3">
        <v>20</v>
      </c>
      <c r="B47" s="28" t="s">
        <v>83</v>
      </c>
      <c r="C47" s="25" t="s">
        <v>84</v>
      </c>
      <c r="D47" s="2">
        <v>36619</v>
      </c>
      <c r="E47" s="2">
        <v>1794</v>
      </c>
      <c r="F47" s="176">
        <f t="shared" si="11"/>
        <v>38413</v>
      </c>
      <c r="G47" s="176">
        <v>1795</v>
      </c>
      <c r="H47" s="176">
        <v>0</v>
      </c>
      <c r="I47" s="176">
        <f t="shared" si="12"/>
        <v>40208</v>
      </c>
      <c r="J47" s="176">
        <f t="shared" si="13"/>
        <v>40208</v>
      </c>
      <c r="K47" s="391">
        <f t="shared" si="14"/>
        <v>0</v>
      </c>
      <c r="L47" s="6">
        <v>0</v>
      </c>
      <c r="M47" s="6">
        <v>0</v>
      </c>
      <c r="N47" s="6">
        <v>0</v>
      </c>
      <c r="O47" s="2">
        <f t="shared" si="15"/>
        <v>40208</v>
      </c>
      <c r="P47" s="7">
        <v>2285.15</v>
      </c>
      <c r="Q47" s="2">
        <f t="shared" si="0"/>
        <v>20613.25</v>
      </c>
      <c r="R47" s="2">
        <f t="shared" si="16"/>
        <v>200</v>
      </c>
      <c r="S47" s="2">
        <f t="shared" si="17"/>
        <v>1005.2</v>
      </c>
      <c r="T47" s="8">
        <f t="shared" si="18"/>
        <v>6513.51</v>
      </c>
      <c r="U47" s="9">
        <f t="shared" si="19"/>
        <v>30617.11</v>
      </c>
      <c r="V47" s="10">
        <f t="shared" si="20"/>
        <v>4795</v>
      </c>
      <c r="W47" s="11">
        <f t="shared" si="23"/>
        <v>4795.8899999999994</v>
      </c>
      <c r="X47" s="195">
        <f>ROUND(V47+W47,2)</f>
        <v>9590.89</v>
      </c>
      <c r="Y47" s="196">
        <v>20</v>
      </c>
      <c r="Z47" s="14">
        <f t="shared" si="2"/>
        <v>4824.96</v>
      </c>
      <c r="AA47" s="15">
        <v>0</v>
      </c>
      <c r="AB47" s="16">
        <v>100</v>
      </c>
      <c r="AC47" s="2">
        <f t="shared" si="3"/>
        <v>1005.2</v>
      </c>
      <c r="AD47" s="17">
        <v>200</v>
      </c>
      <c r="AE47" s="18">
        <f t="shared" si="24"/>
        <v>9590.89</v>
      </c>
      <c r="AF47" s="19">
        <f t="shared" si="25"/>
        <v>4795.4449999999997</v>
      </c>
      <c r="AG47" s="3">
        <v>20</v>
      </c>
      <c r="AH47" s="28" t="s">
        <v>83</v>
      </c>
      <c r="AI47" s="25" t="s">
        <v>84</v>
      </c>
      <c r="AJ47" s="176">
        <f t="shared" si="6"/>
        <v>2285.15</v>
      </c>
      <c r="AK47" s="392">
        <f t="shared" si="7"/>
        <v>3618.72</v>
      </c>
      <c r="AL47" s="2">
        <v>0</v>
      </c>
      <c r="AM47" s="2">
        <v>1000</v>
      </c>
      <c r="AN47" s="2">
        <v>9634.44</v>
      </c>
      <c r="AO47" s="2">
        <v>0</v>
      </c>
      <c r="AP47" s="2">
        <v>5048.97</v>
      </c>
      <c r="AQ47" s="2"/>
      <c r="AR47" s="2">
        <v>1311.12</v>
      </c>
      <c r="AS47" s="2">
        <f t="shared" si="8"/>
        <v>20613.25</v>
      </c>
      <c r="AT47" s="21">
        <v>200</v>
      </c>
      <c r="AU47" s="21"/>
      <c r="AV47" s="2">
        <v>0</v>
      </c>
      <c r="AW47" s="2">
        <f t="shared" si="21"/>
        <v>200</v>
      </c>
      <c r="AX47" s="2">
        <f t="shared" si="9"/>
        <v>1005.2</v>
      </c>
      <c r="AY47" s="2">
        <v>0</v>
      </c>
      <c r="AZ47" s="393">
        <v>6313.51</v>
      </c>
      <c r="BA47" s="2">
        <v>100</v>
      </c>
      <c r="BB47" s="2">
        <v>100</v>
      </c>
      <c r="BC47" s="2">
        <v>0</v>
      </c>
      <c r="BD47" s="2">
        <v>0</v>
      </c>
      <c r="BE47" s="8">
        <f t="shared" si="22"/>
        <v>6513.51</v>
      </c>
      <c r="BF47" s="22">
        <f t="shared" si="26"/>
        <v>30617.11</v>
      </c>
    </row>
    <row r="48" spans="1:58" s="29" customFormat="1" ht="23.1" customHeight="1" x14ac:dyDescent="0.35">
      <c r="A48" s="3"/>
      <c r="B48" s="28"/>
      <c r="C48" s="25" t="s">
        <v>85</v>
      </c>
      <c r="D48" s="2"/>
      <c r="E48" s="2"/>
      <c r="F48" s="176">
        <f t="shared" si="11"/>
        <v>0</v>
      </c>
      <c r="G48" s="176"/>
      <c r="H48" s="176"/>
      <c r="I48" s="176">
        <f t="shared" si="12"/>
        <v>0</v>
      </c>
      <c r="J48" s="176">
        <f t="shared" si="13"/>
        <v>0</v>
      </c>
      <c r="K48" s="391">
        <f t="shared" si="14"/>
        <v>0</v>
      </c>
      <c r="L48" s="6"/>
      <c r="M48" s="6"/>
      <c r="N48" s="6"/>
      <c r="O48" s="2">
        <f t="shared" si="15"/>
        <v>0</v>
      </c>
      <c r="P48" s="7"/>
      <c r="Q48" s="2">
        <f t="shared" si="0"/>
        <v>0</v>
      </c>
      <c r="R48" s="2">
        <f t="shared" si="16"/>
        <v>0</v>
      </c>
      <c r="S48" s="2">
        <f t="shared" si="17"/>
        <v>0</v>
      </c>
      <c r="T48" s="8">
        <f t="shared" si="18"/>
        <v>0</v>
      </c>
      <c r="U48" s="9">
        <f t="shared" si="19"/>
        <v>0</v>
      </c>
      <c r="V48" s="10">
        <f t="shared" si="20"/>
        <v>0</v>
      </c>
      <c r="W48" s="11">
        <f t="shared" si="23"/>
        <v>0</v>
      </c>
      <c r="X48" s="195"/>
      <c r="Y48" s="196"/>
      <c r="Z48" s="14">
        <f t="shared" si="2"/>
        <v>0</v>
      </c>
      <c r="AA48" s="2"/>
      <c r="AB48" s="16"/>
      <c r="AC48" s="2">
        <f t="shared" si="3"/>
        <v>0</v>
      </c>
      <c r="AD48" s="27"/>
      <c r="AE48" s="18">
        <f t="shared" si="24"/>
        <v>0</v>
      </c>
      <c r="AF48" s="19">
        <f t="shared" si="25"/>
        <v>0</v>
      </c>
      <c r="AG48" s="3"/>
      <c r="AH48" s="28"/>
      <c r="AI48" s="25" t="s">
        <v>85</v>
      </c>
      <c r="AJ48" s="176">
        <f t="shared" si="6"/>
        <v>0</v>
      </c>
      <c r="AK48" s="392">
        <f t="shared" si="7"/>
        <v>0</v>
      </c>
      <c r="AL48" s="2"/>
      <c r="AM48" s="2"/>
      <c r="AN48" s="2"/>
      <c r="AO48" s="2"/>
      <c r="AP48" s="2"/>
      <c r="AQ48" s="2"/>
      <c r="AR48" s="2"/>
      <c r="AS48" s="2">
        <f t="shared" si="8"/>
        <v>0</v>
      </c>
      <c r="AT48" s="21"/>
      <c r="AU48" s="21"/>
      <c r="AV48" s="2"/>
      <c r="AW48" s="2">
        <f t="shared" si="21"/>
        <v>0</v>
      </c>
      <c r="AX48" s="2">
        <f t="shared" si="9"/>
        <v>0</v>
      </c>
      <c r="AY48" s="2"/>
      <c r="AZ48" s="2"/>
      <c r="BA48" s="2"/>
      <c r="BB48" s="2"/>
      <c r="BC48" s="2"/>
      <c r="BD48" s="2"/>
      <c r="BE48" s="8">
        <f t="shared" si="22"/>
        <v>0</v>
      </c>
      <c r="BF48" s="22">
        <f t="shared" si="26"/>
        <v>0</v>
      </c>
    </row>
    <row r="49" spans="1:58" s="23" customFormat="1" ht="23.1" customHeight="1" x14ac:dyDescent="0.35">
      <c r="A49" s="3">
        <v>21</v>
      </c>
      <c r="B49" s="4" t="s">
        <v>41</v>
      </c>
      <c r="C49" s="5" t="s">
        <v>42</v>
      </c>
      <c r="D49" s="2">
        <v>93043</v>
      </c>
      <c r="E49" s="2">
        <v>4187</v>
      </c>
      <c r="F49" s="176">
        <f t="shared" si="11"/>
        <v>97230</v>
      </c>
      <c r="G49" s="176">
        <v>4053</v>
      </c>
      <c r="H49" s="176">
        <v>0</v>
      </c>
      <c r="I49" s="176">
        <f t="shared" si="12"/>
        <v>101283</v>
      </c>
      <c r="J49" s="176">
        <f t="shared" si="13"/>
        <v>101283</v>
      </c>
      <c r="K49" s="391">
        <f t="shared" si="14"/>
        <v>0</v>
      </c>
      <c r="L49" s="6">
        <v>0</v>
      </c>
      <c r="M49" s="6">
        <v>0</v>
      </c>
      <c r="N49" s="6">
        <v>0</v>
      </c>
      <c r="O49" s="2">
        <f t="shared" si="15"/>
        <v>101283</v>
      </c>
      <c r="P49" s="7">
        <v>16587.009999999998</v>
      </c>
      <c r="Q49" s="2">
        <f t="shared" si="0"/>
        <v>20351.39</v>
      </c>
      <c r="R49" s="2">
        <f t="shared" si="16"/>
        <v>200</v>
      </c>
      <c r="S49" s="2">
        <f t="shared" si="17"/>
        <v>2500</v>
      </c>
      <c r="T49" s="8">
        <f t="shared" si="18"/>
        <v>100</v>
      </c>
      <c r="U49" s="9">
        <f t="shared" si="19"/>
        <v>39738.400000000001</v>
      </c>
      <c r="V49" s="10">
        <f t="shared" si="20"/>
        <v>30772</v>
      </c>
      <c r="W49" s="11">
        <f t="shared" si="23"/>
        <v>30772.6</v>
      </c>
      <c r="X49" s="195">
        <f>ROUND(V49+W49,2)</f>
        <v>61544.6</v>
      </c>
      <c r="Y49" s="196">
        <v>21</v>
      </c>
      <c r="Z49" s="14">
        <f t="shared" si="2"/>
        <v>12153.96</v>
      </c>
      <c r="AA49" s="15">
        <v>0</v>
      </c>
      <c r="AB49" s="2">
        <v>100</v>
      </c>
      <c r="AC49" s="2">
        <v>2500</v>
      </c>
      <c r="AD49" s="17">
        <v>200</v>
      </c>
      <c r="AE49" s="18">
        <f t="shared" si="24"/>
        <v>61544.6</v>
      </c>
      <c r="AF49" s="19">
        <f t="shared" si="25"/>
        <v>30772.3</v>
      </c>
      <c r="AG49" s="3">
        <v>21</v>
      </c>
      <c r="AH49" s="4" t="s">
        <v>41</v>
      </c>
      <c r="AI49" s="5" t="s">
        <v>42</v>
      </c>
      <c r="AJ49" s="176">
        <f t="shared" si="6"/>
        <v>16587.009999999998</v>
      </c>
      <c r="AK49" s="392">
        <f t="shared" si="7"/>
        <v>9115.4699999999993</v>
      </c>
      <c r="AL49" s="2">
        <v>0</v>
      </c>
      <c r="AM49" s="2">
        <v>0</v>
      </c>
      <c r="AN49" s="2">
        <v>0</v>
      </c>
      <c r="AO49" s="2">
        <v>0</v>
      </c>
      <c r="AP49" s="2">
        <v>8902.59</v>
      </c>
      <c r="AQ49" s="2">
        <v>2333.33</v>
      </c>
      <c r="AR49" s="2">
        <v>0</v>
      </c>
      <c r="AS49" s="2">
        <f t="shared" si="8"/>
        <v>20351.39</v>
      </c>
      <c r="AT49" s="21">
        <v>200</v>
      </c>
      <c r="AU49" s="21"/>
      <c r="AV49" s="2">
        <v>0</v>
      </c>
      <c r="AW49" s="2">
        <f t="shared" si="21"/>
        <v>200</v>
      </c>
      <c r="AX49" s="2">
        <v>2500</v>
      </c>
      <c r="AY49" s="2"/>
      <c r="AZ49" s="35"/>
      <c r="BA49" s="2">
        <v>0</v>
      </c>
      <c r="BB49" s="2">
        <v>100</v>
      </c>
      <c r="BC49" s="2">
        <v>0</v>
      </c>
      <c r="BD49" s="2">
        <v>0</v>
      </c>
      <c r="BE49" s="8">
        <f t="shared" si="22"/>
        <v>100</v>
      </c>
      <c r="BF49" s="22">
        <f t="shared" si="26"/>
        <v>39738.399999999994</v>
      </c>
    </row>
    <row r="50" spans="1:58" s="23" customFormat="1" ht="23.1" customHeight="1" x14ac:dyDescent="0.35">
      <c r="A50" s="3"/>
      <c r="B50" s="28"/>
      <c r="C50" s="25" t="s">
        <v>43</v>
      </c>
      <c r="D50" s="2"/>
      <c r="E50" s="2"/>
      <c r="F50" s="176">
        <f t="shared" si="11"/>
        <v>0</v>
      </c>
      <c r="G50" s="176"/>
      <c r="H50" s="176"/>
      <c r="I50" s="176">
        <f t="shared" si="12"/>
        <v>0</v>
      </c>
      <c r="J50" s="176">
        <f t="shared" ref="J50:J52" si="27">I50</f>
        <v>0</v>
      </c>
      <c r="K50" s="391">
        <f t="shared" si="14"/>
        <v>0</v>
      </c>
      <c r="L50" s="6"/>
      <c r="M50" s="6"/>
      <c r="N50" s="6"/>
      <c r="O50" s="2">
        <f t="shared" si="15"/>
        <v>0</v>
      </c>
      <c r="P50" s="7"/>
      <c r="Q50" s="2">
        <f t="shared" si="0"/>
        <v>0</v>
      </c>
      <c r="R50" s="2">
        <f t="shared" si="16"/>
        <v>0</v>
      </c>
      <c r="S50" s="2">
        <f t="shared" si="17"/>
        <v>0</v>
      </c>
      <c r="T50" s="8">
        <f t="shared" si="18"/>
        <v>0</v>
      </c>
      <c r="U50" s="9">
        <f t="shared" si="19"/>
        <v>0</v>
      </c>
      <c r="V50" s="10">
        <f t="shared" si="20"/>
        <v>0</v>
      </c>
      <c r="W50" s="11">
        <f t="shared" si="23"/>
        <v>0</v>
      </c>
      <c r="X50" s="195"/>
      <c r="Y50" s="196"/>
      <c r="Z50" s="14">
        <f t="shared" si="2"/>
        <v>0</v>
      </c>
      <c r="AA50" s="6"/>
      <c r="AB50" s="2">
        <f>J50*1%</f>
        <v>0</v>
      </c>
      <c r="AC50" s="2">
        <f t="shared" ref="AC50:AC68" si="28">ROUNDUP(J50*5%/2,2)</f>
        <v>0</v>
      </c>
      <c r="AD50" s="27"/>
      <c r="AE50" s="18">
        <f t="shared" si="24"/>
        <v>0</v>
      </c>
      <c r="AF50" s="19">
        <f t="shared" si="25"/>
        <v>0</v>
      </c>
      <c r="AG50" s="3"/>
      <c r="AH50" s="28"/>
      <c r="AI50" s="25" t="s">
        <v>43</v>
      </c>
      <c r="AJ50" s="176">
        <f t="shared" si="6"/>
        <v>0</v>
      </c>
      <c r="AK50" s="392">
        <f t="shared" si="7"/>
        <v>0</v>
      </c>
      <c r="AL50" s="2"/>
      <c r="AM50" s="2"/>
      <c r="AN50" s="2"/>
      <c r="AO50" s="2"/>
      <c r="AP50" s="2"/>
      <c r="AQ50" s="2"/>
      <c r="AR50" s="2"/>
      <c r="AS50" s="2">
        <f t="shared" si="8"/>
        <v>0</v>
      </c>
      <c r="AT50" s="2"/>
      <c r="AU50" s="2"/>
      <c r="AV50" s="2"/>
      <c r="AW50" s="2">
        <f t="shared" si="21"/>
        <v>0</v>
      </c>
      <c r="AX50" s="2">
        <f t="shared" ref="AX50:AX68" si="29">ROUNDDOWN(J50*5%/2,2)</f>
        <v>0</v>
      </c>
      <c r="AY50" s="2"/>
      <c r="AZ50" s="2"/>
      <c r="BA50" s="2"/>
      <c r="BB50" s="2"/>
      <c r="BC50" s="2"/>
      <c r="BD50" s="2"/>
      <c r="BE50" s="8">
        <f t="shared" si="22"/>
        <v>0</v>
      </c>
      <c r="BF50" s="22">
        <f t="shared" si="26"/>
        <v>0</v>
      </c>
    </row>
    <row r="51" spans="1:58" s="29" customFormat="1" ht="23.1" customHeight="1" x14ac:dyDescent="0.35">
      <c r="A51" s="3">
        <v>22</v>
      </c>
      <c r="B51" s="28" t="s">
        <v>44</v>
      </c>
      <c r="C51" s="25" t="s">
        <v>27</v>
      </c>
      <c r="D51" s="2">
        <v>13109</v>
      </c>
      <c r="E51" s="2">
        <v>524</v>
      </c>
      <c r="F51" s="176">
        <f t="shared" si="11"/>
        <v>13633</v>
      </c>
      <c r="G51" s="176">
        <v>530</v>
      </c>
      <c r="H51" s="176">
        <v>115</v>
      </c>
      <c r="I51" s="176">
        <f t="shared" si="12"/>
        <v>14163</v>
      </c>
      <c r="J51" s="176">
        <f>SUM(F51:H51)</f>
        <v>14278</v>
      </c>
      <c r="K51" s="391">
        <f t="shared" si="14"/>
        <v>0</v>
      </c>
      <c r="L51" s="6">
        <v>0</v>
      </c>
      <c r="M51" s="6">
        <v>0</v>
      </c>
      <c r="N51" s="6">
        <v>0</v>
      </c>
      <c r="O51" s="2">
        <f t="shared" si="15"/>
        <v>14278</v>
      </c>
      <c r="P51" s="7">
        <v>0</v>
      </c>
      <c r="Q51" s="2">
        <f t="shared" si="0"/>
        <v>1285.02</v>
      </c>
      <c r="R51" s="2">
        <f t="shared" si="16"/>
        <v>200</v>
      </c>
      <c r="S51" s="2">
        <f t="shared" si="17"/>
        <v>356.95</v>
      </c>
      <c r="T51" s="8">
        <f t="shared" si="18"/>
        <v>100</v>
      </c>
      <c r="U51" s="9">
        <f t="shared" si="19"/>
        <v>1941.97</v>
      </c>
      <c r="V51" s="10">
        <f t="shared" si="20"/>
        <v>6168</v>
      </c>
      <c r="W51" s="11">
        <f t="shared" si="23"/>
        <v>6168.0300000000007</v>
      </c>
      <c r="X51" s="195">
        <f>ROUND(V51+W51,2)</f>
        <v>12336.03</v>
      </c>
      <c r="Y51" s="196">
        <v>22</v>
      </c>
      <c r="Z51" s="14">
        <f t="shared" si="2"/>
        <v>1713.36</v>
      </c>
      <c r="AA51" s="15">
        <v>0</v>
      </c>
      <c r="AB51" s="16">
        <v>100</v>
      </c>
      <c r="AC51" s="2">
        <f t="shared" si="28"/>
        <v>356.95</v>
      </c>
      <c r="AD51" s="17">
        <v>200</v>
      </c>
      <c r="AE51" s="18">
        <f t="shared" si="24"/>
        <v>12336.03</v>
      </c>
      <c r="AF51" s="19">
        <f t="shared" si="25"/>
        <v>6168.0150000000003</v>
      </c>
      <c r="AG51" s="3">
        <v>22</v>
      </c>
      <c r="AH51" s="28" t="s">
        <v>44</v>
      </c>
      <c r="AI51" s="25" t="s">
        <v>27</v>
      </c>
      <c r="AJ51" s="176">
        <f t="shared" si="6"/>
        <v>0</v>
      </c>
      <c r="AK51" s="392">
        <f t="shared" si="7"/>
        <v>1285.02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/>
      <c r="AR51" s="2">
        <v>0</v>
      </c>
      <c r="AS51" s="2">
        <f t="shared" si="8"/>
        <v>1285.02</v>
      </c>
      <c r="AT51" s="21">
        <v>200</v>
      </c>
      <c r="AU51" s="21"/>
      <c r="AV51" s="2">
        <v>0</v>
      </c>
      <c r="AW51" s="2">
        <f t="shared" si="21"/>
        <v>200</v>
      </c>
      <c r="AX51" s="2">
        <f t="shared" si="29"/>
        <v>356.95</v>
      </c>
      <c r="AY51" s="2"/>
      <c r="AZ51" s="2">
        <v>0</v>
      </c>
      <c r="BA51" s="2">
        <v>0</v>
      </c>
      <c r="BB51" s="2">
        <v>100</v>
      </c>
      <c r="BC51" s="2"/>
      <c r="BD51" s="2">
        <v>0</v>
      </c>
      <c r="BE51" s="8">
        <f t="shared" si="22"/>
        <v>100</v>
      </c>
      <c r="BF51" s="22">
        <f t="shared" si="26"/>
        <v>1941.97</v>
      </c>
    </row>
    <row r="52" spans="1:58" s="29" customFormat="1" ht="23.1" customHeight="1" x14ac:dyDescent="0.35">
      <c r="A52" s="3"/>
      <c r="B52" s="31"/>
      <c r="C52" s="32" t="s">
        <v>36</v>
      </c>
      <c r="D52" s="2"/>
      <c r="E52" s="2"/>
      <c r="F52" s="176">
        <f t="shared" si="11"/>
        <v>0</v>
      </c>
      <c r="G52" s="176"/>
      <c r="H52" s="394" t="s">
        <v>168</v>
      </c>
      <c r="I52" s="176">
        <f t="shared" si="12"/>
        <v>0</v>
      </c>
      <c r="J52" s="176">
        <f t="shared" si="27"/>
        <v>0</v>
      </c>
      <c r="K52" s="391">
        <f t="shared" si="14"/>
        <v>0</v>
      </c>
      <c r="L52" s="6"/>
      <c r="M52" s="6"/>
      <c r="N52" s="6"/>
      <c r="O52" s="2">
        <f t="shared" si="15"/>
        <v>0</v>
      </c>
      <c r="P52" s="7"/>
      <c r="Q52" s="2">
        <f t="shared" si="0"/>
        <v>0</v>
      </c>
      <c r="R52" s="2">
        <f t="shared" si="16"/>
        <v>0</v>
      </c>
      <c r="S52" s="2">
        <f t="shared" si="17"/>
        <v>0</v>
      </c>
      <c r="T52" s="8">
        <f t="shared" si="18"/>
        <v>0</v>
      </c>
      <c r="U52" s="9">
        <f t="shared" si="19"/>
        <v>0</v>
      </c>
      <c r="V52" s="10">
        <f t="shared" si="20"/>
        <v>0</v>
      </c>
      <c r="W52" s="11">
        <f t="shared" si="23"/>
        <v>0</v>
      </c>
      <c r="X52" s="195"/>
      <c r="Y52" s="196"/>
      <c r="Z52" s="14">
        <f t="shared" si="2"/>
        <v>0</v>
      </c>
      <c r="AA52" s="2"/>
      <c r="AB52" s="33"/>
      <c r="AC52" s="2">
        <f t="shared" si="28"/>
        <v>0</v>
      </c>
      <c r="AD52" s="27"/>
      <c r="AE52" s="18">
        <f t="shared" si="24"/>
        <v>0</v>
      </c>
      <c r="AF52" s="19">
        <f t="shared" si="25"/>
        <v>0</v>
      </c>
      <c r="AG52" s="3"/>
      <c r="AH52" s="31"/>
      <c r="AI52" s="32" t="s">
        <v>36</v>
      </c>
      <c r="AJ52" s="176">
        <f t="shared" si="6"/>
        <v>0</v>
      </c>
      <c r="AK52" s="392">
        <f t="shared" si="7"/>
        <v>0</v>
      </c>
      <c r="AL52" s="2"/>
      <c r="AM52" s="2"/>
      <c r="AN52" s="2"/>
      <c r="AO52" s="2"/>
      <c r="AP52" s="2"/>
      <c r="AQ52" s="2"/>
      <c r="AR52" s="2"/>
      <c r="AS52" s="2">
        <f t="shared" si="8"/>
        <v>0</v>
      </c>
      <c r="AT52" s="21"/>
      <c r="AU52" s="21"/>
      <c r="AV52" s="2"/>
      <c r="AW52" s="2">
        <f t="shared" si="21"/>
        <v>0</v>
      </c>
      <c r="AX52" s="2">
        <f t="shared" si="29"/>
        <v>0</v>
      </c>
      <c r="AY52" s="2"/>
      <c r="AZ52" s="2"/>
      <c r="BA52" s="2"/>
      <c r="BB52" s="2"/>
      <c r="BC52" s="2"/>
      <c r="BD52" s="2"/>
      <c r="BE52" s="8">
        <f t="shared" si="22"/>
        <v>0</v>
      </c>
      <c r="BF52" s="22">
        <f t="shared" si="26"/>
        <v>0</v>
      </c>
    </row>
    <row r="53" spans="1:58" s="29" customFormat="1" ht="23.1" customHeight="1" x14ac:dyDescent="0.35">
      <c r="A53" s="3">
        <v>23</v>
      </c>
      <c r="B53" s="31" t="s">
        <v>147</v>
      </c>
      <c r="C53" s="32" t="s">
        <v>153</v>
      </c>
      <c r="D53" s="2">
        <v>19744</v>
      </c>
      <c r="E53" s="2">
        <v>790</v>
      </c>
      <c r="F53" s="176">
        <f t="shared" si="11"/>
        <v>20534</v>
      </c>
      <c r="G53" s="176">
        <v>914</v>
      </c>
      <c r="H53" s="176"/>
      <c r="I53" s="176">
        <f t="shared" si="12"/>
        <v>21448</v>
      </c>
      <c r="J53" s="176">
        <f>F53+G53+H53</f>
        <v>21448</v>
      </c>
      <c r="K53" s="391">
        <f t="shared" si="14"/>
        <v>0</v>
      </c>
      <c r="L53" s="6">
        <v>0</v>
      </c>
      <c r="M53" s="6">
        <v>0</v>
      </c>
      <c r="N53" s="6">
        <v>0</v>
      </c>
      <c r="O53" s="2">
        <f t="shared" si="15"/>
        <v>21448</v>
      </c>
      <c r="P53" s="7"/>
      <c r="Q53" s="2">
        <f t="shared" si="0"/>
        <v>1930.32</v>
      </c>
      <c r="R53" s="2">
        <f t="shared" si="16"/>
        <v>579.65</v>
      </c>
      <c r="S53" s="2">
        <f t="shared" si="17"/>
        <v>536.20000000000005</v>
      </c>
      <c r="T53" s="8">
        <f t="shared" si="18"/>
        <v>4042.81</v>
      </c>
      <c r="U53" s="9">
        <f t="shared" si="19"/>
        <v>7088.98</v>
      </c>
      <c r="V53" s="10">
        <f t="shared" si="20"/>
        <v>7180</v>
      </c>
      <c r="W53" s="11">
        <f t="shared" si="23"/>
        <v>7179.02</v>
      </c>
      <c r="X53" s="195">
        <f>ROUND(V53+W53,2)</f>
        <v>14359.02</v>
      </c>
      <c r="Y53" s="196">
        <v>23</v>
      </c>
      <c r="Z53" s="14">
        <f t="shared" si="2"/>
        <v>2573.7599999999998</v>
      </c>
      <c r="AA53" s="15"/>
      <c r="AB53" s="16">
        <v>100</v>
      </c>
      <c r="AC53" s="2">
        <f t="shared" si="28"/>
        <v>536.20000000000005</v>
      </c>
      <c r="AD53" s="17">
        <v>200</v>
      </c>
      <c r="AE53" s="18">
        <f t="shared" si="24"/>
        <v>14359.02</v>
      </c>
      <c r="AF53" s="19">
        <f t="shared" si="25"/>
        <v>7179.51</v>
      </c>
      <c r="AG53" s="3">
        <v>23</v>
      </c>
      <c r="AH53" s="31" t="s">
        <v>147</v>
      </c>
      <c r="AI53" s="32" t="s">
        <v>153</v>
      </c>
      <c r="AJ53" s="176">
        <f t="shared" si="6"/>
        <v>0</v>
      </c>
      <c r="AK53" s="392">
        <f t="shared" si="7"/>
        <v>1930.32</v>
      </c>
      <c r="AL53" s="2"/>
      <c r="AM53" s="2"/>
      <c r="AN53" s="2"/>
      <c r="AO53" s="2"/>
      <c r="AP53" s="2"/>
      <c r="AQ53" s="2"/>
      <c r="AR53" s="2"/>
      <c r="AS53" s="2">
        <f t="shared" si="8"/>
        <v>1930.32</v>
      </c>
      <c r="AT53" s="21">
        <v>200</v>
      </c>
      <c r="AU53" s="21"/>
      <c r="AV53" s="2">
        <v>379.65</v>
      </c>
      <c r="AW53" s="2">
        <f t="shared" si="21"/>
        <v>579.65</v>
      </c>
      <c r="AX53" s="2">
        <f t="shared" si="29"/>
        <v>536.20000000000005</v>
      </c>
      <c r="AY53" s="2"/>
      <c r="AZ53" s="393">
        <v>3788.1</v>
      </c>
      <c r="BA53" s="2"/>
      <c r="BB53" s="2">
        <v>254.71</v>
      </c>
      <c r="BC53" s="2"/>
      <c r="BD53" s="2"/>
      <c r="BE53" s="8">
        <f t="shared" si="22"/>
        <v>4042.81</v>
      </c>
      <c r="BF53" s="22">
        <f t="shared" si="26"/>
        <v>7088.98</v>
      </c>
    </row>
    <row r="54" spans="1:58" s="29" customFormat="1" ht="23.1" customHeight="1" x14ac:dyDescent="0.35">
      <c r="A54" s="3"/>
      <c r="B54" s="31"/>
      <c r="C54" s="32" t="s">
        <v>159</v>
      </c>
      <c r="D54" s="2"/>
      <c r="E54" s="2"/>
      <c r="F54" s="176">
        <f t="shared" si="11"/>
        <v>0</v>
      </c>
      <c r="G54" s="176"/>
      <c r="H54" s="176"/>
      <c r="I54" s="176">
        <f t="shared" si="12"/>
        <v>0</v>
      </c>
      <c r="J54" s="176">
        <f t="shared" ref="J54:J115" si="30">F54+G54+H54</f>
        <v>0</v>
      </c>
      <c r="K54" s="391">
        <f t="shared" si="14"/>
        <v>0</v>
      </c>
      <c r="L54" s="6"/>
      <c r="M54" s="6"/>
      <c r="N54" s="6"/>
      <c r="O54" s="2">
        <f t="shared" si="15"/>
        <v>0</v>
      </c>
      <c r="P54" s="7"/>
      <c r="Q54" s="2">
        <f t="shared" si="0"/>
        <v>0</v>
      </c>
      <c r="R54" s="2">
        <f t="shared" si="16"/>
        <v>0</v>
      </c>
      <c r="S54" s="2">
        <f t="shared" si="17"/>
        <v>0</v>
      </c>
      <c r="T54" s="8">
        <f t="shared" si="18"/>
        <v>0</v>
      </c>
      <c r="U54" s="9">
        <f t="shared" si="19"/>
        <v>0</v>
      </c>
      <c r="V54" s="10">
        <f t="shared" si="20"/>
        <v>0</v>
      </c>
      <c r="W54" s="11">
        <f t="shared" si="23"/>
        <v>0</v>
      </c>
      <c r="X54" s="195"/>
      <c r="Y54" s="196"/>
      <c r="Z54" s="14">
        <f t="shared" si="2"/>
        <v>0</v>
      </c>
      <c r="AA54" s="15"/>
      <c r="AB54" s="16"/>
      <c r="AC54" s="2">
        <f t="shared" si="28"/>
        <v>0</v>
      </c>
      <c r="AD54" s="27"/>
      <c r="AE54" s="18">
        <f t="shared" si="24"/>
        <v>0</v>
      </c>
      <c r="AF54" s="19">
        <f t="shared" si="25"/>
        <v>0</v>
      </c>
      <c r="AG54" s="3"/>
      <c r="AH54" s="31"/>
      <c r="AI54" s="32" t="s">
        <v>159</v>
      </c>
      <c r="AJ54" s="176">
        <f t="shared" si="6"/>
        <v>0</v>
      </c>
      <c r="AK54" s="392">
        <f t="shared" si="7"/>
        <v>0</v>
      </c>
      <c r="AL54" s="2"/>
      <c r="AM54" s="2"/>
      <c r="AN54" s="2"/>
      <c r="AO54" s="2"/>
      <c r="AP54" s="2"/>
      <c r="AQ54" s="2"/>
      <c r="AR54" s="2"/>
      <c r="AS54" s="2">
        <f t="shared" si="8"/>
        <v>0</v>
      </c>
      <c r="AT54" s="21"/>
      <c r="AU54" s="21"/>
      <c r="AV54" s="2"/>
      <c r="AW54" s="2">
        <f t="shared" si="21"/>
        <v>0</v>
      </c>
      <c r="AX54" s="2">
        <f t="shared" si="29"/>
        <v>0</v>
      </c>
      <c r="AY54" s="2"/>
      <c r="AZ54" s="2"/>
      <c r="BA54" s="2"/>
      <c r="BB54" s="2"/>
      <c r="BC54" s="2"/>
      <c r="BD54" s="2"/>
      <c r="BE54" s="8">
        <f t="shared" si="22"/>
        <v>0</v>
      </c>
      <c r="BF54" s="22">
        <f t="shared" si="26"/>
        <v>0</v>
      </c>
    </row>
    <row r="55" spans="1:58" s="29" customFormat="1" ht="23.1" customHeight="1" x14ac:dyDescent="0.35">
      <c r="A55" s="3">
        <v>24</v>
      </c>
      <c r="B55" s="4" t="s">
        <v>45</v>
      </c>
      <c r="C55" s="25" t="s">
        <v>46</v>
      </c>
      <c r="D55" s="2">
        <v>14678</v>
      </c>
      <c r="E55" s="2">
        <v>587</v>
      </c>
      <c r="F55" s="176">
        <f t="shared" si="11"/>
        <v>15265</v>
      </c>
      <c r="G55" s="176">
        <v>587</v>
      </c>
      <c r="H55" s="176">
        <v>119</v>
      </c>
      <c r="I55" s="176">
        <f t="shared" si="12"/>
        <v>15852</v>
      </c>
      <c r="J55" s="176">
        <f t="shared" si="30"/>
        <v>15971</v>
      </c>
      <c r="K55" s="391">
        <f t="shared" si="14"/>
        <v>0</v>
      </c>
      <c r="L55" s="6">
        <v>0</v>
      </c>
      <c r="M55" s="6">
        <v>0</v>
      </c>
      <c r="N55" s="6">
        <v>0</v>
      </c>
      <c r="O55" s="2">
        <f t="shared" si="15"/>
        <v>15971</v>
      </c>
      <c r="P55" s="7">
        <v>0</v>
      </c>
      <c r="Q55" s="2">
        <f t="shared" si="0"/>
        <v>4979.59</v>
      </c>
      <c r="R55" s="2">
        <f t="shared" si="16"/>
        <v>200</v>
      </c>
      <c r="S55" s="2">
        <f t="shared" si="17"/>
        <v>399.27</v>
      </c>
      <c r="T55" s="8">
        <f t="shared" si="18"/>
        <v>200</v>
      </c>
      <c r="U55" s="9">
        <f t="shared" si="19"/>
        <v>5778.86</v>
      </c>
      <c r="V55" s="10">
        <f t="shared" si="20"/>
        <v>5096</v>
      </c>
      <c r="W55" s="11">
        <f t="shared" si="23"/>
        <v>5096.1399999999994</v>
      </c>
      <c r="X55" s="195">
        <f>ROUND(V55+W55,2)</f>
        <v>10192.14</v>
      </c>
      <c r="Y55" s="196">
        <v>24</v>
      </c>
      <c r="Z55" s="14">
        <f t="shared" si="2"/>
        <v>1916.52</v>
      </c>
      <c r="AA55" s="15">
        <v>0</v>
      </c>
      <c r="AB55" s="16">
        <v>100</v>
      </c>
      <c r="AC55" s="2">
        <f t="shared" si="28"/>
        <v>399.28</v>
      </c>
      <c r="AD55" s="17">
        <v>200</v>
      </c>
      <c r="AE55" s="18">
        <f t="shared" si="24"/>
        <v>10192.14</v>
      </c>
      <c r="AF55" s="19">
        <f t="shared" si="25"/>
        <v>5096.07</v>
      </c>
      <c r="AG55" s="3">
        <v>24</v>
      </c>
      <c r="AH55" s="4" t="s">
        <v>45</v>
      </c>
      <c r="AI55" s="25" t="s">
        <v>46</v>
      </c>
      <c r="AJ55" s="176">
        <f t="shared" si="6"/>
        <v>0</v>
      </c>
      <c r="AK55" s="392">
        <f t="shared" si="7"/>
        <v>1437.3899999999999</v>
      </c>
      <c r="AL55" s="2">
        <v>0</v>
      </c>
      <c r="AM55" s="2">
        <v>0</v>
      </c>
      <c r="AN55" s="2">
        <v>0</v>
      </c>
      <c r="AO55" s="2">
        <v>0</v>
      </c>
      <c r="AP55" s="2">
        <v>3542.2</v>
      </c>
      <c r="AQ55" s="2"/>
      <c r="AR55" s="2">
        <v>0</v>
      </c>
      <c r="AS55" s="2">
        <f t="shared" si="8"/>
        <v>4979.59</v>
      </c>
      <c r="AT55" s="21">
        <v>200</v>
      </c>
      <c r="AU55" s="21"/>
      <c r="AV55" s="2">
        <v>0</v>
      </c>
      <c r="AW55" s="2">
        <f t="shared" si="21"/>
        <v>200</v>
      </c>
      <c r="AX55" s="2">
        <f t="shared" si="29"/>
        <v>399.27</v>
      </c>
      <c r="AY55" s="2"/>
      <c r="AZ55" s="2">
        <v>0</v>
      </c>
      <c r="BA55" s="2">
        <v>100</v>
      </c>
      <c r="BB55" s="2">
        <v>100</v>
      </c>
      <c r="BC55" s="2"/>
      <c r="BD55" s="2">
        <v>0</v>
      </c>
      <c r="BE55" s="8">
        <f t="shared" si="22"/>
        <v>200</v>
      </c>
      <c r="BF55" s="22">
        <f t="shared" si="26"/>
        <v>5778.8600000000006</v>
      </c>
    </row>
    <row r="56" spans="1:58" s="29" customFormat="1" ht="23.1" customHeight="1" x14ac:dyDescent="0.35">
      <c r="A56" s="3"/>
      <c r="B56" s="31"/>
      <c r="C56" s="32"/>
      <c r="D56" s="2"/>
      <c r="E56" s="2"/>
      <c r="F56" s="176">
        <f t="shared" si="11"/>
        <v>0</v>
      </c>
      <c r="G56" s="176"/>
      <c r="H56" s="394" t="s">
        <v>179</v>
      </c>
      <c r="I56" s="176">
        <f t="shared" si="12"/>
        <v>0</v>
      </c>
      <c r="J56" s="176"/>
      <c r="K56" s="391">
        <f t="shared" si="14"/>
        <v>0</v>
      </c>
      <c r="L56" s="6"/>
      <c r="M56" s="6"/>
      <c r="N56" s="6"/>
      <c r="O56" s="2">
        <f t="shared" si="15"/>
        <v>0</v>
      </c>
      <c r="P56" s="7"/>
      <c r="Q56" s="2">
        <f t="shared" si="0"/>
        <v>0</v>
      </c>
      <c r="R56" s="2">
        <f t="shared" si="16"/>
        <v>0</v>
      </c>
      <c r="S56" s="2">
        <f t="shared" si="17"/>
        <v>0</v>
      </c>
      <c r="T56" s="8">
        <f t="shared" si="18"/>
        <v>0</v>
      </c>
      <c r="U56" s="9">
        <f t="shared" si="19"/>
        <v>0</v>
      </c>
      <c r="V56" s="10">
        <f t="shared" si="20"/>
        <v>0</v>
      </c>
      <c r="W56" s="11">
        <f t="shared" si="23"/>
        <v>0</v>
      </c>
      <c r="X56" s="195"/>
      <c r="Y56" s="196"/>
      <c r="Z56" s="14">
        <f t="shared" si="2"/>
        <v>0</v>
      </c>
      <c r="AA56" s="2"/>
      <c r="AB56" s="16"/>
      <c r="AC56" s="2">
        <f t="shared" si="28"/>
        <v>0</v>
      </c>
      <c r="AD56" s="27"/>
      <c r="AE56" s="18">
        <f t="shared" si="24"/>
        <v>0</v>
      </c>
      <c r="AF56" s="19">
        <f t="shared" si="25"/>
        <v>0</v>
      </c>
      <c r="AG56" s="3"/>
      <c r="AH56" s="31"/>
      <c r="AI56" s="32"/>
      <c r="AJ56" s="176">
        <f t="shared" si="6"/>
        <v>0</v>
      </c>
      <c r="AK56" s="392">
        <f t="shared" si="7"/>
        <v>0</v>
      </c>
      <c r="AL56" s="2"/>
      <c r="AM56" s="2"/>
      <c r="AN56" s="2"/>
      <c r="AO56" s="2"/>
      <c r="AP56" s="2"/>
      <c r="AQ56" s="2"/>
      <c r="AR56" s="2"/>
      <c r="AS56" s="2">
        <f t="shared" si="8"/>
        <v>0</v>
      </c>
      <c r="AT56" s="21"/>
      <c r="AU56" s="21"/>
      <c r="AV56" s="2"/>
      <c r="AW56" s="2">
        <f t="shared" si="21"/>
        <v>0</v>
      </c>
      <c r="AX56" s="2">
        <f t="shared" si="29"/>
        <v>0</v>
      </c>
      <c r="AY56" s="2"/>
      <c r="AZ56" s="2"/>
      <c r="BA56" s="2"/>
      <c r="BB56" s="2"/>
      <c r="BC56" s="2"/>
      <c r="BD56" s="2"/>
      <c r="BE56" s="8">
        <f t="shared" si="22"/>
        <v>0</v>
      </c>
      <c r="BF56" s="22">
        <f t="shared" si="26"/>
        <v>0</v>
      </c>
    </row>
    <row r="57" spans="1:58" s="23" customFormat="1" ht="23.1" customHeight="1" x14ac:dyDescent="0.35">
      <c r="A57" s="3">
        <v>26</v>
      </c>
      <c r="B57" s="28" t="s">
        <v>121</v>
      </c>
      <c r="C57" s="25" t="s">
        <v>27</v>
      </c>
      <c r="D57" s="2">
        <v>22483</v>
      </c>
      <c r="E57" s="2">
        <v>1068</v>
      </c>
      <c r="F57" s="176">
        <f t="shared" si="11"/>
        <v>23551</v>
      </c>
      <c r="G57" s="176">
        <v>1007</v>
      </c>
      <c r="H57" s="176">
        <v>0</v>
      </c>
      <c r="I57" s="176">
        <f t="shared" si="12"/>
        <v>24558</v>
      </c>
      <c r="J57" s="176">
        <f t="shared" si="30"/>
        <v>24558</v>
      </c>
      <c r="K57" s="391">
        <f t="shared" si="14"/>
        <v>0</v>
      </c>
      <c r="L57" s="6">
        <v>0</v>
      </c>
      <c r="M57" s="6">
        <v>0</v>
      </c>
      <c r="N57" s="6">
        <v>0</v>
      </c>
      <c r="O57" s="2">
        <f t="shared" si="15"/>
        <v>24558</v>
      </c>
      <c r="P57" s="7">
        <v>105.07</v>
      </c>
      <c r="Q57" s="2">
        <f t="shared" si="0"/>
        <v>2210.2199999999998</v>
      </c>
      <c r="R57" s="2">
        <f t="shared" si="16"/>
        <v>200</v>
      </c>
      <c r="S57" s="2">
        <f t="shared" si="17"/>
        <v>613.95000000000005</v>
      </c>
      <c r="T57" s="8">
        <f t="shared" si="18"/>
        <v>6166.26</v>
      </c>
      <c r="U57" s="9">
        <f t="shared" si="19"/>
        <v>9295.5</v>
      </c>
      <c r="V57" s="10">
        <f t="shared" si="20"/>
        <v>7631</v>
      </c>
      <c r="W57" s="11">
        <f t="shared" si="23"/>
        <v>7631.5</v>
      </c>
      <c r="X57" s="195">
        <f>ROUND(V57+W57,2)</f>
        <v>15262.5</v>
      </c>
      <c r="Y57" s="196">
        <v>26</v>
      </c>
      <c r="Z57" s="14">
        <f t="shared" si="2"/>
        <v>2946.96</v>
      </c>
      <c r="AA57" s="15">
        <v>0</v>
      </c>
      <c r="AB57" s="16">
        <v>100</v>
      </c>
      <c r="AC57" s="2">
        <f t="shared" si="28"/>
        <v>613.95000000000005</v>
      </c>
      <c r="AD57" s="17">
        <v>200</v>
      </c>
      <c r="AE57" s="18">
        <f t="shared" si="24"/>
        <v>15262.5</v>
      </c>
      <c r="AF57" s="19">
        <f t="shared" si="25"/>
        <v>7631.25</v>
      </c>
      <c r="AG57" s="3">
        <v>26</v>
      </c>
      <c r="AH57" s="28" t="s">
        <v>121</v>
      </c>
      <c r="AI57" s="25" t="s">
        <v>27</v>
      </c>
      <c r="AJ57" s="176">
        <f t="shared" si="6"/>
        <v>105.07</v>
      </c>
      <c r="AK57" s="392">
        <f t="shared" si="7"/>
        <v>2210.2199999999998</v>
      </c>
      <c r="AL57" s="2"/>
      <c r="AM57" s="2"/>
      <c r="AN57" s="2">
        <v>0</v>
      </c>
      <c r="AO57" s="2">
        <v>0</v>
      </c>
      <c r="AP57" s="2">
        <v>0</v>
      </c>
      <c r="AQ57" s="2"/>
      <c r="AR57" s="2">
        <v>0</v>
      </c>
      <c r="AS57" s="2">
        <f t="shared" si="8"/>
        <v>2210.2199999999998</v>
      </c>
      <c r="AT57" s="21">
        <v>200</v>
      </c>
      <c r="AU57" s="21"/>
      <c r="AV57" s="2">
        <v>0</v>
      </c>
      <c r="AW57" s="2">
        <f t="shared" si="21"/>
        <v>200</v>
      </c>
      <c r="AX57" s="2">
        <f t="shared" si="29"/>
        <v>613.95000000000005</v>
      </c>
      <c r="AY57" s="26">
        <v>0</v>
      </c>
      <c r="AZ57" s="393">
        <v>5966.26</v>
      </c>
      <c r="BA57" s="2">
        <v>100</v>
      </c>
      <c r="BB57" s="2">
        <v>100</v>
      </c>
      <c r="BC57" s="2"/>
      <c r="BD57" s="2">
        <v>0</v>
      </c>
      <c r="BE57" s="8">
        <f t="shared" si="22"/>
        <v>6166.26</v>
      </c>
      <c r="BF57" s="22">
        <f t="shared" si="26"/>
        <v>9295.5</v>
      </c>
    </row>
    <row r="58" spans="1:58" s="23" customFormat="1" ht="23.1" customHeight="1" x14ac:dyDescent="0.35">
      <c r="A58" s="3"/>
      <c r="B58" s="28" t="s">
        <v>120</v>
      </c>
      <c r="C58" s="25" t="s">
        <v>49</v>
      </c>
      <c r="D58" s="2"/>
      <c r="E58" s="2"/>
      <c r="F58" s="176">
        <f t="shared" si="11"/>
        <v>0</v>
      </c>
      <c r="G58" s="176"/>
      <c r="H58" s="176"/>
      <c r="I58" s="176">
        <f t="shared" si="12"/>
        <v>0</v>
      </c>
      <c r="J58" s="176">
        <f t="shared" si="30"/>
        <v>0</v>
      </c>
      <c r="K58" s="391">
        <f t="shared" si="14"/>
        <v>0</v>
      </c>
      <c r="L58" s="6"/>
      <c r="M58" s="6"/>
      <c r="N58" s="6"/>
      <c r="O58" s="2">
        <f t="shared" si="15"/>
        <v>0</v>
      </c>
      <c r="P58" s="7"/>
      <c r="Q58" s="2">
        <f t="shared" si="0"/>
        <v>0</v>
      </c>
      <c r="R58" s="2">
        <f t="shared" si="16"/>
        <v>0</v>
      </c>
      <c r="S58" s="2">
        <f t="shared" si="17"/>
        <v>0</v>
      </c>
      <c r="T58" s="8">
        <f t="shared" si="18"/>
        <v>0</v>
      </c>
      <c r="U58" s="9">
        <f t="shared" si="19"/>
        <v>0</v>
      </c>
      <c r="V58" s="10">
        <f t="shared" si="20"/>
        <v>0</v>
      </c>
      <c r="W58" s="11">
        <f t="shared" si="23"/>
        <v>0</v>
      </c>
      <c r="X58" s="195"/>
      <c r="Y58" s="196"/>
      <c r="Z58" s="14">
        <f t="shared" si="2"/>
        <v>0</v>
      </c>
      <c r="AA58" s="2"/>
      <c r="AB58" s="33"/>
      <c r="AC58" s="2">
        <f t="shared" si="28"/>
        <v>0</v>
      </c>
      <c r="AD58" s="27"/>
      <c r="AE58" s="18">
        <f t="shared" si="24"/>
        <v>0</v>
      </c>
      <c r="AF58" s="19">
        <f t="shared" si="25"/>
        <v>0</v>
      </c>
      <c r="AG58" s="3"/>
      <c r="AH58" s="28" t="s">
        <v>120</v>
      </c>
      <c r="AI58" s="25" t="s">
        <v>49</v>
      </c>
      <c r="AJ58" s="176">
        <f t="shared" si="6"/>
        <v>0</v>
      </c>
      <c r="AK58" s="392">
        <f t="shared" si="7"/>
        <v>0</v>
      </c>
      <c r="AL58" s="2"/>
      <c r="AM58" s="2"/>
      <c r="AN58" s="2"/>
      <c r="AO58" s="2"/>
      <c r="AP58" s="2"/>
      <c r="AQ58" s="2"/>
      <c r="AR58" s="2"/>
      <c r="AS58" s="2">
        <f t="shared" si="8"/>
        <v>0</v>
      </c>
      <c r="AT58" s="21"/>
      <c r="AU58" s="21"/>
      <c r="AV58" s="2"/>
      <c r="AW58" s="2">
        <f t="shared" si="21"/>
        <v>0</v>
      </c>
      <c r="AX58" s="2">
        <f t="shared" si="29"/>
        <v>0</v>
      </c>
      <c r="AY58" s="26"/>
      <c r="AZ58" s="2"/>
      <c r="BA58" s="2"/>
      <c r="BB58" s="2"/>
      <c r="BC58" s="2"/>
      <c r="BD58" s="2"/>
      <c r="BE58" s="8">
        <f t="shared" si="22"/>
        <v>0</v>
      </c>
      <c r="BF58" s="22">
        <f t="shared" si="26"/>
        <v>0</v>
      </c>
    </row>
    <row r="59" spans="1:58" s="23" customFormat="1" ht="23.1" customHeight="1" x14ac:dyDescent="0.35">
      <c r="A59" s="3">
        <v>27</v>
      </c>
      <c r="B59" s="28" t="s">
        <v>148</v>
      </c>
      <c r="C59" s="25" t="s">
        <v>160</v>
      </c>
      <c r="D59" s="2">
        <v>21211</v>
      </c>
      <c r="E59" s="2">
        <v>1008</v>
      </c>
      <c r="F59" s="176">
        <f t="shared" si="11"/>
        <v>22219</v>
      </c>
      <c r="G59" s="176">
        <v>1007</v>
      </c>
      <c r="H59" s="176"/>
      <c r="I59" s="176">
        <f t="shared" si="12"/>
        <v>23226</v>
      </c>
      <c r="J59" s="176">
        <f t="shared" si="30"/>
        <v>23226</v>
      </c>
      <c r="K59" s="391">
        <f t="shared" si="14"/>
        <v>0</v>
      </c>
      <c r="L59" s="6">
        <v>0</v>
      </c>
      <c r="M59" s="6">
        <v>0</v>
      </c>
      <c r="N59" s="6">
        <v>0</v>
      </c>
      <c r="O59" s="2">
        <f t="shared" si="15"/>
        <v>23226</v>
      </c>
      <c r="P59" s="7"/>
      <c r="Q59" s="2">
        <f t="shared" si="0"/>
        <v>2090.34</v>
      </c>
      <c r="R59" s="2">
        <f t="shared" si="16"/>
        <v>200</v>
      </c>
      <c r="S59" s="2">
        <f t="shared" si="17"/>
        <v>580.65</v>
      </c>
      <c r="T59" s="8">
        <f t="shared" si="18"/>
        <v>100</v>
      </c>
      <c r="U59" s="9">
        <f t="shared" si="19"/>
        <v>2970.99</v>
      </c>
      <c r="V59" s="10">
        <f t="shared" si="20"/>
        <v>10128</v>
      </c>
      <c r="W59" s="11">
        <f t="shared" si="23"/>
        <v>10127.010000000002</v>
      </c>
      <c r="X59" s="195">
        <f>ROUND(V59+W59,2)</f>
        <v>20255.009999999998</v>
      </c>
      <c r="Y59" s="196">
        <v>27</v>
      </c>
      <c r="Z59" s="14">
        <f t="shared" si="2"/>
        <v>2787.12</v>
      </c>
      <c r="AA59" s="15"/>
      <c r="AB59" s="16">
        <v>100</v>
      </c>
      <c r="AC59" s="2">
        <f t="shared" si="28"/>
        <v>580.65</v>
      </c>
      <c r="AD59" s="17">
        <v>200</v>
      </c>
      <c r="AE59" s="18">
        <f t="shared" si="24"/>
        <v>20255.010000000002</v>
      </c>
      <c r="AF59" s="19">
        <f t="shared" si="25"/>
        <v>10127.505000000001</v>
      </c>
      <c r="AG59" s="3">
        <v>27</v>
      </c>
      <c r="AH59" s="28" t="s">
        <v>148</v>
      </c>
      <c r="AI59" s="25" t="s">
        <v>160</v>
      </c>
      <c r="AJ59" s="176">
        <f t="shared" si="6"/>
        <v>0</v>
      </c>
      <c r="AK59" s="392">
        <f t="shared" si="7"/>
        <v>2090.34</v>
      </c>
      <c r="AL59" s="2"/>
      <c r="AM59" s="2"/>
      <c r="AN59" s="2"/>
      <c r="AO59" s="2"/>
      <c r="AP59" s="2"/>
      <c r="AQ59" s="2"/>
      <c r="AR59" s="2"/>
      <c r="AS59" s="2">
        <f t="shared" si="8"/>
        <v>2090.34</v>
      </c>
      <c r="AT59" s="21">
        <v>200</v>
      </c>
      <c r="AU59" s="21"/>
      <c r="AV59" s="2"/>
      <c r="AW59" s="2">
        <f t="shared" si="21"/>
        <v>200</v>
      </c>
      <c r="AX59" s="2">
        <f t="shared" si="29"/>
        <v>580.65</v>
      </c>
      <c r="AY59" s="26"/>
      <c r="AZ59" s="2"/>
      <c r="BA59" s="2"/>
      <c r="BB59" s="2">
        <v>100</v>
      </c>
      <c r="BC59" s="2"/>
      <c r="BD59" s="2"/>
      <c r="BE59" s="8">
        <f t="shared" si="22"/>
        <v>100</v>
      </c>
      <c r="BF59" s="22">
        <f t="shared" si="26"/>
        <v>2970.9900000000002</v>
      </c>
    </row>
    <row r="60" spans="1:58" s="23" customFormat="1" ht="23.1" customHeight="1" x14ac:dyDescent="0.35">
      <c r="A60" s="3"/>
      <c r="B60" s="28"/>
      <c r="C60" s="25" t="s">
        <v>49</v>
      </c>
      <c r="D60" s="2"/>
      <c r="E60" s="2"/>
      <c r="F60" s="176">
        <f t="shared" si="11"/>
        <v>0</v>
      </c>
      <c r="G60" s="176"/>
      <c r="H60" s="176"/>
      <c r="I60" s="176">
        <f t="shared" si="12"/>
        <v>0</v>
      </c>
      <c r="J60" s="176">
        <f t="shared" si="30"/>
        <v>0</v>
      </c>
      <c r="K60" s="391">
        <f t="shared" si="14"/>
        <v>0</v>
      </c>
      <c r="L60" s="6"/>
      <c r="M60" s="6"/>
      <c r="N60" s="6"/>
      <c r="O60" s="2">
        <f t="shared" si="15"/>
        <v>0</v>
      </c>
      <c r="P60" s="7"/>
      <c r="Q60" s="2">
        <f t="shared" si="0"/>
        <v>0</v>
      </c>
      <c r="R60" s="2">
        <f t="shared" si="16"/>
        <v>0</v>
      </c>
      <c r="S60" s="2">
        <f t="shared" si="17"/>
        <v>0</v>
      </c>
      <c r="T60" s="8">
        <f t="shared" si="18"/>
        <v>0</v>
      </c>
      <c r="U60" s="9">
        <f t="shared" si="19"/>
        <v>0</v>
      </c>
      <c r="V60" s="10">
        <f t="shared" si="20"/>
        <v>0</v>
      </c>
      <c r="W60" s="11">
        <f t="shared" si="23"/>
        <v>0</v>
      </c>
      <c r="X60" s="195"/>
      <c r="Y60" s="196"/>
      <c r="Z60" s="14">
        <f t="shared" si="2"/>
        <v>0</v>
      </c>
      <c r="AA60" s="15"/>
      <c r="AB60" s="16"/>
      <c r="AC60" s="2">
        <f t="shared" si="28"/>
        <v>0</v>
      </c>
      <c r="AD60" s="27"/>
      <c r="AE60" s="18">
        <f t="shared" si="24"/>
        <v>0</v>
      </c>
      <c r="AF60" s="19">
        <f t="shared" si="25"/>
        <v>0</v>
      </c>
      <c r="AG60" s="3"/>
      <c r="AH60" s="28"/>
      <c r="AI60" s="25" t="s">
        <v>49</v>
      </c>
      <c r="AJ60" s="176">
        <f t="shared" si="6"/>
        <v>0</v>
      </c>
      <c r="AK60" s="392">
        <f t="shared" si="7"/>
        <v>0</v>
      </c>
      <c r="AL60" s="2"/>
      <c r="AM60" s="2"/>
      <c r="AN60" s="2"/>
      <c r="AO60" s="2"/>
      <c r="AP60" s="2"/>
      <c r="AQ60" s="2"/>
      <c r="AR60" s="2"/>
      <c r="AS60" s="2">
        <f t="shared" si="8"/>
        <v>0</v>
      </c>
      <c r="AT60" s="21"/>
      <c r="AU60" s="21"/>
      <c r="AV60" s="2"/>
      <c r="AW60" s="2">
        <f t="shared" si="21"/>
        <v>0</v>
      </c>
      <c r="AX60" s="2">
        <f t="shared" si="29"/>
        <v>0</v>
      </c>
      <c r="AY60" s="26"/>
      <c r="AZ60" s="2"/>
      <c r="BA60" s="2"/>
      <c r="BB60" s="2"/>
      <c r="BC60" s="2"/>
      <c r="BD60" s="2"/>
      <c r="BE60" s="8">
        <f t="shared" si="22"/>
        <v>0</v>
      </c>
      <c r="BF60" s="22">
        <f t="shared" si="26"/>
        <v>0</v>
      </c>
    </row>
    <row r="61" spans="1:58" s="29" customFormat="1" ht="23.1" customHeight="1" x14ac:dyDescent="0.35">
      <c r="A61" s="3">
        <v>28</v>
      </c>
      <c r="B61" s="28" t="s">
        <v>50</v>
      </c>
      <c r="C61" s="32" t="s">
        <v>27</v>
      </c>
      <c r="D61" s="2">
        <v>13780</v>
      </c>
      <c r="E61" s="2">
        <v>551</v>
      </c>
      <c r="F61" s="176">
        <f t="shared" si="11"/>
        <v>14331</v>
      </c>
      <c r="G61" s="176">
        <v>531</v>
      </c>
      <c r="H61" s="176">
        <v>0</v>
      </c>
      <c r="I61" s="176">
        <f t="shared" si="12"/>
        <v>14862</v>
      </c>
      <c r="J61" s="176">
        <f t="shared" si="30"/>
        <v>14862</v>
      </c>
      <c r="K61" s="391">
        <f t="shared" si="14"/>
        <v>0</v>
      </c>
      <c r="L61" s="6">
        <v>0</v>
      </c>
      <c r="M61" s="6">
        <v>0</v>
      </c>
      <c r="N61" s="6">
        <v>0</v>
      </c>
      <c r="O61" s="2">
        <f t="shared" si="15"/>
        <v>14862</v>
      </c>
      <c r="P61" s="7">
        <v>0</v>
      </c>
      <c r="Q61" s="2">
        <f t="shared" si="0"/>
        <v>4802.6000000000004</v>
      </c>
      <c r="R61" s="2">
        <f t="shared" si="16"/>
        <v>648.79999999999995</v>
      </c>
      <c r="S61" s="2">
        <f t="shared" si="17"/>
        <v>371.55</v>
      </c>
      <c r="T61" s="8">
        <f t="shared" si="18"/>
        <v>4039.05</v>
      </c>
      <c r="U61" s="9">
        <f t="shared" si="19"/>
        <v>9862</v>
      </c>
      <c r="V61" s="10">
        <f t="shared" si="20"/>
        <v>2500</v>
      </c>
      <c r="W61" s="11">
        <f t="shared" si="23"/>
        <v>2500</v>
      </c>
      <c r="X61" s="195">
        <f>ROUND(V61+W61,2)</f>
        <v>5000</v>
      </c>
      <c r="Y61" s="196">
        <v>28</v>
      </c>
      <c r="Z61" s="14">
        <f t="shared" si="2"/>
        <v>1783.4399999999998</v>
      </c>
      <c r="AA61" s="15">
        <v>0</v>
      </c>
      <c r="AB61" s="16">
        <v>100</v>
      </c>
      <c r="AC61" s="2">
        <f t="shared" si="28"/>
        <v>371.55</v>
      </c>
      <c r="AD61" s="17">
        <v>200</v>
      </c>
      <c r="AE61" s="18">
        <f t="shared" si="24"/>
        <v>5000</v>
      </c>
      <c r="AF61" s="19">
        <f t="shared" si="25"/>
        <v>2500</v>
      </c>
      <c r="AG61" s="3">
        <v>28</v>
      </c>
      <c r="AH61" s="28" t="s">
        <v>50</v>
      </c>
      <c r="AI61" s="32" t="s">
        <v>27</v>
      </c>
      <c r="AJ61" s="176">
        <f t="shared" si="6"/>
        <v>0</v>
      </c>
      <c r="AK61" s="392">
        <f t="shared" si="7"/>
        <v>1337.58</v>
      </c>
      <c r="AL61" s="2">
        <v>0</v>
      </c>
      <c r="AM61" s="2">
        <v>0</v>
      </c>
      <c r="AN61" s="2">
        <v>0</v>
      </c>
      <c r="AO61" s="2">
        <v>0</v>
      </c>
      <c r="AP61" s="2">
        <v>2694.61</v>
      </c>
      <c r="AQ61" s="2"/>
      <c r="AR61" s="2">
        <v>770.41</v>
      </c>
      <c r="AS61" s="2">
        <f t="shared" si="8"/>
        <v>4802.6000000000004</v>
      </c>
      <c r="AT61" s="21">
        <v>200</v>
      </c>
      <c r="AU61" s="21"/>
      <c r="AV61" s="2">
        <v>448.8</v>
      </c>
      <c r="AW61" s="2">
        <f t="shared" si="21"/>
        <v>648.79999999999995</v>
      </c>
      <c r="AX61" s="2">
        <f t="shared" si="29"/>
        <v>371.55</v>
      </c>
      <c r="AY61" s="2">
        <v>0</v>
      </c>
      <c r="AZ61" s="393">
        <v>3156.75</v>
      </c>
      <c r="BA61" s="2">
        <v>782.3</v>
      </c>
      <c r="BB61" s="2">
        <v>100</v>
      </c>
      <c r="BC61" s="2">
        <v>0</v>
      </c>
      <c r="BD61" s="2">
        <v>0</v>
      </c>
      <c r="BE61" s="8">
        <f t="shared" si="22"/>
        <v>4039.05</v>
      </c>
      <c r="BF61" s="22">
        <f t="shared" si="26"/>
        <v>9862</v>
      </c>
    </row>
    <row r="62" spans="1:58" s="29" customFormat="1" ht="23.1" customHeight="1" x14ac:dyDescent="0.35">
      <c r="A62" s="3"/>
      <c r="B62" s="28"/>
      <c r="C62" s="25" t="s">
        <v>36</v>
      </c>
      <c r="D62" s="2"/>
      <c r="E62" s="2"/>
      <c r="F62" s="176">
        <f t="shared" si="11"/>
        <v>0</v>
      </c>
      <c r="G62" s="176"/>
      <c r="H62" s="176"/>
      <c r="I62" s="176">
        <f t="shared" si="12"/>
        <v>0</v>
      </c>
      <c r="J62" s="176">
        <f t="shared" si="30"/>
        <v>0</v>
      </c>
      <c r="K62" s="391">
        <f t="shared" si="14"/>
        <v>0</v>
      </c>
      <c r="L62" s="6"/>
      <c r="M62" s="6"/>
      <c r="N62" s="6"/>
      <c r="O62" s="2">
        <f t="shared" si="15"/>
        <v>0</v>
      </c>
      <c r="P62" s="7"/>
      <c r="Q62" s="2">
        <f t="shared" si="0"/>
        <v>0</v>
      </c>
      <c r="R62" s="2">
        <f t="shared" si="16"/>
        <v>0</v>
      </c>
      <c r="S62" s="2">
        <f t="shared" si="17"/>
        <v>0</v>
      </c>
      <c r="T62" s="8">
        <f t="shared" si="18"/>
        <v>0</v>
      </c>
      <c r="U62" s="9">
        <f t="shared" si="19"/>
        <v>0</v>
      </c>
      <c r="V62" s="10">
        <f t="shared" si="20"/>
        <v>0</v>
      </c>
      <c r="W62" s="11">
        <f t="shared" si="23"/>
        <v>0</v>
      </c>
      <c r="X62" s="195"/>
      <c r="Y62" s="196"/>
      <c r="Z62" s="14">
        <f t="shared" si="2"/>
        <v>0</v>
      </c>
      <c r="AA62" s="2"/>
      <c r="AB62" s="16"/>
      <c r="AC62" s="2">
        <f t="shared" si="28"/>
        <v>0</v>
      </c>
      <c r="AD62" s="27"/>
      <c r="AE62" s="18">
        <f t="shared" si="24"/>
        <v>0</v>
      </c>
      <c r="AF62" s="19">
        <f t="shared" si="25"/>
        <v>0</v>
      </c>
      <c r="AG62" s="3"/>
      <c r="AH62" s="28"/>
      <c r="AI62" s="25" t="s">
        <v>36</v>
      </c>
      <c r="AJ62" s="176">
        <f t="shared" si="6"/>
        <v>0</v>
      </c>
      <c r="AK62" s="392">
        <f t="shared" si="7"/>
        <v>0</v>
      </c>
      <c r="AL62" s="2"/>
      <c r="AM62" s="2"/>
      <c r="AN62" s="2"/>
      <c r="AO62" s="2"/>
      <c r="AP62" s="2"/>
      <c r="AQ62" s="2"/>
      <c r="AR62" s="2"/>
      <c r="AS62" s="2">
        <f t="shared" si="8"/>
        <v>0</v>
      </c>
      <c r="AT62" s="21"/>
      <c r="AU62" s="21"/>
      <c r="AV62" s="2"/>
      <c r="AW62" s="2">
        <f t="shared" si="21"/>
        <v>0</v>
      </c>
      <c r="AX62" s="2">
        <f t="shared" si="29"/>
        <v>0</v>
      </c>
      <c r="AY62" s="2"/>
      <c r="AZ62" s="2"/>
      <c r="BA62" s="2"/>
      <c r="BB62" s="2"/>
      <c r="BC62" s="26"/>
      <c r="BD62" s="2"/>
      <c r="BE62" s="8">
        <f t="shared" si="22"/>
        <v>0</v>
      </c>
      <c r="BF62" s="22">
        <f t="shared" si="26"/>
        <v>0</v>
      </c>
    </row>
    <row r="63" spans="1:58" s="29" customFormat="1" ht="23.1" customHeight="1" x14ac:dyDescent="0.35">
      <c r="A63" s="3">
        <v>29</v>
      </c>
      <c r="B63" s="28" t="s">
        <v>149</v>
      </c>
      <c r="C63" s="25" t="s">
        <v>153</v>
      </c>
      <c r="D63" s="2">
        <v>17553</v>
      </c>
      <c r="E63" s="2">
        <v>702</v>
      </c>
      <c r="F63" s="176">
        <f t="shared" si="11"/>
        <v>18255</v>
      </c>
      <c r="G63" s="176">
        <v>702</v>
      </c>
      <c r="H63" s="176"/>
      <c r="I63" s="176">
        <f t="shared" si="12"/>
        <v>18957</v>
      </c>
      <c r="J63" s="176">
        <f t="shared" si="30"/>
        <v>18957</v>
      </c>
      <c r="K63" s="391">
        <f t="shared" si="14"/>
        <v>0</v>
      </c>
      <c r="L63" s="6">
        <v>0</v>
      </c>
      <c r="M63" s="6">
        <v>0</v>
      </c>
      <c r="N63" s="6">
        <v>0</v>
      </c>
      <c r="O63" s="2">
        <f t="shared" si="15"/>
        <v>18957</v>
      </c>
      <c r="P63" s="7"/>
      <c r="Q63" s="2">
        <f t="shared" si="0"/>
        <v>4293.63</v>
      </c>
      <c r="R63" s="2">
        <f t="shared" si="16"/>
        <v>200</v>
      </c>
      <c r="S63" s="2">
        <f t="shared" si="17"/>
        <v>473.92</v>
      </c>
      <c r="T63" s="8">
        <f t="shared" si="18"/>
        <v>213.28</v>
      </c>
      <c r="U63" s="9">
        <f t="shared" si="19"/>
        <v>5180.83</v>
      </c>
      <c r="V63" s="10">
        <f t="shared" si="20"/>
        <v>6888</v>
      </c>
      <c r="W63" s="11">
        <f t="shared" si="23"/>
        <v>6888.17</v>
      </c>
      <c r="X63" s="195">
        <f>ROUND(V63+W63,2)</f>
        <v>13776.17</v>
      </c>
      <c r="Y63" s="196">
        <v>29</v>
      </c>
      <c r="Z63" s="14">
        <f t="shared" si="2"/>
        <v>2274.8399999999997</v>
      </c>
      <c r="AA63" s="15"/>
      <c r="AB63" s="2">
        <v>100</v>
      </c>
      <c r="AC63" s="2">
        <f t="shared" si="28"/>
        <v>473.93</v>
      </c>
      <c r="AD63" s="17">
        <v>200</v>
      </c>
      <c r="AE63" s="18">
        <f t="shared" si="24"/>
        <v>13776.17</v>
      </c>
      <c r="AF63" s="19">
        <f t="shared" si="25"/>
        <v>6888.085</v>
      </c>
      <c r="AG63" s="3">
        <v>29</v>
      </c>
      <c r="AH63" s="28" t="s">
        <v>149</v>
      </c>
      <c r="AI63" s="25" t="s">
        <v>153</v>
      </c>
      <c r="AJ63" s="176">
        <f t="shared" si="6"/>
        <v>0</v>
      </c>
      <c r="AK63" s="392">
        <f t="shared" si="7"/>
        <v>1706.1299999999999</v>
      </c>
      <c r="AL63" s="2"/>
      <c r="AM63" s="2"/>
      <c r="AN63" s="2"/>
      <c r="AO63" s="2"/>
      <c r="AP63" s="2"/>
      <c r="AQ63" s="2">
        <v>2587.5</v>
      </c>
      <c r="AR63" s="2"/>
      <c r="AS63" s="2">
        <f t="shared" si="8"/>
        <v>4293.63</v>
      </c>
      <c r="AT63" s="21">
        <v>200</v>
      </c>
      <c r="AU63" s="21"/>
      <c r="AV63" s="2"/>
      <c r="AW63" s="2">
        <f t="shared" si="21"/>
        <v>200</v>
      </c>
      <c r="AX63" s="2">
        <f t="shared" si="29"/>
        <v>473.92</v>
      </c>
      <c r="AY63" s="2"/>
      <c r="AZ63" s="2"/>
      <c r="BA63" s="2"/>
      <c r="BB63" s="2">
        <v>213.28</v>
      </c>
      <c r="BC63" s="26"/>
      <c r="BD63" s="2"/>
      <c r="BE63" s="8">
        <f t="shared" si="22"/>
        <v>213.28</v>
      </c>
      <c r="BF63" s="22">
        <f t="shared" si="26"/>
        <v>5180.83</v>
      </c>
    </row>
    <row r="64" spans="1:58" s="29" customFormat="1" ht="23.1" customHeight="1" x14ac:dyDescent="0.35">
      <c r="A64" s="3"/>
      <c r="B64" s="28"/>
      <c r="C64" s="25" t="s">
        <v>154</v>
      </c>
      <c r="D64" s="2"/>
      <c r="E64" s="2"/>
      <c r="F64" s="176">
        <f t="shared" si="11"/>
        <v>0</v>
      </c>
      <c r="G64" s="176"/>
      <c r="H64" s="176"/>
      <c r="I64" s="176">
        <f t="shared" si="12"/>
        <v>0</v>
      </c>
      <c r="J64" s="176">
        <f t="shared" si="30"/>
        <v>0</v>
      </c>
      <c r="K64" s="391">
        <f t="shared" si="14"/>
        <v>0</v>
      </c>
      <c r="L64" s="6"/>
      <c r="M64" s="6"/>
      <c r="N64" s="6"/>
      <c r="O64" s="2">
        <f t="shared" si="15"/>
        <v>0</v>
      </c>
      <c r="P64" s="7"/>
      <c r="Q64" s="2">
        <f t="shared" si="0"/>
        <v>0</v>
      </c>
      <c r="R64" s="2">
        <f t="shared" si="16"/>
        <v>0</v>
      </c>
      <c r="S64" s="2">
        <f t="shared" si="17"/>
        <v>0</v>
      </c>
      <c r="T64" s="8">
        <f t="shared" si="18"/>
        <v>0</v>
      </c>
      <c r="U64" s="9">
        <f t="shared" si="19"/>
        <v>0</v>
      </c>
      <c r="V64" s="10">
        <f t="shared" si="20"/>
        <v>0</v>
      </c>
      <c r="W64" s="11">
        <f t="shared" si="23"/>
        <v>0</v>
      </c>
      <c r="X64" s="195"/>
      <c r="Y64" s="196"/>
      <c r="Z64" s="14">
        <f t="shared" si="2"/>
        <v>0</v>
      </c>
      <c r="AA64" s="15"/>
      <c r="AB64" s="2">
        <f>J64*1%</f>
        <v>0</v>
      </c>
      <c r="AC64" s="2">
        <f t="shared" si="28"/>
        <v>0</v>
      </c>
      <c r="AD64" s="27"/>
      <c r="AE64" s="18">
        <f t="shared" si="24"/>
        <v>0</v>
      </c>
      <c r="AF64" s="19">
        <f t="shared" si="25"/>
        <v>0</v>
      </c>
      <c r="AG64" s="3"/>
      <c r="AH64" s="28"/>
      <c r="AI64" s="25" t="s">
        <v>154</v>
      </c>
      <c r="AJ64" s="176">
        <f t="shared" si="6"/>
        <v>0</v>
      </c>
      <c r="AK64" s="392">
        <f t="shared" si="7"/>
        <v>0</v>
      </c>
      <c r="AL64" s="2"/>
      <c r="AM64" s="2"/>
      <c r="AN64" s="2"/>
      <c r="AO64" s="2"/>
      <c r="AP64" s="2"/>
      <c r="AQ64" s="2"/>
      <c r="AR64" s="2"/>
      <c r="AS64" s="2">
        <f t="shared" si="8"/>
        <v>0</v>
      </c>
      <c r="AT64" s="21"/>
      <c r="AU64" s="21"/>
      <c r="AV64" s="2"/>
      <c r="AW64" s="2">
        <f t="shared" si="21"/>
        <v>0</v>
      </c>
      <c r="AX64" s="2">
        <f t="shared" si="29"/>
        <v>0</v>
      </c>
      <c r="AY64" s="2"/>
      <c r="AZ64" s="2"/>
      <c r="BA64" s="2"/>
      <c r="BB64" s="2"/>
      <c r="BC64" s="26"/>
      <c r="BD64" s="2"/>
      <c r="BE64" s="8">
        <f t="shared" si="22"/>
        <v>0</v>
      </c>
      <c r="BF64" s="22">
        <f t="shared" si="26"/>
        <v>0</v>
      </c>
    </row>
    <row r="65" spans="1:58" s="29" customFormat="1" ht="23.1" customHeight="1" x14ac:dyDescent="0.35">
      <c r="A65" s="3">
        <v>30</v>
      </c>
      <c r="B65" s="28" t="s">
        <v>150</v>
      </c>
      <c r="C65" s="25" t="s">
        <v>161</v>
      </c>
      <c r="D65" s="2">
        <v>27000</v>
      </c>
      <c r="E65" s="2">
        <v>1512</v>
      </c>
      <c r="F65" s="176">
        <f t="shared" si="11"/>
        <v>28512</v>
      </c>
      <c r="G65" s="176">
        <v>1512</v>
      </c>
      <c r="H65" s="176"/>
      <c r="I65" s="176">
        <f t="shared" si="12"/>
        <v>30024</v>
      </c>
      <c r="J65" s="176">
        <f t="shared" si="30"/>
        <v>30024</v>
      </c>
      <c r="K65" s="391">
        <f t="shared" si="14"/>
        <v>0</v>
      </c>
      <c r="L65" s="6">
        <v>0</v>
      </c>
      <c r="M65" s="6">
        <v>0</v>
      </c>
      <c r="N65" s="6">
        <v>0</v>
      </c>
      <c r="O65" s="2">
        <f t="shared" si="15"/>
        <v>30024</v>
      </c>
      <c r="P65" s="7">
        <v>830.69</v>
      </c>
      <c r="Q65" s="2">
        <f t="shared" si="0"/>
        <v>7827.57</v>
      </c>
      <c r="R65" s="2">
        <f t="shared" si="16"/>
        <v>200</v>
      </c>
      <c r="S65" s="2">
        <f t="shared" si="17"/>
        <v>750.6</v>
      </c>
      <c r="T65" s="8">
        <f t="shared" si="18"/>
        <v>8129.93</v>
      </c>
      <c r="U65" s="9">
        <f t="shared" si="19"/>
        <v>17738.79</v>
      </c>
      <c r="V65" s="10">
        <f t="shared" si="20"/>
        <v>6143</v>
      </c>
      <c r="W65" s="11">
        <f t="shared" si="23"/>
        <v>6142.2099999999991</v>
      </c>
      <c r="X65" s="195">
        <f>ROUND(V65+W65,2)</f>
        <v>12285.21</v>
      </c>
      <c r="Y65" s="196">
        <v>30</v>
      </c>
      <c r="Z65" s="14">
        <f t="shared" si="2"/>
        <v>3602.8799999999997</v>
      </c>
      <c r="AA65" s="15"/>
      <c r="AB65" s="16">
        <v>100</v>
      </c>
      <c r="AC65" s="2">
        <f t="shared" si="28"/>
        <v>750.6</v>
      </c>
      <c r="AD65" s="17">
        <v>200</v>
      </c>
      <c r="AE65" s="18">
        <f t="shared" si="24"/>
        <v>12285.21</v>
      </c>
      <c r="AF65" s="19">
        <f t="shared" si="25"/>
        <v>6142.6049999999996</v>
      </c>
      <c r="AG65" s="3">
        <v>30</v>
      </c>
      <c r="AH65" s="28" t="s">
        <v>150</v>
      </c>
      <c r="AI65" s="25" t="s">
        <v>161</v>
      </c>
      <c r="AJ65" s="176">
        <f t="shared" si="6"/>
        <v>830.69</v>
      </c>
      <c r="AK65" s="392">
        <f t="shared" si="7"/>
        <v>2702.16</v>
      </c>
      <c r="AL65" s="2"/>
      <c r="AM65" s="2"/>
      <c r="AN65" s="2"/>
      <c r="AO65" s="2"/>
      <c r="AP65" s="2">
        <v>2686.52</v>
      </c>
      <c r="AQ65" s="2">
        <v>1783.33</v>
      </c>
      <c r="AR65" s="2">
        <v>655.56</v>
      </c>
      <c r="AS65" s="2">
        <f t="shared" si="8"/>
        <v>7827.57</v>
      </c>
      <c r="AT65" s="21">
        <v>200</v>
      </c>
      <c r="AU65" s="21"/>
      <c r="AV65" s="2"/>
      <c r="AW65" s="2">
        <f t="shared" si="21"/>
        <v>200</v>
      </c>
      <c r="AX65" s="2">
        <f t="shared" si="29"/>
        <v>750.6</v>
      </c>
      <c r="AY65" s="2"/>
      <c r="AZ65" s="393">
        <v>7891.88</v>
      </c>
      <c r="BA65" s="2"/>
      <c r="BB65" s="2">
        <v>238.05</v>
      </c>
      <c r="BC65" s="26"/>
      <c r="BD65" s="2"/>
      <c r="BE65" s="8">
        <f t="shared" si="22"/>
        <v>8129.93</v>
      </c>
      <c r="BF65" s="22">
        <f t="shared" si="26"/>
        <v>17738.79</v>
      </c>
    </row>
    <row r="66" spans="1:58" s="29" customFormat="1" ht="23.1" customHeight="1" x14ac:dyDescent="0.35">
      <c r="A66" s="3"/>
      <c r="B66" s="28"/>
      <c r="C66" s="25" t="s">
        <v>162</v>
      </c>
      <c r="D66" s="2"/>
      <c r="E66" s="2"/>
      <c r="F66" s="176">
        <f t="shared" si="11"/>
        <v>0</v>
      </c>
      <c r="G66" s="176"/>
      <c r="H66" s="176"/>
      <c r="I66" s="176">
        <f t="shared" si="12"/>
        <v>0</v>
      </c>
      <c r="J66" s="176">
        <f t="shared" si="30"/>
        <v>0</v>
      </c>
      <c r="K66" s="391">
        <f t="shared" si="14"/>
        <v>0</v>
      </c>
      <c r="L66" s="6"/>
      <c r="M66" s="6"/>
      <c r="N66" s="6"/>
      <c r="O66" s="2">
        <f t="shared" si="15"/>
        <v>0</v>
      </c>
      <c r="P66" s="7"/>
      <c r="Q66" s="2">
        <f t="shared" si="0"/>
        <v>0</v>
      </c>
      <c r="R66" s="2">
        <f t="shared" si="16"/>
        <v>0</v>
      </c>
      <c r="S66" s="2">
        <f t="shared" si="17"/>
        <v>0</v>
      </c>
      <c r="T66" s="8">
        <f t="shared" si="18"/>
        <v>0</v>
      </c>
      <c r="U66" s="9">
        <f t="shared" si="19"/>
        <v>0</v>
      </c>
      <c r="V66" s="10">
        <f t="shared" si="20"/>
        <v>0</v>
      </c>
      <c r="W66" s="11">
        <f t="shared" si="23"/>
        <v>0</v>
      </c>
      <c r="X66" s="195"/>
      <c r="Y66" s="196"/>
      <c r="Z66" s="14">
        <f t="shared" si="2"/>
        <v>0</v>
      </c>
      <c r="AA66" s="15"/>
      <c r="AB66" s="33"/>
      <c r="AC66" s="2">
        <f t="shared" si="28"/>
        <v>0</v>
      </c>
      <c r="AD66" s="27"/>
      <c r="AE66" s="18">
        <f t="shared" si="24"/>
        <v>0</v>
      </c>
      <c r="AF66" s="19">
        <f t="shared" si="25"/>
        <v>0</v>
      </c>
      <c r="AG66" s="3"/>
      <c r="AH66" s="28"/>
      <c r="AI66" s="25" t="s">
        <v>162</v>
      </c>
      <c r="AJ66" s="176">
        <f t="shared" si="6"/>
        <v>0</v>
      </c>
      <c r="AK66" s="392">
        <f t="shared" si="7"/>
        <v>0</v>
      </c>
      <c r="AL66" s="2"/>
      <c r="AM66" s="2"/>
      <c r="AN66" s="2"/>
      <c r="AO66" s="2"/>
      <c r="AP66" s="2"/>
      <c r="AQ66" s="2"/>
      <c r="AR66" s="2"/>
      <c r="AS66" s="2">
        <f t="shared" si="8"/>
        <v>0</v>
      </c>
      <c r="AT66" s="21"/>
      <c r="AU66" s="21"/>
      <c r="AV66" s="2"/>
      <c r="AW66" s="2">
        <f t="shared" si="21"/>
        <v>0</v>
      </c>
      <c r="AX66" s="2">
        <f t="shared" si="29"/>
        <v>0</v>
      </c>
      <c r="AY66" s="2"/>
      <c r="AZ66" s="2"/>
      <c r="BA66" s="2"/>
      <c r="BB66" s="2"/>
      <c r="BC66" s="26"/>
      <c r="BD66" s="2"/>
      <c r="BE66" s="8">
        <f t="shared" si="22"/>
        <v>0</v>
      </c>
      <c r="BF66" s="22">
        <f t="shared" si="26"/>
        <v>0</v>
      </c>
    </row>
    <row r="67" spans="1:58" s="29" customFormat="1" ht="23.1" customHeight="1" x14ac:dyDescent="0.35">
      <c r="A67" s="3">
        <v>31</v>
      </c>
      <c r="B67" s="28" t="s">
        <v>151</v>
      </c>
      <c r="C67" s="25" t="s">
        <v>156</v>
      </c>
      <c r="D67" s="2">
        <v>27000</v>
      </c>
      <c r="E67" s="2">
        <v>1512</v>
      </c>
      <c r="F67" s="176">
        <f t="shared" si="11"/>
        <v>28512</v>
      </c>
      <c r="G67" s="176">
        <v>1512</v>
      </c>
      <c r="H67" s="176"/>
      <c r="I67" s="176">
        <f t="shared" si="12"/>
        <v>30024</v>
      </c>
      <c r="J67" s="176">
        <f t="shared" si="30"/>
        <v>30024</v>
      </c>
      <c r="K67" s="391">
        <f t="shared" si="14"/>
        <v>0</v>
      </c>
      <c r="L67" s="6">
        <v>0</v>
      </c>
      <c r="M67" s="6">
        <v>0</v>
      </c>
      <c r="N67" s="6">
        <v>0</v>
      </c>
      <c r="O67" s="2">
        <f t="shared" si="15"/>
        <v>30024</v>
      </c>
      <c r="P67" s="7">
        <v>830.69</v>
      </c>
      <c r="Q67" s="2">
        <f t="shared" si="0"/>
        <v>5848.84</v>
      </c>
      <c r="R67" s="2">
        <f t="shared" si="16"/>
        <v>200</v>
      </c>
      <c r="S67" s="2">
        <f t="shared" si="17"/>
        <v>750.6</v>
      </c>
      <c r="T67" s="8">
        <f t="shared" si="18"/>
        <v>250.55</v>
      </c>
      <c r="U67" s="9">
        <f t="shared" si="19"/>
        <v>7880.68</v>
      </c>
      <c r="V67" s="10">
        <f t="shared" si="20"/>
        <v>11072</v>
      </c>
      <c r="W67" s="11">
        <f t="shared" si="23"/>
        <v>11071.32</v>
      </c>
      <c r="X67" s="195">
        <f>ROUND(V67+W67,2)</f>
        <v>22143.32</v>
      </c>
      <c r="Y67" s="196">
        <v>31</v>
      </c>
      <c r="Z67" s="14">
        <f t="shared" si="2"/>
        <v>3602.8799999999997</v>
      </c>
      <c r="AA67" s="15"/>
      <c r="AB67" s="16">
        <v>100</v>
      </c>
      <c r="AC67" s="2">
        <f t="shared" si="28"/>
        <v>750.6</v>
      </c>
      <c r="AD67" s="17">
        <v>200</v>
      </c>
      <c r="AE67" s="18">
        <f t="shared" si="24"/>
        <v>22143.32</v>
      </c>
      <c r="AF67" s="19">
        <f t="shared" si="25"/>
        <v>11071.66</v>
      </c>
      <c r="AG67" s="3">
        <v>31</v>
      </c>
      <c r="AH67" s="28" t="s">
        <v>151</v>
      </c>
      <c r="AI67" s="25" t="s">
        <v>156</v>
      </c>
      <c r="AJ67" s="176">
        <f t="shared" si="6"/>
        <v>830.69</v>
      </c>
      <c r="AK67" s="392">
        <f t="shared" si="7"/>
        <v>2702.16</v>
      </c>
      <c r="AL67" s="2"/>
      <c r="AM67" s="2"/>
      <c r="AN67" s="2"/>
      <c r="AO67" s="2"/>
      <c r="AP67" s="2">
        <v>1363.35</v>
      </c>
      <c r="AQ67" s="2">
        <v>1783.33</v>
      </c>
      <c r="AR67" s="2"/>
      <c r="AS67" s="2">
        <f t="shared" si="8"/>
        <v>5848.84</v>
      </c>
      <c r="AT67" s="21">
        <v>200</v>
      </c>
      <c r="AU67" s="21"/>
      <c r="AV67" s="2"/>
      <c r="AW67" s="2">
        <f t="shared" si="21"/>
        <v>200</v>
      </c>
      <c r="AX67" s="2">
        <f t="shared" si="29"/>
        <v>750.6</v>
      </c>
      <c r="AY67" s="2"/>
      <c r="AZ67" s="2"/>
      <c r="BA67" s="2"/>
      <c r="BB67" s="2">
        <v>250.55</v>
      </c>
      <c r="BC67" s="26"/>
      <c r="BD67" s="2"/>
      <c r="BE67" s="8">
        <f t="shared" si="22"/>
        <v>250.55</v>
      </c>
      <c r="BF67" s="22">
        <f t="shared" si="26"/>
        <v>7880.6800000000012</v>
      </c>
    </row>
    <row r="68" spans="1:58" s="29" customFormat="1" ht="23.1" customHeight="1" x14ac:dyDescent="0.35">
      <c r="A68" s="3"/>
      <c r="B68" s="28"/>
      <c r="C68" s="25" t="s">
        <v>163</v>
      </c>
      <c r="D68" s="2"/>
      <c r="E68" s="2"/>
      <c r="F68" s="176">
        <f t="shared" si="11"/>
        <v>0</v>
      </c>
      <c r="G68" s="176"/>
      <c r="H68" s="176"/>
      <c r="I68" s="176">
        <f t="shared" si="12"/>
        <v>0</v>
      </c>
      <c r="J68" s="176">
        <f t="shared" si="30"/>
        <v>0</v>
      </c>
      <c r="K68" s="391">
        <f t="shared" si="14"/>
        <v>0</v>
      </c>
      <c r="L68" s="6"/>
      <c r="M68" s="6"/>
      <c r="N68" s="6"/>
      <c r="O68" s="2">
        <f t="shared" si="15"/>
        <v>0</v>
      </c>
      <c r="P68" s="7"/>
      <c r="Q68" s="2">
        <f t="shared" si="0"/>
        <v>0</v>
      </c>
      <c r="R68" s="2">
        <f t="shared" si="16"/>
        <v>0</v>
      </c>
      <c r="S68" s="2">
        <f t="shared" si="17"/>
        <v>0</v>
      </c>
      <c r="T68" s="8">
        <f t="shared" si="18"/>
        <v>0</v>
      </c>
      <c r="U68" s="9">
        <f t="shared" si="19"/>
        <v>0</v>
      </c>
      <c r="V68" s="10">
        <f t="shared" si="20"/>
        <v>0</v>
      </c>
      <c r="W68" s="11">
        <f t="shared" si="23"/>
        <v>0</v>
      </c>
      <c r="X68" s="195"/>
      <c r="Y68" s="196"/>
      <c r="Z68" s="14">
        <f t="shared" si="2"/>
        <v>0</v>
      </c>
      <c r="AA68" s="15"/>
      <c r="AB68" s="16"/>
      <c r="AC68" s="2">
        <f t="shared" si="28"/>
        <v>0</v>
      </c>
      <c r="AD68" s="27"/>
      <c r="AE68" s="18">
        <f t="shared" si="24"/>
        <v>0</v>
      </c>
      <c r="AF68" s="19">
        <f t="shared" si="25"/>
        <v>0</v>
      </c>
      <c r="AG68" s="3"/>
      <c r="AH68" s="28"/>
      <c r="AI68" s="25" t="s">
        <v>163</v>
      </c>
      <c r="AJ68" s="176">
        <f t="shared" si="6"/>
        <v>0</v>
      </c>
      <c r="AK68" s="392">
        <f t="shared" si="7"/>
        <v>0</v>
      </c>
      <c r="AL68" s="2"/>
      <c r="AM68" s="2"/>
      <c r="AN68" s="2"/>
      <c r="AO68" s="2"/>
      <c r="AP68" s="2"/>
      <c r="AQ68" s="2"/>
      <c r="AR68" s="2"/>
      <c r="AS68" s="2">
        <f t="shared" si="8"/>
        <v>0</v>
      </c>
      <c r="AT68" s="21"/>
      <c r="AU68" s="21"/>
      <c r="AV68" s="2"/>
      <c r="AW68" s="2">
        <f t="shared" si="21"/>
        <v>0</v>
      </c>
      <c r="AX68" s="2">
        <f t="shared" si="29"/>
        <v>0</v>
      </c>
      <c r="AY68" s="2"/>
      <c r="AZ68" s="2"/>
      <c r="BA68" s="2"/>
      <c r="BB68" s="2"/>
      <c r="BC68" s="26"/>
      <c r="BD68" s="2"/>
      <c r="BE68" s="8">
        <f t="shared" si="22"/>
        <v>0</v>
      </c>
      <c r="BF68" s="22">
        <f t="shared" si="26"/>
        <v>0</v>
      </c>
    </row>
    <row r="69" spans="1:58" s="23" customFormat="1" ht="23.1" customHeight="1" x14ac:dyDescent="0.35">
      <c r="A69" s="3">
        <v>32</v>
      </c>
      <c r="B69" s="28" t="s">
        <v>129</v>
      </c>
      <c r="C69" s="25" t="s">
        <v>51</v>
      </c>
      <c r="D69" s="2">
        <v>131124</v>
      </c>
      <c r="E69" s="2">
        <v>5769</v>
      </c>
      <c r="F69" s="176">
        <f t="shared" si="11"/>
        <v>136893</v>
      </c>
      <c r="G69" s="176">
        <v>5770</v>
      </c>
      <c r="H69" s="176">
        <v>0</v>
      </c>
      <c r="I69" s="176">
        <f t="shared" si="12"/>
        <v>142663</v>
      </c>
      <c r="J69" s="176">
        <f t="shared" si="30"/>
        <v>142663</v>
      </c>
      <c r="K69" s="391">
        <f t="shared" si="14"/>
        <v>0</v>
      </c>
      <c r="L69" s="6">
        <v>0</v>
      </c>
      <c r="M69" s="6">
        <v>0</v>
      </c>
      <c r="N69" s="6">
        <v>0</v>
      </c>
      <c r="O69" s="2">
        <f t="shared" si="15"/>
        <v>142663</v>
      </c>
      <c r="P69" s="7">
        <v>27725.119999999999</v>
      </c>
      <c r="Q69" s="2">
        <f t="shared" si="0"/>
        <v>49824.81</v>
      </c>
      <c r="R69" s="2">
        <f t="shared" si="16"/>
        <v>200</v>
      </c>
      <c r="S69" s="2">
        <f>AX69</f>
        <v>2500</v>
      </c>
      <c r="T69" s="8">
        <f t="shared" si="18"/>
        <v>32155.54</v>
      </c>
      <c r="U69" s="9">
        <f t="shared" si="19"/>
        <v>112405.47</v>
      </c>
      <c r="V69" s="10">
        <f t="shared" si="20"/>
        <v>15129</v>
      </c>
      <c r="W69" s="11">
        <f t="shared" si="23"/>
        <v>15128.529999999999</v>
      </c>
      <c r="X69" s="195">
        <f>ROUND(V69+W69,2)</f>
        <v>30257.53</v>
      </c>
      <c r="Y69" s="196">
        <v>32</v>
      </c>
      <c r="Z69" s="14">
        <f t="shared" si="2"/>
        <v>17119.559999999998</v>
      </c>
      <c r="AA69" s="15">
        <v>0</v>
      </c>
      <c r="AB69" s="16">
        <v>100</v>
      </c>
      <c r="AC69" s="2">
        <v>2500</v>
      </c>
      <c r="AD69" s="17">
        <v>200</v>
      </c>
      <c r="AE69" s="18">
        <f t="shared" si="24"/>
        <v>30257.53</v>
      </c>
      <c r="AF69" s="19">
        <f t="shared" si="25"/>
        <v>15128.764999999999</v>
      </c>
      <c r="AG69" s="3">
        <v>32</v>
      </c>
      <c r="AH69" s="28" t="s">
        <v>129</v>
      </c>
      <c r="AI69" s="25" t="s">
        <v>51</v>
      </c>
      <c r="AJ69" s="176">
        <f t="shared" si="6"/>
        <v>27725.119999999999</v>
      </c>
      <c r="AK69" s="392">
        <f t="shared" si="7"/>
        <v>12839.67</v>
      </c>
      <c r="AL69" s="2">
        <v>0</v>
      </c>
      <c r="AM69" s="2">
        <v>500</v>
      </c>
      <c r="AN69" s="2">
        <v>9634.44</v>
      </c>
      <c r="AO69" s="2">
        <v>0</v>
      </c>
      <c r="AP69" s="2">
        <v>26850.7</v>
      </c>
      <c r="AQ69" s="2"/>
      <c r="AR69" s="2">
        <v>0</v>
      </c>
      <c r="AS69" s="2">
        <f t="shared" si="8"/>
        <v>49824.81</v>
      </c>
      <c r="AT69" s="21">
        <v>200</v>
      </c>
      <c r="AU69" s="21"/>
      <c r="AV69" s="2">
        <v>0</v>
      </c>
      <c r="AW69" s="2">
        <f t="shared" si="21"/>
        <v>200</v>
      </c>
      <c r="AX69" s="2">
        <v>2500</v>
      </c>
      <c r="AY69" s="2">
        <v>0</v>
      </c>
      <c r="AZ69" s="393">
        <v>31567.54</v>
      </c>
      <c r="BA69" s="2">
        <v>0</v>
      </c>
      <c r="BB69" s="2">
        <v>100</v>
      </c>
      <c r="BC69" s="2">
        <v>488</v>
      </c>
      <c r="BD69" s="2"/>
      <c r="BE69" s="8">
        <f t="shared" si="22"/>
        <v>32155.54</v>
      </c>
      <c r="BF69" s="22">
        <f t="shared" si="26"/>
        <v>112405.47</v>
      </c>
    </row>
    <row r="70" spans="1:58" s="29" customFormat="1" ht="23.1" customHeight="1" x14ac:dyDescent="0.35">
      <c r="A70" s="3"/>
      <c r="B70" s="28"/>
      <c r="C70" s="32" t="s">
        <v>130</v>
      </c>
      <c r="D70" s="2"/>
      <c r="E70" s="2"/>
      <c r="F70" s="176">
        <f t="shared" ref="F70:F115" si="31">SUM(D70:E70)</f>
        <v>0</v>
      </c>
      <c r="G70" s="176"/>
      <c r="H70" s="176"/>
      <c r="I70" s="176">
        <f t="shared" si="12"/>
        <v>0</v>
      </c>
      <c r="J70" s="176">
        <f t="shared" si="30"/>
        <v>0</v>
      </c>
      <c r="K70" s="391">
        <f t="shared" si="14"/>
        <v>0</v>
      </c>
      <c r="L70" s="6"/>
      <c r="M70" s="6"/>
      <c r="N70" s="6"/>
      <c r="O70" s="2">
        <f t="shared" si="15"/>
        <v>0</v>
      </c>
      <c r="P70" s="7"/>
      <c r="Q70" s="2">
        <f t="shared" si="0"/>
        <v>0</v>
      </c>
      <c r="R70" s="2">
        <f t="shared" si="16"/>
        <v>0</v>
      </c>
      <c r="S70" s="2">
        <f t="shared" ref="S70:S116" si="32">AX70</f>
        <v>0</v>
      </c>
      <c r="T70" s="8">
        <f t="shared" si="18"/>
        <v>0</v>
      </c>
      <c r="U70" s="9">
        <f t="shared" si="19"/>
        <v>0</v>
      </c>
      <c r="V70" s="10">
        <f t="shared" si="20"/>
        <v>0</v>
      </c>
      <c r="W70" s="11">
        <f t="shared" si="23"/>
        <v>0</v>
      </c>
      <c r="X70" s="195"/>
      <c r="Y70" s="196"/>
      <c r="Z70" s="14">
        <f t="shared" si="2"/>
        <v>0</v>
      </c>
      <c r="AA70" s="2"/>
      <c r="AB70" s="16"/>
      <c r="AC70" s="2">
        <f t="shared" ref="AC70:AC116" si="33">ROUNDUP(J70*5%/2,2)</f>
        <v>0</v>
      </c>
      <c r="AD70" s="27"/>
      <c r="AE70" s="18">
        <f t="shared" si="24"/>
        <v>0</v>
      </c>
      <c r="AF70" s="19">
        <f t="shared" si="25"/>
        <v>0</v>
      </c>
      <c r="AG70" s="3"/>
      <c r="AH70" s="28"/>
      <c r="AI70" s="32" t="s">
        <v>130</v>
      </c>
      <c r="AJ70" s="176">
        <f t="shared" si="6"/>
        <v>0</v>
      </c>
      <c r="AK70" s="392">
        <f t="shared" si="7"/>
        <v>0</v>
      </c>
      <c r="AL70" s="2"/>
      <c r="AM70" s="2"/>
      <c r="AN70" s="2"/>
      <c r="AO70" s="2"/>
      <c r="AP70" s="26"/>
      <c r="AQ70" s="26"/>
      <c r="AR70" s="2"/>
      <c r="AS70" s="2">
        <f t="shared" si="8"/>
        <v>0</v>
      </c>
      <c r="AT70" s="21"/>
      <c r="AU70" s="21"/>
      <c r="AV70" s="2"/>
      <c r="AW70" s="2">
        <f t="shared" si="21"/>
        <v>0</v>
      </c>
      <c r="AX70" s="2">
        <f t="shared" ref="AX70:AX116" si="34">ROUNDDOWN(J70*5%/2,2)</f>
        <v>0</v>
      </c>
      <c r="AY70" s="2"/>
      <c r="AZ70" s="2"/>
      <c r="BA70" s="2"/>
      <c r="BB70" s="2"/>
      <c r="BC70" s="2"/>
      <c r="BD70" s="2"/>
      <c r="BE70" s="8">
        <f t="shared" si="22"/>
        <v>0</v>
      </c>
      <c r="BF70" s="22">
        <f t="shared" si="26"/>
        <v>0</v>
      </c>
    </row>
    <row r="71" spans="1:58" s="23" customFormat="1" ht="23.1" customHeight="1" x14ac:dyDescent="0.35">
      <c r="A71" s="3">
        <v>33</v>
      </c>
      <c r="B71" s="28" t="s">
        <v>52</v>
      </c>
      <c r="C71" s="25" t="s">
        <v>111</v>
      </c>
      <c r="D71" s="2">
        <v>36619</v>
      </c>
      <c r="E71" s="2">
        <v>1794</v>
      </c>
      <c r="F71" s="176">
        <f t="shared" si="31"/>
        <v>38413</v>
      </c>
      <c r="G71" s="176">
        <v>1795</v>
      </c>
      <c r="H71" s="176">
        <v>0</v>
      </c>
      <c r="I71" s="176">
        <f t="shared" si="12"/>
        <v>40208</v>
      </c>
      <c r="J71" s="176">
        <f t="shared" si="30"/>
        <v>40208</v>
      </c>
      <c r="K71" s="391">
        <f t="shared" si="14"/>
        <v>0</v>
      </c>
      <c r="L71" s="6">
        <v>0</v>
      </c>
      <c r="M71" s="6">
        <v>0</v>
      </c>
      <c r="N71" s="6">
        <v>0</v>
      </c>
      <c r="O71" s="2">
        <f t="shared" si="15"/>
        <v>40208</v>
      </c>
      <c r="P71" s="7">
        <v>2285.15</v>
      </c>
      <c r="Q71" s="2">
        <f t="shared" si="0"/>
        <v>5923.01</v>
      </c>
      <c r="R71" s="2">
        <f t="shared" si="16"/>
        <v>200</v>
      </c>
      <c r="S71" s="2">
        <f t="shared" si="32"/>
        <v>1005.2</v>
      </c>
      <c r="T71" s="8">
        <f t="shared" si="18"/>
        <v>17966.07</v>
      </c>
      <c r="U71" s="9">
        <f t="shared" si="19"/>
        <v>27379.43</v>
      </c>
      <c r="V71" s="10">
        <f t="shared" si="20"/>
        <v>6414</v>
      </c>
      <c r="W71" s="11">
        <f t="shared" si="23"/>
        <v>6414.57</v>
      </c>
      <c r="X71" s="195">
        <f>ROUND(V71+W71,2)</f>
        <v>12828.57</v>
      </c>
      <c r="Y71" s="196">
        <v>33</v>
      </c>
      <c r="Z71" s="14">
        <f t="shared" si="2"/>
        <v>4824.96</v>
      </c>
      <c r="AA71" s="15">
        <v>0</v>
      </c>
      <c r="AB71" s="2">
        <v>100</v>
      </c>
      <c r="AC71" s="2">
        <f t="shared" si="33"/>
        <v>1005.2</v>
      </c>
      <c r="AD71" s="17">
        <v>200</v>
      </c>
      <c r="AE71" s="18">
        <f t="shared" si="24"/>
        <v>12828.57</v>
      </c>
      <c r="AF71" s="19">
        <f t="shared" si="25"/>
        <v>6414.2849999999999</v>
      </c>
      <c r="AG71" s="3">
        <v>33</v>
      </c>
      <c r="AH71" s="28" t="s">
        <v>52</v>
      </c>
      <c r="AI71" s="25" t="s">
        <v>111</v>
      </c>
      <c r="AJ71" s="176">
        <f t="shared" si="6"/>
        <v>2285.15</v>
      </c>
      <c r="AK71" s="392">
        <f t="shared" si="7"/>
        <v>3618.72</v>
      </c>
      <c r="AL71" s="2">
        <v>0</v>
      </c>
      <c r="AM71" s="2"/>
      <c r="AN71" s="2">
        <v>0</v>
      </c>
      <c r="AO71" s="2">
        <v>0</v>
      </c>
      <c r="AP71" s="2">
        <v>2304.29</v>
      </c>
      <c r="AQ71" s="2"/>
      <c r="AR71" s="2">
        <v>0</v>
      </c>
      <c r="AS71" s="2">
        <f t="shared" si="8"/>
        <v>5923.01</v>
      </c>
      <c r="AT71" s="21">
        <v>200</v>
      </c>
      <c r="AU71" s="21"/>
      <c r="AV71" s="2">
        <v>0</v>
      </c>
      <c r="AW71" s="2">
        <f t="shared" si="21"/>
        <v>200</v>
      </c>
      <c r="AX71" s="2">
        <f t="shared" si="34"/>
        <v>1005.2</v>
      </c>
      <c r="AY71" s="2">
        <v>0</v>
      </c>
      <c r="AZ71" s="393">
        <v>12191.07</v>
      </c>
      <c r="BA71" s="2">
        <v>5675</v>
      </c>
      <c r="BB71" s="2">
        <v>100</v>
      </c>
      <c r="BC71" s="2">
        <v>0</v>
      </c>
      <c r="BD71" s="2"/>
      <c r="BE71" s="8">
        <f t="shared" si="22"/>
        <v>17966.07</v>
      </c>
      <c r="BF71" s="22">
        <f t="shared" si="26"/>
        <v>27379.43</v>
      </c>
    </row>
    <row r="72" spans="1:58" s="29" customFormat="1" ht="23.1" customHeight="1" x14ac:dyDescent="0.35">
      <c r="A72" s="3"/>
      <c r="B72" s="28"/>
      <c r="C72" s="32"/>
      <c r="D72" s="2"/>
      <c r="E72" s="2"/>
      <c r="F72" s="176">
        <f t="shared" si="31"/>
        <v>0</v>
      </c>
      <c r="G72" s="176"/>
      <c r="H72" s="176"/>
      <c r="I72" s="176">
        <f t="shared" si="12"/>
        <v>0</v>
      </c>
      <c r="J72" s="176">
        <f t="shared" si="30"/>
        <v>0</v>
      </c>
      <c r="K72" s="391">
        <f t="shared" si="14"/>
        <v>0</v>
      </c>
      <c r="L72" s="6"/>
      <c r="M72" s="6"/>
      <c r="N72" s="6"/>
      <c r="O72" s="2">
        <f t="shared" si="15"/>
        <v>0</v>
      </c>
      <c r="P72" s="7"/>
      <c r="Q72" s="2">
        <f t="shared" si="0"/>
        <v>0</v>
      </c>
      <c r="R72" s="2">
        <f t="shared" si="16"/>
        <v>0</v>
      </c>
      <c r="S72" s="2">
        <f t="shared" si="32"/>
        <v>0</v>
      </c>
      <c r="T72" s="8">
        <f t="shared" si="18"/>
        <v>0</v>
      </c>
      <c r="U72" s="9">
        <f t="shared" si="19"/>
        <v>0</v>
      </c>
      <c r="V72" s="10">
        <f t="shared" si="20"/>
        <v>0</v>
      </c>
      <c r="W72" s="11">
        <f t="shared" si="23"/>
        <v>0</v>
      </c>
      <c r="X72" s="195"/>
      <c r="Y72" s="196"/>
      <c r="Z72" s="14">
        <f t="shared" si="2"/>
        <v>0</v>
      </c>
      <c r="AA72" s="2"/>
      <c r="AB72" s="2">
        <f>J72*1%</f>
        <v>0</v>
      </c>
      <c r="AC72" s="2">
        <f t="shared" si="33"/>
        <v>0</v>
      </c>
      <c r="AD72" s="27"/>
      <c r="AE72" s="18">
        <f t="shared" si="24"/>
        <v>0</v>
      </c>
      <c r="AF72" s="19">
        <f t="shared" si="25"/>
        <v>0</v>
      </c>
      <c r="AG72" s="3"/>
      <c r="AH72" s="28"/>
      <c r="AI72" s="32"/>
      <c r="AJ72" s="176">
        <f t="shared" si="6"/>
        <v>0</v>
      </c>
      <c r="AK72" s="392">
        <f t="shared" si="7"/>
        <v>0</v>
      </c>
      <c r="AL72" s="2"/>
      <c r="AM72" s="2"/>
      <c r="AN72" s="2"/>
      <c r="AO72" s="2"/>
      <c r="AP72" s="2"/>
      <c r="AQ72" s="2"/>
      <c r="AR72" s="2"/>
      <c r="AS72" s="2">
        <f t="shared" si="8"/>
        <v>0</v>
      </c>
      <c r="AT72" s="21"/>
      <c r="AU72" s="21"/>
      <c r="AV72" s="2"/>
      <c r="AW72" s="2">
        <f t="shared" si="21"/>
        <v>0</v>
      </c>
      <c r="AX72" s="2">
        <f t="shared" si="34"/>
        <v>0</v>
      </c>
      <c r="AY72" s="2"/>
      <c r="AZ72" s="2"/>
      <c r="BA72" s="2"/>
      <c r="BB72" s="2"/>
      <c r="BC72" s="2"/>
      <c r="BD72" s="2"/>
      <c r="BE72" s="8">
        <f t="shared" si="22"/>
        <v>0</v>
      </c>
      <c r="BF72" s="22">
        <f t="shared" si="26"/>
        <v>0</v>
      </c>
    </row>
    <row r="73" spans="1:58" s="29" customFormat="1" ht="23.1" customHeight="1" x14ac:dyDescent="0.35">
      <c r="A73" s="3">
        <v>34</v>
      </c>
      <c r="B73" s="28" t="s">
        <v>136</v>
      </c>
      <c r="C73" s="32" t="s">
        <v>164</v>
      </c>
      <c r="D73" s="2">
        <v>29165</v>
      </c>
      <c r="E73" s="2">
        <v>1540</v>
      </c>
      <c r="F73" s="176">
        <f t="shared" si="31"/>
        <v>30705</v>
      </c>
      <c r="G73" s="176">
        <v>1540</v>
      </c>
      <c r="H73" s="176"/>
      <c r="I73" s="176">
        <f t="shared" si="12"/>
        <v>32245</v>
      </c>
      <c r="J73" s="176">
        <f t="shared" si="30"/>
        <v>32245</v>
      </c>
      <c r="K73" s="391">
        <f t="shared" si="14"/>
        <v>0</v>
      </c>
      <c r="L73" s="6">
        <v>0</v>
      </c>
      <c r="M73" s="6">
        <v>0</v>
      </c>
      <c r="N73" s="6">
        <v>0</v>
      </c>
      <c r="O73" s="2">
        <f t="shared" si="15"/>
        <v>32245</v>
      </c>
      <c r="P73" s="7">
        <v>1125.52</v>
      </c>
      <c r="Q73" s="2">
        <f t="shared" ref="Q73:Q116" si="35">SUM(AK73:AR73)</f>
        <v>2902.0499999999997</v>
      </c>
      <c r="R73" s="2">
        <f t="shared" si="16"/>
        <v>200</v>
      </c>
      <c r="S73" s="2">
        <f t="shared" si="32"/>
        <v>806.12</v>
      </c>
      <c r="T73" s="8">
        <f t="shared" si="18"/>
        <v>213.28</v>
      </c>
      <c r="U73" s="9">
        <f t="shared" si="19"/>
        <v>5246.97</v>
      </c>
      <c r="V73" s="10">
        <f t="shared" si="20"/>
        <v>13499</v>
      </c>
      <c r="W73" s="11">
        <f t="shared" si="23"/>
        <v>13499.029999999999</v>
      </c>
      <c r="X73" s="195">
        <f>ROUND(V73+W73,2)</f>
        <v>26998.03</v>
      </c>
      <c r="Y73" s="196">
        <v>34</v>
      </c>
      <c r="Z73" s="14">
        <f t="shared" ref="Z73:Z116" si="36">J73*12%</f>
        <v>3869.3999999999996</v>
      </c>
      <c r="AA73" s="15"/>
      <c r="AB73" s="16">
        <v>100</v>
      </c>
      <c r="AC73" s="2">
        <f t="shared" si="33"/>
        <v>806.13</v>
      </c>
      <c r="AD73" s="17">
        <v>200</v>
      </c>
      <c r="AE73" s="18">
        <f t="shared" si="24"/>
        <v>26998.03</v>
      </c>
      <c r="AF73" s="19">
        <f t="shared" si="25"/>
        <v>13499.014999999999</v>
      </c>
      <c r="AG73" s="3">
        <v>34</v>
      </c>
      <c r="AH73" s="28" t="s">
        <v>136</v>
      </c>
      <c r="AI73" s="32" t="s">
        <v>164</v>
      </c>
      <c r="AJ73" s="176">
        <f t="shared" ref="AJ73:AJ115" si="37">P73</f>
        <v>1125.52</v>
      </c>
      <c r="AK73" s="392">
        <f t="shared" ref="AK73:AK116" si="38">J73*9%</f>
        <v>2902.0499999999997</v>
      </c>
      <c r="AL73" s="2"/>
      <c r="AM73" s="2"/>
      <c r="AN73" s="2"/>
      <c r="AO73" s="2"/>
      <c r="AP73" s="2"/>
      <c r="AQ73" s="2"/>
      <c r="AR73" s="2"/>
      <c r="AS73" s="2">
        <f t="shared" ref="AS73:AS116" si="39">SUM(AK73:AR73)</f>
        <v>2902.0499999999997</v>
      </c>
      <c r="AT73" s="21">
        <v>200</v>
      </c>
      <c r="AU73" s="21"/>
      <c r="AV73" s="2"/>
      <c r="AW73" s="2">
        <f t="shared" si="21"/>
        <v>200</v>
      </c>
      <c r="AX73" s="2">
        <f t="shared" si="34"/>
        <v>806.12</v>
      </c>
      <c r="AY73" s="2"/>
      <c r="AZ73" s="2"/>
      <c r="BA73" s="2"/>
      <c r="BB73" s="2">
        <v>213.28</v>
      </c>
      <c r="BC73" s="2"/>
      <c r="BD73" s="2"/>
      <c r="BE73" s="8">
        <f t="shared" si="22"/>
        <v>213.28</v>
      </c>
      <c r="BF73" s="22">
        <f t="shared" si="26"/>
        <v>5246.9699999999993</v>
      </c>
    </row>
    <row r="74" spans="1:58" s="29" customFormat="1" ht="23.1" customHeight="1" x14ac:dyDescent="0.35">
      <c r="A74" s="3"/>
      <c r="B74" s="28"/>
      <c r="C74" s="32" t="s">
        <v>165</v>
      </c>
      <c r="D74" s="2"/>
      <c r="E74" s="2"/>
      <c r="F74" s="176">
        <f t="shared" si="31"/>
        <v>0</v>
      </c>
      <c r="G74" s="176"/>
      <c r="H74" s="176"/>
      <c r="I74" s="176">
        <f t="shared" ref="I74:I115" si="40">SUM(F74+G74)</f>
        <v>0</v>
      </c>
      <c r="J74" s="176">
        <f t="shared" si="30"/>
        <v>0</v>
      </c>
      <c r="K74" s="391">
        <f t="shared" ref="K74:K116" si="41">ROUND(J74/8/31/60*(N74+M74*60+L74*8*60),2)</f>
        <v>0</v>
      </c>
      <c r="L74" s="6"/>
      <c r="M74" s="6"/>
      <c r="N74" s="6"/>
      <c r="O74" s="2">
        <f t="shared" ref="O74:O114" si="42">J74-K74</f>
        <v>0</v>
      </c>
      <c r="P74" s="7"/>
      <c r="Q74" s="2">
        <f t="shared" si="35"/>
        <v>0</v>
      </c>
      <c r="R74" s="2">
        <f t="shared" ref="R74:R116" si="43">SUM(AT74:AV74)</f>
        <v>0</v>
      </c>
      <c r="S74" s="2">
        <f t="shared" si="32"/>
        <v>0</v>
      </c>
      <c r="T74" s="8">
        <f t="shared" ref="T74:T116" si="44">SUM(AY74:BD74)</f>
        <v>0</v>
      </c>
      <c r="U74" s="9">
        <f t="shared" ref="U74:U116" si="45">ROUND(P74+Q74+R74+S74+T74,2)</f>
        <v>0</v>
      </c>
      <c r="V74" s="10">
        <f t="shared" ref="V74:V116" si="46">ROUND(AF74,0)</f>
        <v>0</v>
      </c>
      <c r="W74" s="11">
        <f t="shared" si="23"/>
        <v>0</v>
      </c>
      <c r="X74" s="195"/>
      <c r="Y74" s="196"/>
      <c r="Z74" s="14">
        <f t="shared" si="36"/>
        <v>0</v>
      </c>
      <c r="AA74" s="15"/>
      <c r="AB74" s="33"/>
      <c r="AC74" s="2">
        <f t="shared" si="33"/>
        <v>0</v>
      </c>
      <c r="AD74" s="27"/>
      <c r="AE74" s="18">
        <f t="shared" si="24"/>
        <v>0</v>
      </c>
      <c r="AF74" s="19">
        <f t="shared" si="25"/>
        <v>0</v>
      </c>
      <c r="AG74" s="3"/>
      <c r="AH74" s="28"/>
      <c r="AI74" s="32" t="s">
        <v>165</v>
      </c>
      <c r="AJ74" s="176">
        <f t="shared" si="37"/>
        <v>0</v>
      </c>
      <c r="AK74" s="392">
        <f t="shared" si="38"/>
        <v>0</v>
      </c>
      <c r="AL74" s="2"/>
      <c r="AM74" s="2"/>
      <c r="AN74" s="2"/>
      <c r="AO74" s="2"/>
      <c r="AP74" s="2"/>
      <c r="AQ74" s="2"/>
      <c r="AR74" s="2"/>
      <c r="AS74" s="2">
        <f t="shared" si="39"/>
        <v>0</v>
      </c>
      <c r="AT74" s="21"/>
      <c r="AU74" s="21"/>
      <c r="AV74" s="2"/>
      <c r="AW74" s="2">
        <f t="shared" ref="AW74:AW116" si="47">SUM(AT74:AV74)</f>
        <v>0</v>
      </c>
      <c r="AX74" s="2">
        <f t="shared" si="34"/>
        <v>0</v>
      </c>
      <c r="AY74" s="2"/>
      <c r="AZ74" s="2"/>
      <c r="BA74" s="2"/>
      <c r="BB74" s="2"/>
      <c r="BC74" s="2"/>
      <c r="BD74" s="2"/>
      <c r="BE74" s="8">
        <f t="shared" ref="BE74:BE116" si="48">SUM(AY74:BD74)</f>
        <v>0</v>
      </c>
      <c r="BF74" s="22">
        <f t="shared" si="26"/>
        <v>0</v>
      </c>
    </row>
    <row r="75" spans="1:58" s="29" customFormat="1" ht="23.1" customHeight="1" x14ac:dyDescent="0.35">
      <c r="A75" s="3">
        <v>35</v>
      </c>
      <c r="B75" s="28" t="s">
        <v>137</v>
      </c>
      <c r="C75" s="32" t="s">
        <v>153</v>
      </c>
      <c r="D75" s="2">
        <v>19744</v>
      </c>
      <c r="E75" s="2">
        <v>790</v>
      </c>
      <c r="F75" s="176">
        <f t="shared" si="31"/>
        <v>20534</v>
      </c>
      <c r="G75" s="176">
        <v>914</v>
      </c>
      <c r="H75" s="176"/>
      <c r="I75" s="176">
        <f t="shared" si="40"/>
        <v>21448</v>
      </c>
      <c r="J75" s="176">
        <f t="shared" si="30"/>
        <v>21448</v>
      </c>
      <c r="K75" s="391">
        <f t="shared" si="41"/>
        <v>0</v>
      </c>
      <c r="L75" s="6">
        <v>0</v>
      </c>
      <c r="M75" s="6">
        <v>0</v>
      </c>
      <c r="N75" s="6">
        <v>0</v>
      </c>
      <c r="O75" s="2">
        <f t="shared" si="42"/>
        <v>21448</v>
      </c>
      <c r="P75" s="7"/>
      <c r="Q75" s="2">
        <f t="shared" si="35"/>
        <v>1930.32</v>
      </c>
      <c r="R75" s="2">
        <f t="shared" si="43"/>
        <v>200</v>
      </c>
      <c r="S75" s="2">
        <f t="shared" si="32"/>
        <v>536.20000000000005</v>
      </c>
      <c r="T75" s="8">
        <f t="shared" si="44"/>
        <v>213.28</v>
      </c>
      <c r="U75" s="9">
        <f t="shared" si="45"/>
        <v>2879.8</v>
      </c>
      <c r="V75" s="10">
        <f t="shared" si="46"/>
        <v>9284</v>
      </c>
      <c r="W75" s="11">
        <f t="shared" si="23"/>
        <v>9284.2000000000007</v>
      </c>
      <c r="X75" s="195">
        <f>ROUND(V75+W75,2)</f>
        <v>18568.2</v>
      </c>
      <c r="Y75" s="196">
        <v>35</v>
      </c>
      <c r="Z75" s="14">
        <f t="shared" si="36"/>
        <v>2573.7599999999998</v>
      </c>
      <c r="AA75" s="15"/>
      <c r="AB75" s="16">
        <v>100</v>
      </c>
      <c r="AC75" s="2">
        <f t="shared" si="33"/>
        <v>536.20000000000005</v>
      </c>
      <c r="AD75" s="17">
        <v>200</v>
      </c>
      <c r="AE75" s="18">
        <f t="shared" si="24"/>
        <v>18568.2</v>
      </c>
      <c r="AF75" s="19">
        <f t="shared" si="25"/>
        <v>9284.1</v>
      </c>
      <c r="AG75" s="3">
        <v>35</v>
      </c>
      <c r="AH75" s="28" t="s">
        <v>137</v>
      </c>
      <c r="AI75" s="32" t="s">
        <v>153</v>
      </c>
      <c r="AJ75" s="176">
        <f t="shared" si="37"/>
        <v>0</v>
      </c>
      <c r="AK75" s="392">
        <f t="shared" si="38"/>
        <v>1930.32</v>
      </c>
      <c r="AL75" s="2"/>
      <c r="AM75" s="2"/>
      <c r="AN75" s="2"/>
      <c r="AO75" s="2"/>
      <c r="AP75" s="2"/>
      <c r="AQ75" s="2"/>
      <c r="AR75" s="2"/>
      <c r="AS75" s="2">
        <f t="shared" si="39"/>
        <v>1930.32</v>
      </c>
      <c r="AT75" s="21">
        <v>200</v>
      </c>
      <c r="AU75" s="21"/>
      <c r="AV75" s="2"/>
      <c r="AW75" s="2">
        <f t="shared" si="47"/>
        <v>200</v>
      </c>
      <c r="AX75" s="2">
        <f t="shared" si="34"/>
        <v>536.20000000000005</v>
      </c>
      <c r="AY75" s="2"/>
      <c r="AZ75" s="2"/>
      <c r="BA75" s="2"/>
      <c r="BB75" s="2">
        <v>213.28</v>
      </c>
      <c r="BC75" s="2"/>
      <c r="BD75" s="2"/>
      <c r="BE75" s="8">
        <f t="shared" si="48"/>
        <v>213.28</v>
      </c>
      <c r="BF75" s="22">
        <f t="shared" si="26"/>
        <v>2879.7999999999997</v>
      </c>
    </row>
    <row r="76" spans="1:58" s="29" customFormat="1" ht="23.1" customHeight="1" x14ac:dyDescent="0.35">
      <c r="A76" s="3"/>
      <c r="B76" s="28"/>
      <c r="C76" s="32" t="s">
        <v>159</v>
      </c>
      <c r="D76" s="2"/>
      <c r="E76" s="2"/>
      <c r="F76" s="176">
        <f t="shared" si="31"/>
        <v>0</v>
      </c>
      <c r="G76" s="176"/>
      <c r="H76" s="176"/>
      <c r="I76" s="176">
        <f t="shared" si="40"/>
        <v>0</v>
      </c>
      <c r="J76" s="176">
        <f t="shared" si="30"/>
        <v>0</v>
      </c>
      <c r="K76" s="391">
        <f t="shared" si="41"/>
        <v>0</v>
      </c>
      <c r="L76" s="6"/>
      <c r="M76" s="6"/>
      <c r="N76" s="6"/>
      <c r="O76" s="2">
        <f t="shared" si="42"/>
        <v>0</v>
      </c>
      <c r="P76" s="7"/>
      <c r="Q76" s="2">
        <f t="shared" si="35"/>
        <v>0</v>
      </c>
      <c r="R76" s="2">
        <f t="shared" si="43"/>
        <v>0</v>
      </c>
      <c r="S76" s="2">
        <f t="shared" si="32"/>
        <v>0</v>
      </c>
      <c r="T76" s="8">
        <f t="shared" si="44"/>
        <v>0</v>
      </c>
      <c r="U76" s="9">
        <f t="shared" si="45"/>
        <v>0</v>
      </c>
      <c r="V76" s="10">
        <f t="shared" si="46"/>
        <v>0</v>
      </c>
      <c r="W76" s="11">
        <f t="shared" si="23"/>
        <v>0</v>
      </c>
      <c r="X76" s="195"/>
      <c r="Y76" s="196"/>
      <c r="Z76" s="14">
        <f t="shared" si="36"/>
        <v>0</v>
      </c>
      <c r="AA76" s="15"/>
      <c r="AB76" s="16"/>
      <c r="AC76" s="2">
        <f t="shared" si="33"/>
        <v>0</v>
      </c>
      <c r="AD76" s="27"/>
      <c r="AE76" s="18">
        <f t="shared" si="24"/>
        <v>0</v>
      </c>
      <c r="AF76" s="19">
        <f t="shared" si="25"/>
        <v>0</v>
      </c>
      <c r="AG76" s="3"/>
      <c r="AH76" s="28"/>
      <c r="AI76" s="32" t="s">
        <v>159</v>
      </c>
      <c r="AJ76" s="176">
        <f t="shared" si="37"/>
        <v>0</v>
      </c>
      <c r="AK76" s="392">
        <f t="shared" si="38"/>
        <v>0</v>
      </c>
      <c r="AL76" s="2"/>
      <c r="AM76" s="2"/>
      <c r="AN76" s="2"/>
      <c r="AO76" s="2"/>
      <c r="AP76" s="2"/>
      <c r="AQ76" s="2"/>
      <c r="AR76" s="2"/>
      <c r="AS76" s="2">
        <f t="shared" si="39"/>
        <v>0</v>
      </c>
      <c r="AT76" s="21"/>
      <c r="AU76" s="21"/>
      <c r="AV76" s="2"/>
      <c r="AW76" s="2">
        <f t="shared" si="47"/>
        <v>0</v>
      </c>
      <c r="AX76" s="2">
        <f t="shared" si="34"/>
        <v>0</v>
      </c>
      <c r="AY76" s="2"/>
      <c r="AZ76" s="2"/>
      <c r="BA76" s="2"/>
      <c r="BB76" s="2"/>
      <c r="BC76" s="2"/>
      <c r="BD76" s="2"/>
      <c r="BE76" s="8">
        <f t="shared" si="48"/>
        <v>0</v>
      </c>
      <c r="BF76" s="22">
        <f t="shared" si="26"/>
        <v>0</v>
      </c>
    </row>
    <row r="77" spans="1:58" s="23" customFormat="1" ht="23.1" customHeight="1" x14ac:dyDescent="0.35">
      <c r="A77" s="3">
        <v>36</v>
      </c>
      <c r="B77" s="4" t="s">
        <v>53</v>
      </c>
      <c r="C77" s="25" t="s">
        <v>110</v>
      </c>
      <c r="D77" s="2">
        <v>46725</v>
      </c>
      <c r="E77" s="2">
        <v>2290</v>
      </c>
      <c r="F77" s="176">
        <f t="shared" si="31"/>
        <v>49015</v>
      </c>
      <c r="G77" s="176">
        <v>2289</v>
      </c>
      <c r="H77" s="176">
        <v>0</v>
      </c>
      <c r="I77" s="176">
        <f t="shared" si="40"/>
        <v>51304</v>
      </c>
      <c r="J77" s="176">
        <f t="shared" si="30"/>
        <v>51304</v>
      </c>
      <c r="K77" s="391">
        <f t="shared" si="41"/>
        <v>0</v>
      </c>
      <c r="L77" s="6">
        <v>0</v>
      </c>
      <c r="M77" s="6">
        <v>0</v>
      </c>
      <c r="N77" s="6">
        <v>0</v>
      </c>
      <c r="O77" s="2">
        <f t="shared" si="42"/>
        <v>51304</v>
      </c>
      <c r="P77" s="7">
        <v>4459.28</v>
      </c>
      <c r="Q77" s="2">
        <f t="shared" si="35"/>
        <v>20342.560000000001</v>
      </c>
      <c r="R77" s="2">
        <f t="shared" si="43"/>
        <v>200</v>
      </c>
      <c r="S77" s="2">
        <f t="shared" si="32"/>
        <v>1282.5999999999999</v>
      </c>
      <c r="T77" s="8">
        <f t="shared" si="44"/>
        <v>200</v>
      </c>
      <c r="U77" s="9">
        <f t="shared" si="45"/>
        <v>26484.44</v>
      </c>
      <c r="V77" s="10">
        <f t="shared" si="46"/>
        <v>12410</v>
      </c>
      <c r="W77" s="11">
        <f t="shared" si="23"/>
        <v>12409.560000000001</v>
      </c>
      <c r="X77" s="195">
        <f>ROUND(V77+W77,2)</f>
        <v>24819.56</v>
      </c>
      <c r="Y77" s="196">
        <v>36</v>
      </c>
      <c r="Z77" s="14">
        <f t="shared" si="36"/>
        <v>6156.48</v>
      </c>
      <c r="AA77" s="15">
        <v>0</v>
      </c>
      <c r="AB77" s="16">
        <v>100</v>
      </c>
      <c r="AC77" s="2">
        <f t="shared" si="33"/>
        <v>1282.5999999999999</v>
      </c>
      <c r="AD77" s="17">
        <v>200</v>
      </c>
      <c r="AE77" s="18">
        <f t="shared" si="24"/>
        <v>24819.56</v>
      </c>
      <c r="AF77" s="19">
        <f t="shared" si="25"/>
        <v>12409.78</v>
      </c>
      <c r="AG77" s="3">
        <v>36</v>
      </c>
      <c r="AH77" s="4" t="s">
        <v>53</v>
      </c>
      <c r="AI77" s="25" t="s">
        <v>110</v>
      </c>
      <c r="AJ77" s="176">
        <f t="shared" si="37"/>
        <v>4459.28</v>
      </c>
      <c r="AK77" s="392">
        <f t="shared" si="38"/>
        <v>4617.3599999999997</v>
      </c>
      <c r="AL77" s="2">
        <v>0</v>
      </c>
      <c r="AM77" s="2">
        <v>0</v>
      </c>
      <c r="AN77" s="2">
        <v>0</v>
      </c>
      <c r="AO77" s="2">
        <v>0</v>
      </c>
      <c r="AP77" s="2">
        <v>15069.64</v>
      </c>
      <c r="AQ77" s="2"/>
      <c r="AR77" s="2">
        <v>655.56</v>
      </c>
      <c r="AS77" s="2">
        <f t="shared" si="39"/>
        <v>20342.560000000001</v>
      </c>
      <c r="AT77" s="21">
        <v>200</v>
      </c>
      <c r="AU77" s="21"/>
      <c r="AV77" s="2">
        <v>0</v>
      </c>
      <c r="AW77" s="2">
        <f t="shared" si="47"/>
        <v>200</v>
      </c>
      <c r="AX77" s="2">
        <f t="shared" si="34"/>
        <v>1282.5999999999999</v>
      </c>
      <c r="AY77" s="2">
        <v>0</v>
      </c>
      <c r="AZ77" s="26"/>
      <c r="BA77" s="2">
        <v>100</v>
      </c>
      <c r="BB77" s="2">
        <v>100</v>
      </c>
      <c r="BC77" s="2">
        <v>0</v>
      </c>
      <c r="BD77" s="2">
        <v>0</v>
      </c>
      <c r="BE77" s="8">
        <f t="shared" si="48"/>
        <v>200</v>
      </c>
      <c r="BF77" s="22">
        <f t="shared" si="26"/>
        <v>26484.44</v>
      </c>
    </row>
    <row r="78" spans="1:58" s="23" customFormat="1" ht="23.1" customHeight="1" x14ac:dyDescent="0.35">
      <c r="A78" s="3"/>
      <c r="B78" s="28"/>
      <c r="C78" s="25"/>
      <c r="D78" s="2"/>
      <c r="E78" s="2"/>
      <c r="F78" s="176">
        <f t="shared" si="31"/>
        <v>0</v>
      </c>
      <c r="G78" s="176"/>
      <c r="H78" s="176"/>
      <c r="I78" s="176">
        <f t="shared" si="40"/>
        <v>0</v>
      </c>
      <c r="J78" s="176">
        <f t="shared" si="30"/>
        <v>0</v>
      </c>
      <c r="K78" s="391">
        <f t="shared" si="41"/>
        <v>0</v>
      </c>
      <c r="L78" s="6"/>
      <c r="M78" s="6"/>
      <c r="N78" s="6"/>
      <c r="O78" s="2">
        <f t="shared" si="42"/>
        <v>0</v>
      </c>
      <c r="P78" s="7"/>
      <c r="Q78" s="2">
        <f t="shared" si="35"/>
        <v>0</v>
      </c>
      <c r="R78" s="2">
        <f t="shared" si="43"/>
        <v>0</v>
      </c>
      <c r="S78" s="2">
        <f t="shared" si="32"/>
        <v>0</v>
      </c>
      <c r="T78" s="8">
        <f t="shared" si="44"/>
        <v>0</v>
      </c>
      <c r="U78" s="9">
        <f t="shared" si="45"/>
        <v>0</v>
      </c>
      <c r="V78" s="10">
        <f t="shared" si="46"/>
        <v>0</v>
      </c>
      <c r="W78" s="11">
        <f t="shared" si="23"/>
        <v>0</v>
      </c>
      <c r="X78" s="195"/>
      <c r="Y78" s="196"/>
      <c r="Z78" s="14">
        <f t="shared" si="36"/>
        <v>0</v>
      </c>
      <c r="AA78" s="2"/>
      <c r="AB78" s="16"/>
      <c r="AC78" s="2">
        <f t="shared" si="33"/>
        <v>0</v>
      </c>
      <c r="AD78" s="27"/>
      <c r="AE78" s="18">
        <f t="shared" si="24"/>
        <v>0</v>
      </c>
      <c r="AF78" s="19">
        <f t="shared" si="25"/>
        <v>0</v>
      </c>
      <c r="AG78" s="3"/>
      <c r="AH78" s="28"/>
      <c r="AI78" s="25"/>
      <c r="AJ78" s="176">
        <f t="shared" si="37"/>
        <v>0</v>
      </c>
      <c r="AK78" s="392">
        <f t="shared" si="38"/>
        <v>0</v>
      </c>
      <c r="AL78" s="2"/>
      <c r="AM78" s="2"/>
      <c r="AN78" s="2"/>
      <c r="AO78" s="2"/>
      <c r="AP78" s="2"/>
      <c r="AQ78" s="2"/>
      <c r="AR78" s="2"/>
      <c r="AS78" s="2">
        <f t="shared" si="39"/>
        <v>0</v>
      </c>
      <c r="AT78" s="21"/>
      <c r="AU78" s="21"/>
      <c r="AV78" s="2"/>
      <c r="AW78" s="2">
        <f t="shared" si="47"/>
        <v>0</v>
      </c>
      <c r="AX78" s="2">
        <f t="shared" si="34"/>
        <v>0</v>
      </c>
      <c r="AY78" s="2"/>
      <c r="AZ78" s="2"/>
      <c r="BA78" s="2"/>
      <c r="BB78" s="2"/>
      <c r="BC78" s="2"/>
      <c r="BD78" s="2"/>
      <c r="BE78" s="8">
        <f t="shared" si="48"/>
        <v>0</v>
      </c>
      <c r="BF78" s="22">
        <f t="shared" si="26"/>
        <v>0</v>
      </c>
    </row>
    <row r="79" spans="1:58" s="23" customFormat="1" ht="23.1" customHeight="1" x14ac:dyDescent="0.35">
      <c r="A79" s="3">
        <v>37</v>
      </c>
      <c r="B79" s="28" t="s">
        <v>138</v>
      </c>
      <c r="C79" s="25" t="s">
        <v>153</v>
      </c>
      <c r="D79" s="2">
        <v>17553</v>
      </c>
      <c r="E79" s="2">
        <v>702</v>
      </c>
      <c r="F79" s="176">
        <f t="shared" si="31"/>
        <v>18255</v>
      </c>
      <c r="G79" s="176">
        <v>702</v>
      </c>
      <c r="H79" s="176"/>
      <c r="I79" s="176">
        <f t="shared" si="40"/>
        <v>18957</v>
      </c>
      <c r="J79" s="176">
        <f t="shared" si="30"/>
        <v>18957</v>
      </c>
      <c r="K79" s="391">
        <f t="shared" si="41"/>
        <v>0</v>
      </c>
      <c r="L79" s="6">
        <v>0</v>
      </c>
      <c r="M79" s="6">
        <v>0</v>
      </c>
      <c r="N79" s="6">
        <v>0</v>
      </c>
      <c r="O79" s="2">
        <f t="shared" si="42"/>
        <v>18957</v>
      </c>
      <c r="P79" s="7"/>
      <c r="Q79" s="2">
        <f t="shared" si="35"/>
        <v>3931.2799999999997</v>
      </c>
      <c r="R79" s="2">
        <f t="shared" si="43"/>
        <v>200</v>
      </c>
      <c r="S79" s="2">
        <f t="shared" si="32"/>
        <v>473.92</v>
      </c>
      <c r="T79" s="8">
        <f t="shared" si="44"/>
        <v>6828.8899999999994</v>
      </c>
      <c r="U79" s="9">
        <f t="shared" si="45"/>
        <v>11434.09</v>
      </c>
      <c r="V79" s="10">
        <f t="shared" si="46"/>
        <v>3761</v>
      </c>
      <c r="W79" s="11">
        <f t="shared" si="23"/>
        <v>3761.91</v>
      </c>
      <c r="X79" s="195">
        <f>ROUND(V79+W79,2)</f>
        <v>7522.91</v>
      </c>
      <c r="Y79" s="196">
        <v>37</v>
      </c>
      <c r="Z79" s="14">
        <f t="shared" si="36"/>
        <v>2274.8399999999997</v>
      </c>
      <c r="AA79" s="15"/>
      <c r="AB79" s="2">
        <v>100</v>
      </c>
      <c r="AC79" s="2">
        <f t="shared" si="33"/>
        <v>473.93</v>
      </c>
      <c r="AD79" s="17">
        <v>200</v>
      </c>
      <c r="AE79" s="18">
        <f t="shared" si="24"/>
        <v>7522.91</v>
      </c>
      <c r="AF79" s="19">
        <f t="shared" si="25"/>
        <v>3761.4549999999999</v>
      </c>
      <c r="AG79" s="3">
        <v>37</v>
      </c>
      <c r="AH79" s="28" t="s">
        <v>138</v>
      </c>
      <c r="AI79" s="25" t="s">
        <v>153</v>
      </c>
      <c r="AJ79" s="176">
        <f t="shared" si="37"/>
        <v>0</v>
      </c>
      <c r="AK79" s="392">
        <f t="shared" si="38"/>
        <v>1706.1299999999999</v>
      </c>
      <c r="AL79" s="2"/>
      <c r="AM79" s="2"/>
      <c r="AN79" s="2"/>
      <c r="AO79" s="2"/>
      <c r="AP79" s="2">
        <v>619.59</v>
      </c>
      <c r="AQ79" s="2">
        <v>950</v>
      </c>
      <c r="AR79" s="2">
        <v>655.56</v>
      </c>
      <c r="AS79" s="2">
        <f t="shared" si="39"/>
        <v>3931.2799999999997</v>
      </c>
      <c r="AT79" s="21">
        <v>200</v>
      </c>
      <c r="AU79" s="21"/>
      <c r="AV79" s="2"/>
      <c r="AW79" s="2">
        <f t="shared" si="47"/>
        <v>200</v>
      </c>
      <c r="AX79" s="2">
        <f t="shared" si="34"/>
        <v>473.92</v>
      </c>
      <c r="AY79" s="2"/>
      <c r="AZ79" s="393">
        <v>6615.61</v>
      </c>
      <c r="BA79" s="2"/>
      <c r="BB79" s="2">
        <v>213.28</v>
      </c>
      <c r="BC79" s="2"/>
      <c r="BD79" s="2"/>
      <c r="BE79" s="8">
        <f t="shared" si="48"/>
        <v>6828.8899999999994</v>
      </c>
      <c r="BF79" s="22">
        <f t="shared" si="26"/>
        <v>11434.09</v>
      </c>
    </row>
    <row r="80" spans="1:58" s="23" customFormat="1" ht="23.1" customHeight="1" x14ac:dyDescent="0.35">
      <c r="A80" s="3"/>
      <c r="B80" s="28"/>
      <c r="C80" s="25" t="s">
        <v>154</v>
      </c>
      <c r="D80" s="2"/>
      <c r="E80" s="2"/>
      <c r="F80" s="176">
        <f t="shared" si="31"/>
        <v>0</v>
      </c>
      <c r="G80" s="176"/>
      <c r="H80" s="176"/>
      <c r="I80" s="176">
        <f t="shared" si="40"/>
        <v>0</v>
      </c>
      <c r="J80" s="176">
        <f t="shared" si="30"/>
        <v>0</v>
      </c>
      <c r="K80" s="391">
        <f t="shared" si="41"/>
        <v>0</v>
      </c>
      <c r="L80" s="6"/>
      <c r="M80" s="6"/>
      <c r="N80" s="6"/>
      <c r="O80" s="2">
        <f t="shared" si="42"/>
        <v>0</v>
      </c>
      <c r="P80" s="7"/>
      <c r="Q80" s="2">
        <f t="shared" si="35"/>
        <v>0</v>
      </c>
      <c r="R80" s="2">
        <f t="shared" si="43"/>
        <v>0</v>
      </c>
      <c r="S80" s="2">
        <f t="shared" si="32"/>
        <v>0</v>
      </c>
      <c r="T80" s="8">
        <f t="shared" si="44"/>
        <v>0</v>
      </c>
      <c r="U80" s="9">
        <f t="shared" si="45"/>
        <v>0</v>
      </c>
      <c r="V80" s="10">
        <f t="shared" si="46"/>
        <v>0</v>
      </c>
      <c r="W80" s="11">
        <f t="shared" si="23"/>
        <v>0</v>
      </c>
      <c r="X80" s="195"/>
      <c r="Y80" s="196"/>
      <c r="Z80" s="14">
        <f t="shared" si="36"/>
        <v>0</v>
      </c>
      <c r="AA80" s="15"/>
      <c r="AB80" s="2">
        <f>J80*1%</f>
        <v>0</v>
      </c>
      <c r="AC80" s="2">
        <f t="shared" si="33"/>
        <v>0</v>
      </c>
      <c r="AD80" s="27"/>
      <c r="AE80" s="18">
        <f t="shared" si="24"/>
        <v>0</v>
      </c>
      <c r="AF80" s="19">
        <f t="shared" si="25"/>
        <v>0</v>
      </c>
      <c r="AG80" s="3"/>
      <c r="AH80" s="28"/>
      <c r="AI80" s="25" t="s">
        <v>154</v>
      </c>
      <c r="AJ80" s="176">
        <f t="shared" si="37"/>
        <v>0</v>
      </c>
      <c r="AK80" s="392">
        <f t="shared" si="38"/>
        <v>0</v>
      </c>
      <c r="AL80" s="2"/>
      <c r="AM80" s="2"/>
      <c r="AN80" s="2"/>
      <c r="AO80" s="2"/>
      <c r="AP80" s="2"/>
      <c r="AQ80" s="2"/>
      <c r="AR80" s="2"/>
      <c r="AS80" s="2">
        <f t="shared" si="39"/>
        <v>0</v>
      </c>
      <c r="AT80" s="21"/>
      <c r="AU80" s="21"/>
      <c r="AV80" s="2"/>
      <c r="AW80" s="2">
        <f t="shared" si="47"/>
        <v>0</v>
      </c>
      <c r="AX80" s="2">
        <f t="shared" si="34"/>
        <v>0</v>
      </c>
      <c r="AY80" s="2"/>
      <c r="AZ80" s="2"/>
      <c r="BA80" s="2"/>
      <c r="BB80" s="2"/>
      <c r="BC80" s="2"/>
      <c r="BD80" s="2"/>
      <c r="BE80" s="8">
        <f t="shared" si="48"/>
        <v>0</v>
      </c>
      <c r="BF80" s="22">
        <f t="shared" si="26"/>
        <v>0</v>
      </c>
    </row>
    <row r="81" spans="1:58" s="23" customFormat="1" ht="23.1" customHeight="1" x14ac:dyDescent="0.35">
      <c r="A81" s="3">
        <v>38</v>
      </c>
      <c r="B81" s="4" t="s">
        <v>54</v>
      </c>
      <c r="C81" s="25" t="s">
        <v>79</v>
      </c>
      <c r="D81" s="2">
        <v>36619</v>
      </c>
      <c r="E81" s="2">
        <v>1794</v>
      </c>
      <c r="F81" s="176">
        <f t="shared" si="31"/>
        <v>38413</v>
      </c>
      <c r="G81" s="176">
        <v>1795</v>
      </c>
      <c r="H81" s="176">
        <v>0</v>
      </c>
      <c r="I81" s="176">
        <f t="shared" si="40"/>
        <v>40208</v>
      </c>
      <c r="J81" s="176">
        <f t="shared" si="30"/>
        <v>40208</v>
      </c>
      <c r="K81" s="391">
        <f t="shared" si="41"/>
        <v>0</v>
      </c>
      <c r="L81" s="6">
        <v>0</v>
      </c>
      <c r="M81" s="6">
        <v>0</v>
      </c>
      <c r="N81" s="6">
        <v>0</v>
      </c>
      <c r="O81" s="2">
        <f t="shared" si="42"/>
        <v>40208</v>
      </c>
      <c r="P81" s="7">
        <v>2285.15</v>
      </c>
      <c r="Q81" s="2">
        <f t="shared" si="35"/>
        <v>10441.1</v>
      </c>
      <c r="R81" s="2">
        <f t="shared" si="43"/>
        <v>1008.9</v>
      </c>
      <c r="S81" s="2">
        <f t="shared" si="32"/>
        <v>1005.2</v>
      </c>
      <c r="T81" s="8">
        <f t="shared" si="44"/>
        <v>8723.24</v>
      </c>
      <c r="U81" s="9">
        <f t="shared" si="45"/>
        <v>23463.59</v>
      </c>
      <c r="V81" s="10">
        <f t="shared" si="46"/>
        <v>8372</v>
      </c>
      <c r="W81" s="11">
        <f t="shared" si="23"/>
        <v>8372.41</v>
      </c>
      <c r="X81" s="195">
        <f>ROUND(V81+W81,2)</f>
        <v>16744.41</v>
      </c>
      <c r="Y81" s="196">
        <v>38</v>
      </c>
      <c r="Z81" s="14">
        <f t="shared" si="36"/>
        <v>4824.96</v>
      </c>
      <c r="AA81" s="15">
        <v>0</v>
      </c>
      <c r="AB81" s="16">
        <v>100</v>
      </c>
      <c r="AC81" s="2">
        <f t="shared" si="33"/>
        <v>1005.2</v>
      </c>
      <c r="AD81" s="17">
        <v>200</v>
      </c>
      <c r="AE81" s="18">
        <f t="shared" si="24"/>
        <v>16744.41</v>
      </c>
      <c r="AF81" s="19">
        <f t="shared" si="25"/>
        <v>8372.2049999999999</v>
      </c>
      <c r="AG81" s="3">
        <v>38</v>
      </c>
      <c r="AH81" s="4" t="s">
        <v>54</v>
      </c>
      <c r="AI81" s="25" t="s">
        <v>79</v>
      </c>
      <c r="AJ81" s="176">
        <f t="shared" si="37"/>
        <v>2285.15</v>
      </c>
      <c r="AK81" s="392">
        <f t="shared" si="38"/>
        <v>3618.72</v>
      </c>
      <c r="AL81" s="2">
        <v>0</v>
      </c>
      <c r="AM81" s="2">
        <v>0</v>
      </c>
      <c r="AN81" s="2">
        <v>0</v>
      </c>
      <c r="AO81" s="2">
        <v>0</v>
      </c>
      <c r="AP81" s="2">
        <v>5422.38</v>
      </c>
      <c r="AQ81" s="2">
        <v>1400</v>
      </c>
      <c r="AR81" s="2"/>
      <c r="AS81" s="2">
        <f t="shared" si="39"/>
        <v>10441.1</v>
      </c>
      <c r="AT81" s="21">
        <v>200</v>
      </c>
      <c r="AU81" s="21"/>
      <c r="AV81" s="2">
        <v>808.9</v>
      </c>
      <c r="AW81" s="2">
        <f t="shared" si="47"/>
        <v>1008.9</v>
      </c>
      <c r="AX81" s="2">
        <f t="shared" si="34"/>
        <v>1005.2</v>
      </c>
      <c r="AY81" s="2">
        <v>0</v>
      </c>
      <c r="AZ81" s="393">
        <v>8523.24</v>
      </c>
      <c r="BA81" s="2">
        <v>100</v>
      </c>
      <c r="BB81" s="2">
        <v>100</v>
      </c>
      <c r="BC81" s="2">
        <v>0</v>
      </c>
      <c r="BD81" s="2">
        <v>0</v>
      </c>
      <c r="BE81" s="8">
        <f t="shared" si="48"/>
        <v>8723.24</v>
      </c>
      <c r="BF81" s="22">
        <f t="shared" si="26"/>
        <v>23463.59</v>
      </c>
    </row>
    <row r="82" spans="1:58" s="23" customFormat="1" ht="23.1" customHeight="1" x14ac:dyDescent="0.35">
      <c r="A82" s="3"/>
      <c r="B82" s="28"/>
      <c r="C82" s="25"/>
      <c r="D82" s="2"/>
      <c r="E82" s="2"/>
      <c r="F82" s="176">
        <f t="shared" si="31"/>
        <v>0</v>
      </c>
      <c r="G82" s="176"/>
      <c r="H82" s="176"/>
      <c r="I82" s="176">
        <f t="shared" si="40"/>
        <v>0</v>
      </c>
      <c r="J82" s="176">
        <f t="shared" si="30"/>
        <v>0</v>
      </c>
      <c r="K82" s="391">
        <f t="shared" si="41"/>
        <v>0</v>
      </c>
      <c r="L82" s="6"/>
      <c r="M82" s="6"/>
      <c r="N82" s="6"/>
      <c r="O82" s="2">
        <f t="shared" si="42"/>
        <v>0</v>
      </c>
      <c r="P82" s="7"/>
      <c r="Q82" s="2">
        <f t="shared" si="35"/>
        <v>0</v>
      </c>
      <c r="R82" s="2">
        <f t="shared" si="43"/>
        <v>0</v>
      </c>
      <c r="S82" s="2">
        <f t="shared" si="32"/>
        <v>0</v>
      </c>
      <c r="T82" s="8">
        <f t="shared" si="44"/>
        <v>0</v>
      </c>
      <c r="U82" s="9">
        <f t="shared" si="45"/>
        <v>0</v>
      </c>
      <c r="V82" s="10">
        <f t="shared" si="46"/>
        <v>0</v>
      </c>
      <c r="W82" s="11">
        <f t="shared" si="23"/>
        <v>0</v>
      </c>
      <c r="X82" s="195"/>
      <c r="Y82" s="196"/>
      <c r="Z82" s="14">
        <f t="shared" si="36"/>
        <v>0</v>
      </c>
      <c r="AA82" s="2"/>
      <c r="AB82" s="33"/>
      <c r="AC82" s="2">
        <f t="shared" si="33"/>
        <v>0</v>
      </c>
      <c r="AD82" s="27"/>
      <c r="AE82" s="18">
        <f t="shared" si="24"/>
        <v>0</v>
      </c>
      <c r="AF82" s="19">
        <f t="shared" si="25"/>
        <v>0</v>
      </c>
      <c r="AG82" s="3"/>
      <c r="AH82" s="28"/>
      <c r="AI82" s="25"/>
      <c r="AJ82" s="176">
        <f t="shared" si="37"/>
        <v>0</v>
      </c>
      <c r="AK82" s="392">
        <f t="shared" si="38"/>
        <v>0</v>
      </c>
      <c r="AL82" s="2"/>
      <c r="AM82" s="2"/>
      <c r="AN82" s="2"/>
      <c r="AO82" s="2"/>
      <c r="AP82" s="2"/>
      <c r="AQ82" s="2"/>
      <c r="AR82" s="2"/>
      <c r="AS82" s="2">
        <f t="shared" si="39"/>
        <v>0</v>
      </c>
      <c r="AT82" s="21"/>
      <c r="AU82" s="21"/>
      <c r="AV82" s="2"/>
      <c r="AW82" s="2">
        <f t="shared" si="47"/>
        <v>0</v>
      </c>
      <c r="AX82" s="2">
        <f t="shared" si="34"/>
        <v>0</v>
      </c>
      <c r="AY82" s="2"/>
      <c r="AZ82" s="2"/>
      <c r="BA82" s="2"/>
      <c r="BB82" s="2"/>
      <c r="BC82" s="2"/>
      <c r="BD82" s="2"/>
      <c r="BE82" s="8">
        <f t="shared" si="48"/>
        <v>0</v>
      </c>
      <c r="BF82" s="22">
        <f t="shared" si="26"/>
        <v>0</v>
      </c>
    </row>
    <row r="83" spans="1:58" s="23" customFormat="1" ht="23.1" customHeight="1" x14ac:dyDescent="0.35">
      <c r="A83" s="3">
        <v>39</v>
      </c>
      <c r="B83" s="28" t="s">
        <v>55</v>
      </c>
      <c r="C83" s="25" t="s">
        <v>56</v>
      </c>
      <c r="D83" s="2">
        <v>66873</v>
      </c>
      <c r="E83" s="2">
        <v>3143</v>
      </c>
      <c r="F83" s="176">
        <f t="shared" si="31"/>
        <v>70016</v>
      </c>
      <c r="G83" s="176">
        <v>3008</v>
      </c>
      <c r="H83" s="176">
        <v>0</v>
      </c>
      <c r="I83" s="176">
        <f t="shared" si="40"/>
        <v>73024</v>
      </c>
      <c r="J83" s="176">
        <f t="shared" si="30"/>
        <v>73024</v>
      </c>
      <c r="K83" s="391">
        <f t="shared" si="41"/>
        <v>0</v>
      </c>
      <c r="L83" s="6">
        <v>0</v>
      </c>
      <c r="M83" s="6">
        <v>0</v>
      </c>
      <c r="N83" s="6">
        <v>0</v>
      </c>
      <c r="O83" s="2">
        <f t="shared" si="42"/>
        <v>73024</v>
      </c>
      <c r="P83" s="7">
        <v>9149.23</v>
      </c>
      <c r="Q83" s="2">
        <f t="shared" si="35"/>
        <v>19476.63</v>
      </c>
      <c r="R83" s="2">
        <f t="shared" si="43"/>
        <v>200</v>
      </c>
      <c r="S83" s="2">
        <f t="shared" si="32"/>
        <v>1825.6</v>
      </c>
      <c r="T83" s="8">
        <f t="shared" si="44"/>
        <v>2269.5</v>
      </c>
      <c r="U83" s="9">
        <f t="shared" si="45"/>
        <v>32920.959999999999</v>
      </c>
      <c r="V83" s="10">
        <f t="shared" si="46"/>
        <v>20052</v>
      </c>
      <c r="W83" s="11">
        <f t="shared" si="23"/>
        <v>20051.04</v>
      </c>
      <c r="X83" s="195">
        <f>ROUND(V83+W83,2)</f>
        <v>40103.040000000001</v>
      </c>
      <c r="Y83" s="196">
        <v>39</v>
      </c>
      <c r="Z83" s="14">
        <f t="shared" si="36"/>
        <v>8762.8799999999992</v>
      </c>
      <c r="AA83" s="15">
        <v>0</v>
      </c>
      <c r="AB83" s="16">
        <v>100</v>
      </c>
      <c r="AC83" s="2">
        <f t="shared" si="33"/>
        <v>1825.6</v>
      </c>
      <c r="AD83" s="17">
        <v>200</v>
      </c>
      <c r="AE83" s="18">
        <f t="shared" si="24"/>
        <v>40103.040000000001</v>
      </c>
      <c r="AF83" s="19">
        <f t="shared" si="25"/>
        <v>20051.52</v>
      </c>
      <c r="AG83" s="3">
        <v>39</v>
      </c>
      <c r="AH83" s="28" t="s">
        <v>55</v>
      </c>
      <c r="AI83" s="25" t="s">
        <v>56</v>
      </c>
      <c r="AJ83" s="176">
        <f t="shared" si="37"/>
        <v>9149.23</v>
      </c>
      <c r="AK83" s="392">
        <f t="shared" si="38"/>
        <v>6572.16</v>
      </c>
      <c r="AL83" s="2">
        <v>0</v>
      </c>
      <c r="AM83" s="2">
        <v>0</v>
      </c>
      <c r="AN83" s="2">
        <v>0</v>
      </c>
      <c r="AO83" s="2">
        <v>0</v>
      </c>
      <c r="AP83" s="2">
        <v>12248.91</v>
      </c>
      <c r="AQ83" s="2"/>
      <c r="AR83" s="2">
        <v>655.56</v>
      </c>
      <c r="AS83" s="2">
        <f t="shared" si="39"/>
        <v>19476.63</v>
      </c>
      <c r="AT83" s="21">
        <v>200</v>
      </c>
      <c r="AU83" s="21"/>
      <c r="AV83" s="2">
        <v>0</v>
      </c>
      <c r="AW83" s="2">
        <f t="shared" si="47"/>
        <v>200</v>
      </c>
      <c r="AX83" s="2">
        <f t="shared" si="34"/>
        <v>1825.6</v>
      </c>
      <c r="AY83" s="2"/>
      <c r="AZ83" s="26"/>
      <c r="BA83" s="2">
        <v>2169.5</v>
      </c>
      <c r="BB83" s="2">
        <v>100</v>
      </c>
      <c r="BC83" s="2">
        <v>0</v>
      </c>
      <c r="BD83" s="2">
        <v>0</v>
      </c>
      <c r="BE83" s="8">
        <f t="shared" si="48"/>
        <v>2269.5</v>
      </c>
      <c r="BF83" s="22">
        <f t="shared" si="26"/>
        <v>32920.959999999999</v>
      </c>
    </row>
    <row r="84" spans="1:58" s="23" customFormat="1" ht="23.1" customHeight="1" x14ac:dyDescent="0.35">
      <c r="A84" s="3"/>
      <c r="B84" s="28"/>
      <c r="C84" s="25"/>
      <c r="D84" s="2"/>
      <c r="E84" s="2"/>
      <c r="F84" s="176">
        <f t="shared" si="31"/>
        <v>0</v>
      </c>
      <c r="G84" s="176"/>
      <c r="H84" s="176"/>
      <c r="I84" s="176">
        <f t="shared" si="40"/>
        <v>0</v>
      </c>
      <c r="J84" s="176">
        <f t="shared" si="30"/>
        <v>0</v>
      </c>
      <c r="K84" s="391">
        <f t="shared" si="41"/>
        <v>0</v>
      </c>
      <c r="L84" s="6"/>
      <c r="M84" s="6"/>
      <c r="N84" s="6"/>
      <c r="O84" s="2">
        <f t="shared" si="42"/>
        <v>0</v>
      </c>
      <c r="P84" s="162"/>
      <c r="Q84" s="2">
        <f t="shared" si="35"/>
        <v>0</v>
      </c>
      <c r="R84" s="2">
        <f t="shared" si="43"/>
        <v>0</v>
      </c>
      <c r="S84" s="2">
        <f t="shared" si="32"/>
        <v>0</v>
      </c>
      <c r="T84" s="8">
        <f t="shared" si="44"/>
        <v>0</v>
      </c>
      <c r="U84" s="9">
        <f t="shared" si="45"/>
        <v>0</v>
      </c>
      <c r="V84" s="10">
        <f t="shared" si="46"/>
        <v>0</v>
      </c>
      <c r="W84" s="11">
        <f t="shared" si="23"/>
        <v>0</v>
      </c>
      <c r="X84" s="195"/>
      <c r="Y84" s="196"/>
      <c r="Z84" s="14">
        <f t="shared" si="36"/>
        <v>0</v>
      </c>
      <c r="AA84" s="2"/>
      <c r="AB84" s="16"/>
      <c r="AC84" s="2">
        <f t="shared" si="33"/>
        <v>0</v>
      </c>
      <c r="AD84" s="27"/>
      <c r="AE84" s="18">
        <f t="shared" si="24"/>
        <v>0</v>
      </c>
      <c r="AF84" s="19">
        <f t="shared" si="25"/>
        <v>0</v>
      </c>
      <c r="AG84" s="3"/>
      <c r="AH84" s="28"/>
      <c r="AI84" s="25"/>
      <c r="AJ84" s="176">
        <f t="shared" si="37"/>
        <v>0</v>
      </c>
      <c r="AK84" s="392">
        <f t="shared" si="38"/>
        <v>0</v>
      </c>
      <c r="AL84" s="2"/>
      <c r="AM84" s="2"/>
      <c r="AN84" s="2"/>
      <c r="AO84" s="2"/>
      <c r="AP84" s="2"/>
      <c r="AQ84" s="2"/>
      <c r="AR84" s="2"/>
      <c r="AS84" s="2">
        <f t="shared" si="39"/>
        <v>0</v>
      </c>
      <c r="AT84" s="21"/>
      <c r="AU84" s="21"/>
      <c r="AV84" s="2"/>
      <c r="AW84" s="2">
        <f t="shared" si="47"/>
        <v>0</v>
      </c>
      <c r="AX84" s="2">
        <f t="shared" si="34"/>
        <v>0</v>
      </c>
      <c r="AY84" s="2"/>
      <c r="AZ84" s="2"/>
      <c r="BA84" s="2"/>
      <c r="BB84" s="2"/>
      <c r="BC84" s="2"/>
      <c r="BD84" s="2"/>
      <c r="BE84" s="8">
        <f t="shared" si="48"/>
        <v>0</v>
      </c>
      <c r="BF84" s="22">
        <f t="shared" si="26"/>
        <v>0</v>
      </c>
    </row>
    <row r="85" spans="1:58" s="23" customFormat="1" ht="23.1" customHeight="1" x14ac:dyDescent="0.35">
      <c r="A85" s="3">
        <v>40</v>
      </c>
      <c r="B85" s="4" t="s">
        <v>57</v>
      </c>
      <c r="C85" s="25" t="s">
        <v>58</v>
      </c>
      <c r="D85" s="2">
        <v>23565</v>
      </c>
      <c r="E85" s="2">
        <v>1225</v>
      </c>
      <c r="F85" s="176">
        <f t="shared" si="31"/>
        <v>24790</v>
      </c>
      <c r="G85" s="176">
        <v>1206</v>
      </c>
      <c r="H85" s="176">
        <v>0</v>
      </c>
      <c r="I85" s="176">
        <f t="shared" si="40"/>
        <v>25996</v>
      </c>
      <c r="J85" s="176">
        <f t="shared" si="30"/>
        <v>25996</v>
      </c>
      <c r="K85" s="391">
        <f t="shared" si="41"/>
        <v>0</v>
      </c>
      <c r="L85" s="6">
        <v>0</v>
      </c>
      <c r="M85" s="6">
        <v>0</v>
      </c>
      <c r="N85" s="6">
        <v>0</v>
      </c>
      <c r="O85" s="2">
        <f t="shared" si="42"/>
        <v>25996</v>
      </c>
      <c r="P85" s="7">
        <v>295.97000000000003</v>
      </c>
      <c r="Q85" s="2">
        <f t="shared" si="35"/>
        <v>6161.77</v>
      </c>
      <c r="R85" s="2">
        <f t="shared" si="43"/>
        <v>200</v>
      </c>
      <c r="S85" s="2">
        <f t="shared" si="32"/>
        <v>649.9</v>
      </c>
      <c r="T85" s="8">
        <f t="shared" si="44"/>
        <v>100</v>
      </c>
      <c r="U85" s="9">
        <f t="shared" si="45"/>
        <v>7407.64</v>
      </c>
      <c r="V85" s="10">
        <f t="shared" si="46"/>
        <v>9294</v>
      </c>
      <c r="W85" s="11">
        <f t="shared" si="23"/>
        <v>9294.36</v>
      </c>
      <c r="X85" s="195">
        <f>ROUND(V85+W85,2)</f>
        <v>18588.36</v>
      </c>
      <c r="Y85" s="196">
        <v>40</v>
      </c>
      <c r="Z85" s="14">
        <f t="shared" si="36"/>
        <v>3119.52</v>
      </c>
      <c r="AA85" s="15">
        <v>0</v>
      </c>
      <c r="AB85" s="16">
        <v>100</v>
      </c>
      <c r="AC85" s="2">
        <f t="shared" si="33"/>
        <v>649.9</v>
      </c>
      <c r="AD85" s="17">
        <v>200</v>
      </c>
      <c r="AE85" s="18">
        <f t="shared" si="24"/>
        <v>18588.36</v>
      </c>
      <c r="AF85" s="19">
        <f t="shared" si="25"/>
        <v>9294.18</v>
      </c>
      <c r="AG85" s="3">
        <v>40</v>
      </c>
      <c r="AH85" s="4" t="s">
        <v>57</v>
      </c>
      <c r="AI85" s="25" t="s">
        <v>58</v>
      </c>
      <c r="AJ85" s="176">
        <f t="shared" si="37"/>
        <v>295.97000000000003</v>
      </c>
      <c r="AK85" s="392">
        <f t="shared" si="38"/>
        <v>2339.64</v>
      </c>
      <c r="AL85" s="2">
        <v>0</v>
      </c>
      <c r="AM85" s="2">
        <v>0</v>
      </c>
      <c r="AN85" s="2">
        <v>0</v>
      </c>
      <c r="AO85" s="2">
        <v>0</v>
      </c>
      <c r="AP85" s="2">
        <v>3822.13</v>
      </c>
      <c r="AQ85" s="2"/>
      <c r="AR85" s="2">
        <v>0</v>
      </c>
      <c r="AS85" s="2">
        <f t="shared" si="39"/>
        <v>6161.77</v>
      </c>
      <c r="AT85" s="21">
        <v>200</v>
      </c>
      <c r="AU85" s="21"/>
      <c r="AV85" s="2">
        <v>0</v>
      </c>
      <c r="AW85" s="2">
        <f t="shared" si="47"/>
        <v>200</v>
      </c>
      <c r="AX85" s="2">
        <f t="shared" si="34"/>
        <v>649.9</v>
      </c>
      <c r="AY85" s="2">
        <v>0</v>
      </c>
      <c r="AZ85" s="2">
        <v>0</v>
      </c>
      <c r="BA85" s="2">
        <v>0</v>
      </c>
      <c r="BB85" s="2">
        <v>100</v>
      </c>
      <c r="BC85" s="2">
        <v>0</v>
      </c>
      <c r="BD85" s="2">
        <v>0</v>
      </c>
      <c r="BE85" s="8">
        <f t="shared" si="48"/>
        <v>100</v>
      </c>
      <c r="BF85" s="22">
        <f t="shared" si="26"/>
        <v>7407.64</v>
      </c>
    </row>
    <row r="86" spans="1:58" s="23" customFormat="1" ht="23.1" customHeight="1" x14ac:dyDescent="0.35">
      <c r="A86" s="3"/>
      <c r="B86" s="28"/>
      <c r="C86" s="25"/>
      <c r="D86" s="2"/>
      <c r="E86" s="2"/>
      <c r="F86" s="176">
        <f t="shared" si="31"/>
        <v>0</v>
      </c>
      <c r="G86" s="176"/>
      <c r="H86" s="176"/>
      <c r="I86" s="176">
        <f t="shared" si="40"/>
        <v>0</v>
      </c>
      <c r="J86" s="176">
        <f t="shared" si="30"/>
        <v>0</v>
      </c>
      <c r="K86" s="391">
        <f t="shared" si="41"/>
        <v>0</v>
      </c>
      <c r="L86" s="6"/>
      <c r="M86" s="6"/>
      <c r="N86" s="6"/>
      <c r="O86" s="2">
        <f t="shared" si="42"/>
        <v>0</v>
      </c>
      <c r="P86" s="7"/>
      <c r="Q86" s="2">
        <f t="shared" si="35"/>
        <v>0</v>
      </c>
      <c r="R86" s="2">
        <f t="shared" si="43"/>
        <v>0</v>
      </c>
      <c r="S86" s="2">
        <f t="shared" si="32"/>
        <v>0</v>
      </c>
      <c r="T86" s="8">
        <f t="shared" si="44"/>
        <v>0</v>
      </c>
      <c r="U86" s="9">
        <f t="shared" si="45"/>
        <v>0</v>
      </c>
      <c r="V86" s="10">
        <f t="shared" si="46"/>
        <v>0</v>
      </c>
      <c r="W86" s="11">
        <f t="shared" si="23"/>
        <v>0</v>
      </c>
      <c r="X86" s="195"/>
      <c r="Y86" s="196"/>
      <c r="Z86" s="14">
        <f t="shared" si="36"/>
        <v>0</v>
      </c>
      <c r="AA86" s="2"/>
      <c r="AB86" s="16"/>
      <c r="AC86" s="2">
        <f t="shared" si="33"/>
        <v>0</v>
      </c>
      <c r="AD86" s="27"/>
      <c r="AE86" s="18">
        <f t="shared" si="24"/>
        <v>0</v>
      </c>
      <c r="AF86" s="19">
        <f t="shared" si="25"/>
        <v>0</v>
      </c>
      <c r="AG86" s="3"/>
      <c r="AH86" s="28"/>
      <c r="AI86" s="25"/>
      <c r="AJ86" s="176">
        <f t="shared" si="37"/>
        <v>0</v>
      </c>
      <c r="AK86" s="392">
        <f t="shared" si="38"/>
        <v>0</v>
      </c>
      <c r="AL86" s="2"/>
      <c r="AM86" s="2"/>
      <c r="AN86" s="2"/>
      <c r="AO86" s="2"/>
      <c r="AP86" s="2"/>
      <c r="AQ86" s="2"/>
      <c r="AR86" s="2"/>
      <c r="AS86" s="2">
        <f t="shared" si="39"/>
        <v>0</v>
      </c>
      <c r="AT86" s="21"/>
      <c r="AU86" s="21"/>
      <c r="AV86" s="2"/>
      <c r="AW86" s="2">
        <f t="shared" si="47"/>
        <v>0</v>
      </c>
      <c r="AX86" s="2">
        <f t="shared" si="34"/>
        <v>0</v>
      </c>
      <c r="AY86" s="2"/>
      <c r="AZ86" s="2"/>
      <c r="BA86" s="2"/>
      <c r="BB86" s="2"/>
      <c r="BC86" s="2"/>
      <c r="BD86" s="2"/>
      <c r="BE86" s="8">
        <f t="shared" si="48"/>
        <v>0</v>
      </c>
      <c r="BF86" s="22">
        <f t="shared" si="26"/>
        <v>0</v>
      </c>
    </row>
    <row r="87" spans="1:58" s="23" customFormat="1" ht="23.1" customHeight="1" x14ac:dyDescent="0.35">
      <c r="A87" s="3">
        <v>41</v>
      </c>
      <c r="B87" s="28" t="s">
        <v>139</v>
      </c>
      <c r="C87" s="25" t="s">
        <v>153</v>
      </c>
      <c r="D87" s="2">
        <v>19744</v>
      </c>
      <c r="E87" s="2">
        <v>790</v>
      </c>
      <c r="F87" s="176">
        <f t="shared" si="31"/>
        <v>20534</v>
      </c>
      <c r="G87" s="176">
        <v>914</v>
      </c>
      <c r="H87" s="176"/>
      <c r="I87" s="176">
        <f t="shared" si="40"/>
        <v>21448</v>
      </c>
      <c r="J87" s="176">
        <f t="shared" si="30"/>
        <v>21448</v>
      </c>
      <c r="K87" s="391">
        <f t="shared" si="41"/>
        <v>0</v>
      </c>
      <c r="L87" s="6">
        <v>0</v>
      </c>
      <c r="M87" s="6">
        <v>0</v>
      </c>
      <c r="N87" s="6">
        <v>0</v>
      </c>
      <c r="O87" s="2">
        <f t="shared" si="42"/>
        <v>21448</v>
      </c>
      <c r="P87" s="7"/>
      <c r="Q87" s="2">
        <f t="shared" si="35"/>
        <v>4834.83</v>
      </c>
      <c r="R87" s="2">
        <f t="shared" si="43"/>
        <v>200</v>
      </c>
      <c r="S87" s="2">
        <f t="shared" si="32"/>
        <v>536.20000000000005</v>
      </c>
      <c r="T87" s="8">
        <f t="shared" si="44"/>
        <v>9286.85</v>
      </c>
      <c r="U87" s="9">
        <f t="shared" si="45"/>
        <v>14857.88</v>
      </c>
      <c r="V87" s="10">
        <f t="shared" si="46"/>
        <v>3295</v>
      </c>
      <c r="W87" s="11">
        <f t="shared" ref="W87:W116" si="49">(AE87-V87)</f>
        <v>3295.1200000000008</v>
      </c>
      <c r="X87" s="195">
        <f>ROUND(V87+W87,2)</f>
        <v>6590.12</v>
      </c>
      <c r="Y87" s="196">
        <v>41</v>
      </c>
      <c r="Z87" s="14">
        <f t="shared" si="36"/>
        <v>2573.7599999999998</v>
      </c>
      <c r="AA87" s="15"/>
      <c r="AB87" s="16">
        <v>100</v>
      </c>
      <c r="AC87" s="2">
        <f t="shared" si="33"/>
        <v>536.20000000000005</v>
      </c>
      <c r="AD87" s="17">
        <v>200</v>
      </c>
      <c r="AE87" s="18">
        <f t="shared" ref="AE87:AE116" si="50">+O87-U87</f>
        <v>6590.1200000000008</v>
      </c>
      <c r="AF87" s="19">
        <f t="shared" ref="AF87:AF116" si="51">(+O87-U87)/2</f>
        <v>3295.0600000000004</v>
      </c>
      <c r="AG87" s="3">
        <v>41</v>
      </c>
      <c r="AH87" s="28" t="s">
        <v>139</v>
      </c>
      <c r="AI87" s="25" t="s">
        <v>153</v>
      </c>
      <c r="AJ87" s="176">
        <f t="shared" si="37"/>
        <v>0</v>
      </c>
      <c r="AK87" s="392">
        <f t="shared" si="38"/>
        <v>1930.32</v>
      </c>
      <c r="AL87" s="2"/>
      <c r="AM87" s="2"/>
      <c r="AN87" s="2"/>
      <c r="AO87" s="2"/>
      <c r="AP87" s="2">
        <v>727.97</v>
      </c>
      <c r="AQ87" s="2">
        <v>950</v>
      </c>
      <c r="AR87" s="2">
        <v>1226.54</v>
      </c>
      <c r="AS87" s="2">
        <f t="shared" si="39"/>
        <v>4834.83</v>
      </c>
      <c r="AT87" s="21">
        <v>200</v>
      </c>
      <c r="AU87" s="21"/>
      <c r="AV87" s="2"/>
      <c r="AW87" s="2">
        <f t="shared" si="47"/>
        <v>200</v>
      </c>
      <c r="AX87" s="2">
        <f t="shared" si="34"/>
        <v>536.20000000000005</v>
      </c>
      <c r="AY87" s="2"/>
      <c r="AZ87" s="393">
        <v>4545.57</v>
      </c>
      <c r="BA87" s="2">
        <v>4128</v>
      </c>
      <c r="BB87" s="2">
        <v>613.28</v>
      </c>
      <c r="BC87" s="2"/>
      <c r="BD87" s="2"/>
      <c r="BE87" s="8">
        <f t="shared" si="48"/>
        <v>9286.85</v>
      </c>
      <c r="BF87" s="22">
        <f t="shared" si="26"/>
        <v>14857.880000000001</v>
      </c>
    </row>
    <row r="88" spans="1:58" s="23" customFormat="1" ht="23.1" customHeight="1" x14ac:dyDescent="0.35">
      <c r="A88" s="3"/>
      <c r="B88" s="28"/>
      <c r="C88" s="25" t="s">
        <v>159</v>
      </c>
      <c r="D88" s="2"/>
      <c r="E88" s="2"/>
      <c r="F88" s="176">
        <f t="shared" si="31"/>
        <v>0</v>
      </c>
      <c r="G88" s="176"/>
      <c r="H88" s="176"/>
      <c r="I88" s="176">
        <f t="shared" si="40"/>
        <v>0</v>
      </c>
      <c r="J88" s="176">
        <f t="shared" si="30"/>
        <v>0</v>
      </c>
      <c r="K88" s="391">
        <f t="shared" si="41"/>
        <v>0</v>
      </c>
      <c r="L88" s="6"/>
      <c r="M88" s="6"/>
      <c r="N88" s="6"/>
      <c r="O88" s="2">
        <f t="shared" si="42"/>
        <v>0</v>
      </c>
      <c r="P88" s="7"/>
      <c r="Q88" s="2">
        <f t="shared" si="35"/>
        <v>0</v>
      </c>
      <c r="R88" s="2">
        <f t="shared" si="43"/>
        <v>0</v>
      </c>
      <c r="S88" s="2">
        <f t="shared" si="32"/>
        <v>0</v>
      </c>
      <c r="T88" s="8">
        <f t="shared" si="44"/>
        <v>0</v>
      </c>
      <c r="U88" s="9">
        <f t="shared" si="45"/>
        <v>0</v>
      </c>
      <c r="V88" s="10">
        <f t="shared" si="46"/>
        <v>0</v>
      </c>
      <c r="W88" s="11">
        <f t="shared" si="49"/>
        <v>0</v>
      </c>
      <c r="X88" s="195"/>
      <c r="Y88" s="196"/>
      <c r="Z88" s="14">
        <f t="shared" si="36"/>
        <v>0</v>
      </c>
      <c r="AA88" s="15"/>
      <c r="AB88" s="16"/>
      <c r="AC88" s="2">
        <f t="shared" si="33"/>
        <v>0</v>
      </c>
      <c r="AD88" s="27"/>
      <c r="AE88" s="18">
        <f t="shared" si="50"/>
        <v>0</v>
      </c>
      <c r="AF88" s="19">
        <f t="shared" si="51"/>
        <v>0</v>
      </c>
      <c r="AG88" s="3"/>
      <c r="AH88" s="28"/>
      <c r="AI88" s="25" t="s">
        <v>159</v>
      </c>
      <c r="AJ88" s="176">
        <f t="shared" si="37"/>
        <v>0</v>
      </c>
      <c r="AK88" s="392">
        <f t="shared" si="38"/>
        <v>0</v>
      </c>
      <c r="AL88" s="2"/>
      <c r="AM88" s="2"/>
      <c r="AN88" s="2"/>
      <c r="AO88" s="2"/>
      <c r="AP88" s="2"/>
      <c r="AQ88" s="2"/>
      <c r="AR88" s="2"/>
      <c r="AS88" s="2">
        <f t="shared" si="39"/>
        <v>0</v>
      </c>
      <c r="AT88" s="21"/>
      <c r="AU88" s="21"/>
      <c r="AV88" s="2"/>
      <c r="AW88" s="2">
        <f t="shared" si="47"/>
        <v>0</v>
      </c>
      <c r="AX88" s="2">
        <f t="shared" si="34"/>
        <v>0</v>
      </c>
      <c r="AY88" s="2"/>
      <c r="AZ88" s="2"/>
      <c r="BA88" s="2"/>
      <c r="BB88" s="2"/>
      <c r="BC88" s="2"/>
      <c r="BD88" s="2"/>
      <c r="BE88" s="8">
        <f t="shared" si="48"/>
        <v>0</v>
      </c>
      <c r="BF88" s="22">
        <f t="shared" si="26"/>
        <v>0</v>
      </c>
    </row>
    <row r="89" spans="1:58" s="23" customFormat="1" ht="23.1" customHeight="1" x14ac:dyDescent="0.35">
      <c r="A89" s="3">
        <v>42</v>
      </c>
      <c r="B89" s="4" t="s">
        <v>108</v>
      </c>
      <c r="C89" s="25" t="s">
        <v>81</v>
      </c>
      <c r="D89" s="2">
        <v>19744</v>
      </c>
      <c r="E89" s="2">
        <v>790</v>
      </c>
      <c r="F89" s="176">
        <f t="shared" si="31"/>
        <v>20534</v>
      </c>
      <c r="G89" s="176">
        <v>914</v>
      </c>
      <c r="H89" s="176">
        <v>0</v>
      </c>
      <c r="I89" s="176">
        <f t="shared" si="40"/>
        <v>21448</v>
      </c>
      <c r="J89" s="176">
        <f t="shared" si="30"/>
        <v>21448</v>
      </c>
      <c r="K89" s="391">
        <f t="shared" si="41"/>
        <v>0</v>
      </c>
      <c r="L89" s="6">
        <v>0</v>
      </c>
      <c r="M89" s="6">
        <v>0</v>
      </c>
      <c r="N89" s="6">
        <v>0</v>
      </c>
      <c r="O89" s="2">
        <f t="shared" si="42"/>
        <v>21448</v>
      </c>
      <c r="P89" s="7">
        <v>0</v>
      </c>
      <c r="Q89" s="2">
        <f t="shared" si="35"/>
        <v>4095.0599999999995</v>
      </c>
      <c r="R89" s="2">
        <f t="shared" si="43"/>
        <v>4746.62</v>
      </c>
      <c r="S89" s="2">
        <f t="shared" si="32"/>
        <v>536.20000000000005</v>
      </c>
      <c r="T89" s="8">
        <f t="shared" si="44"/>
        <v>4203.78</v>
      </c>
      <c r="U89" s="9">
        <f t="shared" si="45"/>
        <v>13581.66</v>
      </c>
      <c r="V89" s="10">
        <f t="shared" si="46"/>
        <v>3933</v>
      </c>
      <c r="W89" s="11">
        <f t="shared" si="49"/>
        <v>3933.34</v>
      </c>
      <c r="X89" s="195">
        <f>ROUND(V89+W89,2)</f>
        <v>7866.34</v>
      </c>
      <c r="Y89" s="196">
        <v>42</v>
      </c>
      <c r="Z89" s="14">
        <f t="shared" si="36"/>
        <v>2573.7599999999998</v>
      </c>
      <c r="AA89" s="15">
        <v>0</v>
      </c>
      <c r="AB89" s="16">
        <v>100</v>
      </c>
      <c r="AC89" s="2">
        <f t="shared" si="33"/>
        <v>536.20000000000005</v>
      </c>
      <c r="AD89" s="17">
        <v>200</v>
      </c>
      <c r="AE89" s="18">
        <f t="shared" si="50"/>
        <v>7866.34</v>
      </c>
      <c r="AF89" s="19">
        <f t="shared" si="51"/>
        <v>3933.17</v>
      </c>
      <c r="AG89" s="3">
        <v>42</v>
      </c>
      <c r="AH89" s="4" t="s">
        <v>108</v>
      </c>
      <c r="AI89" s="25" t="s">
        <v>81</v>
      </c>
      <c r="AJ89" s="176">
        <f t="shared" si="37"/>
        <v>0</v>
      </c>
      <c r="AK89" s="392">
        <f t="shared" si="38"/>
        <v>1930.32</v>
      </c>
      <c r="AL89" s="2">
        <v>2164.7399999999998</v>
      </c>
      <c r="AM89" s="2">
        <v>0</v>
      </c>
      <c r="AN89" s="2">
        <v>0</v>
      </c>
      <c r="AO89" s="2">
        <v>0</v>
      </c>
      <c r="AP89" s="2">
        <v>0</v>
      </c>
      <c r="AQ89" s="2"/>
      <c r="AR89" s="2">
        <v>0</v>
      </c>
      <c r="AS89" s="2">
        <f t="shared" si="39"/>
        <v>4095.0599999999995</v>
      </c>
      <c r="AT89" s="21">
        <v>200</v>
      </c>
      <c r="AU89" s="21"/>
      <c r="AV89" s="2">
        <v>4546.62</v>
      </c>
      <c r="AW89" s="2">
        <f t="shared" si="47"/>
        <v>4746.62</v>
      </c>
      <c r="AX89" s="2">
        <f t="shared" si="34"/>
        <v>536.20000000000005</v>
      </c>
      <c r="AY89" s="2">
        <v>0</v>
      </c>
      <c r="AZ89" s="393">
        <v>4103.78</v>
      </c>
      <c r="BA89" s="2">
        <v>0</v>
      </c>
      <c r="BB89" s="2">
        <v>100</v>
      </c>
      <c r="BC89" s="2">
        <v>0</v>
      </c>
      <c r="BD89" s="2">
        <v>0</v>
      </c>
      <c r="BE89" s="8">
        <f t="shared" si="48"/>
        <v>4203.78</v>
      </c>
      <c r="BF89" s="22">
        <f t="shared" si="26"/>
        <v>13581.66</v>
      </c>
    </row>
    <row r="90" spans="1:58" s="23" customFormat="1" ht="23.1" customHeight="1" x14ac:dyDescent="0.35">
      <c r="A90" s="3"/>
      <c r="B90" s="4"/>
      <c r="C90" s="32"/>
      <c r="D90" s="2"/>
      <c r="E90" s="2"/>
      <c r="F90" s="176">
        <f t="shared" si="31"/>
        <v>0</v>
      </c>
      <c r="G90" s="176"/>
      <c r="H90" s="176"/>
      <c r="I90" s="176">
        <f t="shared" si="40"/>
        <v>0</v>
      </c>
      <c r="J90" s="176">
        <f t="shared" si="30"/>
        <v>0</v>
      </c>
      <c r="K90" s="391">
        <f t="shared" si="41"/>
        <v>0</v>
      </c>
      <c r="L90" s="6"/>
      <c r="M90" s="6"/>
      <c r="N90" s="6"/>
      <c r="O90" s="2">
        <f t="shared" si="42"/>
        <v>0</v>
      </c>
      <c r="P90" s="162" t="s">
        <v>1</v>
      </c>
      <c r="Q90" s="2">
        <f t="shared" si="35"/>
        <v>0</v>
      </c>
      <c r="R90" s="2">
        <f t="shared" si="43"/>
        <v>0</v>
      </c>
      <c r="S90" s="2">
        <f t="shared" si="32"/>
        <v>0</v>
      </c>
      <c r="T90" s="8">
        <f t="shared" si="44"/>
        <v>0</v>
      </c>
      <c r="U90" s="9"/>
      <c r="V90" s="10"/>
      <c r="W90" s="11">
        <f t="shared" si="49"/>
        <v>0</v>
      </c>
      <c r="X90" s="195"/>
      <c r="Y90" s="196"/>
      <c r="Z90" s="14">
        <f t="shared" si="36"/>
        <v>0</v>
      </c>
      <c r="AA90" s="2"/>
      <c r="AB90" s="16"/>
      <c r="AC90" s="2">
        <f t="shared" si="33"/>
        <v>0</v>
      </c>
      <c r="AD90" s="27"/>
      <c r="AE90" s="18">
        <f t="shared" si="50"/>
        <v>0</v>
      </c>
      <c r="AF90" s="19">
        <f t="shared" si="51"/>
        <v>0</v>
      </c>
      <c r="AG90" s="3"/>
      <c r="AH90" s="4"/>
      <c r="AI90" s="32"/>
      <c r="AJ90" s="176" t="str">
        <f t="shared" si="37"/>
        <v xml:space="preserve"> </v>
      </c>
      <c r="AK90" s="392">
        <f t="shared" si="38"/>
        <v>0</v>
      </c>
      <c r="AL90" s="2"/>
      <c r="AM90" s="2"/>
      <c r="AN90" s="2"/>
      <c r="AO90" s="2"/>
      <c r="AP90" s="2"/>
      <c r="AQ90" s="2"/>
      <c r="AR90" s="2"/>
      <c r="AS90" s="2">
        <f t="shared" si="39"/>
        <v>0</v>
      </c>
      <c r="AT90" s="21"/>
      <c r="AU90" s="21"/>
      <c r="AV90" s="37"/>
      <c r="AW90" s="2">
        <f t="shared" si="47"/>
        <v>0</v>
      </c>
      <c r="AX90" s="2">
        <f t="shared" si="34"/>
        <v>0</v>
      </c>
      <c r="AY90" s="2"/>
      <c r="AZ90" s="2"/>
      <c r="BA90" s="2"/>
      <c r="BB90" s="2"/>
      <c r="BC90" s="2"/>
      <c r="BD90" s="2"/>
      <c r="BE90" s="8">
        <f t="shared" si="48"/>
        <v>0</v>
      </c>
      <c r="BF90" s="22"/>
    </row>
    <row r="91" spans="1:58" s="23" customFormat="1" ht="23.1" customHeight="1" x14ac:dyDescent="0.35">
      <c r="A91" s="3">
        <v>43</v>
      </c>
      <c r="B91" s="4" t="s">
        <v>59</v>
      </c>
      <c r="C91" s="5" t="s">
        <v>27</v>
      </c>
      <c r="D91" s="2">
        <v>48779</v>
      </c>
      <c r="E91" s="2">
        <v>2387</v>
      </c>
      <c r="F91" s="176">
        <f t="shared" si="31"/>
        <v>51166</v>
      </c>
      <c r="G91" s="176">
        <v>2290</v>
      </c>
      <c r="H91" s="176">
        <v>554</v>
      </c>
      <c r="I91" s="176">
        <f t="shared" si="40"/>
        <v>53456</v>
      </c>
      <c r="J91" s="176">
        <f t="shared" si="30"/>
        <v>54010</v>
      </c>
      <c r="K91" s="391">
        <f t="shared" si="41"/>
        <v>0</v>
      </c>
      <c r="L91" s="6">
        <v>0</v>
      </c>
      <c r="M91" s="6">
        <v>0</v>
      </c>
      <c r="N91" s="6">
        <v>0</v>
      </c>
      <c r="O91" s="2">
        <f t="shared" si="42"/>
        <v>54010</v>
      </c>
      <c r="P91" s="7">
        <v>4987.58</v>
      </c>
      <c r="Q91" s="2">
        <f t="shared" si="35"/>
        <v>4860.8999999999996</v>
      </c>
      <c r="R91" s="2">
        <f t="shared" si="43"/>
        <v>200</v>
      </c>
      <c r="S91" s="2">
        <f t="shared" si="32"/>
        <v>1350.25</v>
      </c>
      <c r="T91" s="8">
        <f t="shared" si="44"/>
        <v>300</v>
      </c>
      <c r="U91" s="9">
        <f t="shared" si="45"/>
        <v>11698.73</v>
      </c>
      <c r="V91" s="10">
        <f t="shared" si="46"/>
        <v>21156</v>
      </c>
      <c r="W91" s="11">
        <f t="shared" si="49"/>
        <v>21155.270000000004</v>
      </c>
      <c r="X91" s="195">
        <f>ROUND(V91+W91,2)</f>
        <v>42311.27</v>
      </c>
      <c r="Y91" s="196">
        <v>43</v>
      </c>
      <c r="Z91" s="14">
        <f t="shared" si="36"/>
        <v>6481.2</v>
      </c>
      <c r="AA91" s="15">
        <v>0</v>
      </c>
      <c r="AB91" s="2">
        <v>100</v>
      </c>
      <c r="AC91" s="2">
        <f t="shared" si="33"/>
        <v>1350.25</v>
      </c>
      <c r="AD91" s="17">
        <v>200</v>
      </c>
      <c r="AE91" s="18">
        <f t="shared" si="50"/>
        <v>42311.270000000004</v>
      </c>
      <c r="AF91" s="19">
        <f t="shared" si="51"/>
        <v>21155.635000000002</v>
      </c>
      <c r="AG91" s="3">
        <v>43</v>
      </c>
      <c r="AH91" s="4" t="s">
        <v>59</v>
      </c>
      <c r="AI91" s="5" t="s">
        <v>27</v>
      </c>
      <c r="AJ91" s="176">
        <f t="shared" si="37"/>
        <v>4987.58</v>
      </c>
      <c r="AK91" s="392">
        <f t="shared" si="38"/>
        <v>4860.8999999999996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/>
      <c r="AR91" s="2">
        <v>0</v>
      </c>
      <c r="AS91" s="2">
        <f t="shared" si="39"/>
        <v>4860.8999999999996</v>
      </c>
      <c r="AT91" s="21">
        <v>200</v>
      </c>
      <c r="AU91" s="21"/>
      <c r="AV91" s="2">
        <v>0</v>
      </c>
      <c r="AW91" s="2">
        <f t="shared" si="47"/>
        <v>200</v>
      </c>
      <c r="AX91" s="2">
        <f t="shared" si="34"/>
        <v>1350.25</v>
      </c>
      <c r="AY91" s="2">
        <v>0</v>
      </c>
      <c r="AZ91" s="2">
        <v>0</v>
      </c>
      <c r="BA91" s="2">
        <v>200</v>
      </c>
      <c r="BB91" s="2">
        <v>100</v>
      </c>
      <c r="BC91" s="2">
        <v>0</v>
      </c>
      <c r="BD91" s="2">
        <v>0</v>
      </c>
      <c r="BE91" s="8">
        <f t="shared" si="48"/>
        <v>300</v>
      </c>
      <c r="BF91" s="22">
        <f t="shared" ref="BF91:BF116" si="52">AJ91+AS91+AW91+AX91+BE91</f>
        <v>11698.73</v>
      </c>
    </row>
    <row r="92" spans="1:58" s="23" customFormat="1" ht="23.1" customHeight="1" x14ac:dyDescent="0.35">
      <c r="A92" s="3"/>
      <c r="B92" s="24"/>
      <c r="C92" s="25" t="s">
        <v>40</v>
      </c>
      <c r="D92" s="2"/>
      <c r="E92" s="2"/>
      <c r="F92" s="176">
        <f t="shared" si="31"/>
        <v>0</v>
      </c>
      <c r="G92" s="176"/>
      <c r="H92" s="394" t="s">
        <v>179</v>
      </c>
      <c r="I92" s="176">
        <f t="shared" si="40"/>
        <v>0</v>
      </c>
      <c r="J92" s="176"/>
      <c r="K92" s="391">
        <f t="shared" si="41"/>
        <v>0</v>
      </c>
      <c r="L92" s="6"/>
      <c r="M92" s="6"/>
      <c r="N92" s="6"/>
      <c r="O92" s="2">
        <f t="shared" si="42"/>
        <v>0</v>
      </c>
      <c r="P92" s="7"/>
      <c r="Q92" s="2">
        <f t="shared" si="35"/>
        <v>0</v>
      </c>
      <c r="R92" s="2">
        <f t="shared" si="43"/>
        <v>0</v>
      </c>
      <c r="S92" s="2">
        <f t="shared" si="32"/>
        <v>0</v>
      </c>
      <c r="T92" s="8">
        <f t="shared" si="44"/>
        <v>0</v>
      </c>
      <c r="U92" s="9">
        <f t="shared" si="45"/>
        <v>0</v>
      </c>
      <c r="V92" s="10">
        <f t="shared" si="46"/>
        <v>0</v>
      </c>
      <c r="W92" s="11">
        <f t="shared" si="49"/>
        <v>0</v>
      </c>
      <c r="X92" s="195"/>
      <c r="Y92" s="196"/>
      <c r="Z92" s="14">
        <f t="shared" si="36"/>
        <v>0</v>
      </c>
      <c r="AA92" s="2"/>
      <c r="AB92" s="2">
        <f>J92*1%</f>
        <v>0</v>
      </c>
      <c r="AC92" s="2">
        <f t="shared" si="33"/>
        <v>0</v>
      </c>
      <c r="AD92" s="27"/>
      <c r="AE92" s="18">
        <f t="shared" si="50"/>
        <v>0</v>
      </c>
      <c r="AF92" s="19">
        <f t="shared" si="51"/>
        <v>0</v>
      </c>
      <c r="AG92" s="3"/>
      <c r="AH92" s="24"/>
      <c r="AI92" s="25" t="s">
        <v>40</v>
      </c>
      <c r="AJ92" s="176">
        <f t="shared" si="37"/>
        <v>0</v>
      </c>
      <c r="AK92" s="392">
        <f t="shared" si="38"/>
        <v>0</v>
      </c>
      <c r="AL92" s="2"/>
      <c r="AM92" s="2"/>
      <c r="AN92" s="2"/>
      <c r="AO92" s="2"/>
      <c r="AP92" s="2"/>
      <c r="AQ92" s="2"/>
      <c r="AR92" s="2"/>
      <c r="AS92" s="2">
        <f t="shared" si="39"/>
        <v>0</v>
      </c>
      <c r="AT92" s="21"/>
      <c r="AU92" s="21"/>
      <c r="AV92" s="2"/>
      <c r="AW92" s="2">
        <f t="shared" si="47"/>
        <v>0</v>
      </c>
      <c r="AX92" s="2">
        <f t="shared" si="34"/>
        <v>0</v>
      </c>
      <c r="AY92" s="2"/>
      <c r="AZ92" s="2"/>
      <c r="BA92" s="2"/>
      <c r="BB92" s="2"/>
      <c r="BC92" s="2"/>
      <c r="BD92" s="2"/>
      <c r="BE92" s="8">
        <f t="shared" si="48"/>
        <v>0</v>
      </c>
      <c r="BF92" s="22">
        <f t="shared" si="52"/>
        <v>0</v>
      </c>
    </row>
    <row r="93" spans="1:58" s="23" customFormat="1" ht="23.1" customHeight="1" x14ac:dyDescent="0.35">
      <c r="A93" s="3">
        <v>44</v>
      </c>
      <c r="B93" s="4" t="s">
        <v>60</v>
      </c>
      <c r="C93" s="25" t="s">
        <v>115</v>
      </c>
      <c r="D93" s="2">
        <v>46725</v>
      </c>
      <c r="E93" s="2">
        <v>2290</v>
      </c>
      <c r="F93" s="176">
        <f t="shared" si="31"/>
        <v>49015</v>
      </c>
      <c r="G93" s="176">
        <v>2289</v>
      </c>
      <c r="H93" s="176">
        <v>0</v>
      </c>
      <c r="I93" s="176">
        <f t="shared" si="40"/>
        <v>51304</v>
      </c>
      <c r="J93" s="176">
        <f t="shared" si="30"/>
        <v>51304</v>
      </c>
      <c r="K93" s="391">
        <f t="shared" si="41"/>
        <v>0</v>
      </c>
      <c r="L93" s="6">
        <v>0</v>
      </c>
      <c r="M93" s="6">
        <v>0</v>
      </c>
      <c r="N93" s="6">
        <v>0</v>
      </c>
      <c r="O93" s="2">
        <f t="shared" si="42"/>
        <v>51304</v>
      </c>
      <c r="P93" s="7">
        <v>4459.28</v>
      </c>
      <c r="Q93" s="2">
        <f t="shared" si="35"/>
        <v>4617.3599999999997</v>
      </c>
      <c r="R93" s="2">
        <f t="shared" si="43"/>
        <v>200</v>
      </c>
      <c r="S93" s="2">
        <f t="shared" si="32"/>
        <v>1282.5999999999999</v>
      </c>
      <c r="T93" s="8">
        <f t="shared" si="44"/>
        <v>200</v>
      </c>
      <c r="U93" s="9">
        <f t="shared" si="45"/>
        <v>10759.24</v>
      </c>
      <c r="V93" s="10">
        <f t="shared" si="46"/>
        <v>20272</v>
      </c>
      <c r="W93" s="11">
        <f t="shared" si="49"/>
        <v>20272.760000000002</v>
      </c>
      <c r="X93" s="195">
        <f>ROUND(V93+W93,2)</f>
        <v>40544.76</v>
      </c>
      <c r="Y93" s="196">
        <v>44</v>
      </c>
      <c r="Z93" s="14">
        <f t="shared" si="36"/>
        <v>6156.48</v>
      </c>
      <c r="AA93" s="15">
        <v>0</v>
      </c>
      <c r="AB93" s="16">
        <v>100</v>
      </c>
      <c r="AC93" s="2">
        <f t="shared" si="33"/>
        <v>1282.5999999999999</v>
      </c>
      <c r="AD93" s="17">
        <v>200</v>
      </c>
      <c r="AE93" s="18">
        <f t="shared" si="50"/>
        <v>40544.76</v>
      </c>
      <c r="AF93" s="19">
        <f t="shared" si="51"/>
        <v>20272.38</v>
      </c>
      <c r="AG93" s="3">
        <v>44</v>
      </c>
      <c r="AH93" s="4" t="s">
        <v>60</v>
      </c>
      <c r="AI93" s="25" t="s">
        <v>115</v>
      </c>
      <c r="AJ93" s="176">
        <f t="shared" si="37"/>
        <v>4459.28</v>
      </c>
      <c r="AK93" s="392">
        <f t="shared" si="38"/>
        <v>4617.3599999999997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/>
      <c r="AR93" s="2">
        <v>0</v>
      </c>
      <c r="AS93" s="2">
        <f t="shared" si="39"/>
        <v>4617.3599999999997</v>
      </c>
      <c r="AT93" s="21">
        <v>200</v>
      </c>
      <c r="AU93" s="21"/>
      <c r="AV93" s="2">
        <v>0</v>
      </c>
      <c r="AW93" s="2">
        <f t="shared" si="47"/>
        <v>200</v>
      </c>
      <c r="AX93" s="2">
        <f t="shared" si="34"/>
        <v>1282.5999999999999</v>
      </c>
      <c r="AY93" s="2">
        <v>0</v>
      </c>
      <c r="AZ93" s="2">
        <v>0</v>
      </c>
      <c r="BA93" s="2">
        <v>100</v>
      </c>
      <c r="BB93" s="2">
        <v>100</v>
      </c>
      <c r="BC93" s="2">
        <v>0</v>
      </c>
      <c r="BD93" s="2">
        <v>0</v>
      </c>
      <c r="BE93" s="8">
        <f t="shared" si="48"/>
        <v>200</v>
      </c>
      <c r="BF93" s="22">
        <f t="shared" si="52"/>
        <v>10759.24</v>
      </c>
    </row>
    <row r="94" spans="1:58" s="23" customFormat="1" ht="23.1" customHeight="1" x14ac:dyDescent="0.35">
      <c r="A94" s="3"/>
      <c r="B94" s="28"/>
      <c r="C94" s="25"/>
      <c r="D94" s="2"/>
      <c r="E94" s="2"/>
      <c r="F94" s="176">
        <f t="shared" si="31"/>
        <v>0</v>
      </c>
      <c r="G94" s="176"/>
      <c r="H94" s="176"/>
      <c r="I94" s="176">
        <f t="shared" si="40"/>
        <v>0</v>
      </c>
      <c r="J94" s="176">
        <f t="shared" si="30"/>
        <v>0</v>
      </c>
      <c r="K94" s="391">
        <f t="shared" si="41"/>
        <v>0</v>
      </c>
      <c r="L94" s="6"/>
      <c r="M94" s="6"/>
      <c r="N94" s="6"/>
      <c r="O94" s="2">
        <f t="shared" si="42"/>
        <v>0</v>
      </c>
      <c r="P94" s="7"/>
      <c r="Q94" s="2">
        <f t="shared" si="35"/>
        <v>0</v>
      </c>
      <c r="R94" s="2">
        <f t="shared" si="43"/>
        <v>0</v>
      </c>
      <c r="S94" s="2">
        <f t="shared" si="32"/>
        <v>0</v>
      </c>
      <c r="T94" s="8">
        <f t="shared" si="44"/>
        <v>0</v>
      </c>
      <c r="U94" s="9">
        <f t="shared" si="45"/>
        <v>0</v>
      </c>
      <c r="V94" s="10">
        <f t="shared" si="46"/>
        <v>0</v>
      </c>
      <c r="W94" s="11">
        <f t="shared" si="49"/>
        <v>0</v>
      </c>
      <c r="X94" s="195"/>
      <c r="Y94" s="196"/>
      <c r="Z94" s="14">
        <f t="shared" si="36"/>
        <v>0</v>
      </c>
      <c r="AA94" s="2"/>
      <c r="AB94" s="33"/>
      <c r="AC94" s="2">
        <f t="shared" si="33"/>
        <v>0</v>
      </c>
      <c r="AD94" s="27"/>
      <c r="AE94" s="18">
        <f t="shared" si="50"/>
        <v>0</v>
      </c>
      <c r="AF94" s="19">
        <f t="shared" si="51"/>
        <v>0</v>
      </c>
      <c r="AG94" s="3"/>
      <c r="AH94" s="28"/>
      <c r="AI94" s="25"/>
      <c r="AJ94" s="176">
        <f t="shared" si="37"/>
        <v>0</v>
      </c>
      <c r="AK94" s="392">
        <f t="shared" si="38"/>
        <v>0</v>
      </c>
      <c r="AL94" s="2"/>
      <c r="AM94" s="2"/>
      <c r="AN94" s="2"/>
      <c r="AO94" s="2"/>
      <c r="AP94" s="2"/>
      <c r="AQ94" s="2"/>
      <c r="AR94" s="2"/>
      <c r="AS94" s="2">
        <f t="shared" si="39"/>
        <v>0</v>
      </c>
      <c r="AT94" s="21"/>
      <c r="AU94" s="21"/>
      <c r="AV94" s="2"/>
      <c r="AW94" s="2">
        <f t="shared" si="47"/>
        <v>0</v>
      </c>
      <c r="AX94" s="2">
        <f t="shared" si="34"/>
        <v>0</v>
      </c>
      <c r="AY94" s="2"/>
      <c r="AZ94" s="2"/>
      <c r="BA94" s="2"/>
      <c r="BB94" s="2"/>
      <c r="BC94" s="2"/>
      <c r="BD94" s="2"/>
      <c r="BE94" s="8">
        <f t="shared" si="48"/>
        <v>0</v>
      </c>
      <c r="BF94" s="22">
        <f t="shared" si="52"/>
        <v>0</v>
      </c>
    </row>
    <row r="95" spans="1:58" s="29" customFormat="1" ht="23.1" customHeight="1" x14ac:dyDescent="0.35">
      <c r="A95" s="3">
        <v>45</v>
      </c>
      <c r="B95" s="4" t="s">
        <v>61</v>
      </c>
      <c r="C95" s="25" t="s">
        <v>80</v>
      </c>
      <c r="D95" s="2">
        <v>33843</v>
      </c>
      <c r="E95" s="2">
        <v>1591</v>
      </c>
      <c r="F95" s="176">
        <f t="shared" si="31"/>
        <v>35434</v>
      </c>
      <c r="G95" s="176">
        <v>1590</v>
      </c>
      <c r="H95" s="176">
        <v>0</v>
      </c>
      <c r="I95" s="176">
        <f t="shared" si="40"/>
        <v>37024</v>
      </c>
      <c r="J95" s="176">
        <f t="shared" si="30"/>
        <v>37024</v>
      </c>
      <c r="K95" s="391">
        <f t="shared" si="41"/>
        <v>0</v>
      </c>
      <c r="L95" s="6">
        <v>0</v>
      </c>
      <c r="M95" s="6">
        <v>0</v>
      </c>
      <c r="N95" s="6">
        <v>0</v>
      </c>
      <c r="O95" s="2">
        <f t="shared" si="42"/>
        <v>37024</v>
      </c>
      <c r="P95" s="7">
        <v>1759.94</v>
      </c>
      <c r="Q95" s="2">
        <f t="shared" si="35"/>
        <v>3332.16</v>
      </c>
      <c r="R95" s="2">
        <f t="shared" si="43"/>
        <v>200</v>
      </c>
      <c r="S95" s="2">
        <f t="shared" si="32"/>
        <v>925.6</v>
      </c>
      <c r="T95" s="8">
        <f t="shared" si="44"/>
        <v>200</v>
      </c>
      <c r="U95" s="9">
        <f t="shared" si="45"/>
        <v>6417.7</v>
      </c>
      <c r="V95" s="10">
        <f t="shared" si="46"/>
        <v>15303</v>
      </c>
      <c r="W95" s="11">
        <f t="shared" si="49"/>
        <v>15303.3</v>
      </c>
      <c r="X95" s="195">
        <f>ROUND(V95+W95,2)</f>
        <v>30606.3</v>
      </c>
      <c r="Y95" s="196">
        <v>45</v>
      </c>
      <c r="Z95" s="14">
        <f t="shared" si="36"/>
        <v>4442.88</v>
      </c>
      <c r="AA95" s="15">
        <v>0</v>
      </c>
      <c r="AB95" s="16">
        <v>100</v>
      </c>
      <c r="AC95" s="2">
        <f t="shared" si="33"/>
        <v>925.6</v>
      </c>
      <c r="AD95" s="17">
        <v>200</v>
      </c>
      <c r="AE95" s="18">
        <f t="shared" si="50"/>
        <v>30606.3</v>
      </c>
      <c r="AF95" s="19">
        <f t="shared" si="51"/>
        <v>15303.15</v>
      </c>
      <c r="AG95" s="3">
        <v>45</v>
      </c>
      <c r="AH95" s="4" t="s">
        <v>61</v>
      </c>
      <c r="AI95" s="25" t="s">
        <v>80</v>
      </c>
      <c r="AJ95" s="176">
        <f t="shared" si="37"/>
        <v>1759.94</v>
      </c>
      <c r="AK95" s="392">
        <f t="shared" si="38"/>
        <v>3332.16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/>
      <c r="AR95" s="2">
        <v>0</v>
      </c>
      <c r="AS95" s="2">
        <f t="shared" si="39"/>
        <v>3332.16</v>
      </c>
      <c r="AT95" s="21">
        <v>200</v>
      </c>
      <c r="AU95" s="21"/>
      <c r="AV95" s="2">
        <v>0</v>
      </c>
      <c r="AW95" s="2">
        <f t="shared" si="47"/>
        <v>200</v>
      </c>
      <c r="AX95" s="2">
        <f t="shared" si="34"/>
        <v>925.6</v>
      </c>
      <c r="AY95" s="2"/>
      <c r="AZ95" s="2">
        <v>0</v>
      </c>
      <c r="BA95" s="2">
        <v>100</v>
      </c>
      <c r="BB95" s="2">
        <v>100</v>
      </c>
      <c r="BC95" s="2"/>
      <c r="BD95" s="2">
        <v>0</v>
      </c>
      <c r="BE95" s="8">
        <f t="shared" si="48"/>
        <v>200</v>
      </c>
      <c r="BF95" s="22">
        <f t="shared" si="52"/>
        <v>6417.7000000000007</v>
      </c>
    </row>
    <row r="96" spans="1:58" s="29" customFormat="1" ht="23.1" customHeight="1" x14ac:dyDescent="0.35">
      <c r="A96" s="3"/>
      <c r="B96" s="31"/>
      <c r="C96" s="32"/>
      <c r="D96" s="2"/>
      <c r="E96" s="2"/>
      <c r="F96" s="176">
        <f t="shared" si="31"/>
        <v>0</v>
      </c>
      <c r="G96" s="176"/>
      <c r="H96" s="176"/>
      <c r="I96" s="176">
        <f t="shared" si="40"/>
        <v>0</v>
      </c>
      <c r="J96" s="176">
        <f t="shared" si="30"/>
        <v>0</v>
      </c>
      <c r="K96" s="391">
        <f t="shared" si="41"/>
        <v>0</v>
      </c>
      <c r="L96" s="6"/>
      <c r="M96" s="6"/>
      <c r="N96" s="6"/>
      <c r="O96" s="2">
        <f t="shared" si="42"/>
        <v>0</v>
      </c>
      <c r="P96" s="7"/>
      <c r="Q96" s="2">
        <f t="shared" si="35"/>
        <v>0</v>
      </c>
      <c r="R96" s="2">
        <f t="shared" si="43"/>
        <v>0</v>
      </c>
      <c r="S96" s="2">
        <f t="shared" si="32"/>
        <v>0</v>
      </c>
      <c r="T96" s="8">
        <f t="shared" si="44"/>
        <v>0</v>
      </c>
      <c r="U96" s="9">
        <f t="shared" si="45"/>
        <v>0</v>
      </c>
      <c r="V96" s="10">
        <f t="shared" si="46"/>
        <v>0</v>
      </c>
      <c r="W96" s="11">
        <f t="shared" si="49"/>
        <v>0</v>
      </c>
      <c r="X96" s="195"/>
      <c r="Y96" s="196"/>
      <c r="Z96" s="14">
        <f t="shared" si="36"/>
        <v>0</v>
      </c>
      <c r="AA96" s="2"/>
      <c r="AB96" s="33"/>
      <c r="AC96" s="2">
        <f t="shared" si="33"/>
        <v>0</v>
      </c>
      <c r="AD96" s="27"/>
      <c r="AE96" s="18">
        <f t="shared" si="50"/>
        <v>0</v>
      </c>
      <c r="AF96" s="19">
        <f t="shared" si="51"/>
        <v>0</v>
      </c>
      <c r="AG96" s="3"/>
      <c r="AH96" s="31"/>
      <c r="AI96" s="32"/>
      <c r="AJ96" s="176">
        <f t="shared" si="37"/>
        <v>0</v>
      </c>
      <c r="AK96" s="392">
        <f t="shared" si="38"/>
        <v>0</v>
      </c>
      <c r="AL96" s="2"/>
      <c r="AM96" s="2"/>
      <c r="AN96" s="2"/>
      <c r="AO96" s="2"/>
      <c r="AP96" s="2"/>
      <c r="AQ96" s="2"/>
      <c r="AR96" s="2"/>
      <c r="AS96" s="2">
        <f t="shared" si="39"/>
        <v>0</v>
      </c>
      <c r="AT96" s="21"/>
      <c r="AU96" s="21"/>
      <c r="AV96" s="2"/>
      <c r="AW96" s="2">
        <f t="shared" si="47"/>
        <v>0</v>
      </c>
      <c r="AX96" s="2">
        <f t="shared" si="34"/>
        <v>0</v>
      </c>
      <c r="AY96" s="2"/>
      <c r="AZ96" s="2"/>
      <c r="BA96" s="2"/>
      <c r="BB96" s="2"/>
      <c r="BC96" s="2"/>
      <c r="BD96" s="2"/>
      <c r="BE96" s="8">
        <f t="shared" si="48"/>
        <v>0</v>
      </c>
      <c r="BF96" s="22">
        <f t="shared" si="52"/>
        <v>0</v>
      </c>
    </row>
    <row r="97" spans="1:58" s="29" customFormat="1" ht="23.1" customHeight="1" x14ac:dyDescent="0.35">
      <c r="A97" s="3">
        <v>46</v>
      </c>
      <c r="B97" s="31" t="s">
        <v>140</v>
      </c>
      <c r="C97" s="32" t="s">
        <v>153</v>
      </c>
      <c r="D97" s="2">
        <v>17553</v>
      </c>
      <c r="E97" s="2">
        <v>702</v>
      </c>
      <c r="F97" s="176">
        <f t="shared" si="31"/>
        <v>18255</v>
      </c>
      <c r="G97" s="176">
        <v>702</v>
      </c>
      <c r="H97" s="176"/>
      <c r="I97" s="176">
        <f t="shared" si="40"/>
        <v>18957</v>
      </c>
      <c r="J97" s="176">
        <f t="shared" si="30"/>
        <v>18957</v>
      </c>
      <c r="K97" s="391">
        <f t="shared" si="41"/>
        <v>611.52</v>
      </c>
      <c r="L97" s="6">
        <v>1</v>
      </c>
      <c r="M97" s="6">
        <v>0</v>
      </c>
      <c r="N97" s="6">
        <v>0</v>
      </c>
      <c r="O97" s="2">
        <f t="shared" si="42"/>
        <v>18345.48</v>
      </c>
      <c r="P97" s="7"/>
      <c r="Q97" s="2">
        <f t="shared" si="35"/>
        <v>1706.1299999999999</v>
      </c>
      <c r="R97" s="2">
        <f t="shared" si="43"/>
        <v>200</v>
      </c>
      <c r="S97" s="2">
        <f t="shared" si="32"/>
        <v>473.92</v>
      </c>
      <c r="T97" s="8">
        <f t="shared" si="44"/>
        <v>213.28</v>
      </c>
      <c r="U97" s="9">
        <f t="shared" si="45"/>
        <v>2593.33</v>
      </c>
      <c r="V97" s="10">
        <f t="shared" si="46"/>
        <v>7876</v>
      </c>
      <c r="W97" s="11">
        <f t="shared" si="49"/>
        <v>7876.15</v>
      </c>
      <c r="X97" s="195">
        <f>ROUND(V97+W97,2)</f>
        <v>15752.15</v>
      </c>
      <c r="Y97" s="196">
        <v>46</v>
      </c>
      <c r="Z97" s="14">
        <f t="shared" si="36"/>
        <v>2274.8399999999997</v>
      </c>
      <c r="AA97" s="15"/>
      <c r="AB97" s="16">
        <v>100</v>
      </c>
      <c r="AC97" s="2">
        <f t="shared" si="33"/>
        <v>473.93</v>
      </c>
      <c r="AD97" s="17">
        <v>200</v>
      </c>
      <c r="AE97" s="18">
        <f t="shared" si="50"/>
        <v>15752.15</v>
      </c>
      <c r="AF97" s="19">
        <f t="shared" si="51"/>
        <v>7876.0749999999998</v>
      </c>
      <c r="AG97" s="3">
        <v>46</v>
      </c>
      <c r="AH97" s="31" t="s">
        <v>140</v>
      </c>
      <c r="AI97" s="32" t="s">
        <v>153</v>
      </c>
      <c r="AJ97" s="176">
        <f t="shared" si="37"/>
        <v>0</v>
      </c>
      <c r="AK97" s="392">
        <f t="shared" si="38"/>
        <v>1706.1299999999999</v>
      </c>
      <c r="AL97" s="2"/>
      <c r="AM97" s="2"/>
      <c r="AN97" s="2"/>
      <c r="AO97" s="2"/>
      <c r="AP97" s="2"/>
      <c r="AQ97" s="2"/>
      <c r="AR97" s="2"/>
      <c r="AS97" s="2">
        <f t="shared" si="39"/>
        <v>1706.1299999999999</v>
      </c>
      <c r="AT97" s="21">
        <v>200</v>
      </c>
      <c r="AU97" s="21"/>
      <c r="AV97" s="2"/>
      <c r="AW97" s="2">
        <f t="shared" si="47"/>
        <v>200</v>
      </c>
      <c r="AX97" s="2">
        <f t="shared" si="34"/>
        <v>473.92</v>
      </c>
      <c r="AY97" s="2"/>
      <c r="AZ97" s="2"/>
      <c r="BA97" s="2"/>
      <c r="BB97" s="2">
        <v>213.28</v>
      </c>
      <c r="BC97" s="2"/>
      <c r="BD97" s="2"/>
      <c r="BE97" s="8">
        <f t="shared" si="48"/>
        <v>213.28</v>
      </c>
      <c r="BF97" s="22">
        <f t="shared" si="52"/>
        <v>2593.33</v>
      </c>
    </row>
    <row r="98" spans="1:58" s="29" customFormat="1" ht="23.1" customHeight="1" x14ac:dyDescent="0.35">
      <c r="A98" s="3"/>
      <c r="B98" s="31"/>
      <c r="C98" s="32" t="s">
        <v>154</v>
      </c>
      <c r="D98" s="2"/>
      <c r="E98" s="2"/>
      <c r="F98" s="176">
        <f t="shared" si="31"/>
        <v>0</v>
      </c>
      <c r="G98" s="176"/>
      <c r="H98" s="176"/>
      <c r="I98" s="176">
        <f t="shared" si="40"/>
        <v>0</v>
      </c>
      <c r="J98" s="176">
        <f t="shared" si="30"/>
        <v>0</v>
      </c>
      <c r="K98" s="391">
        <f t="shared" si="41"/>
        <v>0</v>
      </c>
      <c r="L98" s="6"/>
      <c r="M98" s="6"/>
      <c r="N98" s="6"/>
      <c r="O98" s="2">
        <f t="shared" si="42"/>
        <v>0</v>
      </c>
      <c r="P98" s="7"/>
      <c r="Q98" s="2">
        <f t="shared" si="35"/>
        <v>0</v>
      </c>
      <c r="R98" s="2">
        <f t="shared" si="43"/>
        <v>0</v>
      </c>
      <c r="S98" s="2">
        <f t="shared" si="32"/>
        <v>0</v>
      </c>
      <c r="T98" s="8">
        <f t="shared" si="44"/>
        <v>0</v>
      </c>
      <c r="U98" s="9">
        <f t="shared" si="45"/>
        <v>0</v>
      </c>
      <c r="V98" s="10">
        <f t="shared" si="46"/>
        <v>0</v>
      </c>
      <c r="W98" s="11">
        <f t="shared" si="49"/>
        <v>0</v>
      </c>
      <c r="X98" s="195"/>
      <c r="Y98" s="196"/>
      <c r="Z98" s="14">
        <f t="shared" si="36"/>
        <v>0</v>
      </c>
      <c r="AA98" s="15"/>
      <c r="AB98" s="16"/>
      <c r="AC98" s="2">
        <f t="shared" si="33"/>
        <v>0</v>
      </c>
      <c r="AD98" s="27"/>
      <c r="AE98" s="18">
        <f t="shared" si="50"/>
        <v>0</v>
      </c>
      <c r="AF98" s="19">
        <f t="shared" si="51"/>
        <v>0</v>
      </c>
      <c r="AG98" s="3"/>
      <c r="AH98" s="31"/>
      <c r="AI98" s="32" t="s">
        <v>154</v>
      </c>
      <c r="AJ98" s="176">
        <f t="shared" si="37"/>
        <v>0</v>
      </c>
      <c r="AK98" s="392">
        <f t="shared" si="38"/>
        <v>0</v>
      </c>
      <c r="AL98" s="2"/>
      <c r="AM98" s="2"/>
      <c r="AN98" s="2"/>
      <c r="AO98" s="2"/>
      <c r="AP98" s="2"/>
      <c r="AQ98" s="2"/>
      <c r="AR98" s="2"/>
      <c r="AS98" s="2">
        <f t="shared" si="39"/>
        <v>0</v>
      </c>
      <c r="AT98" s="21"/>
      <c r="AU98" s="21"/>
      <c r="AV98" s="2"/>
      <c r="AW98" s="2">
        <f t="shared" si="47"/>
        <v>0</v>
      </c>
      <c r="AX98" s="2">
        <f t="shared" si="34"/>
        <v>0</v>
      </c>
      <c r="AY98" s="2"/>
      <c r="AZ98" s="2"/>
      <c r="BA98" s="2"/>
      <c r="BB98" s="2"/>
      <c r="BC98" s="2"/>
      <c r="BD98" s="2"/>
      <c r="BE98" s="8">
        <f t="shared" si="48"/>
        <v>0</v>
      </c>
      <c r="BF98" s="22">
        <f t="shared" si="52"/>
        <v>0</v>
      </c>
    </row>
    <row r="99" spans="1:58" s="29" customFormat="1" ht="23.1" customHeight="1" x14ac:dyDescent="0.35">
      <c r="A99" s="3">
        <v>47</v>
      </c>
      <c r="B99" s="28" t="s">
        <v>62</v>
      </c>
      <c r="C99" s="25" t="s">
        <v>27</v>
      </c>
      <c r="D99" s="2">
        <v>17553</v>
      </c>
      <c r="E99" s="2">
        <v>702</v>
      </c>
      <c r="F99" s="176">
        <f t="shared" si="31"/>
        <v>18255</v>
      </c>
      <c r="G99" s="176">
        <v>702</v>
      </c>
      <c r="H99" s="176">
        <v>0</v>
      </c>
      <c r="I99" s="176">
        <f t="shared" si="40"/>
        <v>18957</v>
      </c>
      <c r="J99" s="176">
        <f t="shared" si="30"/>
        <v>18957</v>
      </c>
      <c r="K99" s="391">
        <f t="shared" si="41"/>
        <v>0</v>
      </c>
      <c r="L99" s="6">
        <v>0</v>
      </c>
      <c r="M99" s="6">
        <v>0</v>
      </c>
      <c r="N99" s="6">
        <v>0</v>
      </c>
      <c r="O99" s="2">
        <f t="shared" si="42"/>
        <v>18957</v>
      </c>
      <c r="P99" s="7">
        <v>0</v>
      </c>
      <c r="Q99" s="2">
        <f t="shared" si="35"/>
        <v>1706.1299999999999</v>
      </c>
      <c r="R99" s="2">
        <f t="shared" si="43"/>
        <v>200</v>
      </c>
      <c r="S99" s="2">
        <f t="shared" si="32"/>
        <v>473.92</v>
      </c>
      <c r="T99" s="8">
        <f t="shared" si="44"/>
        <v>200</v>
      </c>
      <c r="U99" s="9">
        <f t="shared" si="45"/>
        <v>2580.0500000000002</v>
      </c>
      <c r="V99" s="10">
        <f t="shared" si="46"/>
        <v>8188</v>
      </c>
      <c r="W99" s="11">
        <f t="shared" si="49"/>
        <v>8188.9500000000007</v>
      </c>
      <c r="X99" s="195">
        <f>ROUND(V99+W99,2)</f>
        <v>16376.95</v>
      </c>
      <c r="Y99" s="196">
        <v>47</v>
      </c>
      <c r="Z99" s="14">
        <f t="shared" si="36"/>
        <v>2274.8399999999997</v>
      </c>
      <c r="AA99" s="15">
        <v>0</v>
      </c>
      <c r="AB99" s="16">
        <v>100</v>
      </c>
      <c r="AC99" s="2">
        <f t="shared" si="33"/>
        <v>473.93</v>
      </c>
      <c r="AD99" s="17">
        <v>200</v>
      </c>
      <c r="AE99" s="18">
        <f t="shared" si="50"/>
        <v>16376.95</v>
      </c>
      <c r="AF99" s="19">
        <f t="shared" si="51"/>
        <v>8188.4750000000004</v>
      </c>
      <c r="AG99" s="3">
        <v>47</v>
      </c>
      <c r="AH99" s="28" t="s">
        <v>62</v>
      </c>
      <c r="AI99" s="25" t="s">
        <v>27</v>
      </c>
      <c r="AJ99" s="176">
        <f t="shared" si="37"/>
        <v>0</v>
      </c>
      <c r="AK99" s="392">
        <f t="shared" si="38"/>
        <v>1706.1299999999999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/>
      <c r="AR99" s="2">
        <v>0</v>
      </c>
      <c r="AS99" s="2">
        <f t="shared" si="39"/>
        <v>1706.1299999999999</v>
      </c>
      <c r="AT99" s="21">
        <v>200</v>
      </c>
      <c r="AU99" s="21"/>
      <c r="AV99" s="2">
        <v>0</v>
      </c>
      <c r="AW99" s="2">
        <f t="shared" si="47"/>
        <v>200</v>
      </c>
      <c r="AX99" s="2">
        <f t="shared" si="34"/>
        <v>473.92</v>
      </c>
      <c r="AY99" s="2"/>
      <c r="AZ99" s="2">
        <v>0</v>
      </c>
      <c r="BA99" s="2">
        <v>100</v>
      </c>
      <c r="BB99" s="2">
        <v>100</v>
      </c>
      <c r="BC99" s="2"/>
      <c r="BD99" s="2">
        <v>0</v>
      </c>
      <c r="BE99" s="8">
        <f t="shared" si="48"/>
        <v>200</v>
      </c>
      <c r="BF99" s="22">
        <f t="shared" si="52"/>
        <v>2580.0499999999997</v>
      </c>
    </row>
    <row r="100" spans="1:58" s="29" customFormat="1" ht="23.1" customHeight="1" x14ac:dyDescent="0.35">
      <c r="A100" s="3"/>
      <c r="B100" s="31"/>
      <c r="C100" s="32" t="s">
        <v>28</v>
      </c>
      <c r="D100" s="2"/>
      <c r="E100" s="2"/>
      <c r="F100" s="176">
        <f t="shared" si="31"/>
        <v>0</v>
      </c>
      <c r="G100" s="176"/>
      <c r="H100" s="176"/>
      <c r="I100" s="176">
        <f t="shared" si="40"/>
        <v>0</v>
      </c>
      <c r="J100" s="176">
        <f t="shared" si="30"/>
        <v>0</v>
      </c>
      <c r="K100" s="391">
        <f t="shared" si="41"/>
        <v>0</v>
      </c>
      <c r="L100" s="6"/>
      <c r="M100" s="6"/>
      <c r="N100" s="6"/>
      <c r="O100" s="2">
        <f t="shared" si="42"/>
        <v>0</v>
      </c>
      <c r="P100" s="7"/>
      <c r="Q100" s="2">
        <f t="shared" si="35"/>
        <v>0</v>
      </c>
      <c r="R100" s="2">
        <f t="shared" si="43"/>
        <v>0</v>
      </c>
      <c r="S100" s="2">
        <f t="shared" si="32"/>
        <v>0</v>
      </c>
      <c r="T100" s="8">
        <f t="shared" si="44"/>
        <v>0</v>
      </c>
      <c r="U100" s="9">
        <f t="shared" si="45"/>
        <v>0</v>
      </c>
      <c r="V100" s="10">
        <f t="shared" si="46"/>
        <v>0</v>
      </c>
      <c r="W100" s="11">
        <f t="shared" si="49"/>
        <v>0</v>
      </c>
      <c r="X100" s="195"/>
      <c r="Y100" s="196"/>
      <c r="Z100" s="14">
        <f t="shared" si="36"/>
        <v>0</v>
      </c>
      <c r="AA100" s="2"/>
      <c r="AB100" s="16"/>
      <c r="AC100" s="2">
        <f t="shared" si="33"/>
        <v>0</v>
      </c>
      <c r="AD100" s="27"/>
      <c r="AE100" s="18">
        <f t="shared" si="50"/>
        <v>0</v>
      </c>
      <c r="AF100" s="19">
        <f t="shared" si="51"/>
        <v>0</v>
      </c>
      <c r="AG100" s="3"/>
      <c r="AH100" s="31"/>
      <c r="AI100" s="32" t="s">
        <v>28</v>
      </c>
      <c r="AJ100" s="176">
        <f t="shared" si="37"/>
        <v>0</v>
      </c>
      <c r="AK100" s="392">
        <f t="shared" si="38"/>
        <v>0</v>
      </c>
      <c r="AL100" s="2"/>
      <c r="AM100" s="2"/>
      <c r="AN100" s="2"/>
      <c r="AO100" s="2"/>
      <c r="AP100" s="2"/>
      <c r="AQ100" s="2"/>
      <c r="AR100" s="2"/>
      <c r="AS100" s="2">
        <f t="shared" si="39"/>
        <v>0</v>
      </c>
      <c r="AT100" s="21"/>
      <c r="AU100" s="21"/>
      <c r="AV100" s="2"/>
      <c r="AW100" s="2">
        <f t="shared" si="47"/>
        <v>0</v>
      </c>
      <c r="AX100" s="2">
        <f t="shared" si="34"/>
        <v>0</v>
      </c>
      <c r="AY100" s="2"/>
      <c r="AZ100" s="2"/>
      <c r="BA100" s="2"/>
      <c r="BB100" s="2"/>
      <c r="BC100" s="2"/>
      <c r="BD100" s="2"/>
      <c r="BE100" s="8">
        <f t="shared" si="48"/>
        <v>0</v>
      </c>
      <c r="BF100" s="22">
        <f t="shared" si="52"/>
        <v>0</v>
      </c>
    </row>
    <row r="101" spans="1:58" s="29" customFormat="1" ht="23.1" customHeight="1" x14ac:dyDescent="0.35">
      <c r="A101" s="3">
        <v>48</v>
      </c>
      <c r="B101" s="28" t="s">
        <v>63</v>
      </c>
      <c r="C101" s="25" t="s">
        <v>64</v>
      </c>
      <c r="D101" s="2">
        <v>43030</v>
      </c>
      <c r="E101" s="2">
        <v>2108</v>
      </c>
      <c r="F101" s="176">
        <f t="shared" si="31"/>
        <v>45138</v>
      </c>
      <c r="G101" s="176">
        <v>2109</v>
      </c>
      <c r="H101" s="176">
        <v>0</v>
      </c>
      <c r="I101" s="176">
        <f t="shared" si="40"/>
        <v>47247</v>
      </c>
      <c r="J101" s="176">
        <f t="shared" si="30"/>
        <v>47247</v>
      </c>
      <c r="K101" s="391">
        <f t="shared" si="41"/>
        <v>0</v>
      </c>
      <c r="L101" s="6">
        <v>0</v>
      </c>
      <c r="M101" s="6">
        <v>0</v>
      </c>
      <c r="N101" s="6">
        <v>0</v>
      </c>
      <c r="O101" s="2">
        <f t="shared" si="42"/>
        <v>47247</v>
      </c>
      <c r="P101" s="7">
        <v>3605.95</v>
      </c>
      <c r="Q101" s="2">
        <f t="shared" si="35"/>
        <v>6368.2799999999988</v>
      </c>
      <c r="R101" s="2">
        <f t="shared" si="43"/>
        <v>200</v>
      </c>
      <c r="S101" s="2">
        <f t="shared" si="32"/>
        <v>1181.17</v>
      </c>
      <c r="T101" s="8">
        <f t="shared" si="44"/>
        <v>4835.13</v>
      </c>
      <c r="U101" s="9">
        <f t="shared" si="45"/>
        <v>16190.53</v>
      </c>
      <c r="V101" s="10">
        <f t="shared" si="46"/>
        <v>15528</v>
      </c>
      <c r="W101" s="11">
        <f t="shared" si="49"/>
        <v>15528.470000000001</v>
      </c>
      <c r="X101" s="195">
        <f>ROUND(V101+W101,2)</f>
        <v>31056.47</v>
      </c>
      <c r="Y101" s="196">
        <v>48</v>
      </c>
      <c r="Z101" s="14">
        <f t="shared" si="36"/>
        <v>5669.6399999999994</v>
      </c>
      <c r="AA101" s="15">
        <v>0</v>
      </c>
      <c r="AB101" s="2">
        <v>100</v>
      </c>
      <c r="AC101" s="2">
        <f t="shared" si="33"/>
        <v>1181.18</v>
      </c>
      <c r="AD101" s="17">
        <v>200</v>
      </c>
      <c r="AE101" s="18">
        <f t="shared" si="50"/>
        <v>31056.47</v>
      </c>
      <c r="AF101" s="19">
        <f t="shared" si="51"/>
        <v>15528.235000000001</v>
      </c>
      <c r="AG101" s="3">
        <v>48</v>
      </c>
      <c r="AH101" s="28" t="s">
        <v>63</v>
      </c>
      <c r="AI101" s="25" t="s">
        <v>64</v>
      </c>
      <c r="AJ101" s="176">
        <f t="shared" si="37"/>
        <v>3605.95</v>
      </c>
      <c r="AK101" s="392">
        <f t="shared" si="38"/>
        <v>4252.2299999999996</v>
      </c>
      <c r="AL101" s="2">
        <v>0</v>
      </c>
      <c r="AM101" s="2">
        <v>0</v>
      </c>
      <c r="AN101" s="2">
        <v>0</v>
      </c>
      <c r="AO101" s="2">
        <v>0</v>
      </c>
      <c r="AP101" s="2">
        <v>1460.49</v>
      </c>
      <c r="AQ101" s="2"/>
      <c r="AR101" s="2">
        <v>655.56</v>
      </c>
      <c r="AS101" s="2">
        <f t="shared" si="39"/>
        <v>6368.2799999999988</v>
      </c>
      <c r="AT101" s="21">
        <v>200</v>
      </c>
      <c r="AU101" s="21"/>
      <c r="AV101" s="2">
        <v>0</v>
      </c>
      <c r="AW101" s="2">
        <f t="shared" si="47"/>
        <v>200</v>
      </c>
      <c r="AX101" s="2">
        <f t="shared" si="34"/>
        <v>1181.17</v>
      </c>
      <c r="AY101" s="2"/>
      <c r="AZ101" s="393">
        <v>4735.13</v>
      </c>
      <c r="BA101" s="2">
        <v>0</v>
      </c>
      <c r="BB101" s="2">
        <v>100</v>
      </c>
      <c r="BC101" s="2"/>
      <c r="BD101" s="2">
        <v>0</v>
      </c>
      <c r="BE101" s="8">
        <f t="shared" si="48"/>
        <v>4835.13</v>
      </c>
      <c r="BF101" s="22">
        <f t="shared" si="52"/>
        <v>16190.529999999999</v>
      </c>
    </row>
    <row r="102" spans="1:58" s="29" customFormat="1" ht="23.1" customHeight="1" x14ac:dyDescent="0.35">
      <c r="A102" s="3"/>
      <c r="B102" s="31"/>
      <c r="C102" s="32"/>
      <c r="D102" s="2"/>
      <c r="E102" s="2"/>
      <c r="F102" s="176">
        <f t="shared" si="31"/>
        <v>0</v>
      </c>
      <c r="G102" s="176"/>
      <c r="H102" s="176"/>
      <c r="I102" s="176">
        <f t="shared" si="40"/>
        <v>0</v>
      </c>
      <c r="J102" s="176">
        <f t="shared" si="30"/>
        <v>0</v>
      </c>
      <c r="K102" s="391">
        <f t="shared" si="41"/>
        <v>0</v>
      </c>
      <c r="L102" s="6"/>
      <c r="M102" s="6"/>
      <c r="N102" s="6"/>
      <c r="O102" s="2">
        <f t="shared" si="42"/>
        <v>0</v>
      </c>
      <c r="P102" s="7"/>
      <c r="Q102" s="2">
        <f t="shared" si="35"/>
        <v>0</v>
      </c>
      <c r="R102" s="2">
        <f t="shared" si="43"/>
        <v>0</v>
      </c>
      <c r="S102" s="2">
        <f t="shared" si="32"/>
        <v>0</v>
      </c>
      <c r="T102" s="8">
        <f t="shared" si="44"/>
        <v>0</v>
      </c>
      <c r="U102" s="9">
        <f t="shared" si="45"/>
        <v>0</v>
      </c>
      <c r="V102" s="10">
        <f t="shared" si="46"/>
        <v>0</v>
      </c>
      <c r="W102" s="11">
        <f t="shared" si="49"/>
        <v>0</v>
      </c>
      <c r="X102" s="195"/>
      <c r="Y102" s="196"/>
      <c r="Z102" s="14">
        <f t="shared" si="36"/>
        <v>0</v>
      </c>
      <c r="AA102" s="2"/>
      <c r="AB102" s="2">
        <f>J102*1%</f>
        <v>0</v>
      </c>
      <c r="AC102" s="2">
        <f t="shared" si="33"/>
        <v>0</v>
      </c>
      <c r="AD102" s="27"/>
      <c r="AE102" s="18">
        <f t="shared" si="50"/>
        <v>0</v>
      </c>
      <c r="AF102" s="19">
        <f t="shared" si="51"/>
        <v>0</v>
      </c>
      <c r="AG102" s="3"/>
      <c r="AH102" s="31"/>
      <c r="AI102" s="32"/>
      <c r="AJ102" s="176">
        <f t="shared" si="37"/>
        <v>0</v>
      </c>
      <c r="AK102" s="392">
        <f t="shared" si="38"/>
        <v>0</v>
      </c>
      <c r="AL102" s="2"/>
      <c r="AM102" s="2"/>
      <c r="AN102" s="2"/>
      <c r="AO102" s="2"/>
      <c r="AP102" s="2"/>
      <c r="AQ102" s="2"/>
      <c r="AR102" s="2"/>
      <c r="AS102" s="2">
        <f t="shared" si="39"/>
        <v>0</v>
      </c>
      <c r="AT102" s="21"/>
      <c r="AU102" s="21"/>
      <c r="AV102" s="2"/>
      <c r="AW102" s="2">
        <f t="shared" si="47"/>
        <v>0</v>
      </c>
      <c r="AX102" s="2">
        <f t="shared" si="34"/>
        <v>0</v>
      </c>
      <c r="AY102" s="2"/>
      <c r="AZ102" s="2"/>
      <c r="BA102" s="2"/>
      <c r="BB102" s="2"/>
      <c r="BC102" s="2"/>
      <c r="BD102" s="2"/>
      <c r="BE102" s="8">
        <f t="shared" si="48"/>
        <v>0</v>
      </c>
      <c r="BF102" s="22">
        <f t="shared" si="52"/>
        <v>0</v>
      </c>
    </row>
    <row r="103" spans="1:58" s="29" customFormat="1" ht="23.1" customHeight="1" x14ac:dyDescent="0.35">
      <c r="A103" s="3">
        <v>49</v>
      </c>
      <c r="B103" s="31" t="s">
        <v>141</v>
      </c>
      <c r="C103" s="32" t="s">
        <v>166</v>
      </c>
      <c r="D103" s="2">
        <v>36619</v>
      </c>
      <c r="E103" s="2">
        <v>1794</v>
      </c>
      <c r="F103" s="176">
        <f t="shared" si="31"/>
        <v>38413</v>
      </c>
      <c r="G103" s="176">
        <v>1795</v>
      </c>
      <c r="H103" s="176"/>
      <c r="I103" s="176">
        <f t="shared" si="40"/>
        <v>40208</v>
      </c>
      <c r="J103" s="176">
        <f t="shared" si="30"/>
        <v>40208</v>
      </c>
      <c r="K103" s="391">
        <f t="shared" si="41"/>
        <v>0</v>
      </c>
      <c r="L103" s="6">
        <v>0</v>
      </c>
      <c r="M103" s="6">
        <v>0</v>
      </c>
      <c r="N103" s="6">
        <v>0</v>
      </c>
      <c r="O103" s="2">
        <f t="shared" si="42"/>
        <v>40208</v>
      </c>
      <c r="P103" s="7">
        <v>2285.15</v>
      </c>
      <c r="Q103" s="2">
        <f t="shared" si="35"/>
        <v>3618.72</v>
      </c>
      <c r="R103" s="2">
        <f t="shared" si="43"/>
        <v>200</v>
      </c>
      <c r="S103" s="2">
        <f t="shared" si="32"/>
        <v>1005.2</v>
      </c>
      <c r="T103" s="8">
        <f t="shared" si="44"/>
        <v>213.28</v>
      </c>
      <c r="U103" s="9">
        <f t="shared" si="45"/>
        <v>7322.35</v>
      </c>
      <c r="V103" s="10">
        <f t="shared" si="46"/>
        <v>16443</v>
      </c>
      <c r="W103" s="11">
        <f t="shared" si="49"/>
        <v>16442.650000000001</v>
      </c>
      <c r="X103" s="195">
        <f>ROUND(V103+W103,2)</f>
        <v>32885.65</v>
      </c>
      <c r="Y103" s="196">
        <v>49</v>
      </c>
      <c r="Z103" s="14">
        <f t="shared" si="36"/>
        <v>4824.96</v>
      </c>
      <c r="AA103" s="15"/>
      <c r="AB103" s="16">
        <v>100</v>
      </c>
      <c r="AC103" s="2">
        <f t="shared" si="33"/>
        <v>1005.2</v>
      </c>
      <c r="AD103" s="17">
        <v>200</v>
      </c>
      <c r="AE103" s="18">
        <f t="shared" si="50"/>
        <v>32885.65</v>
      </c>
      <c r="AF103" s="19">
        <f t="shared" si="51"/>
        <v>16442.825000000001</v>
      </c>
      <c r="AG103" s="3">
        <v>49</v>
      </c>
      <c r="AH103" s="31" t="s">
        <v>141</v>
      </c>
      <c r="AI103" s="32" t="s">
        <v>166</v>
      </c>
      <c r="AJ103" s="176">
        <f t="shared" si="37"/>
        <v>2285.15</v>
      </c>
      <c r="AK103" s="392">
        <f t="shared" si="38"/>
        <v>3618.72</v>
      </c>
      <c r="AL103" s="2"/>
      <c r="AM103" s="2"/>
      <c r="AN103" s="2"/>
      <c r="AO103" s="2"/>
      <c r="AP103" s="2"/>
      <c r="AQ103" s="2"/>
      <c r="AR103" s="2"/>
      <c r="AS103" s="2">
        <f t="shared" si="39"/>
        <v>3618.72</v>
      </c>
      <c r="AT103" s="21">
        <v>200</v>
      </c>
      <c r="AU103" s="21"/>
      <c r="AV103" s="2"/>
      <c r="AW103" s="2">
        <f t="shared" si="47"/>
        <v>200</v>
      </c>
      <c r="AX103" s="2">
        <f t="shared" si="34"/>
        <v>1005.2</v>
      </c>
      <c r="AY103" s="2"/>
      <c r="AZ103" s="2"/>
      <c r="BA103" s="2"/>
      <c r="BB103" s="2">
        <v>213.28</v>
      </c>
      <c r="BC103" s="2"/>
      <c r="BD103" s="2"/>
      <c r="BE103" s="8">
        <f t="shared" si="48"/>
        <v>213.28</v>
      </c>
      <c r="BF103" s="22">
        <f t="shared" si="52"/>
        <v>7322.3499999999995</v>
      </c>
    </row>
    <row r="104" spans="1:58" s="29" customFormat="1" ht="23.1" customHeight="1" x14ac:dyDescent="0.35">
      <c r="A104" s="3"/>
      <c r="B104" s="31"/>
      <c r="C104" s="32" t="s">
        <v>163</v>
      </c>
      <c r="D104" s="2"/>
      <c r="E104" s="2"/>
      <c r="F104" s="176">
        <f t="shared" si="31"/>
        <v>0</v>
      </c>
      <c r="G104" s="176"/>
      <c r="H104" s="176"/>
      <c r="I104" s="176">
        <f t="shared" si="40"/>
        <v>0</v>
      </c>
      <c r="J104" s="176">
        <f t="shared" si="30"/>
        <v>0</v>
      </c>
      <c r="K104" s="391">
        <f t="shared" si="41"/>
        <v>0</v>
      </c>
      <c r="L104" s="6"/>
      <c r="M104" s="6"/>
      <c r="N104" s="6"/>
      <c r="O104" s="2">
        <f t="shared" si="42"/>
        <v>0</v>
      </c>
      <c r="P104" s="7"/>
      <c r="Q104" s="2">
        <f t="shared" si="35"/>
        <v>0</v>
      </c>
      <c r="R104" s="2">
        <f t="shared" si="43"/>
        <v>0</v>
      </c>
      <c r="S104" s="2">
        <f t="shared" si="32"/>
        <v>0</v>
      </c>
      <c r="T104" s="8">
        <f t="shared" si="44"/>
        <v>0</v>
      </c>
      <c r="U104" s="9">
        <f t="shared" si="45"/>
        <v>0</v>
      </c>
      <c r="V104" s="10">
        <f t="shared" si="46"/>
        <v>0</v>
      </c>
      <c r="W104" s="11">
        <f t="shared" si="49"/>
        <v>0</v>
      </c>
      <c r="X104" s="195"/>
      <c r="Y104" s="196"/>
      <c r="Z104" s="14">
        <f t="shared" si="36"/>
        <v>0</v>
      </c>
      <c r="AA104" s="15"/>
      <c r="AB104" s="33"/>
      <c r="AC104" s="2">
        <f t="shared" si="33"/>
        <v>0</v>
      </c>
      <c r="AD104" s="27"/>
      <c r="AE104" s="18">
        <f t="shared" si="50"/>
        <v>0</v>
      </c>
      <c r="AF104" s="19">
        <f t="shared" si="51"/>
        <v>0</v>
      </c>
      <c r="AG104" s="3"/>
      <c r="AH104" s="31"/>
      <c r="AI104" s="32" t="s">
        <v>163</v>
      </c>
      <c r="AJ104" s="176">
        <f t="shared" si="37"/>
        <v>0</v>
      </c>
      <c r="AK104" s="392">
        <f t="shared" si="38"/>
        <v>0</v>
      </c>
      <c r="AL104" s="2"/>
      <c r="AM104" s="2"/>
      <c r="AN104" s="2"/>
      <c r="AO104" s="2"/>
      <c r="AP104" s="2"/>
      <c r="AQ104" s="2"/>
      <c r="AR104" s="2"/>
      <c r="AS104" s="2">
        <f t="shared" si="39"/>
        <v>0</v>
      </c>
      <c r="AT104" s="21"/>
      <c r="AU104" s="21"/>
      <c r="AV104" s="2"/>
      <c r="AW104" s="2">
        <f t="shared" si="47"/>
        <v>0</v>
      </c>
      <c r="AX104" s="2">
        <f t="shared" si="34"/>
        <v>0</v>
      </c>
      <c r="AY104" s="2"/>
      <c r="AZ104" s="2"/>
      <c r="BA104" s="2"/>
      <c r="BB104" s="2"/>
      <c r="BC104" s="2"/>
      <c r="BD104" s="2"/>
      <c r="BE104" s="8">
        <f t="shared" si="48"/>
        <v>0</v>
      </c>
      <c r="BF104" s="22">
        <f t="shared" si="52"/>
        <v>0</v>
      </c>
    </row>
    <row r="105" spans="1:58" s="29" customFormat="1" ht="23.1" customHeight="1" x14ac:dyDescent="0.35">
      <c r="A105" s="3">
        <v>50</v>
      </c>
      <c r="B105" s="28" t="s">
        <v>65</v>
      </c>
      <c r="C105" s="25" t="s">
        <v>82</v>
      </c>
      <c r="D105" s="2">
        <v>39672</v>
      </c>
      <c r="E105" s="2">
        <v>1944</v>
      </c>
      <c r="F105" s="176">
        <f t="shared" si="31"/>
        <v>41616</v>
      </c>
      <c r="G105" s="176">
        <v>1944</v>
      </c>
      <c r="H105" s="176">
        <v>0</v>
      </c>
      <c r="I105" s="176">
        <f t="shared" si="40"/>
        <v>43560</v>
      </c>
      <c r="J105" s="176">
        <f t="shared" si="30"/>
        <v>43560</v>
      </c>
      <c r="K105" s="391">
        <f t="shared" si="41"/>
        <v>702.58</v>
      </c>
      <c r="L105" s="6">
        <v>0</v>
      </c>
      <c r="M105" s="6">
        <v>4</v>
      </c>
      <c r="N105" s="6">
        <v>0</v>
      </c>
      <c r="O105" s="2">
        <f t="shared" si="42"/>
        <v>42857.42</v>
      </c>
      <c r="P105" s="7">
        <v>2878.45</v>
      </c>
      <c r="Q105" s="2">
        <f t="shared" si="35"/>
        <v>8527.41</v>
      </c>
      <c r="R105" s="2">
        <f t="shared" si="43"/>
        <v>200</v>
      </c>
      <c r="S105" s="2">
        <f t="shared" si="32"/>
        <v>1089</v>
      </c>
      <c r="T105" s="8">
        <f t="shared" si="44"/>
        <v>14882.17</v>
      </c>
      <c r="U105" s="9">
        <f t="shared" si="45"/>
        <v>27577.03</v>
      </c>
      <c r="V105" s="10">
        <f t="shared" si="46"/>
        <v>7640</v>
      </c>
      <c r="W105" s="11">
        <f t="shared" si="49"/>
        <v>7640.3899999999994</v>
      </c>
      <c r="X105" s="195">
        <f>ROUND(V105+W105,2)</f>
        <v>15280.39</v>
      </c>
      <c r="Y105" s="196">
        <v>50</v>
      </c>
      <c r="Z105" s="14">
        <f t="shared" si="36"/>
        <v>5227.2</v>
      </c>
      <c r="AA105" s="15">
        <v>0</v>
      </c>
      <c r="AB105" s="16">
        <v>100</v>
      </c>
      <c r="AC105" s="2">
        <f t="shared" si="33"/>
        <v>1089</v>
      </c>
      <c r="AD105" s="17">
        <v>200</v>
      </c>
      <c r="AE105" s="18">
        <f t="shared" si="50"/>
        <v>15280.39</v>
      </c>
      <c r="AF105" s="19">
        <f t="shared" si="51"/>
        <v>7640.1949999999997</v>
      </c>
      <c r="AG105" s="3">
        <v>50</v>
      </c>
      <c r="AH105" s="28" t="s">
        <v>65</v>
      </c>
      <c r="AI105" s="25" t="s">
        <v>82</v>
      </c>
      <c r="AJ105" s="176">
        <f t="shared" si="37"/>
        <v>2878.45</v>
      </c>
      <c r="AK105" s="392">
        <f t="shared" si="38"/>
        <v>3920.3999999999996</v>
      </c>
      <c r="AL105" s="2">
        <v>0</v>
      </c>
      <c r="AM105" s="2">
        <v>0</v>
      </c>
      <c r="AN105" s="2">
        <v>0</v>
      </c>
      <c r="AO105" s="2">
        <v>0</v>
      </c>
      <c r="AP105" s="2">
        <v>3207.01</v>
      </c>
      <c r="AQ105" s="2">
        <v>1400</v>
      </c>
      <c r="AR105" s="2"/>
      <c r="AS105" s="2">
        <f t="shared" si="39"/>
        <v>8527.41</v>
      </c>
      <c r="AT105" s="21">
        <v>200</v>
      </c>
      <c r="AU105" s="21"/>
      <c r="AV105" s="2">
        <v>0</v>
      </c>
      <c r="AW105" s="2">
        <f t="shared" si="47"/>
        <v>200</v>
      </c>
      <c r="AX105" s="2">
        <f t="shared" si="34"/>
        <v>1089</v>
      </c>
      <c r="AY105" s="2"/>
      <c r="AZ105" s="393">
        <v>14382.17</v>
      </c>
      <c r="BA105" s="2">
        <v>400</v>
      </c>
      <c r="BB105" s="2">
        <v>100</v>
      </c>
      <c r="BC105" s="2"/>
      <c r="BD105" s="2">
        <v>0</v>
      </c>
      <c r="BE105" s="8">
        <f t="shared" si="48"/>
        <v>14882.17</v>
      </c>
      <c r="BF105" s="22">
        <f t="shared" si="52"/>
        <v>27577.03</v>
      </c>
    </row>
    <row r="106" spans="1:58" s="29" customFormat="1" ht="23.1" customHeight="1" x14ac:dyDescent="0.35">
      <c r="A106" s="3"/>
      <c r="B106" s="31"/>
      <c r="C106" s="32"/>
      <c r="D106" s="2"/>
      <c r="E106" s="2"/>
      <c r="F106" s="176">
        <f t="shared" si="31"/>
        <v>0</v>
      </c>
      <c r="G106" s="176"/>
      <c r="H106" s="176"/>
      <c r="I106" s="176">
        <f t="shared" si="40"/>
        <v>0</v>
      </c>
      <c r="J106" s="176">
        <f t="shared" si="30"/>
        <v>0</v>
      </c>
      <c r="K106" s="391">
        <f t="shared" si="41"/>
        <v>0</v>
      </c>
      <c r="L106" s="6"/>
      <c r="M106" s="6"/>
      <c r="N106" s="6"/>
      <c r="O106" s="2">
        <f t="shared" si="42"/>
        <v>0</v>
      </c>
      <c r="P106" s="7"/>
      <c r="Q106" s="2">
        <f t="shared" si="35"/>
        <v>0</v>
      </c>
      <c r="R106" s="2">
        <f t="shared" si="43"/>
        <v>0</v>
      </c>
      <c r="S106" s="2">
        <f t="shared" si="32"/>
        <v>0</v>
      </c>
      <c r="T106" s="8">
        <f t="shared" si="44"/>
        <v>0</v>
      </c>
      <c r="U106" s="9">
        <f t="shared" si="45"/>
        <v>0</v>
      </c>
      <c r="V106" s="10">
        <f t="shared" si="46"/>
        <v>0</v>
      </c>
      <c r="W106" s="11">
        <f t="shared" si="49"/>
        <v>0</v>
      </c>
      <c r="X106" s="195"/>
      <c r="Y106" s="196"/>
      <c r="Z106" s="14">
        <f t="shared" si="36"/>
        <v>0</v>
      </c>
      <c r="AA106" s="2"/>
      <c r="AB106" s="33"/>
      <c r="AC106" s="2">
        <f t="shared" si="33"/>
        <v>0</v>
      </c>
      <c r="AD106" s="27"/>
      <c r="AE106" s="18">
        <f t="shared" si="50"/>
        <v>0</v>
      </c>
      <c r="AF106" s="19">
        <f t="shared" si="51"/>
        <v>0</v>
      </c>
      <c r="AG106" s="3"/>
      <c r="AH106" s="31"/>
      <c r="AI106" s="32"/>
      <c r="AJ106" s="176">
        <f t="shared" si="37"/>
        <v>0</v>
      </c>
      <c r="AK106" s="392">
        <f t="shared" si="38"/>
        <v>0</v>
      </c>
      <c r="AL106" s="2"/>
      <c r="AM106" s="2"/>
      <c r="AN106" s="2"/>
      <c r="AO106" s="2"/>
      <c r="AP106" s="2"/>
      <c r="AQ106" s="2"/>
      <c r="AR106" s="2"/>
      <c r="AS106" s="2">
        <f t="shared" si="39"/>
        <v>0</v>
      </c>
      <c r="AT106" s="21"/>
      <c r="AU106" s="21"/>
      <c r="AV106" s="2"/>
      <c r="AW106" s="2">
        <f t="shared" si="47"/>
        <v>0</v>
      </c>
      <c r="AX106" s="2">
        <f t="shared" si="34"/>
        <v>0</v>
      </c>
      <c r="AY106" s="2"/>
      <c r="AZ106" s="2"/>
      <c r="BA106" s="2"/>
      <c r="BB106" s="2"/>
      <c r="BC106" s="2"/>
      <c r="BD106" s="2"/>
      <c r="BE106" s="8">
        <f t="shared" si="48"/>
        <v>0</v>
      </c>
      <c r="BF106" s="22">
        <f t="shared" si="52"/>
        <v>0</v>
      </c>
    </row>
    <row r="107" spans="1:58" s="29" customFormat="1" ht="23.1" customHeight="1" x14ac:dyDescent="0.35">
      <c r="A107" s="3">
        <v>51</v>
      </c>
      <c r="B107" s="31" t="s">
        <v>142</v>
      </c>
      <c r="C107" s="32" t="s">
        <v>153</v>
      </c>
      <c r="D107" s="2">
        <v>27000</v>
      </c>
      <c r="E107" s="2">
        <v>1512</v>
      </c>
      <c r="F107" s="176">
        <f t="shared" si="31"/>
        <v>28512</v>
      </c>
      <c r="G107" s="176">
        <v>1512</v>
      </c>
      <c r="H107" s="176"/>
      <c r="I107" s="176">
        <f t="shared" si="40"/>
        <v>30024</v>
      </c>
      <c r="J107" s="176">
        <f t="shared" si="30"/>
        <v>30024</v>
      </c>
      <c r="K107" s="391">
        <f t="shared" si="41"/>
        <v>0</v>
      </c>
      <c r="L107" s="6">
        <v>0</v>
      </c>
      <c r="M107" s="6">
        <v>0</v>
      </c>
      <c r="N107" s="6">
        <v>0</v>
      </c>
      <c r="O107" s="2">
        <f t="shared" si="42"/>
        <v>30024</v>
      </c>
      <c r="P107" s="7">
        <v>830.69</v>
      </c>
      <c r="Q107" s="2">
        <f t="shared" si="35"/>
        <v>2702.16</v>
      </c>
      <c r="R107" s="2">
        <f t="shared" si="43"/>
        <v>1200</v>
      </c>
      <c r="S107" s="2">
        <f t="shared" si="32"/>
        <v>750.6</v>
      </c>
      <c r="T107" s="8">
        <f t="shared" si="44"/>
        <v>2200</v>
      </c>
      <c r="U107" s="9">
        <f t="shared" si="45"/>
        <v>7683.45</v>
      </c>
      <c r="V107" s="10">
        <f t="shared" si="46"/>
        <v>11170</v>
      </c>
      <c r="W107" s="11">
        <f t="shared" si="49"/>
        <v>11170.55</v>
      </c>
      <c r="X107" s="195">
        <f>ROUND(V107+W107,2)</f>
        <v>22340.55</v>
      </c>
      <c r="Y107" s="196">
        <v>51</v>
      </c>
      <c r="Z107" s="14">
        <f t="shared" si="36"/>
        <v>3602.8799999999997</v>
      </c>
      <c r="AA107" s="15"/>
      <c r="AB107" s="16">
        <v>100</v>
      </c>
      <c r="AC107" s="2">
        <f t="shared" si="33"/>
        <v>750.6</v>
      </c>
      <c r="AD107" s="17">
        <v>200</v>
      </c>
      <c r="AE107" s="18">
        <f t="shared" si="50"/>
        <v>22340.55</v>
      </c>
      <c r="AF107" s="19">
        <f t="shared" si="51"/>
        <v>11170.275</v>
      </c>
      <c r="AG107" s="3">
        <v>51</v>
      </c>
      <c r="AH107" s="31" t="s">
        <v>142</v>
      </c>
      <c r="AI107" s="32" t="s">
        <v>153</v>
      </c>
      <c r="AJ107" s="176">
        <f t="shared" si="37"/>
        <v>830.69</v>
      </c>
      <c r="AK107" s="392">
        <f t="shared" si="38"/>
        <v>2702.16</v>
      </c>
      <c r="AL107" s="2"/>
      <c r="AM107" s="2"/>
      <c r="AN107" s="2"/>
      <c r="AO107" s="2"/>
      <c r="AP107" s="2"/>
      <c r="AQ107" s="2"/>
      <c r="AR107" s="2"/>
      <c r="AS107" s="2">
        <f t="shared" si="39"/>
        <v>2702.16</v>
      </c>
      <c r="AT107" s="21">
        <v>200</v>
      </c>
      <c r="AU107" s="21">
        <v>1000</v>
      </c>
      <c r="AV107" s="2"/>
      <c r="AW107" s="2">
        <f t="shared" si="47"/>
        <v>1200</v>
      </c>
      <c r="AX107" s="2">
        <f t="shared" si="34"/>
        <v>750.6</v>
      </c>
      <c r="AY107" s="2"/>
      <c r="AZ107" s="2"/>
      <c r="BA107" s="2">
        <v>2100</v>
      </c>
      <c r="BB107" s="2">
        <v>100</v>
      </c>
      <c r="BC107" s="2"/>
      <c r="BD107" s="2"/>
      <c r="BE107" s="8">
        <f t="shared" si="48"/>
        <v>2200</v>
      </c>
      <c r="BF107" s="22">
        <f t="shared" si="52"/>
        <v>7683.4500000000007</v>
      </c>
    </row>
    <row r="108" spans="1:58" s="29" customFormat="1" ht="23.1" customHeight="1" x14ac:dyDescent="0.35">
      <c r="A108" s="3"/>
      <c r="B108" s="31"/>
      <c r="C108" s="32" t="s">
        <v>163</v>
      </c>
      <c r="D108" s="2"/>
      <c r="E108" s="2"/>
      <c r="F108" s="176">
        <f t="shared" si="31"/>
        <v>0</v>
      </c>
      <c r="G108" s="176"/>
      <c r="H108" s="176"/>
      <c r="I108" s="176">
        <f t="shared" si="40"/>
        <v>0</v>
      </c>
      <c r="J108" s="176">
        <f t="shared" si="30"/>
        <v>0</v>
      </c>
      <c r="K108" s="391">
        <f t="shared" si="41"/>
        <v>0</v>
      </c>
      <c r="L108" s="6"/>
      <c r="M108" s="6"/>
      <c r="N108" s="6"/>
      <c r="O108" s="2">
        <f t="shared" si="42"/>
        <v>0</v>
      </c>
      <c r="P108" s="7"/>
      <c r="Q108" s="2">
        <f t="shared" si="35"/>
        <v>0</v>
      </c>
      <c r="R108" s="2">
        <f t="shared" si="43"/>
        <v>0</v>
      </c>
      <c r="S108" s="2">
        <f t="shared" si="32"/>
        <v>0</v>
      </c>
      <c r="T108" s="8">
        <f t="shared" si="44"/>
        <v>0</v>
      </c>
      <c r="U108" s="9">
        <f t="shared" si="45"/>
        <v>0</v>
      </c>
      <c r="V108" s="10">
        <f t="shared" si="46"/>
        <v>0</v>
      </c>
      <c r="W108" s="11">
        <f t="shared" si="49"/>
        <v>0</v>
      </c>
      <c r="X108" s="195"/>
      <c r="Y108" s="196"/>
      <c r="Z108" s="14">
        <f t="shared" si="36"/>
        <v>0</v>
      </c>
      <c r="AA108" s="15"/>
      <c r="AB108" s="16"/>
      <c r="AC108" s="2">
        <f t="shared" si="33"/>
        <v>0</v>
      </c>
      <c r="AD108" s="27"/>
      <c r="AE108" s="18">
        <f t="shared" si="50"/>
        <v>0</v>
      </c>
      <c r="AF108" s="19">
        <f t="shared" si="51"/>
        <v>0</v>
      </c>
      <c r="AG108" s="3"/>
      <c r="AH108" s="31"/>
      <c r="AI108" s="32" t="s">
        <v>163</v>
      </c>
      <c r="AJ108" s="176">
        <f t="shared" si="37"/>
        <v>0</v>
      </c>
      <c r="AK108" s="392">
        <f t="shared" si="38"/>
        <v>0</v>
      </c>
      <c r="AL108" s="2"/>
      <c r="AM108" s="2"/>
      <c r="AN108" s="2"/>
      <c r="AO108" s="2"/>
      <c r="AP108" s="2"/>
      <c r="AQ108" s="2"/>
      <c r="AR108" s="2"/>
      <c r="AS108" s="2">
        <f t="shared" si="39"/>
        <v>0</v>
      </c>
      <c r="AT108" s="21"/>
      <c r="AU108" s="21"/>
      <c r="AV108" s="2"/>
      <c r="AW108" s="2">
        <f t="shared" si="47"/>
        <v>0</v>
      </c>
      <c r="AX108" s="2">
        <f t="shared" si="34"/>
        <v>0</v>
      </c>
      <c r="AY108" s="2"/>
      <c r="AZ108" s="2"/>
      <c r="BA108" s="2"/>
      <c r="BB108" s="2"/>
      <c r="BC108" s="2"/>
      <c r="BD108" s="2"/>
      <c r="BE108" s="8">
        <f t="shared" si="48"/>
        <v>0</v>
      </c>
      <c r="BF108" s="22">
        <f t="shared" si="52"/>
        <v>0</v>
      </c>
    </row>
    <row r="109" spans="1:58" s="29" customFormat="1" ht="24.75" customHeight="1" x14ac:dyDescent="0.35">
      <c r="A109" s="3">
        <v>52</v>
      </c>
      <c r="B109" s="28" t="s">
        <v>66</v>
      </c>
      <c r="C109" s="25" t="s">
        <v>112</v>
      </c>
      <c r="D109" s="2">
        <v>19744</v>
      </c>
      <c r="E109" s="2">
        <v>790</v>
      </c>
      <c r="F109" s="176">
        <f t="shared" si="31"/>
        <v>20534</v>
      </c>
      <c r="G109" s="176">
        <v>914</v>
      </c>
      <c r="H109" s="176">
        <v>0</v>
      </c>
      <c r="I109" s="176">
        <f t="shared" si="40"/>
        <v>21448</v>
      </c>
      <c r="J109" s="176">
        <f t="shared" si="30"/>
        <v>21448</v>
      </c>
      <c r="K109" s="391">
        <f t="shared" si="41"/>
        <v>864.84</v>
      </c>
      <c r="L109" s="6">
        <v>1</v>
      </c>
      <c r="M109" s="6">
        <v>2</v>
      </c>
      <c r="N109" s="6">
        <v>0</v>
      </c>
      <c r="O109" s="2">
        <f>J109-K109</f>
        <v>20583.16</v>
      </c>
      <c r="P109" s="7">
        <v>0</v>
      </c>
      <c r="Q109" s="2">
        <f t="shared" si="35"/>
        <v>6751.6299999999992</v>
      </c>
      <c r="R109" s="2">
        <f t="shared" si="43"/>
        <v>200</v>
      </c>
      <c r="S109" s="2">
        <f t="shared" si="32"/>
        <v>536.20000000000005</v>
      </c>
      <c r="T109" s="8">
        <f t="shared" si="44"/>
        <v>200</v>
      </c>
      <c r="U109" s="9">
        <f t="shared" si="45"/>
        <v>7687.83</v>
      </c>
      <c r="V109" s="10">
        <f t="shared" si="46"/>
        <v>6448</v>
      </c>
      <c r="W109" s="11">
        <f t="shared" si="49"/>
        <v>6447.33</v>
      </c>
      <c r="X109" s="195">
        <f>ROUND(V109+W109,2)</f>
        <v>12895.33</v>
      </c>
      <c r="Y109" s="196">
        <v>52</v>
      </c>
      <c r="Z109" s="14">
        <f t="shared" si="36"/>
        <v>2573.7599999999998</v>
      </c>
      <c r="AA109" s="15">
        <v>0</v>
      </c>
      <c r="AB109" s="16">
        <v>100</v>
      </c>
      <c r="AC109" s="2">
        <f t="shared" si="33"/>
        <v>536.20000000000005</v>
      </c>
      <c r="AD109" s="17">
        <v>200</v>
      </c>
      <c r="AE109" s="18">
        <f t="shared" si="50"/>
        <v>12895.33</v>
      </c>
      <c r="AF109" s="19">
        <f t="shared" si="51"/>
        <v>6447.665</v>
      </c>
      <c r="AG109" s="3">
        <v>52</v>
      </c>
      <c r="AH109" s="28" t="s">
        <v>66</v>
      </c>
      <c r="AI109" s="25" t="s">
        <v>112</v>
      </c>
      <c r="AJ109" s="176">
        <f t="shared" si="37"/>
        <v>0</v>
      </c>
      <c r="AK109" s="392">
        <f t="shared" si="38"/>
        <v>1930.32</v>
      </c>
      <c r="AL109" s="2">
        <v>0</v>
      </c>
      <c r="AM109" s="2">
        <v>0</v>
      </c>
      <c r="AN109" s="2">
        <v>0</v>
      </c>
      <c r="AO109" s="2">
        <v>0</v>
      </c>
      <c r="AP109" s="2">
        <v>2349.08</v>
      </c>
      <c r="AQ109" s="2">
        <v>1816.67</v>
      </c>
      <c r="AR109" s="2">
        <v>655.56</v>
      </c>
      <c r="AS109" s="2">
        <f t="shared" si="39"/>
        <v>6751.6299999999992</v>
      </c>
      <c r="AT109" s="21">
        <v>200</v>
      </c>
      <c r="AU109" s="21"/>
      <c r="AV109" s="2">
        <v>0</v>
      </c>
      <c r="AW109" s="2">
        <f t="shared" si="47"/>
        <v>200</v>
      </c>
      <c r="AX109" s="2">
        <f t="shared" si="34"/>
        <v>536.20000000000005</v>
      </c>
      <c r="AY109" s="2"/>
      <c r="AZ109" s="2">
        <v>0</v>
      </c>
      <c r="BA109" s="2">
        <v>100</v>
      </c>
      <c r="BB109" s="2">
        <v>100</v>
      </c>
      <c r="BC109" s="2"/>
      <c r="BD109" s="2">
        <v>0</v>
      </c>
      <c r="BE109" s="8">
        <f t="shared" si="48"/>
        <v>200</v>
      </c>
      <c r="BF109" s="22">
        <f t="shared" si="52"/>
        <v>7687.829999999999</v>
      </c>
    </row>
    <row r="110" spans="1:58" s="29" customFormat="1" ht="23.1" customHeight="1" x14ac:dyDescent="0.35">
      <c r="A110" s="3"/>
      <c r="B110" s="31"/>
      <c r="C110" s="32"/>
      <c r="D110" s="2"/>
      <c r="E110" s="2"/>
      <c r="F110" s="176">
        <f t="shared" si="31"/>
        <v>0</v>
      </c>
      <c r="G110" s="176"/>
      <c r="H110" s="176"/>
      <c r="I110" s="176">
        <f t="shared" si="40"/>
        <v>0</v>
      </c>
      <c r="J110" s="176">
        <f t="shared" si="30"/>
        <v>0</v>
      </c>
      <c r="K110" s="391">
        <f t="shared" si="41"/>
        <v>0</v>
      </c>
      <c r="L110" s="6"/>
      <c r="M110" s="6"/>
      <c r="N110" s="6"/>
      <c r="O110" s="2">
        <f t="shared" si="42"/>
        <v>0</v>
      </c>
      <c r="P110" s="7"/>
      <c r="Q110" s="2">
        <f t="shared" si="35"/>
        <v>0</v>
      </c>
      <c r="R110" s="2">
        <f t="shared" si="43"/>
        <v>0</v>
      </c>
      <c r="S110" s="2">
        <f t="shared" si="32"/>
        <v>0</v>
      </c>
      <c r="T110" s="8">
        <f t="shared" si="44"/>
        <v>0</v>
      </c>
      <c r="U110" s="9">
        <f t="shared" si="45"/>
        <v>0</v>
      </c>
      <c r="V110" s="10">
        <f t="shared" si="46"/>
        <v>0</v>
      </c>
      <c r="W110" s="11">
        <f t="shared" si="49"/>
        <v>0</v>
      </c>
      <c r="X110" s="195"/>
      <c r="Y110" s="196"/>
      <c r="Z110" s="14">
        <f t="shared" si="36"/>
        <v>0</v>
      </c>
      <c r="AA110" s="2"/>
      <c r="AB110" s="16"/>
      <c r="AC110" s="2">
        <f t="shared" si="33"/>
        <v>0</v>
      </c>
      <c r="AD110" s="27"/>
      <c r="AE110" s="18">
        <f t="shared" si="50"/>
        <v>0</v>
      </c>
      <c r="AF110" s="19">
        <f t="shared" si="51"/>
        <v>0</v>
      </c>
      <c r="AG110" s="3"/>
      <c r="AH110" s="31"/>
      <c r="AI110" s="32"/>
      <c r="AJ110" s="176">
        <f t="shared" si="37"/>
        <v>0</v>
      </c>
      <c r="AK110" s="392">
        <f t="shared" si="38"/>
        <v>0</v>
      </c>
      <c r="AL110" s="2"/>
      <c r="AM110" s="2"/>
      <c r="AN110" s="2"/>
      <c r="AO110" s="2"/>
      <c r="AP110" s="2"/>
      <c r="AQ110" s="2"/>
      <c r="AR110" s="2"/>
      <c r="AS110" s="2">
        <f t="shared" si="39"/>
        <v>0</v>
      </c>
      <c r="AT110" s="21"/>
      <c r="AU110" s="21"/>
      <c r="AV110" s="2"/>
      <c r="AW110" s="2">
        <f t="shared" si="47"/>
        <v>0</v>
      </c>
      <c r="AX110" s="2">
        <f t="shared" si="34"/>
        <v>0</v>
      </c>
      <c r="AY110" s="2"/>
      <c r="AZ110" s="2"/>
      <c r="BA110" s="2"/>
      <c r="BB110" s="2"/>
      <c r="BC110" s="2"/>
      <c r="BD110" s="2"/>
      <c r="BE110" s="8">
        <f t="shared" si="48"/>
        <v>0</v>
      </c>
      <c r="BF110" s="22">
        <f t="shared" si="52"/>
        <v>0</v>
      </c>
    </row>
    <row r="111" spans="1:58" s="29" customFormat="1" ht="23.1" customHeight="1" x14ac:dyDescent="0.35">
      <c r="A111" s="3">
        <v>53</v>
      </c>
      <c r="B111" s="4" t="s">
        <v>67</v>
      </c>
      <c r="C111" s="25" t="s">
        <v>46</v>
      </c>
      <c r="D111" s="2">
        <v>14678</v>
      </c>
      <c r="E111" s="2">
        <v>587</v>
      </c>
      <c r="F111" s="176">
        <f t="shared" si="31"/>
        <v>15265</v>
      </c>
      <c r="G111" s="176">
        <v>587</v>
      </c>
      <c r="H111" s="176">
        <v>119</v>
      </c>
      <c r="I111" s="176">
        <f t="shared" si="40"/>
        <v>15852</v>
      </c>
      <c r="J111" s="176">
        <f t="shared" si="30"/>
        <v>15971</v>
      </c>
      <c r="K111" s="391">
        <f t="shared" si="41"/>
        <v>0</v>
      </c>
      <c r="L111" s="6">
        <v>0</v>
      </c>
      <c r="M111" s="6">
        <v>0</v>
      </c>
      <c r="N111" s="6">
        <v>0</v>
      </c>
      <c r="O111" s="2">
        <f t="shared" si="42"/>
        <v>15971</v>
      </c>
      <c r="P111" s="7">
        <v>0</v>
      </c>
      <c r="Q111" s="2">
        <f t="shared" si="35"/>
        <v>3346.6899999999996</v>
      </c>
      <c r="R111" s="2">
        <f t="shared" si="43"/>
        <v>200</v>
      </c>
      <c r="S111" s="2">
        <f t="shared" si="32"/>
        <v>399.27</v>
      </c>
      <c r="T111" s="8">
        <f t="shared" si="44"/>
        <v>7025.04</v>
      </c>
      <c r="U111" s="9">
        <f t="shared" si="45"/>
        <v>10971</v>
      </c>
      <c r="V111" s="10">
        <f t="shared" si="46"/>
        <v>2500</v>
      </c>
      <c r="W111" s="11">
        <f t="shared" si="49"/>
        <v>2500</v>
      </c>
      <c r="X111" s="195">
        <f>ROUND(V111+W111,2)</f>
        <v>5000</v>
      </c>
      <c r="Y111" s="196">
        <v>53</v>
      </c>
      <c r="Z111" s="14">
        <f t="shared" si="36"/>
        <v>1916.52</v>
      </c>
      <c r="AA111" s="15">
        <v>0</v>
      </c>
      <c r="AB111" s="16">
        <v>100</v>
      </c>
      <c r="AC111" s="2">
        <f t="shared" si="33"/>
        <v>399.28</v>
      </c>
      <c r="AD111" s="17">
        <v>200</v>
      </c>
      <c r="AE111" s="18">
        <f t="shared" si="50"/>
        <v>5000</v>
      </c>
      <c r="AF111" s="19">
        <f t="shared" si="51"/>
        <v>2500</v>
      </c>
      <c r="AG111" s="3">
        <v>53</v>
      </c>
      <c r="AH111" s="4" t="s">
        <v>67</v>
      </c>
      <c r="AI111" s="25" t="s">
        <v>46</v>
      </c>
      <c r="AJ111" s="176">
        <f t="shared" si="37"/>
        <v>0</v>
      </c>
      <c r="AK111" s="392">
        <f t="shared" si="38"/>
        <v>1437.3899999999999</v>
      </c>
      <c r="AL111" s="2">
        <v>0</v>
      </c>
      <c r="AM111" s="2">
        <v>100</v>
      </c>
      <c r="AN111" s="2">
        <v>0</v>
      </c>
      <c r="AO111" s="2">
        <v>0</v>
      </c>
      <c r="AP111" s="2">
        <v>498.18</v>
      </c>
      <c r="AQ111" s="2"/>
      <c r="AR111" s="2">
        <v>1311.12</v>
      </c>
      <c r="AS111" s="2">
        <f t="shared" si="39"/>
        <v>3346.6899999999996</v>
      </c>
      <c r="AT111" s="21">
        <v>200</v>
      </c>
      <c r="AU111" s="21"/>
      <c r="AV111" s="2">
        <v>0</v>
      </c>
      <c r="AW111" s="2">
        <f t="shared" si="47"/>
        <v>200</v>
      </c>
      <c r="AX111" s="2">
        <f t="shared" si="34"/>
        <v>399.27</v>
      </c>
      <c r="AY111" s="2"/>
      <c r="AZ111" s="393">
        <v>3156.75</v>
      </c>
      <c r="BA111" s="2">
        <v>3268.29</v>
      </c>
      <c r="BB111" s="2">
        <v>600</v>
      </c>
      <c r="BC111" s="2"/>
      <c r="BD111" s="2">
        <v>0</v>
      </c>
      <c r="BE111" s="8">
        <f t="shared" si="48"/>
        <v>7025.04</v>
      </c>
      <c r="BF111" s="22">
        <f t="shared" si="52"/>
        <v>10971</v>
      </c>
    </row>
    <row r="112" spans="1:58" s="29" customFormat="1" ht="23.1" customHeight="1" x14ac:dyDescent="0.35">
      <c r="A112" s="3"/>
      <c r="B112" s="4"/>
      <c r="C112" s="25"/>
      <c r="D112" s="2"/>
      <c r="E112" s="2"/>
      <c r="F112" s="176">
        <f t="shared" si="31"/>
        <v>0</v>
      </c>
      <c r="G112" s="176"/>
      <c r="H112" s="394" t="s">
        <v>179</v>
      </c>
      <c r="I112" s="176">
        <f t="shared" si="40"/>
        <v>0</v>
      </c>
      <c r="J112" s="397"/>
      <c r="K112" s="391">
        <f t="shared" si="41"/>
        <v>0</v>
      </c>
      <c r="L112" s="6"/>
      <c r="M112" s="6"/>
      <c r="N112" s="6"/>
      <c r="O112" s="2">
        <f t="shared" si="42"/>
        <v>0</v>
      </c>
      <c r="P112" s="7"/>
      <c r="Q112" s="2">
        <f t="shared" si="35"/>
        <v>0</v>
      </c>
      <c r="R112" s="2">
        <f t="shared" si="43"/>
        <v>0</v>
      </c>
      <c r="S112" s="2">
        <f t="shared" si="32"/>
        <v>0</v>
      </c>
      <c r="T112" s="8">
        <f t="shared" si="44"/>
        <v>0</v>
      </c>
      <c r="U112" s="9">
        <f t="shared" si="45"/>
        <v>0</v>
      </c>
      <c r="V112" s="10">
        <f t="shared" si="46"/>
        <v>0</v>
      </c>
      <c r="W112" s="11">
        <f t="shared" si="49"/>
        <v>0</v>
      </c>
      <c r="X112" s="195"/>
      <c r="Y112" s="196"/>
      <c r="Z112" s="14">
        <f t="shared" si="36"/>
        <v>0</v>
      </c>
      <c r="AA112" s="15"/>
      <c r="AB112" s="33"/>
      <c r="AC112" s="2">
        <f t="shared" si="33"/>
        <v>0</v>
      </c>
      <c r="AD112" s="27"/>
      <c r="AE112" s="18">
        <f t="shared" si="50"/>
        <v>0</v>
      </c>
      <c r="AF112" s="19">
        <f t="shared" si="51"/>
        <v>0</v>
      </c>
      <c r="AG112" s="3"/>
      <c r="AH112" s="4"/>
      <c r="AI112" s="25"/>
      <c r="AJ112" s="176">
        <f t="shared" si="37"/>
        <v>0</v>
      </c>
      <c r="AK112" s="392">
        <f t="shared" si="38"/>
        <v>0</v>
      </c>
      <c r="AL112" s="2"/>
      <c r="AM112" s="2"/>
      <c r="AN112" s="2"/>
      <c r="AO112" s="2"/>
      <c r="AP112" s="2"/>
      <c r="AQ112" s="2"/>
      <c r="AR112" s="2"/>
      <c r="AS112" s="2">
        <f t="shared" si="39"/>
        <v>0</v>
      </c>
      <c r="AT112" s="21"/>
      <c r="AU112" s="21"/>
      <c r="AV112" s="2"/>
      <c r="AW112" s="2">
        <f t="shared" si="47"/>
        <v>0</v>
      </c>
      <c r="AX112" s="2">
        <f t="shared" si="34"/>
        <v>0</v>
      </c>
      <c r="AY112" s="2"/>
      <c r="AZ112" s="2"/>
      <c r="BA112" s="2"/>
      <c r="BB112" s="2"/>
      <c r="BC112" s="2"/>
      <c r="BD112" s="2"/>
      <c r="BE112" s="8">
        <f t="shared" si="48"/>
        <v>0</v>
      </c>
      <c r="BF112" s="22">
        <f t="shared" si="52"/>
        <v>0</v>
      </c>
    </row>
    <row r="113" spans="1:58" s="29" customFormat="1" ht="23.1" customHeight="1" x14ac:dyDescent="0.35">
      <c r="A113" s="3">
        <v>54</v>
      </c>
      <c r="B113" s="67" t="s">
        <v>126</v>
      </c>
      <c r="C113" s="68" t="s">
        <v>127</v>
      </c>
      <c r="D113" s="2">
        <v>15586</v>
      </c>
      <c r="E113" s="2">
        <v>623</v>
      </c>
      <c r="F113" s="176">
        <f t="shared" si="31"/>
        <v>16209</v>
      </c>
      <c r="G113" s="176">
        <v>624</v>
      </c>
      <c r="H113" s="176">
        <v>0</v>
      </c>
      <c r="I113" s="176">
        <f t="shared" si="40"/>
        <v>16833</v>
      </c>
      <c r="J113" s="176">
        <f t="shared" si="30"/>
        <v>16833</v>
      </c>
      <c r="K113" s="391">
        <f t="shared" si="41"/>
        <v>0</v>
      </c>
      <c r="L113" s="6">
        <v>0</v>
      </c>
      <c r="M113" s="6">
        <v>0</v>
      </c>
      <c r="N113" s="6">
        <v>0</v>
      </c>
      <c r="O113" s="2">
        <f t="shared" si="42"/>
        <v>16833</v>
      </c>
      <c r="P113" s="7">
        <v>0</v>
      </c>
      <c r="Q113" s="2">
        <f t="shared" si="35"/>
        <v>5200.66</v>
      </c>
      <c r="R113" s="2">
        <f t="shared" si="43"/>
        <v>200</v>
      </c>
      <c r="S113" s="2">
        <f t="shared" si="32"/>
        <v>420.82</v>
      </c>
      <c r="T113" s="8">
        <f t="shared" si="44"/>
        <v>6011.52</v>
      </c>
      <c r="U113" s="9">
        <f t="shared" si="45"/>
        <v>11833</v>
      </c>
      <c r="V113" s="10">
        <f t="shared" si="46"/>
        <v>2500</v>
      </c>
      <c r="W113" s="11">
        <f t="shared" si="49"/>
        <v>2500</v>
      </c>
      <c r="X113" s="195">
        <f>ROUND(V113+W113,2)</f>
        <v>5000</v>
      </c>
      <c r="Y113" s="196">
        <v>54</v>
      </c>
      <c r="Z113" s="14">
        <f t="shared" si="36"/>
        <v>2019.96</v>
      </c>
      <c r="AA113" s="15">
        <v>0</v>
      </c>
      <c r="AB113" s="16">
        <v>100</v>
      </c>
      <c r="AC113" s="2">
        <f t="shared" si="33"/>
        <v>420.83</v>
      </c>
      <c r="AD113" s="17">
        <v>200</v>
      </c>
      <c r="AE113" s="18">
        <f t="shared" si="50"/>
        <v>5000</v>
      </c>
      <c r="AF113" s="19">
        <f t="shared" si="51"/>
        <v>2500</v>
      </c>
      <c r="AG113" s="3">
        <v>54</v>
      </c>
      <c r="AH113" s="67" t="s">
        <v>126</v>
      </c>
      <c r="AI113" s="68" t="s">
        <v>127</v>
      </c>
      <c r="AJ113" s="176">
        <f t="shared" si="37"/>
        <v>0</v>
      </c>
      <c r="AK113" s="392">
        <f t="shared" si="38"/>
        <v>1514.97</v>
      </c>
      <c r="AL113" s="2">
        <v>0</v>
      </c>
      <c r="AM113" s="2"/>
      <c r="AN113" s="2">
        <v>0</v>
      </c>
      <c r="AO113" s="2">
        <v>0</v>
      </c>
      <c r="AP113" s="2">
        <v>2394.42</v>
      </c>
      <c r="AQ113" s="2"/>
      <c r="AR113" s="2">
        <v>1291.27</v>
      </c>
      <c r="AS113" s="2">
        <f t="shared" si="39"/>
        <v>5200.66</v>
      </c>
      <c r="AT113" s="21">
        <v>200</v>
      </c>
      <c r="AU113" s="21"/>
      <c r="AV113" s="2">
        <v>0</v>
      </c>
      <c r="AW113" s="2">
        <f t="shared" si="47"/>
        <v>200</v>
      </c>
      <c r="AX113" s="2">
        <f t="shared" si="34"/>
        <v>420.82</v>
      </c>
      <c r="AY113" s="2"/>
      <c r="AZ113" s="393">
        <v>4640.43</v>
      </c>
      <c r="BA113" s="2">
        <v>100</v>
      </c>
      <c r="BB113" s="2">
        <v>1271.0899999999999</v>
      </c>
      <c r="BC113" s="2"/>
      <c r="BD113" s="2">
        <v>0</v>
      </c>
      <c r="BE113" s="8">
        <f t="shared" si="48"/>
        <v>6011.52</v>
      </c>
      <c r="BF113" s="22">
        <f t="shared" si="52"/>
        <v>11833</v>
      </c>
    </row>
    <row r="114" spans="1:58" s="29" customFormat="1" ht="23.1" customHeight="1" x14ac:dyDescent="0.35">
      <c r="A114" s="3"/>
      <c r="B114" s="31"/>
      <c r="C114" s="32"/>
      <c r="D114" s="2"/>
      <c r="E114" s="2"/>
      <c r="F114" s="176">
        <f t="shared" si="31"/>
        <v>0</v>
      </c>
      <c r="G114" s="176"/>
      <c r="H114" s="176"/>
      <c r="I114" s="176">
        <f t="shared" si="40"/>
        <v>0</v>
      </c>
      <c r="J114" s="176">
        <f t="shared" si="30"/>
        <v>0</v>
      </c>
      <c r="K114" s="391">
        <f t="shared" si="41"/>
        <v>0</v>
      </c>
      <c r="L114" s="6"/>
      <c r="M114" s="6"/>
      <c r="N114" s="6"/>
      <c r="O114" s="2">
        <f t="shared" si="42"/>
        <v>0</v>
      </c>
      <c r="P114" s="7"/>
      <c r="Q114" s="2">
        <f t="shared" si="35"/>
        <v>0</v>
      </c>
      <c r="R114" s="2">
        <f t="shared" si="43"/>
        <v>0</v>
      </c>
      <c r="S114" s="2">
        <f t="shared" si="32"/>
        <v>0</v>
      </c>
      <c r="T114" s="8">
        <f t="shared" si="44"/>
        <v>0</v>
      </c>
      <c r="U114" s="9">
        <f t="shared" si="45"/>
        <v>0</v>
      </c>
      <c r="V114" s="10">
        <f t="shared" si="46"/>
        <v>0</v>
      </c>
      <c r="W114" s="11">
        <f t="shared" si="49"/>
        <v>0</v>
      </c>
      <c r="X114" s="195"/>
      <c r="Y114" s="196"/>
      <c r="Z114" s="14">
        <f t="shared" si="36"/>
        <v>0</v>
      </c>
      <c r="AA114" s="2"/>
      <c r="AB114" s="33"/>
      <c r="AC114" s="2">
        <f t="shared" si="33"/>
        <v>0</v>
      </c>
      <c r="AD114" s="27"/>
      <c r="AE114" s="18">
        <f t="shared" si="50"/>
        <v>0</v>
      </c>
      <c r="AF114" s="19">
        <f t="shared" si="51"/>
        <v>0</v>
      </c>
      <c r="AG114" s="3"/>
      <c r="AH114" s="31"/>
      <c r="AI114" s="32"/>
      <c r="AJ114" s="176">
        <f t="shared" si="37"/>
        <v>0</v>
      </c>
      <c r="AK114" s="392">
        <f t="shared" si="38"/>
        <v>0</v>
      </c>
      <c r="AL114" s="2"/>
      <c r="AM114" s="2"/>
      <c r="AN114" s="2"/>
      <c r="AO114" s="2"/>
      <c r="AP114" s="2"/>
      <c r="AQ114" s="2"/>
      <c r="AR114" s="2"/>
      <c r="AS114" s="2">
        <f t="shared" si="39"/>
        <v>0</v>
      </c>
      <c r="AT114" s="21"/>
      <c r="AU114" s="21"/>
      <c r="AV114" s="2"/>
      <c r="AW114" s="2">
        <f t="shared" si="47"/>
        <v>0</v>
      </c>
      <c r="AX114" s="2">
        <f t="shared" si="34"/>
        <v>0</v>
      </c>
      <c r="AY114" s="2"/>
      <c r="AZ114" s="2"/>
      <c r="BA114" s="2"/>
      <c r="BB114" s="2"/>
      <c r="BC114" s="2"/>
      <c r="BD114" s="2"/>
      <c r="BE114" s="8">
        <f t="shared" si="48"/>
        <v>0</v>
      </c>
      <c r="BF114" s="22">
        <f t="shared" si="52"/>
        <v>0</v>
      </c>
    </row>
    <row r="115" spans="1:58" s="29" customFormat="1" ht="23.1" customHeight="1" x14ac:dyDescent="0.35">
      <c r="A115" s="3">
        <v>55</v>
      </c>
      <c r="B115" s="28" t="s">
        <v>68</v>
      </c>
      <c r="C115" s="25" t="s">
        <v>46</v>
      </c>
      <c r="D115" s="2">
        <v>15136</v>
      </c>
      <c r="E115" s="2">
        <v>605</v>
      </c>
      <c r="F115" s="176">
        <f t="shared" si="31"/>
        <v>15741</v>
      </c>
      <c r="G115" s="176">
        <v>588</v>
      </c>
      <c r="H115" s="176">
        <v>119</v>
      </c>
      <c r="I115" s="176">
        <f t="shared" si="40"/>
        <v>16329</v>
      </c>
      <c r="J115" s="176">
        <f t="shared" si="30"/>
        <v>16448</v>
      </c>
      <c r="K115" s="391">
        <f t="shared" si="41"/>
        <v>0</v>
      </c>
      <c r="L115" s="6">
        <v>0</v>
      </c>
      <c r="M115" s="6">
        <v>0</v>
      </c>
      <c r="N115" s="6">
        <v>0</v>
      </c>
      <c r="O115" s="2">
        <f>J115-K115</f>
        <v>16448</v>
      </c>
      <c r="P115" s="7">
        <v>0</v>
      </c>
      <c r="Q115" s="2">
        <f t="shared" si="35"/>
        <v>4941.1000000000004</v>
      </c>
      <c r="R115" s="2">
        <f t="shared" si="43"/>
        <v>1581.78</v>
      </c>
      <c r="S115" s="2">
        <f t="shared" si="32"/>
        <v>411.2</v>
      </c>
      <c r="T115" s="8">
        <f t="shared" si="44"/>
        <v>4513.92</v>
      </c>
      <c r="U115" s="9">
        <f t="shared" si="45"/>
        <v>11448</v>
      </c>
      <c r="V115" s="10">
        <f t="shared" si="46"/>
        <v>2500</v>
      </c>
      <c r="W115" s="11">
        <f t="shared" si="49"/>
        <v>2500</v>
      </c>
      <c r="X115" s="195">
        <f>ROUND(V115+W115,2)</f>
        <v>5000</v>
      </c>
      <c r="Y115" s="196">
        <v>55</v>
      </c>
      <c r="Z115" s="14">
        <f t="shared" si="36"/>
        <v>1973.76</v>
      </c>
      <c r="AA115" s="15">
        <v>0</v>
      </c>
      <c r="AB115" s="2">
        <v>100</v>
      </c>
      <c r="AC115" s="2">
        <f t="shared" si="33"/>
        <v>411.2</v>
      </c>
      <c r="AD115" s="17">
        <v>200</v>
      </c>
      <c r="AE115" s="18">
        <f t="shared" si="50"/>
        <v>5000</v>
      </c>
      <c r="AF115" s="19">
        <f t="shared" si="51"/>
        <v>2500</v>
      </c>
      <c r="AG115" s="3">
        <v>55</v>
      </c>
      <c r="AH115" s="28" t="s">
        <v>68</v>
      </c>
      <c r="AI115" s="25" t="s">
        <v>46</v>
      </c>
      <c r="AJ115" s="176">
        <f t="shared" si="37"/>
        <v>0</v>
      </c>
      <c r="AK115" s="392">
        <f t="shared" si="38"/>
        <v>1480.32</v>
      </c>
      <c r="AL115" s="2">
        <v>0</v>
      </c>
      <c r="AM115" s="2">
        <v>0</v>
      </c>
      <c r="AN115" s="2">
        <v>0</v>
      </c>
      <c r="AO115" s="2">
        <v>0</v>
      </c>
      <c r="AP115" s="2">
        <v>2213.9</v>
      </c>
      <c r="AQ115" s="2"/>
      <c r="AR115" s="2">
        <v>1246.8800000000001</v>
      </c>
      <c r="AS115" s="2">
        <f t="shared" si="39"/>
        <v>4941.1000000000004</v>
      </c>
      <c r="AT115" s="21">
        <v>200</v>
      </c>
      <c r="AU115" s="21"/>
      <c r="AV115" s="2">
        <v>1381.78</v>
      </c>
      <c r="AW115" s="2">
        <f t="shared" si="47"/>
        <v>1581.78</v>
      </c>
      <c r="AX115" s="2">
        <f t="shared" si="34"/>
        <v>411.2</v>
      </c>
      <c r="AY115" s="2">
        <v>0</v>
      </c>
      <c r="AZ115" s="2">
        <v>0</v>
      </c>
      <c r="BA115" s="2">
        <v>1913.92</v>
      </c>
      <c r="BB115" s="2">
        <v>2600</v>
      </c>
      <c r="BC115" s="2">
        <v>0</v>
      </c>
      <c r="BD115" s="2">
        <v>0</v>
      </c>
      <c r="BE115" s="8">
        <f t="shared" si="48"/>
        <v>4513.92</v>
      </c>
      <c r="BF115" s="22">
        <f t="shared" si="52"/>
        <v>11448</v>
      </c>
    </row>
    <row r="116" spans="1:58" s="29" customFormat="1" ht="23.1" customHeight="1" thickBot="1" x14ac:dyDescent="0.4">
      <c r="A116" s="3"/>
      <c r="B116" s="112"/>
      <c r="C116" s="113"/>
      <c r="D116" s="38"/>
      <c r="E116" s="38"/>
      <c r="F116" s="398"/>
      <c r="G116" s="398"/>
      <c r="H116" s="394" t="s">
        <v>179</v>
      </c>
      <c r="I116" s="176">
        <f>SUM(D116:H116)</f>
        <v>0</v>
      </c>
      <c r="J116" s="176">
        <f t="shared" ref="J116" si="53">I116</f>
        <v>0</v>
      </c>
      <c r="K116" s="391">
        <f t="shared" si="41"/>
        <v>0</v>
      </c>
      <c r="L116" s="39"/>
      <c r="M116" s="39"/>
      <c r="N116" s="39"/>
      <c r="O116" s="38"/>
      <c r="P116" s="163"/>
      <c r="Q116" s="2">
        <f t="shared" si="35"/>
        <v>0</v>
      </c>
      <c r="R116" s="2">
        <f t="shared" si="43"/>
        <v>0</v>
      </c>
      <c r="S116" s="2">
        <f t="shared" si="32"/>
        <v>0</v>
      </c>
      <c r="T116" s="8">
        <f t="shared" si="44"/>
        <v>0</v>
      </c>
      <c r="U116" s="9">
        <f t="shared" si="45"/>
        <v>0</v>
      </c>
      <c r="V116" s="10">
        <f t="shared" si="46"/>
        <v>0</v>
      </c>
      <c r="W116" s="11">
        <f t="shared" si="49"/>
        <v>0</v>
      </c>
      <c r="X116" s="197"/>
      <c r="Y116" s="41"/>
      <c r="Z116" s="14">
        <f t="shared" si="36"/>
        <v>0</v>
      </c>
      <c r="AA116" s="115"/>
      <c r="AB116" s="38"/>
      <c r="AC116" s="2">
        <f t="shared" si="33"/>
        <v>0</v>
      </c>
      <c r="AD116" s="116"/>
      <c r="AE116" s="18">
        <f t="shared" si="50"/>
        <v>0</v>
      </c>
      <c r="AF116" s="19">
        <f t="shared" si="51"/>
        <v>0</v>
      </c>
      <c r="AG116" s="198"/>
      <c r="AH116" s="199"/>
      <c r="AI116" s="200"/>
      <c r="AJ116" s="399"/>
      <c r="AK116" s="400">
        <f t="shared" si="38"/>
        <v>0</v>
      </c>
      <c r="AL116" s="82"/>
      <c r="AM116" s="82"/>
      <c r="AN116" s="82"/>
      <c r="AO116" s="82"/>
      <c r="AP116" s="82"/>
      <c r="AQ116" s="82"/>
      <c r="AR116" s="82"/>
      <c r="AS116" s="82">
        <f t="shared" si="39"/>
        <v>0</v>
      </c>
      <c r="AT116" s="202"/>
      <c r="AU116" s="202"/>
      <c r="AV116" s="82"/>
      <c r="AW116" s="82">
        <f t="shared" si="47"/>
        <v>0</v>
      </c>
      <c r="AX116" s="82">
        <f t="shared" si="34"/>
        <v>0</v>
      </c>
      <c r="AY116" s="82"/>
      <c r="AZ116" s="82"/>
      <c r="BA116" s="82"/>
      <c r="BB116" s="82"/>
      <c r="BC116" s="82"/>
      <c r="BD116" s="82"/>
      <c r="BE116" s="203">
        <f t="shared" si="48"/>
        <v>0</v>
      </c>
      <c r="BF116" s="204">
        <f t="shared" si="52"/>
        <v>0</v>
      </c>
    </row>
    <row r="117" spans="1:58" s="29" customFormat="1" ht="24.95" customHeight="1" x14ac:dyDescent="0.35">
      <c r="A117" s="43"/>
      <c r="B117" s="44"/>
      <c r="C117" s="44"/>
      <c r="D117" s="118"/>
      <c r="E117" s="118"/>
      <c r="F117" s="401"/>
      <c r="G117" s="401"/>
      <c r="H117" s="401"/>
      <c r="I117" s="401"/>
      <c r="J117" s="401" t="s">
        <v>1</v>
      </c>
      <c r="K117" s="402"/>
      <c r="L117" s="44"/>
      <c r="M117" s="44"/>
      <c r="N117" s="44"/>
      <c r="O117" s="118" t="s">
        <v>1</v>
      </c>
      <c r="P117" s="45"/>
      <c r="Q117" s="46"/>
      <c r="R117" s="46"/>
      <c r="S117" s="46"/>
      <c r="T117" s="47"/>
      <c r="U117" s="48"/>
      <c r="V117" s="49" t="s">
        <v>1</v>
      </c>
      <c r="W117" s="50"/>
      <c r="X117" s="205"/>
      <c r="Y117" s="53"/>
      <c r="Z117" s="54"/>
      <c r="AA117" s="44"/>
      <c r="AB117" s="55"/>
      <c r="AC117" s="56"/>
      <c r="AD117" s="57"/>
      <c r="AE117" s="18"/>
      <c r="AF117" s="19"/>
      <c r="AG117" s="43"/>
      <c r="AH117" s="44"/>
      <c r="AI117" s="44"/>
      <c r="AJ117" s="403"/>
      <c r="AK117" s="404"/>
      <c r="AL117" s="58"/>
      <c r="AM117" s="58"/>
      <c r="AN117" s="58"/>
      <c r="AO117" s="58"/>
      <c r="AP117" s="58"/>
      <c r="AQ117" s="58"/>
      <c r="AR117" s="58"/>
      <c r="AS117" s="46"/>
      <c r="AT117" s="46"/>
      <c r="AU117" s="46"/>
      <c r="AV117" s="46"/>
      <c r="AW117" s="46"/>
      <c r="AX117" s="46"/>
      <c r="AY117" s="46"/>
      <c r="AZ117" s="46"/>
      <c r="BA117" s="58"/>
      <c r="BB117" s="58"/>
      <c r="BC117" s="46"/>
      <c r="BD117" s="46"/>
      <c r="BE117" s="47">
        <f>SUM(AY117:BD117)</f>
        <v>0</v>
      </c>
      <c r="BF117" s="59"/>
    </row>
    <row r="118" spans="1:58" s="170" customFormat="1" ht="24.95" customHeight="1" x14ac:dyDescent="0.35">
      <c r="A118" s="168"/>
      <c r="B118" s="169" t="s">
        <v>69</v>
      </c>
      <c r="C118" s="60"/>
      <c r="D118" s="60">
        <f>SUM(D9:D116)</f>
        <v>1513065</v>
      </c>
      <c r="E118" s="60">
        <f t="shared" ref="E118:BF118" si="54">SUM(E9:E116)</f>
        <v>69977</v>
      </c>
      <c r="F118" s="405">
        <f>SUM(F9:F116)</f>
        <v>1583042</v>
      </c>
      <c r="G118" s="405">
        <f t="shared" si="54"/>
        <v>70228</v>
      </c>
      <c r="H118" s="405">
        <f t="shared" si="54"/>
        <v>1566</v>
      </c>
      <c r="I118" s="405">
        <f t="shared" si="54"/>
        <v>1653270</v>
      </c>
      <c r="J118" s="405">
        <f t="shared" si="54"/>
        <v>1654836</v>
      </c>
      <c r="K118" s="405">
        <f t="shared" si="54"/>
        <v>2178.94</v>
      </c>
      <c r="L118" s="60"/>
      <c r="M118" s="60"/>
      <c r="N118" s="60"/>
      <c r="O118" s="60">
        <f t="shared" si="54"/>
        <v>1652657.0599999998</v>
      </c>
      <c r="P118" s="60">
        <f t="shared" si="54"/>
        <v>96185.50999999998</v>
      </c>
      <c r="Q118" s="60">
        <f t="shared" si="54"/>
        <v>334126.47999999986</v>
      </c>
      <c r="R118" s="60">
        <f t="shared" si="54"/>
        <v>26145.919999999995</v>
      </c>
      <c r="S118" s="60">
        <f t="shared" si="54"/>
        <v>40272.159999999974</v>
      </c>
      <c r="T118" s="60">
        <f t="shared" si="54"/>
        <v>193314.03000000006</v>
      </c>
      <c r="U118" s="60">
        <f t="shared" si="54"/>
        <v>690044.09999999986</v>
      </c>
      <c r="V118" s="60">
        <f t="shared" si="54"/>
        <v>481306</v>
      </c>
      <c r="W118" s="60">
        <f t="shared" si="54"/>
        <v>481306.96000000008</v>
      </c>
      <c r="X118" s="206">
        <f t="shared" si="54"/>
        <v>962612.9600000002</v>
      </c>
      <c r="Y118" s="207"/>
      <c r="Z118" s="208">
        <f t="shared" si="54"/>
        <v>198580.32000000004</v>
      </c>
      <c r="AA118" s="60">
        <f t="shared" si="54"/>
        <v>0</v>
      </c>
      <c r="AB118" s="60">
        <f t="shared" si="54"/>
        <v>5400</v>
      </c>
      <c r="AC118" s="60">
        <f t="shared" si="54"/>
        <v>40272.339999999997</v>
      </c>
      <c r="AD118" s="60">
        <f t="shared" si="54"/>
        <v>10800</v>
      </c>
      <c r="AE118" s="60">
        <f t="shared" si="54"/>
        <v>962612.9600000002</v>
      </c>
      <c r="AF118" s="60">
        <f t="shared" si="54"/>
        <v>481306.4800000001</v>
      </c>
      <c r="AG118" s="60">
        <f t="shared" si="54"/>
        <v>1515</v>
      </c>
      <c r="AH118" s="60">
        <f t="shared" si="54"/>
        <v>0</v>
      </c>
      <c r="AI118" s="60">
        <f t="shared" si="54"/>
        <v>0</v>
      </c>
      <c r="AJ118" s="406">
        <f t="shared" si="54"/>
        <v>96185.50999999998</v>
      </c>
      <c r="AK118" s="406">
        <f t="shared" si="54"/>
        <v>148935.24000000008</v>
      </c>
      <c r="AL118" s="60">
        <f t="shared" si="54"/>
        <v>10153.540000000001</v>
      </c>
      <c r="AM118" s="60">
        <f t="shared" si="54"/>
        <v>1600</v>
      </c>
      <c r="AN118" s="60">
        <f t="shared" si="54"/>
        <v>19268.88</v>
      </c>
      <c r="AO118" s="60">
        <f t="shared" si="54"/>
        <v>0</v>
      </c>
      <c r="AP118" s="60">
        <f t="shared" si="54"/>
        <v>125521.51999999999</v>
      </c>
      <c r="AQ118" s="60">
        <f t="shared" si="54"/>
        <v>16820.830000000002</v>
      </c>
      <c r="AR118" s="60">
        <f t="shared" si="54"/>
        <v>11826.470000000001</v>
      </c>
      <c r="AS118" s="60">
        <f t="shared" si="54"/>
        <v>334126.47999999986</v>
      </c>
      <c r="AT118" s="60">
        <f t="shared" si="54"/>
        <v>11400</v>
      </c>
      <c r="AU118" s="60">
        <f t="shared" si="54"/>
        <v>1500</v>
      </c>
      <c r="AV118" s="60">
        <f t="shared" si="54"/>
        <v>13245.92</v>
      </c>
      <c r="AW118" s="60">
        <f t="shared" si="54"/>
        <v>26145.919999999995</v>
      </c>
      <c r="AX118" s="60">
        <f t="shared" si="54"/>
        <v>40272.159999999974</v>
      </c>
      <c r="AY118" s="60">
        <f t="shared" si="54"/>
        <v>0</v>
      </c>
      <c r="AZ118" s="60">
        <f t="shared" si="54"/>
        <v>148922.11000000002</v>
      </c>
      <c r="BA118" s="60">
        <f t="shared" si="54"/>
        <v>29817.78</v>
      </c>
      <c r="BB118" s="60">
        <f t="shared" si="54"/>
        <v>14086.14</v>
      </c>
      <c r="BC118" s="60">
        <f t="shared" si="54"/>
        <v>488</v>
      </c>
      <c r="BD118" s="60">
        <f t="shared" si="54"/>
        <v>0</v>
      </c>
      <c r="BE118" s="60">
        <f t="shared" si="54"/>
        <v>193314.03000000006</v>
      </c>
      <c r="BF118" s="60">
        <f t="shared" si="54"/>
        <v>690044.1</v>
      </c>
    </row>
    <row r="119" spans="1:58" s="29" customFormat="1" ht="24.95" customHeight="1" thickBot="1" x14ac:dyDescent="0.4">
      <c r="A119" s="69"/>
      <c r="B119" s="70"/>
      <c r="C119" s="71"/>
      <c r="D119" s="82"/>
      <c r="E119" s="82"/>
      <c r="F119" s="399"/>
      <c r="G119" s="399"/>
      <c r="H119" s="399"/>
      <c r="I119" s="399"/>
      <c r="J119" s="399"/>
      <c r="K119" s="407"/>
      <c r="L119" s="65"/>
      <c r="M119" s="65"/>
      <c r="N119" s="65"/>
      <c r="O119" s="82"/>
      <c r="P119" s="73"/>
      <c r="Q119" s="65"/>
      <c r="R119" s="65"/>
      <c r="S119" s="65"/>
      <c r="T119" s="65"/>
      <c r="U119" s="74"/>
      <c r="V119" s="75"/>
      <c r="W119" s="76" t="s">
        <v>1</v>
      </c>
      <c r="X119" s="209"/>
      <c r="Y119" s="79"/>
      <c r="Z119" s="80"/>
      <c r="AA119" s="65"/>
      <c r="AB119" s="72"/>
      <c r="AC119" s="72"/>
      <c r="AD119" s="81"/>
      <c r="AE119" s="18"/>
      <c r="AF119" s="19"/>
      <c r="AG119" s="69"/>
      <c r="AH119" s="70"/>
      <c r="AI119" s="71"/>
      <c r="AJ119" s="399"/>
      <c r="AK119" s="408"/>
      <c r="AL119" s="82"/>
      <c r="AM119" s="82"/>
      <c r="AN119" s="82"/>
      <c r="AO119" s="82"/>
      <c r="AP119" s="82"/>
      <c r="AQ119" s="82"/>
      <c r="AR119" s="82"/>
      <c r="AS119" s="65"/>
      <c r="AT119" s="65"/>
      <c r="AU119" s="65"/>
      <c r="AV119" s="65"/>
      <c r="AW119" s="65"/>
      <c r="AX119" s="65"/>
      <c r="AY119" s="65"/>
      <c r="AZ119" s="65"/>
      <c r="BA119" s="82"/>
      <c r="BB119" s="82"/>
      <c r="BC119" s="65"/>
      <c r="BD119" s="65"/>
      <c r="BE119" s="65"/>
      <c r="BF119" s="83"/>
    </row>
    <row r="120" spans="1:58" s="94" customFormat="1" ht="24.95" customHeight="1" x14ac:dyDescent="0.35">
      <c r="A120" s="63"/>
      <c r="B120" s="214"/>
      <c r="C120" s="63"/>
      <c r="D120" s="119"/>
      <c r="E120" s="119"/>
      <c r="F120" s="360"/>
      <c r="G120" s="360"/>
      <c r="H120" s="360"/>
      <c r="I120" s="360"/>
      <c r="J120" s="360"/>
      <c r="K120" s="409"/>
      <c r="L120" s="66"/>
      <c r="M120" s="66"/>
      <c r="N120" s="66"/>
      <c r="O120" s="119"/>
      <c r="P120" s="86"/>
      <c r="Q120" s="66"/>
      <c r="R120" s="66"/>
      <c r="S120" s="66"/>
      <c r="T120" s="63"/>
      <c r="U120" s="87"/>
      <c r="V120" s="88"/>
      <c r="W120" s="88" t="s">
        <v>1</v>
      </c>
      <c r="X120" s="88"/>
      <c r="Y120" s="66"/>
      <c r="Z120" s="89" t="s">
        <v>1</v>
      </c>
      <c r="AA120" s="89"/>
      <c r="AB120" s="90" t="s">
        <v>1</v>
      </c>
      <c r="AC120" s="90"/>
      <c r="AD120" s="91"/>
      <c r="AE120" s="92"/>
      <c r="AF120" s="92"/>
      <c r="AG120" s="63"/>
      <c r="AH120" s="214"/>
      <c r="AI120" s="63"/>
      <c r="AJ120" s="410"/>
      <c r="AK120" s="411"/>
      <c r="AL120" s="93"/>
      <c r="AM120" s="93"/>
      <c r="AN120" s="93"/>
      <c r="AO120" s="93"/>
      <c r="AP120" s="93"/>
      <c r="AQ120" s="93"/>
      <c r="AR120" s="93"/>
      <c r="AS120" s="66"/>
      <c r="AT120" s="66"/>
      <c r="AU120" s="66"/>
      <c r="AV120" s="66"/>
      <c r="AW120" s="66"/>
      <c r="AX120" s="66"/>
      <c r="AY120" s="66"/>
      <c r="AZ120" s="66"/>
      <c r="BA120" s="119"/>
      <c r="BB120" s="119"/>
      <c r="BC120" s="66"/>
      <c r="BD120" s="66"/>
      <c r="BE120" s="63"/>
      <c r="BF120" s="87"/>
    </row>
    <row r="121" spans="1:58" s="94" customFormat="1" ht="24.95" customHeight="1" x14ac:dyDescent="0.35">
      <c r="A121" s="63"/>
      <c r="B121" s="426" t="s">
        <v>70</v>
      </c>
      <c r="C121" s="426"/>
      <c r="D121" s="426"/>
      <c r="E121" s="119"/>
      <c r="F121" s="360"/>
      <c r="G121" s="360"/>
      <c r="H121" s="360"/>
      <c r="I121" s="360"/>
      <c r="J121" s="427" t="s">
        <v>71</v>
      </c>
      <c r="K121" s="427"/>
      <c r="L121" s="427"/>
      <c r="M121" s="427"/>
      <c r="N121" s="427"/>
      <c r="O121" s="119"/>
      <c r="P121" s="63"/>
      <c r="Q121" s="428" t="s">
        <v>72</v>
      </c>
      <c r="R121" s="428"/>
      <c r="S121" s="428"/>
      <c r="T121" s="63"/>
      <c r="U121" s="63"/>
      <c r="V121" s="428" t="s">
        <v>73</v>
      </c>
      <c r="W121" s="428"/>
      <c r="X121" s="428"/>
      <c r="Y121" s="428"/>
      <c r="Z121" s="428"/>
      <c r="AA121" s="95"/>
      <c r="AB121" s="95"/>
      <c r="AC121" s="95"/>
      <c r="AD121" s="91"/>
      <c r="AE121" s="92"/>
      <c r="AF121" s="92"/>
      <c r="AG121" s="63"/>
      <c r="AH121" s="429" t="s">
        <v>70</v>
      </c>
      <c r="AI121" s="429"/>
      <c r="AJ121" s="95"/>
      <c r="AK121" s="95"/>
      <c r="AL121" s="63"/>
      <c r="AM121" s="63"/>
      <c r="AN121" s="93"/>
      <c r="AO121" s="97"/>
      <c r="AP121" s="97"/>
      <c r="AQ121" s="97"/>
      <c r="AR121" s="93"/>
      <c r="AS121" s="66"/>
      <c r="AT121" s="66"/>
      <c r="AU121" s="66"/>
      <c r="AV121" s="63"/>
      <c r="AW121" s="63"/>
      <c r="AX121" s="63"/>
      <c r="AY121" s="66"/>
      <c r="AZ121" s="66"/>
      <c r="BA121" s="119"/>
      <c r="BB121" s="164"/>
      <c r="BC121" s="95"/>
      <c r="BD121" s="95"/>
      <c r="BE121" s="95"/>
      <c r="BF121" s="95"/>
    </row>
    <row r="122" spans="1:58" s="94" customFormat="1" ht="24.95" customHeight="1" x14ac:dyDescent="0.35">
      <c r="A122" s="63"/>
      <c r="B122" s="214"/>
      <c r="C122" s="214"/>
      <c r="D122" s="120"/>
      <c r="E122" s="120"/>
      <c r="F122" s="360"/>
      <c r="G122" s="360"/>
      <c r="H122" s="360"/>
      <c r="I122" s="360"/>
      <c r="J122" s="360"/>
      <c r="K122" s="409"/>
      <c r="L122" s="214"/>
      <c r="M122" s="214"/>
      <c r="N122" s="214"/>
      <c r="O122" s="120"/>
      <c r="P122" s="214"/>
      <c r="Q122" s="66"/>
      <c r="R122" s="66"/>
      <c r="S122" s="214"/>
      <c r="T122" s="214"/>
      <c r="U122" s="214"/>
      <c r="V122" s="88"/>
      <c r="W122" s="88"/>
      <c r="X122" s="88"/>
      <c r="Y122" s="215"/>
      <c r="Z122" s="215"/>
      <c r="AA122" s="215"/>
      <c r="AB122" s="215"/>
      <c r="AC122" s="215"/>
      <c r="AD122" s="91"/>
      <c r="AE122" s="92"/>
      <c r="AF122" s="92"/>
      <c r="AG122" s="63"/>
      <c r="AH122" s="214"/>
      <c r="AI122" s="214"/>
      <c r="AJ122" s="410"/>
      <c r="AK122" s="411"/>
      <c r="AL122" s="93"/>
      <c r="AM122" s="93"/>
      <c r="AN122" s="93"/>
      <c r="AO122" s="93"/>
      <c r="AP122" s="93"/>
      <c r="AQ122" s="93"/>
      <c r="AR122" s="93"/>
      <c r="AS122" s="66"/>
      <c r="AT122" s="66"/>
      <c r="AU122" s="66"/>
      <c r="AV122" s="66"/>
      <c r="AW122" s="66"/>
      <c r="AX122" s="66"/>
      <c r="AY122" s="66"/>
      <c r="AZ122" s="66"/>
      <c r="BA122" s="119"/>
      <c r="BB122" s="119"/>
      <c r="BC122" s="66"/>
      <c r="BD122" s="66"/>
      <c r="BE122" s="63"/>
      <c r="BF122" s="87"/>
    </row>
    <row r="123" spans="1:58" s="94" customFormat="1" ht="24.95" customHeight="1" x14ac:dyDescent="0.35">
      <c r="A123" s="98"/>
      <c r="B123" s="214"/>
      <c r="C123" s="63"/>
      <c r="D123" s="119"/>
      <c r="E123" s="121"/>
      <c r="F123" s="412"/>
      <c r="G123" s="412"/>
      <c r="H123" s="412"/>
      <c r="I123" s="412"/>
      <c r="J123" s="412"/>
      <c r="K123" s="362"/>
      <c r="L123" s="98"/>
      <c r="M123" s="66"/>
      <c r="N123" s="66"/>
      <c r="O123" s="121"/>
      <c r="P123" s="100"/>
      <c r="Q123" s="66"/>
      <c r="R123" s="66"/>
      <c r="S123" s="66"/>
      <c r="T123" s="98"/>
      <c r="U123" s="63"/>
      <c r="V123" s="101"/>
      <c r="W123" s="102"/>
      <c r="X123" s="102"/>
      <c r="Y123" s="66"/>
      <c r="Z123" s="103"/>
      <c r="AA123" s="103"/>
      <c r="AB123" s="90"/>
      <c r="AC123" s="90"/>
      <c r="AD123" s="91"/>
      <c r="AE123" s="92"/>
      <c r="AF123" s="92"/>
      <c r="AG123" s="98"/>
      <c r="AH123" s="214"/>
      <c r="AI123" s="63"/>
      <c r="AJ123" s="413"/>
      <c r="AK123" s="411"/>
      <c r="AL123" s="93"/>
      <c r="AM123" s="93"/>
      <c r="AN123" s="93"/>
      <c r="AO123" s="104"/>
      <c r="AP123" s="104"/>
      <c r="AQ123" s="104"/>
      <c r="AR123" s="93"/>
      <c r="AS123" s="66"/>
      <c r="AT123" s="66"/>
      <c r="AU123" s="66"/>
      <c r="AV123" s="98"/>
      <c r="AW123" s="98"/>
      <c r="AX123" s="98"/>
      <c r="AY123" s="66"/>
      <c r="AZ123" s="66"/>
      <c r="BA123" s="119"/>
      <c r="BB123" s="119"/>
      <c r="BC123" s="66"/>
      <c r="BD123" s="66"/>
      <c r="BE123" s="98"/>
      <c r="BF123" s="63"/>
    </row>
    <row r="124" spans="1:58" s="94" customFormat="1" ht="24.95" customHeight="1" x14ac:dyDescent="0.35">
      <c r="A124" s="63"/>
      <c r="B124" s="431" t="s">
        <v>123</v>
      </c>
      <c r="C124" s="431"/>
      <c r="D124" s="431"/>
      <c r="E124" s="121"/>
      <c r="F124" s="412"/>
      <c r="G124" s="412"/>
      <c r="H124" s="412"/>
      <c r="I124" s="360"/>
      <c r="J124" s="431" t="s">
        <v>74</v>
      </c>
      <c r="K124" s="431"/>
      <c r="L124" s="431"/>
      <c r="M124" s="431"/>
      <c r="N124" s="431"/>
      <c r="O124" s="121"/>
      <c r="P124" s="98"/>
      <c r="Q124" s="432" t="s">
        <v>75</v>
      </c>
      <c r="R124" s="432"/>
      <c r="S124" s="432"/>
      <c r="T124" s="98"/>
      <c r="U124" s="98"/>
      <c r="V124" s="432" t="s">
        <v>76</v>
      </c>
      <c r="W124" s="432"/>
      <c r="X124" s="432"/>
      <c r="Y124" s="432"/>
      <c r="Z124" s="432"/>
      <c r="AA124" s="98"/>
      <c r="AB124" s="98"/>
      <c r="AC124" s="98"/>
      <c r="AD124" s="91"/>
      <c r="AE124" s="92"/>
      <c r="AF124" s="92"/>
      <c r="AG124" s="63"/>
      <c r="AH124" s="433" t="s">
        <v>123</v>
      </c>
      <c r="AI124" s="433"/>
      <c r="AJ124" s="105"/>
      <c r="AK124" s="105"/>
      <c r="AL124" s="93"/>
      <c r="AM124" s="93"/>
      <c r="AN124" s="93"/>
      <c r="AO124" s="104"/>
      <c r="AP124" s="104"/>
      <c r="AQ124" s="104"/>
      <c r="AR124" s="93"/>
      <c r="AS124" s="66">
        <v>26526.93</v>
      </c>
      <c r="AT124" s="66"/>
      <c r="AU124" s="66"/>
      <c r="AV124" s="98"/>
      <c r="AW124" s="98"/>
      <c r="AX124" s="98"/>
      <c r="AY124" s="66"/>
      <c r="AZ124" s="66"/>
      <c r="BA124" s="119"/>
      <c r="BB124" s="121"/>
      <c r="BC124" s="98"/>
      <c r="BD124" s="98"/>
      <c r="BE124" s="98"/>
      <c r="BF124" s="98"/>
    </row>
    <row r="125" spans="1:58" s="94" customFormat="1" ht="24.95" customHeight="1" x14ac:dyDescent="0.35">
      <c r="B125" s="427" t="s">
        <v>124</v>
      </c>
      <c r="C125" s="427"/>
      <c r="D125" s="427"/>
      <c r="E125" s="119"/>
      <c r="F125" s="360"/>
      <c r="G125" s="360"/>
      <c r="H125" s="360"/>
      <c r="I125" s="360"/>
      <c r="J125" s="428" t="s">
        <v>125</v>
      </c>
      <c r="K125" s="428"/>
      <c r="L125" s="428"/>
      <c r="M125" s="428"/>
      <c r="N125" s="428"/>
      <c r="O125" s="119"/>
      <c r="P125" s="63"/>
      <c r="Q125" s="428" t="s">
        <v>77</v>
      </c>
      <c r="R125" s="428"/>
      <c r="S125" s="428"/>
      <c r="T125" s="63"/>
      <c r="U125" s="63"/>
      <c r="V125" s="428" t="s">
        <v>78</v>
      </c>
      <c r="W125" s="428"/>
      <c r="X125" s="428"/>
      <c r="Y125" s="428"/>
      <c r="Z125" s="428"/>
      <c r="AA125" s="63"/>
      <c r="AB125" s="63"/>
      <c r="AC125" s="63"/>
      <c r="AD125" s="91"/>
      <c r="AE125" s="92"/>
      <c r="AF125" s="92"/>
      <c r="AH125" s="430" t="s">
        <v>124</v>
      </c>
      <c r="AI125" s="430"/>
      <c r="AJ125" s="106"/>
      <c r="AK125" s="106"/>
      <c r="AL125" s="93"/>
      <c r="AM125" s="93"/>
      <c r="AN125" s="93"/>
      <c r="AO125" s="97"/>
      <c r="AP125" s="97"/>
      <c r="AQ125" s="97"/>
      <c r="AR125" s="93"/>
      <c r="AS125" s="107"/>
      <c r="AT125" s="108"/>
      <c r="AU125" s="108"/>
      <c r="AV125" s="63"/>
      <c r="AW125" s="63"/>
      <c r="AX125" s="63"/>
      <c r="AY125" s="66"/>
      <c r="AZ125" s="66"/>
      <c r="BA125" s="119"/>
      <c r="BB125" s="119"/>
      <c r="BC125" s="63"/>
      <c r="BD125" s="63"/>
      <c r="BE125" s="63"/>
      <c r="BF125" s="63"/>
    </row>
    <row r="126" spans="1:58" s="94" customFormat="1" ht="24.95" customHeight="1" x14ac:dyDescent="0.35">
      <c r="B126" s="109"/>
      <c r="C126" s="63"/>
      <c r="D126" s="119"/>
      <c r="E126" s="119"/>
      <c r="F126" s="360"/>
      <c r="G126" s="360"/>
      <c r="H126" s="360"/>
      <c r="I126" s="360"/>
      <c r="J126" s="360"/>
      <c r="K126" s="292"/>
      <c r="L126" s="63"/>
      <c r="M126" s="66"/>
      <c r="N126" s="66"/>
      <c r="O126" s="119"/>
      <c r="P126" s="110"/>
      <c r="Q126" s="107"/>
      <c r="R126" s="87"/>
      <c r="S126" s="66"/>
      <c r="T126" s="63"/>
      <c r="U126" s="87"/>
      <c r="V126" s="88"/>
      <c r="W126" s="88"/>
      <c r="X126" s="88"/>
      <c r="Y126" s="66"/>
      <c r="Z126" s="103"/>
      <c r="AA126" s="103"/>
      <c r="AB126" s="90"/>
      <c r="AC126" s="90"/>
      <c r="AD126" s="91"/>
      <c r="AE126" s="92"/>
      <c r="AF126" s="92"/>
      <c r="AH126" s="109"/>
      <c r="AI126" s="63"/>
      <c r="AJ126" s="414"/>
      <c r="AK126" s="411"/>
      <c r="AL126" s="93"/>
      <c r="AM126" s="93"/>
      <c r="AN126" s="93"/>
      <c r="AO126" s="93"/>
      <c r="AP126" s="93"/>
      <c r="AQ126" s="93"/>
      <c r="AR126" s="93"/>
      <c r="AS126" s="107"/>
      <c r="AT126" s="108"/>
      <c r="AU126" s="108"/>
      <c r="AV126" s="108"/>
      <c r="AW126" s="87"/>
      <c r="AX126" s="66"/>
      <c r="AY126" s="66"/>
      <c r="AZ126" s="66"/>
      <c r="BA126" s="119"/>
      <c r="BB126" s="119"/>
      <c r="BC126" s="66"/>
      <c r="BD126" s="66"/>
      <c r="BE126" s="63"/>
      <c r="BF126" s="87"/>
    </row>
    <row r="127" spans="1:58" ht="24.95" customHeight="1" x14ac:dyDescent="0.35">
      <c r="E127" s="175"/>
      <c r="F127" s="412"/>
      <c r="G127" s="412"/>
      <c r="J127" s="360"/>
      <c r="M127" s="66"/>
      <c r="N127" s="66"/>
      <c r="P127" s="110"/>
      <c r="Q127" s="107" t="s">
        <v>1</v>
      </c>
      <c r="R127" s="87"/>
      <c r="S127" s="66"/>
      <c r="T127" s="63" t="s">
        <v>1</v>
      </c>
      <c r="V127" s="88"/>
      <c r="W127" s="88"/>
      <c r="X127" s="88"/>
      <c r="Y127" s="66"/>
      <c r="Z127" s="103"/>
      <c r="AA127" s="103"/>
      <c r="AB127" s="90"/>
      <c r="AC127" s="90"/>
      <c r="AD127" s="91"/>
      <c r="AE127" s="92"/>
      <c r="AF127" s="92"/>
      <c r="AJ127" s="414"/>
      <c r="AK127" s="411"/>
      <c r="AL127" s="93"/>
      <c r="AM127" s="93"/>
      <c r="AN127" s="93"/>
      <c r="AO127" s="93"/>
      <c r="AP127" s="93"/>
      <c r="AQ127" s="93"/>
      <c r="AR127" s="93"/>
      <c r="AS127" s="107" t="s">
        <v>1</v>
      </c>
      <c r="AT127" s="108"/>
      <c r="AU127" s="108"/>
      <c r="AV127" s="108"/>
      <c r="AW127" s="87"/>
      <c r="AX127" s="66"/>
      <c r="AY127" s="66"/>
      <c r="AZ127" s="66"/>
      <c r="BC127" s="66"/>
      <c r="BD127" s="66"/>
      <c r="BE127" s="63" t="s">
        <v>1</v>
      </c>
    </row>
  </sheetData>
  <mergeCells count="24">
    <mergeCell ref="B124:D124"/>
    <mergeCell ref="J124:N124"/>
    <mergeCell ref="Q124:S124"/>
    <mergeCell ref="V124:Z124"/>
    <mergeCell ref="AH124:AI124"/>
    <mergeCell ref="B125:D125"/>
    <mergeCell ref="J125:N125"/>
    <mergeCell ref="Q125:S125"/>
    <mergeCell ref="V125:Z125"/>
    <mergeCell ref="AH125:AI125"/>
    <mergeCell ref="P6:T6"/>
    <mergeCell ref="AG6:BF6"/>
    <mergeCell ref="B121:D121"/>
    <mergeCell ref="J121:N121"/>
    <mergeCell ref="Q121:S121"/>
    <mergeCell ref="V121:Z121"/>
    <mergeCell ref="AH121:AI121"/>
    <mergeCell ref="P5:T5"/>
    <mergeCell ref="AG5:BF5"/>
    <mergeCell ref="P2:T2"/>
    <mergeCell ref="AG2:BF2"/>
    <mergeCell ref="P3:T3"/>
    <mergeCell ref="AG3:BF3"/>
    <mergeCell ref="AG4:BF4"/>
  </mergeCells>
  <printOptions horizontalCentered="1"/>
  <pageMargins left="0.15748031496062992" right="0.15748031496062992" top="0.27559055118110237" bottom="0.15748031496062992" header="0.23622047244094491" footer="0.23622047244094491"/>
  <pageSetup paperSize="5" scale="27" orientation="landscape" r:id="rId1"/>
  <rowBreaks count="1" manualBreakCount="1">
    <brk id="68" max="60" man="1"/>
  </rowBreaks>
  <colBreaks count="1" manualBreakCount="1">
    <brk id="30" max="129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A1B0-71DA-45F8-B740-70E1E1E801BB}">
  <dimension ref="A1:BG136"/>
  <sheetViews>
    <sheetView view="pageBreakPreview" zoomScale="57" zoomScaleNormal="50" zoomScaleSheetLayoutView="57" workbookViewId="0">
      <selection activeCell="AE8" sqref="AE8:AE10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63" customWidth="1"/>
    <col min="5" max="5" width="16.28515625" style="63" customWidth="1"/>
    <col min="6" max="6" width="15.28515625" style="63" customWidth="1"/>
    <col min="7" max="7" width="21.7109375" style="63" hidden="1" customWidth="1"/>
    <col min="8" max="8" width="21" style="124" customWidth="1"/>
    <col min="9" max="9" width="18.7109375" style="94" customWidth="1"/>
    <col min="10" max="11" width="4.7109375" style="63" customWidth="1"/>
    <col min="12" max="12" width="5.85546875" style="63" customWidth="1"/>
    <col min="13" max="13" width="22.28515625" style="119" customWidth="1"/>
    <col min="14" max="14" width="20.140625" style="120" customWidth="1"/>
    <col min="15" max="15" width="21.42578125" style="63" customWidth="1"/>
    <col min="16" max="16" width="17.7109375" style="63" customWidth="1"/>
    <col min="17" max="17" width="18.42578125" style="63" customWidth="1"/>
    <col min="18" max="18" width="19.140625" style="63" customWidth="1"/>
    <col min="19" max="19" width="17.85546875" style="87" customWidth="1"/>
    <col min="20" max="20" width="23" style="101" customWidth="1"/>
    <col min="21" max="21" width="23.5703125" style="101" customWidth="1"/>
    <col min="22" max="23" width="23.5703125" style="101" hidden="1" customWidth="1"/>
    <col min="24" max="24" width="24.28515625" style="101" hidden="1" customWidth="1"/>
    <col min="25" max="25" width="6" style="63" customWidth="1"/>
    <col min="26" max="26" width="19.42578125" style="124" customWidth="1"/>
    <col min="27" max="27" width="15.42578125" style="124" hidden="1" customWidth="1"/>
    <col min="28" max="28" width="13.7109375" style="126" customWidth="1"/>
    <col min="29" max="29" width="17.7109375" style="126" customWidth="1"/>
    <col min="30" max="30" width="14.5703125" style="165" customWidth="1"/>
    <col min="31" max="31" width="20.140625" style="127" customWidth="1"/>
    <col min="32" max="32" width="20" style="127" customWidth="1"/>
    <col min="33" max="33" width="4.85546875" style="63" customWidth="1"/>
    <col min="34" max="34" width="45.5703125" style="63" customWidth="1"/>
    <col min="35" max="35" width="14.140625" style="63" customWidth="1"/>
    <col min="36" max="36" width="18.28515625" style="120" customWidth="1"/>
    <col min="37" max="37" width="18.140625" style="63" customWidth="1"/>
    <col min="38" max="38" width="17.140625" style="119" customWidth="1"/>
    <col min="39" max="39" width="15.42578125" style="119" customWidth="1"/>
    <col min="40" max="40" width="23.7109375" style="119" customWidth="1"/>
    <col min="41" max="41" width="15.85546875" style="119" customWidth="1"/>
    <col min="42" max="42" width="11.85546875" style="119" hidden="1" customWidth="1"/>
    <col min="43" max="43" width="19.140625" style="119" customWidth="1"/>
    <col min="44" max="44" width="17.7109375" style="119" customWidth="1"/>
    <col min="45" max="45" width="16.5703125" style="119" customWidth="1"/>
    <col min="46" max="46" width="18.85546875" style="63" customWidth="1"/>
    <col min="47" max="47" width="11.28515625" style="63" customWidth="1"/>
    <col min="48" max="48" width="14.42578125" style="63" customWidth="1"/>
    <col min="49" max="49" width="18.5703125" style="63" customWidth="1"/>
    <col min="50" max="51" width="16.28515625" style="63" customWidth="1"/>
    <col min="52" max="52" width="10.42578125" style="63" customWidth="1"/>
    <col min="53" max="53" width="18.140625" style="63" customWidth="1"/>
    <col min="54" max="54" width="19.7109375" style="119" customWidth="1"/>
    <col min="55" max="55" width="19.28515625" style="119" customWidth="1"/>
    <col min="56" max="56" width="13.5703125" style="63" customWidth="1"/>
    <col min="57" max="57" width="10.140625" style="63" customWidth="1"/>
    <col min="58" max="58" width="18.140625" style="63" customWidth="1"/>
    <col min="59" max="59" width="18.140625" style="87" customWidth="1"/>
    <col min="60" max="16384" width="16.42578125" style="1"/>
  </cols>
  <sheetData>
    <row r="1" spans="1:59" s="94" customFormat="1" ht="23.1" customHeight="1" x14ac:dyDescent="0.35">
      <c r="A1" s="63"/>
      <c r="B1" s="63"/>
      <c r="C1" s="63"/>
      <c r="D1" s="63"/>
      <c r="E1" s="63"/>
      <c r="F1" s="63"/>
      <c r="G1" s="63"/>
      <c r="H1" s="124"/>
      <c r="J1" s="63"/>
      <c r="K1" s="63"/>
      <c r="L1" s="63"/>
      <c r="M1" s="120"/>
      <c r="N1" s="424" t="s">
        <v>0</v>
      </c>
      <c r="O1" s="424"/>
      <c r="P1" s="424"/>
      <c r="Q1" s="424"/>
      <c r="R1" s="424"/>
      <c r="S1" s="87"/>
      <c r="T1" s="101"/>
      <c r="U1" s="101"/>
      <c r="V1" s="101"/>
      <c r="W1" s="101"/>
      <c r="X1" s="101"/>
      <c r="Y1" s="63"/>
      <c r="Z1" s="124"/>
      <c r="AA1" s="124"/>
      <c r="AB1" s="126"/>
      <c r="AC1" s="126"/>
      <c r="AD1" s="126"/>
      <c r="AE1" s="127"/>
      <c r="AF1" s="127"/>
      <c r="AG1" s="425" t="s">
        <v>0</v>
      </c>
      <c r="AH1" s="425"/>
      <c r="AI1" s="425"/>
      <c r="AJ1" s="425"/>
      <c r="AK1" s="425"/>
      <c r="AL1" s="425"/>
      <c r="AM1" s="425"/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425"/>
      <c r="BD1" s="425"/>
      <c r="BE1" s="425"/>
      <c r="BF1" s="425"/>
      <c r="BG1" s="425"/>
    </row>
    <row r="2" spans="1:59" s="94" customFormat="1" ht="23.1" customHeight="1" x14ac:dyDescent="0.35">
      <c r="A2" s="63"/>
      <c r="B2" s="63"/>
      <c r="C2" s="63"/>
      <c r="D2" s="63"/>
      <c r="E2" s="63"/>
      <c r="F2" s="63"/>
      <c r="G2" s="63"/>
      <c r="H2" s="103"/>
      <c r="J2" s="63"/>
      <c r="K2" s="63"/>
      <c r="L2" s="63"/>
      <c r="M2" s="120"/>
      <c r="N2" s="424" t="s">
        <v>2</v>
      </c>
      <c r="O2" s="424"/>
      <c r="P2" s="424"/>
      <c r="Q2" s="424"/>
      <c r="R2" s="424"/>
      <c r="S2" s="128"/>
      <c r="T2" s="101"/>
      <c r="U2" s="101"/>
      <c r="V2" s="101"/>
      <c r="W2" s="101"/>
      <c r="X2" s="101"/>
      <c r="Y2" s="63"/>
      <c r="Z2" s="124"/>
      <c r="AA2" s="124"/>
      <c r="AB2" s="126"/>
      <c r="AC2" s="126"/>
      <c r="AD2" s="126"/>
      <c r="AE2" s="127"/>
      <c r="AF2" s="127"/>
      <c r="AG2" s="425" t="s">
        <v>2</v>
      </c>
      <c r="AH2" s="425"/>
      <c r="AI2" s="425"/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  <c r="BG2" s="425"/>
    </row>
    <row r="3" spans="1:59" s="94" customFormat="1" ht="23.1" customHeight="1" x14ac:dyDescent="0.35">
      <c r="A3" s="63"/>
      <c r="B3" s="63"/>
      <c r="C3" s="63"/>
      <c r="D3" s="63"/>
      <c r="E3" s="63"/>
      <c r="F3" s="63"/>
      <c r="G3" s="63"/>
      <c r="H3" s="124"/>
      <c r="J3" s="63"/>
      <c r="K3" s="63"/>
      <c r="L3" s="63"/>
      <c r="M3" s="120"/>
      <c r="N3" s="129"/>
      <c r="O3" s="129"/>
      <c r="P3" s="356" t="s">
        <v>3</v>
      </c>
      <c r="Q3" s="129"/>
      <c r="R3" s="130"/>
      <c r="S3" s="98"/>
      <c r="T3" s="101"/>
      <c r="U3" s="101"/>
      <c r="V3" s="101"/>
      <c r="W3" s="101"/>
      <c r="X3" s="101"/>
      <c r="Y3" s="63"/>
      <c r="Z3" s="124"/>
      <c r="AA3" s="124"/>
      <c r="AB3" s="126"/>
      <c r="AC3" s="126"/>
      <c r="AD3" s="126"/>
      <c r="AE3" s="127"/>
      <c r="AF3" s="127"/>
      <c r="AG3" s="425" t="s">
        <v>109</v>
      </c>
      <c r="AH3" s="425"/>
      <c r="AI3" s="425"/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</row>
    <row r="4" spans="1:59" s="94" customFormat="1" ht="23.1" customHeight="1" x14ac:dyDescent="0.35">
      <c r="A4" s="63"/>
      <c r="B4" s="63"/>
      <c r="C4" s="63"/>
      <c r="D4" s="63"/>
      <c r="E4" s="63"/>
      <c r="F4" s="63"/>
      <c r="G4" s="63"/>
      <c r="H4" s="124"/>
      <c r="I4" s="99"/>
      <c r="J4" s="98"/>
      <c r="K4" s="98"/>
      <c r="L4" s="98"/>
      <c r="M4" s="131"/>
      <c r="N4" s="422" t="s">
        <v>207</v>
      </c>
      <c r="O4" s="422"/>
      <c r="P4" s="422"/>
      <c r="Q4" s="422"/>
      <c r="R4" s="422"/>
      <c r="S4" s="87"/>
      <c r="T4" s="101"/>
      <c r="U4" s="101"/>
      <c r="V4" s="101"/>
      <c r="W4" s="101"/>
      <c r="X4" s="101"/>
      <c r="Y4" s="63"/>
      <c r="Z4" s="124"/>
      <c r="AA4" s="124"/>
      <c r="AB4" s="126"/>
      <c r="AC4" s="126"/>
      <c r="AD4" s="126"/>
      <c r="AE4" s="127"/>
      <c r="AF4" s="127"/>
      <c r="AG4" s="423" t="s">
        <v>208</v>
      </c>
      <c r="AH4" s="423"/>
      <c r="AI4" s="423"/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</row>
    <row r="5" spans="1:59" s="94" customFormat="1" ht="23.1" customHeight="1" x14ac:dyDescent="0.35">
      <c r="A5" s="63"/>
      <c r="B5" s="63"/>
      <c r="C5" s="63"/>
      <c r="D5" s="63"/>
      <c r="E5" s="63"/>
      <c r="F5" s="63"/>
      <c r="G5" s="63"/>
      <c r="H5" s="124"/>
      <c r="I5" s="99"/>
      <c r="J5" s="63"/>
      <c r="K5" s="63"/>
      <c r="L5" s="63"/>
      <c r="M5" s="131"/>
      <c r="N5" s="422" t="s">
        <v>4</v>
      </c>
      <c r="O5" s="422"/>
      <c r="P5" s="422"/>
      <c r="Q5" s="422"/>
      <c r="R5" s="422"/>
      <c r="S5" s="87"/>
      <c r="T5" s="101"/>
      <c r="U5" s="101"/>
      <c r="V5" s="101"/>
      <c r="W5" s="101"/>
      <c r="X5" s="101"/>
      <c r="Y5" s="63"/>
      <c r="Z5" s="124"/>
      <c r="AA5" s="124"/>
      <c r="AB5" s="126"/>
      <c r="AC5" s="126"/>
      <c r="AD5" s="126"/>
      <c r="AE5" s="127"/>
      <c r="AF5" s="127"/>
      <c r="AG5" s="423" t="s">
        <v>4</v>
      </c>
      <c r="AH5" s="423"/>
      <c r="AI5" s="423"/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</row>
    <row r="6" spans="1:59" s="94" customFormat="1" ht="23.1" customHeight="1" x14ac:dyDescent="0.35">
      <c r="A6" s="63"/>
      <c r="B6" s="63"/>
      <c r="C6" s="63"/>
      <c r="D6" s="63"/>
      <c r="E6" s="63"/>
      <c r="F6" s="63"/>
      <c r="G6" s="63"/>
      <c r="H6" s="124"/>
      <c r="I6" s="99"/>
      <c r="J6" s="63"/>
      <c r="K6" s="63"/>
      <c r="L6" s="63"/>
      <c r="M6" s="131"/>
      <c r="N6" s="63"/>
      <c r="O6" s="63"/>
      <c r="P6" s="132"/>
      <c r="Q6" s="63"/>
      <c r="R6" s="133"/>
      <c r="S6" s="87"/>
      <c r="T6" s="101"/>
      <c r="U6" s="101"/>
      <c r="V6" s="101"/>
      <c r="W6" s="101"/>
      <c r="X6" s="101"/>
      <c r="Y6" s="63"/>
      <c r="Z6" s="124"/>
      <c r="AA6" s="124"/>
      <c r="AB6" s="126"/>
      <c r="AC6" s="126"/>
      <c r="AD6" s="126"/>
      <c r="AE6" s="127"/>
      <c r="AF6" s="127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59"/>
      <c r="BA6" s="359"/>
      <c r="BB6" s="122"/>
      <c r="BC6" s="122"/>
      <c r="BD6" s="359"/>
      <c r="BE6" s="359"/>
      <c r="BF6" s="359"/>
      <c r="BG6" s="359"/>
    </row>
    <row r="7" spans="1:59" s="94" customFormat="1" ht="23.1" customHeight="1" thickBot="1" x14ac:dyDescent="0.4">
      <c r="A7" s="63"/>
      <c r="B7" s="63"/>
      <c r="C7" s="63"/>
      <c r="D7" s="63"/>
      <c r="E7" s="63"/>
      <c r="F7" s="63"/>
      <c r="G7" s="63"/>
      <c r="H7" s="124"/>
      <c r="J7" s="63"/>
      <c r="K7" s="63"/>
      <c r="L7" s="63"/>
      <c r="M7" s="119"/>
      <c r="N7" s="97"/>
      <c r="O7" s="63"/>
      <c r="P7" s="63"/>
      <c r="Q7" s="63"/>
      <c r="R7" s="63"/>
      <c r="S7" s="87"/>
      <c r="T7" s="101"/>
      <c r="U7" s="101"/>
      <c r="V7" s="101"/>
      <c r="W7" s="101"/>
      <c r="X7" s="101"/>
      <c r="Y7" s="63"/>
      <c r="Z7" s="124"/>
      <c r="AA7" s="124"/>
      <c r="AB7" s="126"/>
      <c r="AC7" s="126"/>
      <c r="AD7" s="126"/>
      <c r="AE7" s="127" t="s">
        <v>1</v>
      </c>
      <c r="AF7" s="127"/>
      <c r="AG7" s="63"/>
      <c r="AH7" s="63"/>
      <c r="AI7" s="63"/>
      <c r="AJ7" s="110"/>
      <c r="AK7" s="63"/>
      <c r="AL7" s="93"/>
      <c r="AM7" s="93"/>
      <c r="AN7" s="93"/>
      <c r="AO7" s="93"/>
      <c r="AP7" s="93"/>
      <c r="AQ7" s="93"/>
      <c r="AR7" s="93"/>
      <c r="AS7" s="93"/>
      <c r="AT7" s="63"/>
      <c r="AU7" s="63"/>
      <c r="AV7" s="63"/>
      <c r="AW7" s="63"/>
      <c r="AX7" s="63"/>
      <c r="AY7" s="63"/>
      <c r="AZ7" s="63"/>
      <c r="BA7" s="63"/>
      <c r="BB7" s="119"/>
      <c r="BC7" s="119"/>
      <c r="BD7" s="63"/>
      <c r="BE7" s="63"/>
      <c r="BF7" s="63"/>
      <c r="BG7" s="87"/>
    </row>
    <row r="8" spans="1:59" s="166" customFormat="1" ht="23.1" customHeight="1" x14ac:dyDescent="0.35">
      <c r="A8" s="526" t="s">
        <v>9</v>
      </c>
      <c r="B8" s="529" t="s">
        <v>10</v>
      </c>
      <c r="C8" s="532" t="s">
        <v>11</v>
      </c>
      <c r="D8" s="613" t="s">
        <v>86</v>
      </c>
      <c r="E8" s="616" t="s">
        <v>122</v>
      </c>
      <c r="F8" s="547" t="s">
        <v>48</v>
      </c>
      <c r="G8" s="415"/>
      <c r="H8" s="619" t="s">
        <v>87</v>
      </c>
      <c r="I8" s="501" t="s">
        <v>12</v>
      </c>
      <c r="J8" s="547" t="s">
        <v>13</v>
      </c>
      <c r="K8" s="550" t="s">
        <v>14</v>
      </c>
      <c r="L8" s="547" t="s">
        <v>15</v>
      </c>
      <c r="N8" s="523" t="s">
        <v>89</v>
      </c>
      <c r="O8" s="529" t="s">
        <v>93</v>
      </c>
      <c r="P8" s="553" t="s">
        <v>97</v>
      </c>
      <c r="Q8" s="447" t="s">
        <v>98</v>
      </c>
      <c r="R8" s="553" t="s">
        <v>104</v>
      </c>
      <c r="S8" s="529" t="s">
        <v>105</v>
      </c>
      <c r="T8" s="556" t="s">
        <v>114</v>
      </c>
      <c r="U8" s="559" t="s">
        <v>113</v>
      </c>
      <c r="V8" s="134"/>
      <c r="W8" s="135"/>
      <c r="X8" s="604" t="s">
        <v>116</v>
      </c>
      <c r="Y8" s="565" t="s">
        <v>9</v>
      </c>
      <c r="Z8" s="607" t="s">
        <v>7</v>
      </c>
      <c r="AA8" s="136" t="s">
        <v>5</v>
      </c>
      <c r="AB8" s="495" t="s">
        <v>8</v>
      </c>
      <c r="AC8" s="447" t="s">
        <v>98</v>
      </c>
      <c r="AD8" s="471" t="s">
        <v>6</v>
      </c>
      <c r="AE8" s="538" t="s">
        <v>88</v>
      </c>
      <c r="AF8" s="137"/>
      <c r="AG8" s="526" t="s">
        <v>9</v>
      </c>
      <c r="AH8" s="529" t="s">
        <v>10</v>
      </c>
      <c r="AI8" s="532" t="s">
        <v>11</v>
      </c>
      <c r="AJ8" s="523" t="s">
        <v>89</v>
      </c>
      <c r="AK8" s="574" t="s">
        <v>90</v>
      </c>
      <c r="AL8" s="577" t="s">
        <v>91</v>
      </c>
      <c r="AM8" s="577" t="s">
        <v>92</v>
      </c>
      <c r="AN8" s="571" t="s">
        <v>16</v>
      </c>
      <c r="AO8" s="571" t="s">
        <v>17</v>
      </c>
      <c r="AP8" s="580" t="s">
        <v>107</v>
      </c>
      <c r="AQ8" s="571" t="s">
        <v>19</v>
      </c>
      <c r="AR8" s="571" t="s">
        <v>128</v>
      </c>
      <c r="AS8" s="580" t="s">
        <v>106</v>
      </c>
      <c r="AT8" s="529" t="s">
        <v>93</v>
      </c>
      <c r="AU8" s="583" t="s">
        <v>94</v>
      </c>
      <c r="AV8" s="586" t="s">
        <v>95</v>
      </c>
      <c r="AW8" s="586" t="s">
        <v>96</v>
      </c>
      <c r="AX8" s="553" t="s">
        <v>97</v>
      </c>
      <c r="AY8" s="447" t="s">
        <v>98</v>
      </c>
      <c r="AZ8" s="595" t="s">
        <v>99</v>
      </c>
      <c r="BA8" s="598" t="s">
        <v>100</v>
      </c>
      <c r="BB8" s="577" t="s">
        <v>101</v>
      </c>
      <c r="BC8" s="571" t="s">
        <v>20</v>
      </c>
      <c r="BD8" s="586" t="s">
        <v>102</v>
      </c>
      <c r="BE8" s="589" t="s">
        <v>103</v>
      </c>
      <c r="BF8" s="553" t="s">
        <v>104</v>
      </c>
      <c r="BG8" s="592" t="s">
        <v>105</v>
      </c>
    </row>
    <row r="9" spans="1:59" s="166" customFormat="1" ht="23.1" customHeight="1" thickBot="1" x14ac:dyDescent="0.4">
      <c r="A9" s="527"/>
      <c r="B9" s="530"/>
      <c r="C9" s="533"/>
      <c r="D9" s="614"/>
      <c r="E9" s="617"/>
      <c r="F9" s="548"/>
      <c r="G9" s="416"/>
      <c r="H9" s="620"/>
      <c r="I9" s="502"/>
      <c r="J9" s="548"/>
      <c r="K9" s="551"/>
      <c r="L9" s="548"/>
      <c r="N9" s="524"/>
      <c r="O9" s="530"/>
      <c r="P9" s="554"/>
      <c r="Q9" s="448"/>
      <c r="R9" s="554"/>
      <c r="S9" s="530"/>
      <c r="T9" s="557"/>
      <c r="U9" s="560"/>
      <c r="V9" s="138"/>
      <c r="W9" s="139"/>
      <c r="X9" s="605"/>
      <c r="Y9" s="566"/>
      <c r="Z9" s="608"/>
      <c r="AA9" s="140" t="s">
        <v>18</v>
      </c>
      <c r="AB9" s="496"/>
      <c r="AC9" s="448"/>
      <c r="AD9" s="472"/>
      <c r="AE9" s="539"/>
      <c r="AF9" s="137"/>
      <c r="AG9" s="527"/>
      <c r="AH9" s="530"/>
      <c r="AI9" s="533"/>
      <c r="AJ9" s="524"/>
      <c r="AK9" s="575"/>
      <c r="AL9" s="578"/>
      <c r="AM9" s="578"/>
      <c r="AN9" s="572"/>
      <c r="AO9" s="572"/>
      <c r="AP9" s="581"/>
      <c r="AQ9" s="572"/>
      <c r="AR9" s="572"/>
      <c r="AS9" s="581"/>
      <c r="AT9" s="530"/>
      <c r="AU9" s="584"/>
      <c r="AV9" s="587"/>
      <c r="AW9" s="587"/>
      <c r="AX9" s="554"/>
      <c r="AY9" s="448"/>
      <c r="AZ9" s="596"/>
      <c r="BA9" s="599"/>
      <c r="BB9" s="578"/>
      <c r="BC9" s="572"/>
      <c r="BD9" s="587"/>
      <c r="BE9" s="590"/>
      <c r="BF9" s="554"/>
      <c r="BG9" s="593"/>
    </row>
    <row r="10" spans="1:59" s="167" customFormat="1" ht="23.1" customHeight="1" thickBot="1" x14ac:dyDescent="0.4">
      <c r="A10" s="528"/>
      <c r="B10" s="531"/>
      <c r="C10" s="534"/>
      <c r="D10" s="615"/>
      <c r="E10" s="618"/>
      <c r="F10" s="549"/>
      <c r="G10" s="417"/>
      <c r="H10" s="621"/>
      <c r="I10" s="503"/>
      <c r="J10" s="549"/>
      <c r="K10" s="552"/>
      <c r="L10" s="549"/>
      <c r="N10" s="525"/>
      <c r="O10" s="531"/>
      <c r="P10" s="555"/>
      <c r="Q10" s="449"/>
      <c r="R10" s="555"/>
      <c r="S10" s="531"/>
      <c r="T10" s="558"/>
      <c r="U10" s="561"/>
      <c r="V10" s="141"/>
      <c r="W10" s="142"/>
      <c r="X10" s="606"/>
      <c r="Y10" s="567"/>
      <c r="Z10" s="609"/>
      <c r="AA10" s="143"/>
      <c r="AB10" s="497"/>
      <c r="AC10" s="449"/>
      <c r="AD10" s="473"/>
      <c r="AE10" s="540"/>
      <c r="AF10" s="144"/>
      <c r="AG10" s="528"/>
      <c r="AH10" s="531"/>
      <c r="AI10" s="534"/>
      <c r="AJ10" s="525"/>
      <c r="AK10" s="576"/>
      <c r="AL10" s="579"/>
      <c r="AM10" s="579"/>
      <c r="AN10" s="573"/>
      <c r="AO10" s="573"/>
      <c r="AP10" s="582"/>
      <c r="AQ10" s="573"/>
      <c r="AR10" s="573"/>
      <c r="AS10" s="582"/>
      <c r="AT10" s="531"/>
      <c r="AU10" s="585"/>
      <c r="AV10" s="588"/>
      <c r="AW10" s="588"/>
      <c r="AX10" s="555"/>
      <c r="AY10" s="449"/>
      <c r="AZ10" s="597"/>
      <c r="BA10" s="600"/>
      <c r="BB10" s="579"/>
      <c r="BC10" s="573"/>
      <c r="BD10" s="588"/>
      <c r="BE10" s="591"/>
      <c r="BF10" s="555"/>
      <c r="BG10" s="594"/>
    </row>
    <row r="11" spans="1:59" s="23" customFormat="1" ht="23.1" customHeight="1" x14ac:dyDescent="0.35">
      <c r="A11" s="145"/>
      <c r="B11" s="146"/>
      <c r="C11" s="147"/>
      <c r="D11" s="64"/>
      <c r="E11" s="64"/>
      <c r="F11" s="64"/>
      <c r="G11" s="64"/>
      <c r="H11" s="64"/>
      <c r="I11" s="148"/>
      <c r="J11" s="64"/>
      <c r="K11" s="64"/>
      <c r="L11" s="64"/>
      <c r="M11" s="123"/>
      <c r="N11" s="123"/>
      <c r="O11" s="64"/>
      <c r="P11" s="64"/>
      <c r="Q11" s="149"/>
      <c r="R11" s="64"/>
      <c r="S11" s="146"/>
      <c r="T11" s="150"/>
      <c r="U11" s="151"/>
      <c r="V11" s="152"/>
      <c r="W11" s="152"/>
      <c r="X11" s="153"/>
      <c r="Y11" s="154"/>
      <c r="Z11" s="155"/>
      <c r="AA11" s="64"/>
      <c r="AB11" s="156"/>
      <c r="AC11" s="148"/>
      <c r="AD11" s="157"/>
      <c r="AE11" s="158"/>
      <c r="AF11" s="159"/>
      <c r="AG11" s="145"/>
      <c r="AH11" s="146"/>
      <c r="AI11" s="64"/>
      <c r="AJ11" s="123"/>
      <c r="AK11" s="64"/>
      <c r="AL11" s="123"/>
      <c r="AM11" s="123"/>
      <c r="AN11" s="123"/>
      <c r="AO11" s="123"/>
      <c r="AP11" s="123"/>
      <c r="AQ11" s="123"/>
      <c r="AR11" s="123"/>
      <c r="AS11" s="160"/>
      <c r="AT11" s="64"/>
      <c r="AU11" s="64"/>
      <c r="AV11" s="64"/>
      <c r="AW11" s="64"/>
      <c r="AX11" s="64"/>
      <c r="AY11" s="149"/>
      <c r="AZ11" s="64"/>
      <c r="BA11" s="64"/>
      <c r="BB11" s="123"/>
      <c r="BC11" s="123"/>
      <c r="BD11" s="64"/>
      <c r="BE11" s="64"/>
      <c r="BF11" s="64"/>
      <c r="BG11" s="161"/>
    </row>
    <row r="12" spans="1:59" s="23" customFormat="1" ht="23.1" customHeight="1" x14ac:dyDescent="0.35">
      <c r="A12" s="3">
        <v>1</v>
      </c>
      <c r="B12" s="4" t="s">
        <v>21</v>
      </c>
      <c r="C12" s="5" t="s">
        <v>22</v>
      </c>
      <c r="D12" s="2">
        <v>14792</v>
      </c>
      <c r="E12" s="2">
        <v>592</v>
      </c>
      <c r="F12" s="2">
        <v>0</v>
      </c>
      <c r="G12" s="2">
        <f>SUM(D12:F12)</f>
        <v>15384</v>
      </c>
      <c r="H12" s="418">
        <f>G12</f>
        <v>15384</v>
      </c>
      <c r="I12" s="111">
        <f>ROUND(H12/8/31/60*(L12+K12*60+J12*8*60),2)</f>
        <v>0</v>
      </c>
      <c r="J12" s="6">
        <v>0</v>
      </c>
      <c r="K12" s="6">
        <v>0</v>
      </c>
      <c r="L12" s="6">
        <v>0</v>
      </c>
      <c r="M12" s="2">
        <f>H12-I12</f>
        <v>15384</v>
      </c>
      <c r="N12" s="7">
        <v>0</v>
      </c>
      <c r="O12" s="2">
        <f>SUM(AK12:AS12)</f>
        <v>5012.76</v>
      </c>
      <c r="P12" s="2">
        <f>SUM(AU12:AW12)</f>
        <v>200</v>
      </c>
      <c r="Q12" s="2">
        <f>AY12</f>
        <v>384.6</v>
      </c>
      <c r="R12" s="8">
        <f>SUM(AZ12:BE12)</f>
        <v>4786.6399999999994</v>
      </c>
      <c r="S12" s="9">
        <f>ROUND(N12+O12+P12+Q12+R12,2)</f>
        <v>10384</v>
      </c>
      <c r="T12" s="10">
        <f>ROUND(AF12,0)</f>
        <v>2500</v>
      </c>
      <c r="U12" s="11">
        <f>(AE12-T12)</f>
        <v>2500</v>
      </c>
      <c r="V12" s="12"/>
      <c r="W12" s="12"/>
      <c r="X12" s="13">
        <f>ROUND(T12+U12,2)</f>
        <v>5000</v>
      </c>
      <c r="Y12" s="3">
        <v>1</v>
      </c>
      <c r="Z12" s="14">
        <f>H12*12%</f>
        <v>1846.08</v>
      </c>
      <c r="AA12" s="15">
        <v>0</v>
      </c>
      <c r="AB12" s="16">
        <v>100</v>
      </c>
      <c r="AC12" s="2">
        <f>ROUNDUP(H12*5%/2,2)</f>
        <v>384.6</v>
      </c>
      <c r="AD12" s="17">
        <v>200</v>
      </c>
      <c r="AE12" s="18">
        <f>+M12-S12</f>
        <v>5000</v>
      </c>
      <c r="AF12" s="19">
        <f>(+M12-S12)/2</f>
        <v>2500</v>
      </c>
      <c r="AG12" s="3">
        <v>1</v>
      </c>
      <c r="AH12" s="4" t="s">
        <v>21</v>
      </c>
      <c r="AI12" s="5" t="s">
        <v>22</v>
      </c>
      <c r="AJ12" s="7">
        <v>0</v>
      </c>
      <c r="AK12" s="15">
        <f>H12*9%</f>
        <v>1384.56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2892.43</v>
      </c>
      <c r="AR12" s="2"/>
      <c r="AS12" s="2">
        <v>735.77</v>
      </c>
      <c r="AT12" s="2">
        <f>SUM(AK12:AS12)</f>
        <v>5012.76</v>
      </c>
      <c r="AU12" s="21">
        <v>200</v>
      </c>
      <c r="AV12" s="21"/>
      <c r="AW12" s="2">
        <v>0</v>
      </c>
      <c r="AX12" s="2">
        <f>SUM(AU12:AW12)</f>
        <v>200</v>
      </c>
      <c r="AY12" s="2">
        <f>ROUNDDOWN(H12*5%/2,2)</f>
        <v>384.6</v>
      </c>
      <c r="AZ12" s="2"/>
      <c r="BA12" s="2">
        <v>4166.91</v>
      </c>
      <c r="BB12" s="2">
        <v>563.62</v>
      </c>
      <c r="BC12" s="2">
        <v>56.11</v>
      </c>
      <c r="BD12" s="2">
        <v>0</v>
      </c>
      <c r="BE12" s="2">
        <v>0</v>
      </c>
      <c r="BF12" s="8">
        <f>SUM(AZ12:BE12)</f>
        <v>4786.6399999999994</v>
      </c>
      <c r="BG12" s="22">
        <f>AJ12+AT12+AX12+AY12+BF12</f>
        <v>10384</v>
      </c>
    </row>
    <row r="13" spans="1:59" s="23" customFormat="1" ht="23.1" customHeight="1" x14ac:dyDescent="0.35">
      <c r="A13" s="3"/>
      <c r="B13" s="24"/>
      <c r="C13" s="25"/>
      <c r="D13" s="2"/>
      <c r="E13" s="2"/>
      <c r="F13" s="2"/>
      <c r="G13" s="2">
        <f t="shared" ref="G13:G76" si="0">SUM(D13:F13)</f>
        <v>0</v>
      </c>
      <c r="H13" s="418">
        <f t="shared" ref="H13:H75" si="1">G13</f>
        <v>0</v>
      </c>
      <c r="I13" s="111">
        <f t="shared" ref="I13:I76" si="2">ROUND(H13/8/31/60*(L13+K13*60+J13*8*60),2)</f>
        <v>0</v>
      </c>
      <c r="J13" s="6"/>
      <c r="K13" s="6"/>
      <c r="L13" s="6"/>
      <c r="M13" s="2">
        <f t="shared" ref="M13:M76" si="3">H13-I13</f>
        <v>0</v>
      </c>
      <c r="N13" s="7"/>
      <c r="O13" s="2">
        <f t="shared" ref="O13:O76" si="4">SUM(AK13:AS13)</f>
        <v>0</v>
      </c>
      <c r="P13" s="2">
        <f t="shared" ref="P13:P76" si="5">SUM(AU13:AW13)</f>
        <v>0</v>
      </c>
      <c r="Q13" s="2">
        <f t="shared" ref="Q13:Q75" si="6">AY13</f>
        <v>0</v>
      </c>
      <c r="R13" s="8">
        <f t="shared" ref="R13:R76" si="7">SUM(AZ13:BE13)</f>
        <v>0</v>
      </c>
      <c r="S13" s="9">
        <f t="shared" ref="S13:S76" si="8">ROUND(N13+O13+P13+Q13+R13,2)</f>
        <v>0</v>
      </c>
      <c r="T13" s="10">
        <f t="shared" ref="T13:T76" si="9">ROUND(AF13,0)</f>
        <v>0</v>
      </c>
      <c r="U13" s="11">
        <f t="shared" ref="U13:U76" si="10">(AE13-T13)</f>
        <v>0</v>
      </c>
      <c r="V13" s="12"/>
      <c r="W13" s="12"/>
      <c r="X13" s="13"/>
      <c r="Y13" s="3"/>
      <c r="Z13" s="14">
        <f t="shared" ref="Z13:Z76" si="11">H13*12%</f>
        <v>0</v>
      </c>
      <c r="AA13" s="2"/>
      <c r="AB13" s="16"/>
      <c r="AC13" s="2">
        <f t="shared" ref="AC13:AC76" si="12">ROUNDUP(H13*5%/2,2)</f>
        <v>0</v>
      </c>
      <c r="AD13" s="27"/>
      <c r="AE13" s="18">
        <f t="shared" ref="AE13:AE76" si="13">+M13-S13</f>
        <v>0</v>
      </c>
      <c r="AF13" s="19">
        <f t="shared" ref="AF13:AF76" si="14">(+M13-S13)/2</f>
        <v>0</v>
      </c>
      <c r="AG13" s="3"/>
      <c r="AH13" s="24"/>
      <c r="AI13" s="25"/>
      <c r="AJ13" s="7"/>
      <c r="AK13" s="15">
        <f t="shared" ref="AK13:AK76" si="15">H13*9%</f>
        <v>0</v>
      </c>
      <c r="AL13" s="2"/>
      <c r="AM13" s="2"/>
      <c r="AN13" s="2"/>
      <c r="AO13" s="2"/>
      <c r="AP13" s="2"/>
      <c r="AQ13" s="2"/>
      <c r="AR13" s="2"/>
      <c r="AS13" s="2"/>
      <c r="AT13" s="2">
        <f t="shared" ref="AT13:AT76" si="16">SUM(AK13:AS13)</f>
        <v>0</v>
      </c>
      <c r="AU13" s="21"/>
      <c r="AV13" s="21"/>
      <c r="AW13" s="2"/>
      <c r="AX13" s="2">
        <f t="shared" ref="AX13:AX76" si="17">SUM(AU13:AW13)</f>
        <v>0</v>
      </c>
      <c r="AY13" s="2">
        <f t="shared" ref="AY13:AY75" si="18">ROUNDDOWN(H13*5%/2,2)</f>
        <v>0</v>
      </c>
      <c r="AZ13" s="2"/>
      <c r="BA13" s="2"/>
      <c r="BB13" s="2"/>
      <c r="BC13" s="2"/>
      <c r="BD13" s="2"/>
      <c r="BE13" s="2"/>
      <c r="BF13" s="8">
        <f t="shared" ref="BF13:BF76" si="19">SUM(AZ13:BE13)</f>
        <v>0</v>
      </c>
      <c r="BG13" s="22">
        <f t="shared" ref="BG13:BG76" si="20">AJ13+AT13+AX13+AY13+BF13</f>
        <v>0</v>
      </c>
    </row>
    <row r="14" spans="1:59" s="23" customFormat="1" ht="23.1" customHeight="1" x14ac:dyDescent="0.35">
      <c r="A14" s="3">
        <v>2</v>
      </c>
      <c r="B14" s="24" t="s">
        <v>143</v>
      </c>
      <c r="C14" s="25" t="s">
        <v>22</v>
      </c>
      <c r="D14" s="2">
        <v>14678</v>
      </c>
      <c r="E14" s="2">
        <v>587</v>
      </c>
      <c r="F14" s="2"/>
      <c r="G14" s="2">
        <f t="shared" si="0"/>
        <v>15265</v>
      </c>
      <c r="H14" s="418">
        <f>G14</f>
        <v>15265</v>
      </c>
      <c r="I14" s="111">
        <f>ROUND(H14/8/31/60*(L14+K14*60+J14*8*60),2)</f>
        <v>0</v>
      </c>
      <c r="J14" s="6">
        <v>0</v>
      </c>
      <c r="K14" s="6">
        <v>0</v>
      </c>
      <c r="L14" s="6">
        <v>0</v>
      </c>
      <c r="M14" s="2">
        <f t="shared" si="3"/>
        <v>15265</v>
      </c>
      <c r="N14" s="7"/>
      <c r="O14" s="2">
        <f t="shared" si="4"/>
        <v>1373.85</v>
      </c>
      <c r="P14" s="2">
        <f t="shared" si="5"/>
        <v>1453.21</v>
      </c>
      <c r="Q14" s="2">
        <f t="shared" si="6"/>
        <v>381.62</v>
      </c>
      <c r="R14" s="8">
        <f>SUM(AZ14:BE14)</f>
        <v>156.11000000000001</v>
      </c>
      <c r="S14" s="9">
        <f t="shared" si="8"/>
        <v>3364.79</v>
      </c>
      <c r="T14" s="10">
        <f t="shared" si="9"/>
        <v>5950</v>
      </c>
      <c r="U14" s="11">
        <f t="shared" si="10"/>
        <v>5950.2099999999991</v>
      </c>
      <c r="V14" s="12"/>
      <c r="W14" s="12"/>
      <c r="X14" s="13"/>
      <c r="Y14" s="3">
        <v>2</v>
      </c>
      <c r="Z14" s="14">
        <f t="shared" si="11"/>
        <v>1831.8</v>
      </c>
      <c r="AA14" s="15"/>
      <c r="AB14" s="16">
        <v>100</v>
      </c>
      <c r="AC14" s="2">
        <f t="shared" si="12"/>
        <v>381.63</v>
      </c>
      <c r="AD14" s="17">
        <v>200</v>
      </c>
      <c r="AE14" s="18">
        <f t="shared" si="13"/>
        <v>11900.21</v>
      </c>
      <c r="AF14" s="19">
        <f t="shared" si="14"/>
        <v>5950.1049999999996</v>
      </c>
      <c r="AG14" s="3">
        <v>2</v>
      </c>
      <c r="AH14" s="24" t="s">
        <v>143</v>
      </c>
      <c r="AI14" s="25" t="s">
        <v>22</v>
      </c>
      <c r="AJ14" s="7"/>
      <c r="AK14" s="15">
        <f t="shared" si="15"/>
        <v>1373.85</v>
      </c>
      <c r="AL14" s="2"/>
      <c r="AM14" s="2"/>
      <c r="AN14" s="2"/>
      <c r="AO14" s="2"/>
      <c r="AP14" s="2"/>
      <c r="AQ14" s="2"/>
      <c r="AR14" s="2"/>
      <c r="AS14" s="2"/>
      <c r="AT14" s="2">
        <f t="shared" si="16"/>
        <v>1373.85</v>
      </c>
      <c r="AU14" s="21">
        <v>200</v>
      </c>
      <c r="AV14" s="21"/>
      <c r="AW14" s="2">
        <v>1253.21</v>
      </c>
      <c r="AX14" s="2">
        <f t="shared" si="17"/>
        <v>1453.21</v>
      </c>
      <c r="AY14" s="2">
        <f t="shared" si="18"/>
        <v>381.62</v>
      </c>
      <c r="AZ14" s="2"/>
      <c r="BA14" s="2"/>
      <c r="BB14" s="2">
        <v>100</v>
      </c>
      <c r="BC14" s="2">
        <v>56.11</v>
      </c>
      <c r="BD14" s="2"/>
      <c r="BE14" s="2"/>
      <c r="BF14" s="8">
        <f t="shared" si="19"/>
        <v>156.11000000000001</v>
      </c>
      <c r="BG14" s="22">
        <f t="shared" si="20"/>
        <v>3364.79</v>
      </c>
    </row>
    <row r="15" spans="1:59" s="23" customFormat="1" ht="23.1" customHeight="1" x14ac:dyDescent="0.35">
      <c r="A15" s="3"/>
      <c r="B15" s="24"/>
      <c r="C15" s="25"/>
      <c r="D15" s="2"/>
      <c r="E15" s="2"/>
      <c r="F15" s="2"/>
      <c r="G15" s="2">
        <f t="shared" si="0"/>
        <v>0</v>
      </c>
      <c r="H15" s="418">
        <f t="shared" si="1"/>
        <v>0</v>
      </c>
      <c r="I15" s="111">
        <f t="shared" si="2"/>
        <v>0</v>
      </c>
      <c r="J15" s="6"/>
      <c r="K15" s="6"/>
      <c r="L15" s="6"/>
      <c r="M15" s="2">
        <f t="shared" si="3"/>
        <v>0</v>
      </c>
      <c r="N15" s="7"/>
      <c r="O15" s="2">
        <f>SUM(AK15:AS15)</f>
        <v>0</v>
      </c>
      <c r="P15" s="2">
        <f t="shared" si="5"/>
        <v>0</v>
      </c>
      <c r="Q15" s="2">
        <f t="shared" si="6"/>
        <v>0</v>
      </c>
      <c r="R15" s="8">
        <f t="shared" si="7"/>
        <v>0</v>
      </c>
      <c r="S15" s="9">
        <f t="shared" si="8"/>
        <v>0</v>
      </c>
      <c r="T15" s="10">
        <f t="shared" si="9"/>
        <v>0</v>
      </c>
      <c r="U15" s="11">
        <f t="shared" si="10"/>
        <v>0</v>
      </c>
      <c r="V15" s="12"/>
      <c r="W15" s="12"/>
      <c r="X15" s="13"/>
      <c r="Y15" s="3"/>
      <c r="Z15" s="14">
        <f t="shared" si="11"/>
        <v>0</v>
      </c>
      <c r="AA15" s="15"/>
      <c r="AB15" s="16"/>
      <c r="AC15" s="2">
        <f t="shared" si="12"/>
        <v>0</v>
      </c>
      <c r="AD15" s="27"/>
      <c r="AE15" s="18">
        <f t="shared" si="13"/>
        <v>0</v>
      </c>
      <c r="AF15" s="19">
        <f t="shared" si="14"/>
        <v>0</v>
      </c>
      <c r="AG15" s="3"/>
      <c r="AH15" s="24"/>
      <c r="AI15" s="25"/>
      <c r="AJ15" s="7"/>
      <c r="AK15" s="15">
        <f t="shared" si="15"/>
        <v>0</v>
      </c>
      <c r="AL15" s="2"/>
      <c r="AM15" s="2"/>
      <c r="AN15" s="2"/>
      <c r="AO15" s="2"/>
      <c r="AP15" s="2"/>
      <c r="AQ15" s="2"/>
      <c r="AR15" s="2"/>
      <c r="AS15" s="2"/>
      <c r="AT15" s="2">
        <f t="shared" si="16"/>
        <v>0</v>
      </c>
      <c r="AU15" s="21"/>
      <c r="AV15" s="21"/>
      <c r="AW15" s="2"/>
      <c r="AX15" s="2">
        <f t="shared" si="17"/>
        <v>0</v>
      </c>
      <c r="AY15" s="2">
        <f t="shared" si="18"/>
        <v>0</v>
      </c>
      <c r="AZ15" s="2"/>
      <c r="BA15" s="2"/>
      <c r="BB15" s="2"/>
      <c r="BC15" s="2"/>
      <c r="BD15" s="2"/>
      <c r="BE15" s="2"/>
      <c r="BF15" s="8">
        <f t="shared" si="19"/>
        <v>0</v>
      </c>
      <c r="BG15" s="22">
        <f t="shared" si="20"/>
        <v>0</v>
      </c>
    </row>
    <row r="16" spans="1:59" s="29" customFormat="1" ht="23.1" customHeight="1" x14ac:dyDescent="0.35">
      <c r="A16" s="3">
        <v>3</v>
      </c>
      <c r="B16" s="28" t="s">
        <v>23</v>
      </c>
      <c r="C16" s="25" t="s">
        <v>24</v>
      </c>
      <c r="D16" s="2">
        <v>14678</v>
      </c>
      <c r="E16" s="2">
        <v>587</v>
      </c>
      <c r="F16" s="2">
        <v>0</v>
      </c>
      <c r="G16" s="2">
        <f t="shared" si="0"/>
        <v>15265</v>
      </c>
      <c r="H16" s="418">
        <f t="shared" si="1"/>
        <v>15265</v>
      </c>
      <c r="I16" s="111">
        <f t="shared" si="2"/>
        <v>0</v>
      </c>
      <c r="J16" s="6">
        <v>0</v>
      </c>
      <c r="K16" s="6">
        <v>0</v>
      </c>
      <c r="L16" s="6">
        <v>0</v>
      </c>
      <c r="M16" s="2">
        <f t="shared" si="3"/>
        <v>15265</v>
      </c>
      <c r="N16" s="7">
        <v>0</v>
      </c>
      <c r="O16" s="2">
        <f t="shared" si="4"/>
        <v>1373.85</v>
      </c>
      <c r="P16" s="2">
        <f t="shared" si="5"/>
        <v>200</v>
      </c>
      <c r="Q16" s="2">
        <f t="shared" si="6"/>
        <v>381.62</v>
      </c>
      <c r="R16" s="8">
        <f t="shared" si="7"/>
        <v>56.11</v>
      </c>
      <c r="S16" s="9">
        <f t="shared" si="8"/>
        <v>2011.58</v>
      </c>
      <c r="T16" s="10">
        <f t="shared" si="9"/>
        <v>6627</v>
      </c>
      <c r="U16" s="11">
        <f t="shared" si="10"/>
        <v>6626.42</v>
      </c>
      <c r="V16" s="12"/>
      <c r="W16" s="12"/>
      <c r="X16" s="13">
        <f>ROUND(T16+U16,2)</f>
        <v>13253.42</v>
      </c>
      <c r="Y16" s="3">
        <v>3</v>
      </c>
      <c r="Z16" s="14">
        <f t="shared" si="11"/>
        <v>1831.8</v>
      </c>
      <c r="AA16" s="15">
        <v>0</v>
      </c>
      <c r="AB16" s="2">
        <v>100</v>
      </c>
      <c r="AC16" s="2">
        <f t="shared" si="12"/>
        <v>381.63</v>
      </c>
      <c r="AD16" s="17">
        <v>200</v>
      </c>
      <c r="AE16" s="18">
        <f t="shared" si="13"/>
        <v>13253.42</v>
      </c>
      <c r="AF16" s="19">
        <f t="shared" si="14"/>
        <v>6626.71</v>
      </c>
      <c r="AG16" s="3">
        <v>3</v>
      </c>
      <c r="AH16" s="28" t="s">
        <v>23</v>
      </c>
      <c r="AI16" s="25" t="s">
        <v>24</v>
      </c>
      <c r="AJ16" s="7">
        <v>0</v>
      </c>
      <c r="AK16" s="15">
        <f t="shared" si="15"/>
        <v>1373.85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/>
      <c r="AS16" s="2">
        <v>0</v>
      </c>
      <c r="AT16" s="2">
        <f t="shared" si="16"/>
        <v>1373.85</v>
      </c>
      <c r="AU16" s="21">
        <v>200</v>
      </c>
      <c r="AV16" s="21"/>
      <c r="AW16" s="2">
        <v>0</v>
      </c>
      <c r="AX16" s="2">
        <f t="shared" si="17"/>
        <v>200</v>
      </c>
      <c r="AY16" s="2">
        <f t="shared" si="18"/>
        <v>381.62</v>
      </c>
      <c r="AZ16" s="2">
        <v>0</v>
      </c>
      <c r="BA16" s="2">
        <v>0</v>
      </c>
      <c r="BB16" s="2">
        <v>0</v>
      </c>
      <c r="BC16" s="2">
        <v>56.11</v>
      </c>
      <c r="BD16" s="2">
        <v>0</v>
      </c>
      <c r="BE16" s="2"/>
      <c r="BF16" s="8">
        <f t="shared" si="19"/>
        <v>56.11</v>
      </c>
      <c r="BG16" s="22">
        <f t="shared" si="20"/>
        <v>2011.5799999999997</v>
      </c>
    </row>
    <row r="17" spans="1:59" s="29" customFormat="1" ht="23.1" customHeight="1" x14ac:dyDescent="0.35">
      <c r="A17" s="30"/>
      <c r="B17" s="28"/>
      <c r="C17" s="25" t="s">
        <v>25</v>
      </c>
      <c r="D17" s="2"/>
      <c r="E17" s="2"/>
      <c r="F17" s="2"/>
      <c r="G17" s="2">
        <f t="shared" si="0"/>
        <v>0</v>
      </c>
      <c r="H17" s="418">
        <f t="shared" si="1"/>
        <v>0</v>
      </c>
      <c r="I17" s="111">
        <f t="shared" si="2"/>
        <v>0</v>
      </c>
      <c r="J17" s="6"/>
      <c r="K17" s="6"/>
      <c r="L17" s="6"/>
      <c r="M17" s="2">
        <f t="shared" si="3"/>
        <v>0</v>
      </c>
      <c r="N17" s="7"/>
      <c r="O17" s="2">
        <f t="shared" si="4"/>
        <v>0</v>
      </c>
      <c r="P17" s="2">
        <f t="shared" si="5"/>
        <v>0</v>
      </c>
      <c r="Q17" s="2">
        <f t="shared" si="6"/>
        <v>0</v>
      </c>
      <c r="R17" s="8">
        <f t="shared" si="7"/>
        <v>0</v>
      </c>
      <c r="S17" s="9">
        <f t="shared" si="8"/>
        <v>0</v>
      </c>
      <c r="T17" s="10">
        <f t="shared" si="9"/>
        <v>0</v>
      </c>
      <c r="U17" s="11">
        <f t="shared" si="10"/>
        <v>0</v>
      </c>
      <c r="V17" s="12"/>
      <c r="W17" s="12"/>
      <c r="X17" s="12"/>
      <c r="Y17" s="30"/>
      <c r="Z17" s="14">
        <f t="shared" si="11"/>
        <v>0</v>
      </c>
      <c r="AA17" s="2"/>
      <c r="AB17" s="2">
        <f>H17*1%</f>
        <v>0</v>
      </c>
      <c r="AC17" s="2">
        <f t="shared" si="12"/>
        <v>0</v>
      </c>
      <c r="AD17" s="27"/>
      <c r="AE17" s="18">
        <f t="shared" si="13"/>
        <v>0</v>
      </c>
      <c r="AF17" s="19">
        <f t="shared" si="14"/>
        <v>0</v>
      </c>
      <c r="AG17" s="30"/>
      <c r="AH17" s="28"/>
      <c r="AI17" s="25" t="s">
        <v>25</v>
      </c>
      <c r="AJ17" s="7"/>
      <c r="AK17" s="15">
        <f t="shared" si="15"/>
        <v>0</v>
      </c>
      <c r="AL17" s="2"/>
      <c r="AM17" s="2"/>
      <c r="AN17" s="2"/>
      <c r="AO17" s="2"/>
      <c r="AP17" s="2"/>
      <c r="AQ17" s="2"/>
      <c r="AR17" s="2"/>
      <c r="AS17" s="2"/>
      <c r="AT17" s="2">
        <f t="shared" si="16"/>
        <v>0</v>
      </c>
      <c r="AU17" s="21"/>
      <c r="AV17" s="21"/>
      <c r="AW17" s="2"/>
      <c r="AX17" s="2">
        <f t="shared" si="17"/>
        <v>0</v>
      </c>
      <c r="AY17" s="2">
        <f t="shared" si="18"/>
        <v>0</v>
      </c>
      <c r="AZ17" s="2"/>
      <c r="BA17" s="2"/>
      <c r="BB17" s="2"/>
      <c r="BC17" s="2"/>
      <c r="BD17" s="2"/>
      <c r="BE17" s="2"/>
      <c r="BF17" s="8">
        <f t="shared" si="19"/>
        <v>0</v>
      </c>
      <c r="BG17" s="22">
        <f t="shared" si="20"/>
        <v>0</v>
      </c>
    </row>
    <row r="18" spans="1:59" s="29" customFormat="1" ht="23.1" customHeight="1" x14ac:dyDescent="0.35">
      <c r="A18" s="3">
        <v>4</v>
      </c>
      <c r="B18" s="28" t="s">
        <v>26</v>
      </c>
      <c r="C18" s="25" t="s">
        <v>117</v>
      </c>
      <c r="D18" s="176">
        <v>27000</v>
      </c>
      <c r="E18" s="176">
        <v>1512</v>
      </c>
      <c r="F18" s="2">
        <v>0</v>
      </c>
      <c r="G18" s="2">
        <f t="shared" si="0"/>
        <v>28512</v>
      </c>
      <c r="H18" s="418">
        <f t="shared" si="1"/>
        <v>28512</v>
      </c>
      <c r="I18" s="111">
        <f t="shared" si="2"/>
        <v>0</v>
      </c>
      <c r="J18" s="6">
        <v>0</v>
      </c>
      <c r="K18" s="6">
        <v>0</v>
      </c>
      <c r="L18" s="6">
        <v>0</v>
      </c>
      <c r="M18" s="2">
        <f t="shared" si="3"/>
        <v>28512</v>
      </c>
      <c r="N18" s="7">
        <v>666.35</v>
      </c>
      <c r="O18" s="2">
        <f t="shared" si="4"/>
        <v>6099.7899999999991</v>
      </c>
      <c r="P18" s="2">
        <f t="shared" si="5"/>
        <v>200</v>
      </c>
      <c r="Q18" s="2">
        <f t="shared" si="6"/>
        <v>712.8</v>
      </c>
      <c r="R18" s="8">
        <f t="shared" si="7"/>
        <v>4517.03</v>
      </c>
      <c r="S18" s="9">
        <f t="shared" si="8"/>
        <v>12195.97</v>
      </c>
      <c r="T18" s="10">
        <f t="shared" si="9"/>
        <v>8158</v>
      </c>
      <c r="U18" s="11">
        <f t="shared" si="10"/>
        <v>8158.0300000000007</v>
      </c>
      <c r="V18" s="12"/>
      <c r="W18" s="12"/>
      <c r="X18" s="13">
        <f t="shared" ref="X18" si="21">ROUND(T18+U18,2)</f>
        <v>16316.03</v>
      </c>
      <c r="Y18" s="3">
        <v>4</v>
      </c>
      <c r="Z18" s="14">
        <f t="shared" si="11"/>
        <v>3421.44</v>
      </c>
      <c r="AA18" s="15">
        <v>0</v>
      </c>
      <c r="AB18" s="16">
        <v>100</v>
      </c>
      <c r="AC18" s="2">
        <f t="shared" si="12"/>
        <v>712.8</v>
      </c>
      <c r="AD18" s="17">
        <v>200</v>
      </c>
      <c r="AE18" s="18">
        <f t="shared" si="13"/>
        <v>16316.03</v>
      </c>
      <c r="AF18" s="19">
        <f t="shared" si="14"/>
        <v>8158.0150000000003</v>
      </c>
      <c r="AG18" s="3">
        <v>4</v>
      </c>
      <c r="AH18" s="28" t="s">
        <v>26</v>
      </c>
      <c r="AI18" s="25" t="s">
        <v>117</v>
      </c>
      <c r="AJ18" s="7">
        <v>666.35</v>
      </c>
      <c r="AK18" s="15">
        <f t="shared" si="15"/>
        <v>2566.08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1994.82</v>
      </c>
      <c r="AR18" s="2">
        <v>883.33</v>
      </c>
      <c r="AS18" s="2">
        <v>655.56</v>
      </c>
      <c r="AT18" s="2">
        <f t="shared" si="16"/>
        <v>6099.7899999999991</v>
      </c>
      <c r="AU18" s="21">
        <v>200</v>
      </c>
      <c r="AV18" s="21"/>
      <c r="AW18" s="2">
        <v>0</v>
      </c>
      <c r="AX18" s="2">
        <f t="shared" si="17"/>
        <v>200</v>
      </c>
      <c r="AY18" s="2">
        <f t="shared" si="18"/>
        <v>712.8</v>
      </c>
      <c r="AZ18" s="2"/>
      <c r="BA18" s="2">
        <v>2998.92</v>
      </c>
      <c r="BB18" s="2">
        <v>1462</v>
      </c>
      <c r="BC18" s="2">
        <v>56.11</v>
      </c>
      <c r="BD18" s="2"/>
      <c r="BE18" s="2">
        <v>0</v>
      </c>
      <c r="BF18" s="8">
        <f t="shared" si="19"/>
        <v>4517.03</v>
      </c>
      <c r="BG18" s="22">
        <f t="shared" si="20"/>
        <v>12195.97</v>
      </c>
    </row>
    <row r="19" spans="1:59" s="29" customFormat="1" ht="23.1" customHeight="1" x14ac:dyDescent="0.35">
      <c r="A19" s="3"/>
      <c r="B19" s="31"/>
      <c r="C19" s="32"/>
      <c r="D19" s="2"/>
      <c r="E19" s="2"/>
      <c r="F19" s="2"/>
      <c r="G19" s="2">
        <f t="shared" si="0"/>
        <v>0</v>
      </c>
      <c r="H19" s="418">
        <f t="shared" si="1"/>
        <v>0</v>
      </c>
      <c r="I19" s="111">
        <f t="shared" si="2"/>
        <v>0</v>
      </c>
      <c r="J19" s="6"/>
      <c r="K19" s="6"/>
      <c r="L19" s="6"/>
      <c r="M19" s="2">
        <f t="shared" si="3"/>
        <v>0</v>
      </c>
      <c r="N19" s="7"/>
      <c r="O19" s="2">
        <f t="shared" si="4"/>
        <v>0</v>
      </c>
      <c r="P19" s="2">
        <f t="shared" si="5"/>
        <v>0</v>
      </c>
      <c r="Q19" s="2">
        <f t="shared" si="6"/>
        <v>0</v>
      </c>
      <c r="R19" s="8">
        <f t="shared" si="7"/>
        <v>0</v>
      </c>
      <c r="S19" s="9">
        <f t="shared" si="8"/>
        <v>0</v>
      </c>
      <c r="T19" s="10">
        <f t="shared" si="9"/>
        <v>0</v>
      </c>
      <c r="U19" s="11">
        <f t="shared" si="10"/>
        <v>0</v>
      </c>
      <c r="V19" s="12"/>
      <c r="W19" s="12"/>
      <c r="X19" s="13"/>
      <c r="Y19" s="3"/>
      <c r="Z19" s="14">
        <f t="shared" si="11"/>
        <v>0</v>
      </c>
      <c r="AA19" s="2"/>
      <c r="AB19" s="33"/>
      <c r="AC19" s="2">
        <f t="shared" si="12"/>
        <v>0</v>
      </c>
      <c r="AD19" s="27"/>
      <c r="AE19" s="18">
        <f t="shared" si="13"/>
        <v>0</v>
      </c>
      <c r="AF19" s="19">
        <f t="shared" si="14"/>
        <v>0</v>
      </c>
      <c r="AG19" s="3"/>
      <c r="AH19" s="31"/>
      <c r="AI19" s="32"/>
      <c r="AJ19" s="7"/>
      <c r="AK19" s="15">
        <f t="shared" si="15"/>
        <v>0</v>
      </c>
      <c r="AL19" s="2"/>
      <c r="AM19" s="2"/>
      <c r="AN19" s="2"/>
      <c r="AO19" s="2"/>
      <c r="AP19" s="2"/>
      <c r="AQ19" s="2"/>
      <c r="AR19" s="2"/>
      <c r="AS19" s="2"/>
      <c r="AT19" s="2">
        <f t="shared" si="16"/>
        <v>0</v>
      </c>
      <c r="AU19" s="21"/>
      <c r="AV19" s="21"/>
      <c r="AW19" s="2"/>
      <c r="AX19" s="2">
        <f t="shared" si="17"/>
        <v>0</v>
      </c>
      <c r="AY19" s="2">
        <f t="shared" si="18"/>
        <v>0</v>
      </c>
      <c r="AZ19" s="2"/>
      <c r="BA19" s="2"/>
      <c r="BB19" s="2"/>
      <c r="BC19" s="2"/>
      <c r="BD19" s="2"/>
      <c r="BE19" s="2"/>
      <c r="BF19" s="8">
        <f t="shared" si="19"/>
        <v>0</v>
      </c>
      <c r="BG19" s="22">
        <f t="shared" si="20"/>
        <v>0</v>
      </c>
    </row>
    <row r="20" spans="1:59" s="29" customFormat="1" ht="23.1" customHeight="1" x14ac:dyDescent="0.35">
      <c r="A20" s="3">
        <v>5</v>
      </c>
      <c r="B20" s="31" t="s">
        <v>144</v>
      </c>
      <c r="C20" s="32" t="s">
        <v>153</v>
      </c>
      <c r="D20" s="2">
        <v>17553</v>
      </c>
      <c r="E20" s="2">
        <v>702</v>
      </c>
      <c r="F20" s="2"/>
      <c r="G20" s="2">
        <f t="shared" si="0"/>
        <v>18255</v>
      </c>
      <c r="H20" s="418">
        <f t="shared" si="1"/>
        <v>18255</v>
      </c>
      <c r="I20" s="111">
        <f t="shared" si="2"/>
        <v>0</v>
      </c>
      <c r="J20" s="6">
        <v>0</v>
      </c>
      <c r="K20" s="6">
        <v>0</v>
      </c>
      <c r="L20" s="6">
        <v>0</v>
      </c>
      <c r="M20" s="2">
        <f t="shared" si="3"/>
        <v>18255</v>
      </c>
      <c r="N20" s="7"/>
      <c r="O20" s="2">
        <f t="shared" si="4"/>
        <v>1642.95</v>
      </c>
      <c r="P20" s="2">
        <f t="shared" si="5"/>
        <v>200</v>
      </c>
      <c r="Q20" s="2">
        <f t="shared" si="6"/>
        <v>456.37</v>
      </c>
      <c r="R20" s="8">
        <f t="shared" si="7"/>
        <v>254.71</v>
      </c>
      <c r="S20" s="9">
        <f t="shared" si="8"/>
        <v>2554.0300000000002</v>
      </c>
      <c r="T20" s="10">
        <f t="shared" si="9"/>
        <v>7850</v>
      </c>
      <c r="U20" s="11">
        <f t="shared" si="10"/>
        <v>7850.9699999999993</v>
      </c>
      <c r="V20" s="12"/>
      <c r="W20" s="12"/>
      <c r="X20" s="13"/>
      <c r="Y20" s="3">
        <v>5</v>
      </c>
      <c r="Z20" s="14">
        <f t="shared" si="11"/>
        <v>2190.6</v>
      </c>
      <c r="AA20" s="15"/>
      <c r="AB20" s="16">
        <v>100</v>
      </c>
      <c r="AC20" s="2">
        <f t="shared" si="12"/>
        <v>456.38</v>
      </c>
      <c r="AD20" s="17">
        <v>200</v>
      </c>
      <c r="AE20" s="18">
        <f t="shared" si="13"/>
        <v>15700.97</v>
      </c>
      <c r="AF20" s="19">
        <f t="shared" si="14"/>
        <v>7850.4849999999997</v>
      </c>
      <c r="AG20" s="3">
        <v>5</v>
      </c>
      <c r="AH20" s="31" t="s">
        <v>144</v>
      </c>
      <c r="AI20" s="32" t="s">
        <v>153</v>
      </c>
      <c r="AJ20" s="7"/>
      <c r="AK20" s="15">
        <f t="shared" si="15"/>
        <v>1642.95</v>
      </c>
      <c r="AL20" s="2"/>
      <c r="AM20" s="2"/>
      <c r="AN20" s="2"/>
      <c r="AO20" s="2"/>
      <c r="AP20" s="2"/>
      <c r="AQ20" s="2"/>
      <c r="AR20" s="2"/>
      <c r="AS20" s="2"/>
      <c r="AT20" s="2">
        <f t="shared" si="16"/>
        <v>1642.95</v>
      </c>
      <c r="AU20" s="21">
        <v>200</v>
      </c>
      <c r="AV20" s="21"/>
      <c r="AW20" s="2"/>
      <c r="AX20" s="2">
        <f t="shared" si="17"/>
        <v>200</v>
      </c>
      <c r="AY20" s="2">
        <f t="shared" si="18"/>
        <v>456.37</v>
      </c>
      <c r="AZ20" s="2"/>
      <c r="BA20" s="2"/>
      <c r="BB20" s="2"/>
      <c r="BC20" s="2">
        <v>254.71</v>
      </c>
      <c r="BD20" s="2"/>
      <c r="BE20" s="2"/>
      <c r="BF20" s="8">
        <f t="shared" si="19"/>
        <v>254.71</v>
      </c>
      <c r="BG20" s="22">
        <f t="shared" si="20"/>
        <v>2554.0300000000002</v>
      </c>
    </row>
    <row r="21" spans="1:59" s="29" customFormat="1" ht="23.1" customHeight="1" x14ac:dyDescent="0.35">
      <c r="A21" s="3"/>
      <c r="B21" s="31"/>
      <c r="C21" s="32" t="s">
        <v>154</v>
      </c>
      <c r="D21" s="2"/>
      <c r="E21" s="2"/>
      <c r="F21" s="2"/>
      <c r="G21" s="2">
        <f t="shared" si="0"/>
        <v>0</v>
      </c>
      <c r="H21" s="418">
        <f t="shared" si="1"/>
        <v>0</v>
      </c>
      <c r="I21" s="111">
        <f t="shared" si="2"/>
        <v>0</v>
      </c>
      <c r="J21" s="6"/>
      <c r="K21" s="6"/>
      <c r="L21" s="6"/>
      <c r="M21" s="2">
        <f t="shared" si="3"/>
        <v>0</v>
      </c>
      <c r="N21" s="7"/>
      <c r="O21" s="2">
        <f t="shared" si="4"/>
        <v>0</v>
      </c>
      <c r="P21" s="2">
        <f t="shared" si="5"/>
        <v>0</v>
      </c>
      <c r="Q21" s="2">
        <f t="shared" si="6"/>
        <v>0</v>
      </c>
      <c r="R21" s="8">
        <f t="shared" si="7"/>
        <v>0</v>
      </c>
      <c r="S21" s="9">
        <f t="shared" si="8"/>
        <v>0</v>
      </c>
      <c r="T21" s="10">
        <f t="shared" si="9"/>
        <v>0</v>
      </c>
      <c r="U21" s="11">
        <f t="shared" si="10"/>
        <v>0</v>
      </c>
      <c r="V21" s="12"/>
      <c r="W21" s="12"/>
      <c r="X21" s="13"/>
      <c r="Y21" s="3"/>
      <c r="Z21" s="14">
        <f t="shared" si="11"/>
        <v>0</v>
      </c>
      <c r="AA21" s="15"/>
      <c r="AB21" s="16"/>
      <c r="AC21" s="2">
        <f t="shared" si="12"/>
        <v>0</v>
      </c>
      <c r="AD21" s="27"/>
      <c r="AE21" s="18">
        <f t="shared" si="13"/>
        <v>0</v>
      </c>
      <c r="AF21" s="19">
        <f t="shared" si="14"/>
        <v>0</v>
      </c>
      <c r="AG21" s="3"/>
      <c r="AH21" s="31"/>
      <c r="AI21" s="32" t="s">
        <v>154</v>
      </c>
      <c r="AJ21" s="7"/>
      <c r="AK21" s="15">
        <f t="shared" si="15"/>
        <v>0</v>
      </c>
      <c r="AL21" s="2"/>
      <c r="AM21" s="2"/>
      <c r="AN21" s="2"/>
      <c r="AO21" s="2"/>
      <c r="AP21" s="2"/>
      <c r="AQ21" s="2"/>
      <c r="AR21" s="2"/>
      <c r="AS21" s="2"/>
      <c r="AT21" s="2">
        <f t="shared" si="16"/>
        <v>0</v>
      </c>
      <c r="AU21" s="21"/>
      <c r="AV21" s="21"/>
      <c r="AW21" s="2"/>
      <c r="AX21" s="2">
        <f t="shared" si="17"/>
        <v>0</v>
      </c>
      <c r="AY21" s="2">
        <f t="shared" si="18"/>
        <v>0</v>
      </c>
      <c r="AZ21" s="2"/>
      <c r="BA21" s="2"/>
      <c r="BB21" s="2"/>
      <c r="BC21" s="2"/>
      <c r="BD21" s="2"/>
      <c r="BE21" s="2"/>
      <c r="BF21" s="8">
        <f t="shared" si="19"/>
        <v>0</v>
      </c>
      <c r="BG21" s="22">
        <f t="shared" si="20"/>
        <v>0</v>
      </c>
    </row>
    <row r="22" spans="1:59" s="29" customFormat="1" ht="23.1" customHeight="1" x14ac:dyDescent="0.35">
      <c r="A22" s="3">
        <v>6</v>
      </c>
      <c r="B22" s="31" t="s">
        <v>145</v>
      </c>
      <c r="C22" s="32" t="s">
        <v>155</v>
      </c>
      <c r="D22" s="2">
        <v>27000</v>
      </c>
      <c r="E22" s="2">
        <v>1512</v>
      </c>
      <c r="F22" s="2"/>
      <c r="G22" s="2">
        <f t="shared" si="0"/>
        <v>28512</v>
      </c>
      <c r="H22" s="418">
        <f t="shared" si="1"/>
        <v>28512</v>
      </c>
      <c r="I22" s="111">
        <f t="shared" si="2"/>
        <v>0</v>
      </c>
      <c r="J22" s="6">
        <v>0</v>
      </c>
      <c r="K22" s="6">
        <v>0</v>
      </c>
      <c r="L22" s="6">
        <v>0</v>
      </c>
      <c r="M22" s="2">
        <f t="shared" si="3"/>
        <v>28512</v>
      </c>
      <c r="N22" s="7">
        <v>666.35</v>
      </c>
      <c r="O22" s="2">
        <f t="shared" si="4"/>
        <v>2566.08</v>
      </c>
      <c r="P22" s="2">
        <f t="shared" si="5"/>
        <v>200</v>
      </c>
      <c r="Q22" s="2">
        <f t="shared" si="6"/>
        <v>712.8</v>
      </c>
      <c r="R22" s="8">
        <f t="shared" si="7"/>
        <v>250.55</v>
      </c>
      <c r="S22" s="9">
        <f t="shared" si="8"/>
        <v>4395.78</v>
      </c>
      <c r="T22" s="10">
        <f t="shared" si="9"/>
        <v>12058</v>
      </c>
      <c r="U22" s="11">
        <f t="shared" si="10"/>
        <v>12058.220000000001</v>
      </c>
      <c r="V22" s="12"/>
      <c r="W22" s="12"/>
      <c r="X22" s="13"/>
      <c r="Y22" s="3">
        <v>6</v>
      </c>
      <c r="Z22" s="14">
        <f t="shared" si="11"/>
        <v>3421.44</v>
      </c>
      <c r="AA22" s="15"/>
      <c r="AB22" s="16">
        <v>100</v>
      </c>
      <c r="AC22" s="2">
        <f t="shared" si="12"/>
        <v>712.8</v>
      </c>
      <c r="AD22" s="17">
        <v>200</v>
      </c>
      <c r="AE22" s="18">
        <f t="shared" si="13"/>
        <v>24116.22</v>
      </c>
      <c r="AF22" s="19">
        <f t="shared" si="14"/>
        <v>12058.11</v>
      </c>
      <c r="AG22" s="3">
        <v>6</v>
      </c>
      <c r="AH22" s="31" t="s">
        <v>145</v>
      </c>
      <c r="AI22" s="32" t="s">
        <v>155</v>
      </c>
      <c r="AJ22" s="7">
        <v>666.35</v>
      </c>
      <c r="AK22" s="15">
        <f t="shared" si="15"/>
        <v>2566.08</v>
      </c>
      <c r="AL22" s="2"/>
      <c r="AM22" s="2"/>
      <c r="AN22" s="2"/>
      <c r="AO22" s="2"/>
      <c r="AP22" s="2"/>
      <c r="AQ22" s="2"/>
      <c r="AR22" s="2"/>
      <c r="AS22" s="2"/>
      <c r="AT22" s="2">
        <f t="shared" si="16"/>
        <v>2566.08</v>
      </c>
      <c r="AU22" s="21">
        <v>200</v>
      </c>
      <c r="AV22" s="21"/>
      <c r="AW22" s="2"/>
      <c r="AX22" s="2">
        <f t="shared" si="17"/>
        <v>200</v>
      </c>
      <c r="AY22" s="2">
        <f t="shared" si="18"/>
        <v>712.8</v>
      </c>
      <c r="AZ22" s="2"/>
      <c r="BA22" s="2"/>
      <c r="BB22" s="2"/>
      <c r="BC22" s="2">
        <v>250.55</v>
      </c>
      <c r="BD22" s="2"/>
      <c r="BE22" s="2"/>
      <c r="BF22" s="8">
        <f t="shared" si="19"/>
        <v>250.55</v>
      </c>
      <c r="BG22" s="22">
        <f t="shared" si="20"/>
        <v>4395.78</v>
      </c>
    </row>
    <row r="23" spans="1:59" s="29" customFormat="1" ht="23.1" customHeight="1" x14ac:dyDescent="0.35">
      <c r="A23" s="30"/>
      <c r="B23" s="31"/>
      <c r="C23" s="32"/>
      <c r="D23" s="2"/>
      <c r="E23" s="2"/>
      <c r="F23" s="2"/>
      <c r="G23" s="2">
        <f t="shared" si="0"/>
        <v>0</v>
      </c>
      <c r="H23" s="418">
        <f t="shared" si="1"/>
        <v>0</v>
      </c>
      <c r="I23" s="111">
        <f t="shared" si="2"/>
        <v>0</v>
      </c>
      <c r="J23" s="6"/>
      <c r="K23" s="6"/>
      <c r="L23" s="6"/>
      <c r="M23" s="2">
        <f t="shared" si="3"/>
        <v>0</v>
      </c>
      <c r="N23" s="7"/>
      <c r="O23" s="2">
        <f t="shared" si="4"/>
        <v>0</v>
      </c>
      <c r="P23" s="2">
        <f t="shared" si="5"/>
        <v>0</v>
      </c>
      <c r="Q23" s="2">
        <f t="shared" si="6"/>
        <v>0</v>
      </c>
      <c r="R23" s="8">
        <f t="shared" si="7"/>
        <v>0</v>
      </c>
      <c r="S23" s="9">
        <f t="shared" si="8"/>
        <v>0</v>
      </c>
      <c r="T23" s="10">
        <f t="shared" si="9"/>
        <v>0</v>
      </c>
      <c r="U23" s="11">
        <f t="shared" si="10"/>
        <v>0</v>
      </c>
      <c r="V23" s="12"/>
      <c r="W23" s="12"/>
      <c r="X23" s="13"/>
      <c r="Y23" s="30"/>
      <c r="Z23" s="14">
        <f t="shared" si="11"/>
        <v>0</v>
      </c>
      <c r="AA23" s="15"/>
      <c r="AB23" s="16"/>
      <c r="AC23" s="2">
        <f t="shared" si="12"/>
        <v>0</v>
      </c>
      <c r="AD23" s="27"/>
      <c r="AE23" s="18">
        <f t="shared" si="13"/>
        <v>0</v>
      </c>
      <c r="AF23" s="19">
        <f t="shared" si="14"/>
        <v>0</v>
      </c>
      <c r="AG23" s="30"/>
      <c r="AH23" s="31"/>
      <c r="AI23" s="32"/>
      <c r="AJ23" s="7"/>
      <c r="AK23" s="15">
        <f t="shared" si="15"/>
        <v>0</v>
      </c>
      <c r="AL23" s="2"/>
      <c r="AM23" s="2"/>
      <c r="AN23" s="2"/>
      <c r="AO23" s="2"/>
      <c r="AP23" s="2"/>
      <c r="AQ23" s="2"/>
      <c r="AR23" s="2"/>
      <c r="AS23" s="2"/>
      <c r="AT23" s="2">
        <f t="shared" si="16"/>
        <v>0</v>
      </c>
      <c r="AU23" s="21"/>
      <c r="AV23" s="21"/>
      <c r="AW23" s="2"/>
      <c r="AX23" s="2">
        <f t="shared" si="17"/>
        <v>0</v>
      </c>
      <c r="AY23" s="2">
        <f t="shared" si="18"/>
        <v>0</v>
      </c>
      <c r="AZ23" s="2"/>
      <c r="BA23" s="2"/>
      <c r="BB23" s="2"/>
      <c r="BC23" s="2"/>
      <c r="BD23" s="2"/>
      <c r="BE23" s="2"/>
      <c r="BF23" s="8">
        <f t="shared" si="19"/>
        <v>0</v>
      </c>
      <c r="BG23" s="22">
        <f t="shared" si="20"/>
        <v>0</v>
      </c>
    </row>
    <row r="24" spans="1:59" s="29" customFormat="1" ht="23.1" customHeight="1" x14ac:dyDescent="0.35">
      <c r="A24" s="3">
        <v>7</v>
      </c>
      <c r="B24" s="28" t="s">
        <v>29</v>
      </c>
      <c r="C24" s="25" t="s">
        <v>24</v>
      </c>
      <c r="D24" s="2">
        <v>19744</v>
      </c>
      <c r="E24" s="2">
        <v>790</v>
      </c>
      <c r="F24" s="2">
        <v>0</v>
      </c>
      <c r="G24" s="2">
        <f t="shared" si="0"/>
        <v>20534</v>
      </c>
      <c r="H24" s="418">
        <f t="shared" si="1"/>
        <v>20534</v>
      </c>
      <c r="I24" s="111">
        <f t="shared" si="2"/>
        <v>0</v>
      </c>
      <c r="J24" s="6">
        <v>0</v>
      </c>
      <c r="K24" s="6">
        <v>0</v>
      </c>
      <c r="L24" s="6">
        <v>0</v>
      </c>
      <c r="M24" s="2">
        <f t="shared" si="3"/>
        <v>20534</v>
      </c>
      <c r="N24" s="7">
        <v>0</v>
      </c>
      <c r="O24" s="2">
        <f t="shared" si="4"/>
        <v>4876.66</v>
      </c>
      <c r="P24" s="2">
        <f t="shared" si="5"/>
        <v>2246.06</v>
      </c>
      <c r="Q24" s="2">
        <f t="shared" si="6"/>
        <v>513.35</v>
      </c>
      <c r="R24" s="8">
        <f t="shared" si="7"/>
        <v>7897.9299999999994</v>
      </c>
      <c r="S24" s="9">
        <f t="shared" si="8"/>
        <v>15534</v>
      </c>
      <c r="T24" s="10">
        <f t="shared" si="9"/>
        <v>2500</v>
      </c>
      <c r="U24" s="11">
        <f t="shared" si="10"/>
        <v>2500</v>
      </c>
      <c r="V24" s="12"/>
      <c r="W24" s="12"/>
      <c r="X24" s="13">
        <f t="shared" ref="X24" si="22">ROUND(T24+U24,2)</f>
        <v>5000</v>
      </c>
      <c r="Y24" s="3">
        <v>7</v>
      </c>
      <c r="Z24" s="14">
        <f t="shared" si="11"/>
        <v>2464.08</v>
      </c>
      <c r="AA24" s="15">
        <v>0</v>
      </c>
      <c r="AB24" s="2">
        <v>100</v>
      </c>
      <c r="AC24" s="2">
        <f t="shared" si="12"/>
        <v>513.35</v>
      </c>
      <c r="AD24" s="17">
        <v>200</v>
      </c>
      <c r="AE24" s="18">
        <f t="shared" si="13"/>
        <v>5000</v>
      </c>
      <c r="AF24" s="19">
        <f t="shared" si="14"/>
        <v>2500</v>
      </c>
      <c r="AG24" s="3">
        <v>7</v>
      </c>
      <c r="AH24" s="28" t="s">
        <v>29</v>
      </c>
      <c r="AI24" s="25" t="s">
        <v>24</v>
      </c>
      <c r="AJ24" s="7">
        <v>0</v>
      </c>
      <c r="AK24" s="15">
        <f t="shared" si="15"/>
        <v>1848.06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3028.6</v>
      </c>
      <c r="AR24" s="2"/>
      <c r="AS24" s="2">
        <v>0</v>
      </c>
      <c r="AT24" s="2">
        <f t="shared" si="16"/>
        <v>4876.66</v>
      </c>
      <c r="AU24" s="21">
        <v>400</v>
      </c>
      <c r="AV24" s="21"/>
      <c r="AW24" s="2">
        <v>1846.06</v>
      </c>
      <c r="AX24" s="2">
        <f t="shared" si="17"/>
        <v>2246.06</v>
      </c>
      <c r="AY24" s="2">
        <f t="shared" si="18"/>
        <v>513.35</v>
      </c>
      <c r="AZ24" s="2">
        <v>0</v>
      </c>
      <c r="BA24" s="2">
        <v>5271.78</v>
      </c>
      <c r="BB24" s="2">
        <v>2570.04</v>
      </c>
      <c r="BC24" s="2">
        <v>56.11</v>
      </c>
      <c r="BD24" s="2">
        <v>0</v>
      </c>
      <c r="BE24" s="2"/>
      <c r="BF24" s="8">
        <f t="shared" si="19"/>
        <v>7897.9299999999994</v>
      </c>
      <c r="BG24" s="22">
        <f t="shared" si="20"/>
        <v>15534</v>
      </c>
    </row>
    <row r="25" spans="1:59" s="29" customFormat="1" ht="23.1" customHeight="1" x14ac:dyDescent="0.35">
      <c r="A25" s="3"/>
      <c r="B25" s="28"/>
      <c r="C25" s="25" t="s">
        <v>30</v>
      </c>
      <c r="D25" s="2"/>
      <c r="E25" s="2"/>
      <c r="F25" s="2"/>
      <c r="G25" s="2">
        <f t="shared" si="0"/>
        <v>0</v>
      </c>
      <c r="H25" s="418">
        <f t="shared" si="1"/>
        <v>0</v>
      </c>
      <c r="I25" s="111">
        <f t="shared" si="2"/>
        <v>0</v>
      </c>
      <c r="J25" s="6"/>
      <c r="K25" s="6"/>
      <c r="L25" s="6"/>
      <c r="M25" s="2">
        <f t="shared" si="3"/>
        <v>0</v>
      </c>
      <c r="N25" s="7"/>
      <c r="O25" s="2">
        <f t="shared" si="4"/>
        <v>0</v>
      </c>
      <c r="P25" s="2">
        <f t="shared" si="5"/>
        <v>0</v>
      </c>
      <c r="Q25" s="2">
        <f t="shared" si="6"/>
        <v>0</v>
      </c>
      <c r="R25" s="8">
        <f t="shared" si="7"/>
        <v>0</v>
      </c>
      <c r="S25" s="9">
        <f t="shared" si="8"/>
        <v>0</v>
      </c>
      <c r="T25" s="10"/>
      <c r="U25" s="11"/>
      <c r="V25" s="12"/>
      <c r="W25" s="12"/>
      <c r="X25" s="13"/>
      <c r="Y25" s="3"/>
      <c r="Z25" s="14">
        <f t="shared" si="11"/>
        <v>0</v>
      </c>
      <c r="AA25" s="2"/>
      <c r="AB25" s="2">
        <f>H25*1%</f>
        <v>0</v>
      </c>
      <c r="AC25" s="2">
        <f t="shared" si="12"/>
        <v>0</v>
      </c>
      <c r="AD25" s="27"/>
      <c r="AE25" s="18"/>
      <c r="AF25" s="19"/>
      <c r="AG25" s="3"/>
      <c r="AH25" s="28"/>
      <c r="AI25" s="25" t="s">
        <v>30</v>
      </c>
      <c r="AJ25" s="7"/>
      <c r="AK25" s="15">
        <f t="shared" si="15"/>
        <v>0</v>
      </c>
      <c r="AL25" s="2"/>
      <c r="AM25" s="2"/>
      <c r="AN25" s="2"/>
      <c r="AO25" s="2"/>
      <c r="AP25" s="2"/>
      <c r="AQ25" s="2"/>
      <c r="AR25" s="2"/>
      <c r="AS25" s="2"/>
      <c r="AT25" s="2">
        <f t="shared" si="16"/>
        <v>0</v>
      </c>
      <c r="AU25" s="21"/>
      <c r="AV25" s="21"/>
      <c r="AW25" s="34"/>
      <c r="AX25" s="2">
        <f t="shared" si="17"/>
        <v>0</v>
      </c>
      <c r="AY25" s="2">
        <f t="shared" si="18"/>
        <v>0</v>
      </c>
      <c r="AZ25" s="2"/>
      <c r="BA25" s="2"/>
      <c r="BB25" s="2"/>
      <c r="BC25" s="2"/>
      <c r="BD25" s="2"/>
      <c r="BE25" s="2"/>
      <c r="BF25" s="8">
        <f t="shared" si="19"/>
        <v>0</v>
      </c>
      <c r="BG25" s="22">
        <f t="shared" si="20"/>
        <v>0</v>
      </c>
    </row>
    <row r="26" spans="1:59" s="29" customFormat="1" ht="23.1" customHeight="1" x14ac:dyDescent="0.35">
      <c r="A26" s="3">
        <v>8</v>
      </c>
      <c r="B26" s="28" t="s">
        <v>31</v>
      </c>
      <c r="C26" s="25" t="s">
        <v>118</v>
      </c>
      <c r="D26" s="176">
        <v>23176</v>
      </c>
      <c r="E26" s="176">
        <v>1205</v>
      </c>
      <c r="F26" s="2">
        <v>0</v>
      </c>
      <c r="G26" s="2">
        <f t="shared" si="0"/>
        <v>24381</v>
      </c>
      <c r="H26" s="418">
        <f t="shared" si="1"/>
        <v>24381</v>
      </c>
      <c r="I26" s="111">
        <f t="shared" si="2"/>
        <v>0</v>
      </c>
      <c r="J26" s="6">
        <v>0</v>
      </c>
      <c r="K26" s="6">
        <v>0</v>
      </c>
      <c r="L26" s="6">
        <v>0</v>
      </c>
      <c r="M26" s="2">
        <f t="shared" si="3"/>
        <v>24381</v>
      </c>
      <c r="N26" s="7">
        <v>114.86</v>
      </c>
      <c r="O26" s="2">
        <f t="shared" si="4"/>
        <v>2194.29</v>
      </c>
      <c r="P26" s="2">
        <f t="shared" si="5"/>
        <v>200</v>
      </c>
      <c r="Q26" s="2">
        <f t="shared" si="6"/>
        <v>609.52</v>
      </c>
      <c r="R26" s="8">
        <f t="shared" si="7"/>
        <v>3990.11</v>
      </c>
      <c r="S26" s="9">
        <f t="shared" si="8"/>
        <v>7108.78</v>
      </c>
      <c r="T26" s="10">
        <f t="shared" si="9"/>
        <v>8636</v>
      </c>
      <c r="U26" s="11">
        <f t="shared" si="10"/>
        <v>8636.2200000000012</v>
      </c>
      <c r="V26" s="12"/>
      <c r="W26" s="12"/>
      <c r="X26" s="13">
        <f t="shared" ref="X26" si="23">ROUND(T26+U26,2)</f>
        <v>17272.22</v>
      </c>
      <c r="Y26" s="3">
        <v>8</v>
      </c>
      <c r="Z26" s="14">
        <f t="shared" si="11"/>
        <v>2925.72</v>
      </c>
      <c r="AA26" s="15">
        <v>0</v>
      </c>
      <c r="AB26" s="16">
        <v>100</v>
      </c>
      <c r="AC26" s="2">
        <f t="shared" si="12"/>
        <v>609.53</v>
      </c>
      <c r="AD26" s="17">
        <v>200</v>
      </c>
      <c r="AE26" s="18">
        <f t="shared" si="13"/>
        <v>17272.22</v>
      </c>
      <c r="AF26" s="19">
        <f t="shared" si="14"/>
        <v>8636.11</v>
      </c>
      <c r="AG26" s="3">
        <v>8</v>
      </c>
      <c r="AH26" s="28" t="s">
        <v>31</v>
      </c>
      <c r="AI26" s="25" t="s">
        <v>118</v>
      </c>
      <c r="AJ26" s="7">
        <v>114.86</v>
      </c>
      <c r="AK26" s="15">
        <f t="shared" si="15"/>
        <v>2194.29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/>
      <c r="AS26" s="2">
        <v>0</v>
      </c>
      <c r="AT26" s="2">
        <f t="shared" si="16"/>
        <v>2194.29</v>
      </c>
      <c r="AU26" s="21">
        <v>200</v>
      </c>
      <c r="AV26" s="21"/>
      <c r="AW26" s="2">
        <v>0</v>
      </c>
      <c r="AX26" s="2">
        <f t="shared" si="17"/>
        <v>200</v>
      </c>
      <c r="AY26" s="2">
        <f t="shared" si="18"/>
        <v>609.52</v>
      </c>
      <c r="AZ26" s="2"/>
      <c r="BA26" s="2">
        <v>0</v>
      </c>
      <c r="BB26" s="2">
        <v>3934</v>
      </c>
      <c r="BC26" s="2">
        <v>56.11</v>
      </c>
      <c r="BD26" s="2"/>
      <c r="BE26" s="2">
        <v>0</v>
      </c>
      <c r="BF26" s="8">
        <f t="shared" si="19"/>
        <v>3990.11</v>
      </c>
      <c r="BG26" s="22">
        <f t="shared" si="20"/>
        <v>7108.7800000000007</v>
      </c>
    </row>
    <row r="27" spans="1:59" s="29" customFormat="1" ht="23.1" customHeight="1" x14ac:dyDescent="0.35">
      <c r="A27" s="3"/>
      <c r="B27" s="31"/>
      <c r="C27" s="32" t="s">
        <v>28</v>
      </c>
      <c r="D27" s="2"/>
      <c r="E27" s="2"/>
      <c r="F27" s="2"/>
      <c r="G27" s="2">
        <f t="shared" si="0"/>
        <v>0</v>
      </c>
      <c r="H27" s="418">
        <f t="shared" si="1"/>
        <v>0</v>
      </c>
      <c r="I27" s="111">
        <f t="shared" si="2"/>
        <v>0</v>
      </c>
      <c r="J27" s="6"/>
      <c r="K27" s="6"/>
      <c r="L27" s="6"/>
      <c r="M27" s="2">
        <f t="shared" si="3"/>
        <v>0</v>
      </c>
      <c r="N27" s="7"/>
      <c r="O27" s="2">
        <f t="shared" si="4"/>
        <v>0</v>
      </c>
      <c r="P27" s="2">
        <f t="shared" si="5"/>
        <v>0</v>
      </c>
      <c r="Q27" s="2">
        <f t="shared" si="6"/>
        <v>0</v>
      </c>
      <c r="R27" s="8">
        <f t="shared" si="7"/>
        <v>0</v>
      </c>
      <c r="S27" s="9">
        <f t="shared" si="8"/>
        <v>0</v>
      </c>
      <c r="T27" s="10">
        <f t="shared" si="9"/>
        <v>0</v>
      </c>
      <c r="U27" s="11">
        <f t="shared" si="10"/>
        <v>0</v>
      </c>
      <c r="V27" s="12"/>
      <c r="W27" s="12"/>
      <c r="X27" s="13"/>
      <c r="Y27" s="3"/>
      <c r="Z27" s="14">
        <f t="shared" si="11"/>
        <v>0</v>
      </c>
      <c r="AA27" s="2"/>
      <c r="AB27" s="33"/>
      <c r="AC27" s="2">
        <f t="shared" si="12"/>
        <v>0</v>
      </c>
      <c r="AD27" s="27"/>
      <c r="AE27" s="18">
        <f t="shared" si="13"/>
        <v>0</v>
      </c>
      <c r="AF27" s="19">
        <f t="shared" si="14"/>
        <v>0</v>
      </c>
      <c r="AG27" s="3"/>
      <c r="AH27" s="31"/>
      <c r="AI27" s="32" t="s">
        <v>28</v>
      </c>
      <c r="AJ27" s="7"/>
      <c r="AK27" s="15">
        <f t="shared" si="15"/>
        <v>0</v>
      </c>
      <c r="AL27" s="2"/>
      <c r="AM27" s="2"/>
      <c r="AN27" s="2"/>
      <c r="AO27" s="2"/>
      <c r="AP27" s="2"/>
      <c r="AQ27" s="2"/>
      <c r="AR27" s="2"/>
      <c r="AS27" s="2"/>
      <c r="AT27" s="2">
        <f t="shared" si="16"/>
        <v>0</v>
      </c>
      <c r="AU27" s="21"/>
      <c r="AV27" s="21"/>
      <c r="AW27" s="2"/>
      <c r="AX27" s="2">
        <f t="shared" si="17"/>
        <v>0</v>
      </c>
      <c r="AY27" s="2">
        <f t="shared" si="18"/>
        <v>0</v>
      </c>
      <c r="AZ27" s="2"/>
      <c r="BA27" s="2"/>
      <c r="BB27" s="2"/>
      <c r="BC27" s="2"/>
      <c r="BD27" s="2"/>
      <c r="BE27" s="2"/>
      <c r="BF27" s="8">
        <f t="shared" si="19"/>
        <v>0</v>
      </c>
      <c r="BG27" s="22">
        <f t="shared" si="20"/>
        <v>0</v>
      </c>
    </row>
    <row r="28" spans="1:59" s="29" customFormat="1" ht="23.1" customHeight="1" x14ac:dyDescent="0.35">
      <c r="A28" s="3">
        <v>9</v>
      </c>
      <c r="B28" s="28" t="s">
        <v>32</v>
      </c>
      <c r="C28" s="25" t="s">
        <v>27</v>
      </c>
      <c r="D28" s="2">
        <v>13819</v>
      </c>
      <c r="E28" s="2">
        <v>553</v>
      </c>
      <c r="F28" s="2">
        <v>0</v>
      </c>
      <c r="G28" s="2">
        <f t="shared" si="0"/>
        <v>14372</v>
      </c>
      <c r="H28" s="418">
        <f t="shared" si="1"/>
        <v>14372</v>
      </c>
      <c r="I28" s="111">
        <f t="shared" si="2"/>
        <v>0</v>
      </c>
      <c r="J28" s="6">
        <v>0</v>
      </c>
      <c r="K28" s="6">
        <v>0</v>
      </c>
      <c r="L28" s="6">
        <v>0</v>
      </c>
      <c r="M28" s="2">
        <f t="shared" si="3"/>
        <v>14372</v>
      </c>
      <c r="N28" s="7">
        <v>0</v>
      </c>
      <c r="O28" s="2">
        <f t="shared" si="4"/>
        <v>4123.24</v>
      </c>
      <c r="P28" s="2">
        <f t="shared" si="5"/>
        <v>200</v>
      </c>
      <c r="Q28" s="2">
        <f t="shared" si="6"/>
        <v>359.3</v>
      </c>
      <c r="R28" s="8">
        <f t="shared" si="7"/>
        <v>2573.11</v>
      </c>
      <c r="S28" s="9">
        <f t="shared" si="8"/>
        <v>7255.65</v>
      </c>
      <c r="T28" s="10">
        <f t="shared" si="9"/>
        <v>3558</v>
      </c>
      <c r="U28" s="11">
        <f t="shared" si="10"/>
        <v>3558.3500000000004</v>
      </c>
      <c r="V28" s="12"/>
      <c r="W28" s="12"/>
      <c r="X28" s="13">
        <f t="shared" ref="X28" si="24">ROUND(T28+U28,2)</f>
        <v>7116.35</v>
      </c>
      <c r="Y28" s="3">
        <v>9</v>
      </c>
      <c r="Z28" s="14">
        <f t="shared" si="11"/>
        <v>1724.6399999999999</v>
      </c>
      <c r="AA28" s="15">
        <v>0</v>
      </c>
      <c r="AB28" s="16">
        <v>100</v>
      </c>
      <c r="AC28" s="2">
        <f t="shared" si="12"/>
        <v>359.3</v>
      </c>
      <c r="AD28" s="17">
        <v>200</v>
      </c>
      <c r="AE28" s="18">
        <f t="shared" si="13"/>
        <v>7116.35</v>
      </c>
      <c r="AF28" s="19">
        <f t="shared" si="14"/>
        <v>3558.1750000000002</v>
      </c>
      <c r="AG28" s="3">
        <v>9</v>
      </c>
      <c r="AH28" s="28" t="s">
        <v>32</v>
      </c>
      <c r="AI28" s="25" t="s">
        <v>27</v>
      </c>
      <c r="AJ28" s="7">
        <v>0</v>
      </c>
      <c r="AK28" s="15">
        <f t="shared" si="15"/>
        <v>1293.48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2829.76</v>
      </c>
      <c r="AR28" s="2"/>
      <c r="AS28" s="2">
        <v>0</v>
      </c>
      <c r="AT28" s="2">
        <f t="shared" si="16"/>
        <v>4123.24</v>
      </c>
      <c r="AU28" s="21">
        <v>200</v>
      </c>
      <c r="AV28" s="21"/>
      <c r="AW28" s="2">
        <v>0</v>
      </c>
      <c r="AX28" s="2">
        <f t="shared" si="17"/>
        <v>200</v>
      </c>
      <c r="AY28" s="2">
        <f t="shared" si="18"/>
        <v>359.3</v>
      </c>
      <c r="AZ28" s="2">
        <v>0</v>
      </c>
      <c r="BA28" s="2">
        <v>0</v>
      </c>
      <c r="BB28" s="2">
        <v>2517</v>
      </c>
      <c r="BC28" s="2">
        <v>56.11</v>
      </c>
      <c r="BD28" s="2">
        <v>0</v>
      </c>
      <c r="BE28" s="2">
        <v>0</v>
      </c>
      <c r="BF28" s="8">
        <f t="shared" si="19"/>
        <v>2573.11</v>
      </c>
      <c r="BG28" s="22">
        <f t="shared" si="20"/>
        <v>7255.65</v>
      </c>
    </row>
    <row r="29" spans="1:59" s="29" customFormat="1" ht="23.1" customHeight="1" x14ac:dyDescent="0.35">
      <c r="A29" s="30"/>
      <c r="B29" s="28"/>
      <c r="C29" s="25" t="s">
        <v>33</v>
      </c>
      <c r="D29" s="2"/>
      <c r="E29" s="2"/>
      <c r="F29" s="2"/>
      <c r="G29" s="2">
        <f t="shared" si="0"/>
        <v>0</v>
      </c>
      <c r="H29" s="418">
        <f t="shared" si="1"/>
        <v>0</v>
      </c>
      <c r="I29" s="111">
        <f t="shared" si="2"/>
        <v>0</v>
      </c>
      <c r="J29" s="6"/>
      <c r="K29" s="6"/>
      <c r="L29" s="6"/>
      <c r="M29" s="2">
        <f t="shared" si="3"/>
        <v>0</v>
      </c>
      <c r="N29" s="7"/>
      <c r="O29" s="2">
        <f t="shared" si="4"/>
        <v>0</v>
      </c>
      <c r="P29" s="2">
        <f t="shared" si="5"/>
        <v>0</v>
      </c>
      <c r="Q29" s="2">
        <f t="shared" si="6"/>
        <v>0</v>
      </c>
      <c r="R29" s="8">
        <f t="shared" si="7"/>
        <v>0</v>
      </c>
      <c r="S29" s="9">
        <f t="shared" si="8"/>
        <v>0</v>
      </c>
      <c r="T29" s="10">
        <f t="shared" si="9"/>
        <v>0</v>
      </c>
      <c r="U29" s="11">
        <f t="shared" si="10"/>
        <v>0</v>
      </c>
      <c r="V29" s="12"/>
      <c r="W29" s="12"/>
      <c r="X29" s="13"/>
      <c r="Y29" s="30"/>
      <c r="Z29" s="14">
        <f t="shared" si="11"/>
        <v>0</v>
      </c>
      <c r="AA29" s="2"/>
      <c r="AB29" s="16">
        <f>H29*1%</f>
        <v>0</v>
      </c>
      <c r="AC29" s="2">
        <f t="shared" si="12"/>
        <v>0</v>
      </c>
      <c r="AD29" s="27"/>
      <c r="AE29" s="18">
        <f t="shared" si="13"/>
        <v>0</v>
      </c>
      <c r="AF29" s="19">
        <f t="shared" si="14"/>
        <v>0</v>
      </c>
      <c r="AG29" s="30"/>
      <c r="AH29" s="28"/>
      <c r="AI29" s="25" t="s">
        <v>33</v>
      </c>
      <c r="AJ29" s="7"/>
      <c r="AK29" s="15">
        <f t="shared" si="15"/>
        <v>0</v>
      </c>
      <c r="AL29" s="2"/>
      <c r="AM29" s="2"/>
      <c r="AN29" s="2"/>
      <c r="AO29" s="2"/>
      <c r="AP29" s="2"/>
      <c r="AQ29" s="2"/>
      <c r="AR29" s="2"/>
      <c r="AS29" s="2"/>
      <c r="AT29" s="2">
        <f t="shared" si="16"/>
        <v>0</v>
      </c>
      <c r="AU29" s="21"/>
      <c r="AV29" s="21"/>
      <c r="AW29" s="2"/>
      <c r="AX29" s="2">
        <f t="shared" si="17"/>
        <v>0</v>
      </c>
      <c r="AY29" s="2">
        <f t="shared" si="18"/>
        <v>0</v>
      </c>
      <c r="AZ29" s="2"/>
      <c r="BA29" s="2"/>
      <c r="BB29" s="2"/>
      <c r="BC29" s="2"/>
      <c r="BD29" s="2"/>
      <c r="BE29" s="2"/>
      <c r="BF29" s="8">
        <f t="shared" si="19"/>
        <v>0</v>
      </c>
      <c r="BG29" s="22">
        <f t="shared" si="20"/>
        <v>0</v>
      </c>
    </row>
    <row r="30" spans="1:59" s="29" customFormat="1" ht="23.1" customHeight="1" x14ac:dyDescent="0.35">
      <c r="A30" s="3">
        <v>10</v>
      </c>
      <c r="B30" s="28" t="s">
        <v>34</v>
      </c>
      <c r="C30" s="25" t="s">
        <v>27</v>
      </c>
      <c r="D30" s="2">
        <v>13925</v>
      </c>
      <c r="E30" s="2">
        <v>557</v>
      </c>
      <c r="F30" s="2">
        <v>0</v>
      </c>
      <c r="G30" s="2">
        <f t="shared" si="0"/>
        <v>14482</v>
      </c>
      <c r="H30" s="418">
        <f t="shared" si="1"/>
        <v>14482</v>
      </c>
      <c r="I30" s="111">
        <f t="shared" si="2"/>
        <v>0</v>
      </c>
      <c r="J30" s="6">
        <v>0</v>
      </c>
      <c r="K30" s="6">
        <v>0</v>
      </c>
      <c r="L30" s="6">
        <v>0</v>
      </c>
      <c r="M30" s="2">
        <f t="shared" si="3"/>
        <v>14482</v>
      </c>
      <c r="N30" s="7">
        <v>0</v>
      </c>
      <c r="O30" s="2">
        <f t="shared" si="4"/>
        <v>4027.8900000000003</v>
      </c>
      <c r="P30" s="2">
        <f t="shared" si="5"/>
        <v>1442.98</v>
      </c>
      <c r="Q30" s="2">
        <f t="shared" si="6"/>
        <v>362.05</v>
      </c>
      <c r="R30" s="8">
        <f t="shared" si="7"/>
        <v>2659.13</v>
      </c>
      <c r="S30" s="9">
        <f t="shared" si="8"/>
        <v>8492.0499999999993</v>
      </c>
      <c r="T30" s="10">
        <f t="shared" si="9"/>
        <v>2995</v>
      </c>
      <c r="U30" s="11">
        <f t="shared" si="10"/>
        <v>2994.9500000000007</v>
      </c>
      <c r="V30" s="12"/>
      <c r="W30" s="12"/>
      <c r="X30" s="13">
        <f t="shared" ref="X30" si="25">ROUND(T30+U30,2)</f>
        <v>5989.95</v>
      </c>
      <c r="Y30" s="3">
        <v>10</v>
      </c>
      <c r="Z30" s="14">
        <f t="shared" si="11"/>
        <v>1737.84</v>
      </c>
      <c r="AA30" s="15">
        <v>0</v>
      </c>
      <c r="AB30" s="16">
        <v>100</v>
      </c>
      <c r="AC30" s="2">
        <f t="shared" si="12"/>
        <v>362.05</v>
      </c>
      <c r="AD30" s="17">
        <v>200</v>
      </c>
      <c r="AE30" s="18">
        <f t="shared" si="13"/>
        <v>5989.9500000000007</v>
      </c>
      <c r="AF30" s="19">
        <f t="shared" si="14"/>
        <v>2994.9750000000004</v>
      </c>
      <c r="AG30" s="3">
        <v>10</v>
      </c>
      <c r="AH30" s="28" t="s">
        <v>34</v>
      </c>
      <c r="AI30" s="25" t="s">
        <v>27</v>
      </c>
      <c r="AJ30" s="7">
        <v>0</v>
      </c>
      <c r="AK30" s="15">
        <f t="shared" si="15"/>
        <v>1303.3799999999999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2724.51</v>
      </c>
      <c r="AR30" s="2"/>
      <c r="AS30" s="2">
        <v>0</v>
      </c>
      <c r="AT30" s="2">
        <f t="shared" si="16"/>
        <v>4027.8900000000003</v>
      </c>
      <c r="AU30" s="21">
        <v>600</v>
      </c>
      <c r="AV30" s="21"/>
      <c r="AW30" s="2">
        <v>842.98</v>
      </c>
      <c r="AX30" s="2">
        <f t="shared" si="17"/>
        <v>1442.98</v>
      </c>
      <c r="AY30" s="2">
        <f t="shared" si="18"/>
        <v>362.05</v>
      </c>
      <c r="AZ30" s="2"/>
      <c r="BA30" s="2">
        <v>2503.02</v>
      </c>
      <c r="BB30" s="2">
        <v>100</v>
      </c>
      <c r="BC30" s="2">
        <v>56.11</v>
      </c>
      <c r="BD30" s="2">
        <v>0</v>
      </c>
      <c r="BE30" s="2">
        <v>0</v>
      </c>
      <c r="BF30" s="8">
        <f t="shared" si="19"/>
        <v>2659.13</v>
      </c>
      <c r="BG30" s="22">
        <f t="shared" si="20"/>
        <v>8492.0500000000011</v>
      </c>
    </row>
    <row r="31" spans="1:59" s="29" customFormat="1" ht="23.1" customHeight="1" x14ac:dyDescent="0.35">
      <c r="A31" s="3"/>
      <c r="B31" s="31"/>
      <c r="C31" s="32" t="s">
        <v>28</v>
      </c>
      <c r="D31" s="2"/>
      <c r="E31" s="2"/>
      <c r="F31" s="2"/>
      <c r="G31" s="2">
        <f t="shared" si="0"/>
        <v>0</v>
      </c>
      <c r="H31" s="418">
        <f t="shared" si="1"/>
        <v>0</v>
      </c>
      <c r="I31" s="111">
        <f t="shared" si="2"/>
        <v>0</v>
      </c>
      <c r="J31" s="6"/>
      <c r="K31" s="6"/>
      <c r="L31" s="6"/>
      <c r="M31" s="2">
        <f t="shared" si="3"/>
        <v>0</v>
      </c>
      <c r="N31" s="7"/>
      <c r="O31" s="2">
        <f t="shared" si="4"/>
        <v>0</v>
      </c>
      <c r="P31" s="2">
        <f t="shared" si="5"/>
        <v>0</v>
      </c>
      <c r="Q31" s="2">
        <f t="shared" si="6"/>
        <v>0</v>
      </c>
      <c r="R31" s="8">
        <f t="shared" si="7"/>
        <v>0</v>
      </c>
      <c r="S31" s="9">
        <f t="shared" si="8"/>
        <v>0</v>
      </c>
      <c r="T31" s="10">
        <f t="shared" si="9"/>
        <v>0</v>
      </c>
      <c r="U31" s="11">
        <f t="shared" si="10"/>
        <v>0</v>
      </c>
      <c r="V31" s="12"/>
      <c r="W31" s="12"/>
      <c r="X31" s="13"/>
      <c r="Y31" s="3"/>
      <c r="Z31" s="14">
        <f t="shared" si="11"/>
        <v>0</v>
      </c>
      <c r="AA31" s="2"/>
      <c r="AB31" s="33"/>
      <c r="AC31" s="2">
        <f t="shared" si="12"/>
        <v>0</v>
      </c>
      <c r="AD31" s="27"/>
      <c r="AE31" s="18">
        <f t="shared" si="13"/>
        <v>0</v>
      </c>
      <c r="AF31" s="19">
        <f t="shared" si="14"/>
        <v>0</v>
      </c>
      <c r="AG31" s="3"/>
      <c r="AH31" s="31"/>
      <c r="AI31" s="32" t="s">
        <v>28</v>
      </c>
      <c r="AJ31" s="7"/>
      <c r="AK31" s="15">
        <f t="shared" si="15"/>
        <v>0</v>
      </c>
      <c r="AL31" s="2"/>
      <c r="AM31" s="2"/>
      <c r="AN31" s="2"/>
      <c r="AO31" s="2"/>
      <c r="AP31" s="2"/>
      <c r="AQ31" s="2"/>
      <c r="AR31" s="2"/>
      <c r="AS31" s="2"/>
      <c r="AT31" s="2">
        <f t="shared" si="16"/>
        <v>0</v>
      </c>
      <c r="AU31" s="21"/>
      <c r="AV31" s="21"/>
      <c r="AW31" s="2"/>
      <c r="AX31" s="2">
        <f t="shared" si="17"/>
        <v>0</v>
      </c>
      <c r="AY31" s="2">
        <f t="shared" si="18"/>
        <v>0</v>
      </c>
      <c r="AZ31" s="2"/>
      <c r="BA31" s="2"/>
      <c r="BB31" s="2"/>
      <c r="BC31" s="2"/>
      <c r="BD31" s="2"/>
      <c r="BE31" s="2"/>
      <c r="BF31" s="8">
        <f t="shared" si="19"/>
        <v>0</v>
      </c>
      <c r="BG31" s="22">
        <f t="shared" si="20"/>
        <v>0</v>
      </c>
    </row>
    <row r="32" spans="1:59" s="29" customFormat="1" ht="23.1" customHeight="1" x14ac:dyDescent="0.35">
      <c r="A32" s="3">
        <v>11</v>
      </c>
      <c r="B32" s="28" t="s">
        <v>35</v>
      </c>
      <c r="C32" s="32" t="s">
        <v>27</v>
      </c>
      <c r="D32" s="2">
        <v>13441</v>
      </c>
      <c r="E32" s="2">
        <v>538</v>
      </c>
      <c r="F32" s="2">
        <v>0</v>
      </c>
      <c r="G32" s="2">
        <f t="shared" si="0"/>
        <v>13979</v>
      </c>
      <c r="H32" s="418">
        <f t="shared" si="1"/>
        <v>13979</v>
      </c>
      <c r="I32" s="111">
        <f t="shared" si="2"/>
        <v>0</v>
      </c>
      <c r="J32" s="6">
        <v>0</v>
      </c>
      <c r="K32" s="6">
        <v>0</v>
      </c>
      <c r="L32" s="6">
        <v>0</v>
      </c>
      <c r="M32" s="2">
        <f t="shared" si="3"/>
        <v>13979</v>
      </c>
      <c r="N32" s="7">
        <v>0</v>
      </c>
      <c r="O32" s="2">
        <f t="shared" si="4"/>
        <v>5171.63</v>
      </c>
      <c r="P32" s="2">
        <f t="shared" si="5"/>
        <v>200</v>
      </c>
      <c r="Q32" s="2">
        <f t="shared" si="6"/>
        <v>349.47</v>
      </c>
      <c r="R32" s="8">
        <f t="shared" si="7"/>
        <v>3257.9</v>
      </c>
      <c r="S32" s="9">
        <f t="shared" si="8"/>
        <v>8979</v>
      </c>
      <c r="T32" s="10">
        <f t="shared" si="9"/>
        <v>2500</v>
      </c>
      <c r="U32" s="11">
        <f t="shared" si="10"/>
        <v>2500</v>
      </c>
      <c r="V32" s="12"/>
      <c r="W32" s="12"/>
      <c r="X32" s="13">
        <f t="shared" ref="X32" si="26">ROUND(T32+U32,2)</f>
        <v>5000</v>
      </c>
      <c r="Y32" s="3">
        <v>11</v>
      </c>
      <c r="Z32" s="14">
        <f t="shared" si="11"/>
        <v>1677.48</v>
      </c>
      <c r="AA32" s="15">
        <v>0</v>
      </c>
      <c r="AB32" s="16">
        <v>100</v>
      </c>
      <c r="AC32" s="2">
        <f t="shared" si="12"/>
        <v>349.48</v>
      </c>
      <c r="AD32" s="17">
        <v>200</v>
      </c>
      <c r="AE32" s="18">
        <f t="shared" si="13"/>
        <v>5000</v>
      </c>
      <c r="AF32" s="19">
        <f t="shared" si="14"/>
        <v>2500</v>
      </c>
      <c r="AG32" s="3">
        <v>11</v>
      </c>
      <c r="AH32" s="28" t="s">
        <v>35</v>
      </c>
      <c r="AI32" s="32" t="s">
        <v>27</v>
      </c>
      <c r="AJ32" s="7">
        <v>0</v>
      </c>
      <c r="AK32" s="15">
        <f t="shared" si="15"/>
        <v>1258.1099999999999</v>
      </c>
      <c r="AL32" s="2">
        <v>0</v>
      </c>
      <c r="AM32" s="2">
        <v>0</v>
      </c>
      <c r="AN32" s="2">
        <v>0</v>
      </c>
      <c r="AO32" s="2"/>
      <c r="AP32" s="2">
        <v>0</v>
      </c>
      <c r="AQ32" s="2">
        <v>2628.06</v>
      </c>
      <c r="AR32" s="2"/>
      <c r="AS32" s="2">
        <v>1285.46</v>
      </c>
      <c r="AT32" s="2">
        <f t="shared" si="16"/>
        <v>5171.63</v>
      </c>
      <c r="AU32" s="21">
        <v>200</v>
      </c>
      <c r="AV32" s="21"/>
      <c r="AW32" s="2">
        <v>0</v>
      </c>
      <c r="AX32" s="2">
        <f t="shared" si="17"/>
        <v>200</v>
      </c>
      <c r="AY32" s="2">
        <f t="shared" si="18"/>
        <v>349.47</v>
      </c>
      <c r="AZ32" s="2">
        <v>0</v>
      </c>
      <c r="BA32" s="2">
        <v>3101.79</v>
      </c>
      <c r="BB32" s="2">
        <v>100</v>
      </c>
      <c r="BC32" s="2">
        <v>56.11</v>
      </c>
      <c r="BD32" s="2">
        <v>0</v>
      </c>
      <c r="BE32" s="2">
        <v>0</v>
      </c>
      <c r="BF32" s="8">
        <f t="shared" si="19"/>
        <v>3257.9</v>
      </c>
      <c r="BG32" s="22">
        <f t="shared" si="20"/>
        <v>8979</v>
      </c>
    </row>
    <row r="33" spans="1:59" s="29" customFormat="1" ht="23.1" customHeight="1" x14ac:dyDescent="0.35">
      <c r="A33" s="3"/>
      <c r="B33" s="28"/>
      <c r="C33" s="25" t="s">
        <v>36</v>
      </c>
      <c r="D33" s="2"/>
      <c r="E33" s="2"/>
      <c r="F33" s="2"/>
      <c r="G33" s="2">
        <f t="shared" si="0"/>
        <v>0</v>
      </c>
      <c r="H33" s="418">
        <f t="shared" si="1"/>
        <v>0</v>
      </c>
      <c r="I33" s="111">
        <f t="shared" si="2"/>
        <v>0</v>
      </c>
      <c r="J33" s="6"/>
      <c r="K33" s="6"/>
      <c r="L33" s="6"/>
      <c r="M33" s="2">
        <f t="shared" si="3"/>
        <v>0</v>
      </c>
      <c r="N33" s="7"/>
      <c r="O33" s="2">
        <f t="shared" si="4"/>
        <v>0</v>
      </c>
      <c r="P33" s="2">
        <f t="shared" si="5"/>
        <v>0</v>
      </c>
      <c r="Q33" s="2">
        <f t="shared" si="6"/>
        <v>0</v>
      </c>
      <c r="R33" s="8"/>
      <c r="S33" s="9"/>
      <c r="T33" s="10"/>
      <c r="U33" s="11">
        <f t="shared" si="10"/>
        <v>0</v>
      </c>
      <c r="V33" s="12"/>
      <c r="W33" s="12"/>
      <c r="X33" s="13"/>
      <c r="Y33" s="3"/>
      <c r="Z33" s="14">
        <f t="shared" si="11"/>
        <v>0</v>
      </c>
      <c r="AA33" s="2"/>
      <c r="AB33" s="16">
        <f>H33*1%</f>
        <v>0</v>
      </c>
      <c r="AC33" s="2">
        <f t="shared" si="12"/>
        <v>0</v>
      </c>
      <c r="AD33" s="27"/>
      <c r="AE33" s="18">
        <f t="shared" si="13"/>
        <v>0</v>
      </c>
      <c r="AF33" s="19">
        <f t="shared" si="14"/>
        <v>0</v>
      </c>
      <c r="AG33" s="3"/>
      <c r="AH33" s="28"/>
      <c r="AI33" s="25" t="s">
        <v>36</v>
      </c>
      <c r="AJ33" s="7"/>
      <c r="AK33" s="15">
        <f t="shared" si="15"/>
        <v>0</v>
      </c>
      <c r="AL33" s="2"/>
      <c r="AM33" s="2"/>
      <c r="AN33" s="2"/>
      <c r="AO33" s="2"/>
      <c r="AP33" s="2"/>
      <c r="AQ33" s="2"/>
      <c r="AR33" s="2"/>
      <c r="AS33" s="2"/>
      <c r="AT33" s="2">
        <f t="shared" si="16"/>
        <v>0</v>
      </c>
      <c r="AU33" s="21"/>
      <c r="AV33" s="21"/>
      <c r="AW33" s="2"/>
      <c r="AX33" s="2">
        <f t="shared" si="17"/>
        <v>0</v>
      </c>
      <c r="AY33" s="2">
        <f t="shared" si="18"/>
        <v>0</v>
      </c>
      <c r="AZ33" s="2"/>
      <c r="BA33" s="2"/>
      <c r="BB33" s="2"/>
      <c r="BC33" s="2"/>
      <c r="BD33" s="2"/>
      <c r="BE33" s="2"/>
      <c r="BF33" s="8"/>
      <c r="BG33" s="22">
        <f t="shared" si="20"/>
        <v>0</v>
      </c>
    </row>
    <row r="34" spans="1:59" s="29" customFormat="1" ht="23.1" customHeight="1" x14ac:dyDescent="0.35">
      <c r="A34" s="3">
        <v>12</v>
      </c>
      <c r="B34" s="28" t="s">
        <v>131</v>
      </c>
      <c r="C34" s="25" t="s">
        <v>156</v>
      </c>
      <c r="D34" s="2">
        <v>17553</v>
      </c>
      <c r="E34" s="2">
        <v>702</v>
      </c>
      <c r="F34" s="2"/>
      <c r="G34" s="2">
        <f t="shared" si="0"/>
        <v>18255</v>
      </c>
      <c r="H34" s="418">
        <f t="shared" si="1"/>
        <v>18255</v>
      </c>
      <c r="I34" s="111">
        <f t="shared" si="2"/>
        <v>0</v>
      </c>
      <c r="J34" s="6">
        <v>0</v>
      </c>
      <c r="K34" s="6">
        <v>0</v>
      </c>
      <c r="L34" s="6">
        <v>0</v>
      </c>
      <c r="M34" s="2">
        <f t="shared" si="3"/>
        <v>18255</v>
      </c>
      <c r="N34" s="7"/>
      <c r="O34" s="2">
        <f t="shared" si="4"/>
        <v>1642.95</v>
      </c>
      <c r="P34" s="2">
        <f t="shared" si="5"/>
        <v>200</v>
      </c>
      <c r="Q34" s="2">
        <f t="shared" si="6"/>
        <v>456.37</v>
      </c>
      <c r="R34" s="8">
        <f t="shared" si="7"/>
        <v>162.31</v>
      </c>
      <c r="S34" s="9">
        <f t="shared" si="8"/>
        <v>2461.63</v>
      </c>
      <c r="T34" s="10">
        <f t="shared" si="9"/>
        <v>7897</v>
      </c>
      <c r="U34" s="11">
        <f t="shared" si="10"/>
        <v>7896.369999999999</v>
      </c>
      <c r="V34" s="12"/>
      <c r="W34" s="12"/>
      <c r="X34" s="13"/>
      <c r="Y34" s="3">
        <v>12</v>
      </c>
      <c r="Z34" s="14">
        <f t="shared" si="11"/>
        <v>2190.6</v>
      </c>
      <c r="AA34" s="15"/>
      <c r="AB34" s="16">
        <v>100</v>
      </c>
      <c r="AC34" s="2">
        <f t="shared" si="12"/>
        <v>456.38</v>
      </c>
      <c r="AD34" s="17">
        <v>200</v>
      </c>
      <c r="AE34" s="18">
        <f t="shared" si="13"/>
        <v>15793.369999999999</v>
      </c>
      <c r="AF34" s="19">
        <f t="shared" si="14"/>
        <v>7896.6849999999995</v>
      </c>
      <c r="AG34" s="3">
        <v>12</v>
      </c>
      <c r="AH34" s="28" t="s">
        <v>131</v>
      </c>
      <c r="AI34" s="25" t="s">
        <v>156</v>
      </c>
      <c r="AJ34" s="7"/>
      <c r="AK34" s="15">
        <f t="shared" si="15"/>
        <v>1642.95</v>
      </c>
      <c r="AL34" s="2"/>
      <c r="AM34" s="2"/>
      <c r="AN34" s="2"/>
      <c r="AO34" s="2"/>
      <c r="AP34" s="2"/>
      <c r="AQ34" s="2"/>
      <c r="AR34" s="2"/>
      <c r="AS34" s="2"/>
      <c r="AT34" s="2">
        <f t="shared" si="16"/>
        <v>1642.95</v>
      </c>
      <c r="AU34" s="21">
        <v>200</v>
      </c>
      <c r="AV34" s="21"/>
      <c r="AW34" s="2"/>
      <c r="AX34" s="2">
        <f t="shared" si="17"/>
        <v>200</v>
      </c>
      <c r="AY34" s="2">
        <f t="shared" si="18"/>
        <v>456.37</v>
      </c>
      <c r="AZ34" s="2"/>
      <c r="BA34" s="2"/>
      <c r="BB34" s="2"/>
      <c r="BC34" s="2">
        <v>162.31</v>
      </c>
      <c r="BD34" s="2"/>
      <c r="BE34" s="2"/>
      <c r="BF34" s="8">
        <f t="shared" si="19"/>
        <v>162.31</v>
      </c>
      <c r="BG34" s="22">
        <f t="shared" si="20"/>
        <v>2461.63</v>
      </c>
    </row>
    <row r="35" spans="1:59" s="29" customFormat="1" ht="23.1" customHeight="1" x14ac:dyDescent="0.35">
      <c r="A35" s="30"/>
      <c r="B35" s="28"/>
      <c r="C35" s="25" t="s">
        <v>154</v>
      </c>
      <c r="D35" s="2"/>
      <c r="E35" s="2"/>
      <c r="F35" s="2"/>
      <c r="G35" s="2">
        <f t="shared" si="0"/>
        <v>0</v>
      </c>
      <c r="H35" s="418">
        <f t="shared" si="1"/>
        <v>0</v>
      </c>
      <c r="I35" s="111">
        <f t="shared" si="2"/>
        <v>0</v>
      </c>
      <c r="J35" s="6"/>
      <c r="K35" s="6"/>
      <c r="L35" s="6"/>
      <c r="M35" s="2">
        <f t="shared" si="3"/>
        <v>0</v>
      </c>
      <c r="N35" s="7"/>
      <c r="O35" s="2">
        <f t="shared" si="4"/>
        <v>0</v>
      </c>
      <c r="P35" s="2">
        <f t="shared" si="5"/>
        <v>0</v>
      </c>
      <c r="Q35" s="2">
        <f t="shared" si="6"/>
        <v>0</v>
      </c>
      <c r="R35" s="8">
        <f t="shared" si="7"/>
        <v>0</v>
      </c>
      <c r="S35" s="9">
        <f t="shared" si="8"/>
        <v>0</v>
      </c>
      <c r="T35" s="10">
        <f t="shared" si="9"/>
        <v>0</v>
      </c>
      <c r="U35" s="11">
        <f t="shared" si="10"/>
        <v>0</v>
      </c>
      <c r="V35" s="12"/>
      <c r="W35" s="12"/>
      <c r="X35" s="13"/>
      <c r="Y35" s="30"/>
      <c r="Z35" s="14">
        <f t="shared" si="11"/>
        <v>0</v>
      </c>
      <c r="AA35" s="15"/>
      <c r="AB35" s="16"/>
      <c r="AC35" s="2">
        <f t="shared" si="12"/>
        <v>0</v>
      </c>
      <c r="AD35" s="27"/>
      <c r="AE35" s="18">
        <f t="shared" si="13"/>
        <v>0</v>
      </c>
      <c r="AF35" s="19">
        <f t="shared" si="14"/>
        <v>0</v>
      </c>
      <c r="AG35" s="30"/>
      <c r="AH35" s="28"/>
      <c r="AI35" s="25" t="s">
        <v>154</v>
      </c>
      <c r="AJ35" s="7"/>
      <c r="AK35" s="15">
        <f t="shared" si="15"/>
        <v>0</v>
      </c>
      <c r="AL35" s="2"/>
      <c r="AM35" s="2"/>
      <c r="AN35" s="2"/>
      <c r="AO35" s="2"/>
      <c r="AP35" s="2"/>
      <c r="AQ35" s="2"/>
      <c r="AR35" s="2"/>
      <c r="AS35" s="2"/>
      <c r="AT35" s="2">
        <f t="shared" si="16"/>
        <v>0</v>
      </c>
      <c r="AU35" s="21"/>
      <c r="AV35" s="21"/>
      <c r="AW35" s="2"/>
      <c r="AX35" s="2">
        <f t="shared" si="17"/>
        <v>0</v>
      </c>
      <c r="AY35" s="2">
        <f t="shared" si="18"/>
        <v>0</v>
      </c>
      <c r="AZ35" s="2"/>
      <c r="BA35" s="2"/>
      <c r="BB35" s="2"/>
      <c r="BC35" s="2"/>
      <c r="BD35" s="2"/>
      <c r="BE35" s="2"/>
      <c r="BF35" s="8">
        <f t="shared" si="19"/>
        <v>0</v>
      </c>
      <c r="BG35" s="22">
        <f t="shared" si="20"/>
        <v>0</v>
      </c>
    </row>
    <row r="36" spans="1:59" s="29" customFormat="1" ht="23.1" customHeight="1" x14ac:dyDescent="0.35">
      <c r="A36" s="3">
        <v>13</v>
      </c>
      <c r="B36" s="28" t="s">
        <v>132</v>
      </c>
      <c r="C36" s="25" t="s">
        <v>156</v>
      </c>
      <c r="D36" s="2">
        <v>17553</v>
      </c>
      <c r="E36" s="2">
        <v>702</v>
      </c>
      <c r="F36" s="2"/>
      <c r="G36" s="2">
        <f t="shared" si="0"/>
        <v>18255</v>
      </c>
      <c r="H36" s="418">
        <f t="shared" si="1"/>
        <v>18255</v>
      </c>
      <c r="I36" s="111">
        <f t="shared" si="2"/>
        <v>0</v>
      </c>
      <c r="J36" s="6">
        <v>0</v>
      </c>
      <c r="K36" s="6">
        <v>0</v>
      </c>
      <c r="L36" s="6">
        <v>0</v>
      </c>
      <c r="M36" s="2">
        <f t="shared" si="3"/>
        <v>18255</v>
      </c>
      <c r="N36" s="7"/>
      <c r="O36" s="2">
        <f t="shared" si="4"/>
        <v>1642.95</v>
      </c>
      <c r="P36" s="2">
        <f t="shared" si="5"/>
        <v>200</v>
      </c>
      <c r="Q36" s="2">
        <f t="shared" si="6"/>
        <v>456.37</v>
      </c>
      <c r="R36" s="8">
        <f t="shared" si="7"/>
        <v>229.94</v>
      </c>
      <c r="S36" s="9">
        <f t="shared" si="8"/>
        <v>2529.2600000000002</v>
      </c>
      <c r="T36" s="10">
        <f t="shared" si="9"/>
        <v>7863</v>
      </c>
      <c r="U36" s="11">
        <f t="shared" si="10"/>
        <v>7862.74</v>
      </c>
      <c r="V36" s="12"/>
      <c r="W36" s="12"/>
      <c r="X36" s="13"/>
      <c r="Y36" s="3">
        <v>13</v>
      </c>
      <c r="Z36" s="14">
        <f t="shared" si="11"/>
        <v>2190.6</v>
      </c>
      <c r="AA36" s="15"/>
      <c r="AB36" s="16">
        <v>100</v>
      </c>
      <c r="AC36" s="2">
        <f t="shared" si="12"/>
        <v>456.38</v>
      </c>
      <c r="AD36" s="17">
        <v>200</v>
      </c>
      <c r="AE36" s="18">
        <f t="shared" si="13"/>
        <v>15725.74</v>
      </c>
      <c r="AF36" s="19">
        <f t="shared" si="14"/>
        <v>7862.87</v>
      </c>
      <c r="AG36" s="3">
        <v>13</v>
      </c>
      <c r="AH36" s="28" t="s">
        <v>132</v>
      </c>
      <c r="AI36" s="25" t="s">
        <v>156</v>
      </c>
      <c r="AJ36" s="7"/>
      <c r="AK36" s="15">
        <f t="shared" si="15"/>
        <v>1642.95</v>
      </c>
      <c r="AL36" s="2"/>
      <c r="AM36" s="2"/>
      <c r="AN36" s="2"/>
      <c r="AO36" s="2"/>
      <c r="AP36" s="2"/>
      <c r="AQ36" s="2"/>
      <c r="AR36" s="2"/>
      <c r="AS36" s="2"/>
      <c r="AT36" s="2">
        <f t="shared" si="16"/>
        <v>1642.95</v>
      </c>
      <c r="AU36" s="21">
        <v>200</v>
      </c>
      <c r="AV36" s="21"/>
      <c r="AW36" s="2"/>
      <c r="AX36" s="2">
        <f t="shared" si="17"/>
        <v>200</v>
      </c>
      <c r="AY36" s="2">
        <f t="shared" si="18"/>
        <v>456.37</v>
      </c>
      <c r="AZ36" s="2"/>
      <c r="BA36" s="2"/>
      <c r="BB36" s="2"/>
      <c r="BC36" s="2">
        <v>229.94</v>
      </c>
      <c r="BD36" s="2"/>
      <c r="BE36" s="2"/>
      <c r="BF36" s="8">
        <f t="shared" si="19"/>
        <v>229.94</v>
      </c>
      <c r="BG36" s="22">
        <f t="shared" si="20"/>
        <v>2529.2600000000002</v>
      </c>
    </row>
    <row r="37" spans="1:59" s="29" customFormat="1" ht="23.1" customHeight="1" x14ac:dyDescent="0.35">
      <c r="A37" s="3"/>
      <c r="B37" s="28"/>
      <c r="C37" s="25" t="s">
        <v>154</v>
      </c>
      <c r="D37" s="2"/>
      <c r="E37" s="2"/>
      <c r="F37" s="2"/>
      <c r="G37" s="2">
        <f t="shared" si="0"/>
        <v>0</v>
      </c>
      <c r="H37" s="418">
        <f t="shared" si="1"/>
        <v>0</v>
      </c>
      <c r="I37" s="111">
        <f t="shared" si="2"/>
        <v>0</v>
      </c>
      <c r="J37" s="6"/>
      <c r="K37" s="6"/>
      <c r="L37" s="6"/>
      <c r="M37" s="2">
        <f t="shared" si="3"/>
        <v>0</v>
      </c>
      <c r="N37" s="7"/>
      <c r="O37" s="2">
        <f t="shared" si="4"/>
        <v>0</v>
      </c>
      <c r="P37" s="2">
        <f t="shared" si="5"/>
        <v>0</v>
      </c>
      <c r="Q37" s="2">
        <f t="shared" si="6"/>
        <v>0</v>
      </c>
      <c r="R37" s="8">
        <f t="shared" si="7"/>
        <v>0</v>
      </c>
      <c r="S37" s="9">
        <f t="shared" si="8"/>
        <v>0</v>
      </c>
      <c r="T37" s="10">
        <f t="shared" si="9"/>
        <v>0</v>
      </c>
      <c r="U37" s="11">
        <f t="shared" si="10"/>
        <v>0</v>
      </c>
      <c r="V37" s="12"/>
      <c r="W37" s="12"/>
      <c r="X37" s="13"/>
      <c r="Y37" s="3"/>
      <c r="Z37" s="14">
        <f t="shared" si="11"/>
        <v>0</v>
      </c>
      <c r="AA37" s="15"/>
      <c r="AB37" s="16"/>
      <c r="AC37" s="2">
        <f t="shared" si="12"/>
        <v>0</v>
      </c>
      <c r="AD37" s="27"/>
      <c r="AE37" s="18">
        <f t="shared" si="13"/>
        <v>0</v>
      </c>
      <c r="AF37" s="19">
        <f t="shared" si="14"/>
        <v>0</v>
      </c>
      <c r="AG37" s="3"/>
      <c r="AH37" s="28"/>
      <c r="AI37" s="25" t="s">
        <v>154</v>
      </c>
      <c r="AJ37" s="7"/>
      <c r="AK37" s="15">
        <f t="shared" si="15"/>
        <v>0</v>
      </c>
      <c r="AL37" s="2"/>
      <c r="AM37" s="2"/>
      <c r="AN37" s="2"/>
      <c r="AO37" s="2"/>
      <c r="AP37" s="2"/>
      <c r="AQ37" s="2"/>
      <c r="AR37" s="2"/>
      <c r="AS37" s="2"/>
      <c r="AT37" s="2">
        <f t="shared" si="16"/>
        <v>0</v>
      </c>
      <c r="AU37" s="21"/>
      <c r="AV37" s="21"/>
      <c r="AW37" s="2"/>
      <c r="AX37" s="2">
        <f t="shared" si="17"/>
        <v>0</v>
      </c>
      <c r="AY37" s="2">
        <f t="shared" si="18"/>
        <v>0</v>
      </c>
      <c r="AZ37" s="2"/>
      <c r="BA37" s="2"/>
      <c r="BB37" s="2"/>
      <c r="BC37" s="2"/>
      <c r="BD37" s="2"/>
      <c r="BE37" s="2"/>
      <c r="BF37" s="8">
        <f t="shared" si="19"/>
        <v>0</v>
      </c>
      <c r="BG37" s="22">
        <f t="shared" si="20"/>
        <v>0</v>
      </c>
    </row>
    <row r="38" spans="1:59" s="23" customFormat="1" ht="23.1" customHeight="1" x14ac:dyDescent="0.35">
      <c r="A38" s="3">
        <v>14</v>
      </c>
      <c r="B38" s="28" t="s">
        <v>37</v>
      </c>
      <c r="C38" s="25" t="s">
        <v>80</v>
      </c>
      <c r="D38" s="2">
        <v>33843</v>
      </c>
      <c r="E38" s="2">
        <v>1591</v>
      </c>
      <c r="F38" s="2">
        <v>0</v>
      </c>
      <c r="G38" s="2">
        <f t="shared" si="0"/>
        <v>35434</v>
      </c>
      <c r="H38" s="418">
        <f t="shared" si="1"/>
        <v>35434</v>
      </c>
      <c r="I38" s="111">
        <f t="shared" si="2"/>
        <v>7393.99</v>
      </c>
      <c r="J38" s="6">
        <v>6</v>
      </c>
      <c r="K38" s="6">
        <v>3</v>
      </c>
      <c r="L38" s="6">
        <v>45</v>
      </c>
      <c r="M38" s="2">
        <f t="shared" si="3"/>
        <v>28040.010000000002</v>
      </c>
      <c r="N38" s="7">
        <v>1590.44</v>
      </c>
      <c r="O38" s="2">
        <f t="shared" si="4"/>
        <v>7732.98</v>
      </c>
      <c r="P38" s="2">
        <f t="shared" si="5"/>
        <v>200</v>
      </c>
      <c r="Q38" s="2">
        <f t="shared" si="6"/>
        <v>885.85</v>
      </c>
      <c r="R38" s="8">
        <f t="shared" si="7"/>
        <v>8777.36</v>
      </c>
      <c r="S38" s="9">
        <f t="shared" si="8"/>
        <v>19186.63</v>
      </c>
      <c r="T38" s="10">
        <f t="shared" si="9"/>
        <v>4427</v>
      </c>
      <c r="U38" s="11">
        <f t="shared" si="10"/>
        <v>4426.380000000001</v>
      </c>
      <c r="V38" s="12"/>
      <c r="W38" s="12"/>
      <c r="X38" s="13">
        <f t="shared" ref="X38" si="27">ROUND(T38+U38,2)</f>
        <v>8853.3799999999992</v>
      </c>
      <c r="Y38" s="3">
        <v>14</v>
      </c>
      <c r="Z38" s="14">
        <f t="shared" si="11"/>
        <v>4252.08</v>
      </c>
      <c r="AA38" s="15">
        <v>0</v>
      </c>
      <c r="AB38" s="2">
        <v>100</v>
      </c>
      <c r="AC38" s="2">
        <f t="shared" si="12"/>
        <v>885.85</v>
      </c>
      <c r="AD38" s="17">
        <v>200</v>
      </c>
      <c r="AE38" s="18">
        <f t="shared" si="13"/>
        <v>8853.380000000001</v>
      </c>
      <c r="AF38" s="19">
        <f t="shared" si="14"/>
        <v>4426.6900000000005</v>
      </c>
      <c r="AG38" s="3">
        <v>14</v>
      </c>
      <c r="AH38" s="28" t="s">
        <v>37</v>
      </c>
      <c r="AI38" s="25" t="s">
        <v>80</v>
      </c>
      <c r="AJ38" s="7">
        <v>1590.44</v>
      </c>
      <c r="AK38" s="15">
        <f t="shared" si="15"/>
        <v>3189.06</v>
      </c>
      <c r="AL38" s="2">
        <v>0</v>
      </c>
      <c r="AM38" s="2"/>
      <c r="AN38" s="2">
        <v>0</v>
      </c>
      <c r="AO38" s="2">
        <v>0</v>
      </c>
      <c r="AP38" s="2">
        <v>0</v>
      </c>
      <c r="AQ38" s="2">
        <v>4543.92</v>
      </c>
      <c r="AR38" s="2"/>
      <c r="AS38" s="2">
        <v>0</v>
      </c>
      <c r="AT38" s="2">
        <f t="shared" si="16"/>
        <v>7732.98</v>
      </c>
      <c r="AU38" s="21">
        <v>200</v>
      </c>
      <c r="AV38" s="21"/>
      <c r="AW38" s="26">
        <v>0</v>
      </c>
      <c r="AX38" s="2">
        <f t="shared" si="17"/>
        <v>200</v>
      </c>
      <c r="AY38" s="2">
        <f t="shared" si="18"/>
        <v>885.85</v>
      </c>
      <c r="AZ38" s="2">
        <v>0</v>
      </c>
      <c r="BA38" s="2">
        <v>1988.75</v>
      </c>
      <c r="BB38" s="2">
        <v>6732.5</v>
      </c>
      <c r="BC38" s="2">
        <v>56.11</v>
      </c>
      <c r="BD38" s="2"/>
      <c r="BE38" s="26">
        <v>0</v>
      </c>
      <c r="BF38" s="8">
        <f t="shared" si="19"/>
        <v>8777.36</v>
      </c>
      <c r="BG38" s="22">
        <f t="shared" si="20"/>
        <v>19186.63</v>
      </c>
    </row>
    <row r="39" spans="1:59" s="29" customFormat="1" ht="23.1" customHeight="1" x14ac:dyDescent="0.35">
      <c r="A39" s="3"/>
      <c r="B39" s="28"/>
      <c r="C39" s="25"/>
      <c r="D39" s="2"/>
      <c r="E39" s="2"/>
      <c r="F39" s="2"/>
      <c r="G39" s="2">
        <f t="shared" si="0"/>
        <v>0</v>
      </c>
      <c r="H39" s="418">
        <f t="shared" si="1"/>
        <v>0</v>
      </c>
      <c r="I39" s="111">
        <f t="shared" si="2"/>
        <v>0</v>
      </c>
      <c r="J39" s="6"/>
      <c r="K39" s="6"/>
      <c r="L39" s="6"/>
      <c r="M39" s="2">
        <f t="shared" si="3"/>
        <v>0</v>
      </c>
      <c r="N39" s="7"/>
      <c r="O39" s="2">
        <f t="shared" si="4"/>
        <v>0</v>
      </c>
      <c r="P39" s="2">
        <f t="shared" si="5"/>
        <v>0</v>
      </c>
      <c r="Q39" s="2">
        <f t="shared" si="6"/>
        <v>0</v>
      </c>
      <c r="R39" s="8">
        <f t="shared" si="7"/>
        <v>0</v>
      </c>
      <c r="S39" s="9">
        <f t="shared" si="8"/>
        <v>0</v>
      </c>
      <c r="T39" s="10">
        <f t="shared" si="9"/>
        <v>0</v>
      </c>
      <c r="U39" s="11">
        <f t="shared" si="10"/>
        <v>0</v>
      </c>
      <c r="V39" s="12"/>
      <c r="W39" s="12"/>
      <c r="X39" s="13"/>
      <c r="Y39" s="3"/>
      <c r="Z39" s="14">
        <f t="shared" si="11"/>
        <v>0</v>
      </c>
      <c r="AA39" s="2"/>
      <c r="AB39" s="2">
        <f>H39*1%</f>
        <v>0</v>
      </c>
      <c r="AC39" s="2">
        <f t="shared" si="12"/>
        <v>0</v>
      </c>
      <c r="AD39" s="27"/>
      <c r="AE39" s="18">
        <f t="shared" si="13"/>
        <v>0</v>
      </c>
      <c r="AF39" s="19">
        <f t="shared" si="14"/>
        <v>0</v>
      </c>
      <c r="AG39" s="3"/>
      <c r="AH39" s="28"/>
      <c r="AI39" s="25"/>
      <c r="AJ39" s="7"/>
      <c r="AK39" s="15">
        <f t="shared" si="15"/>
        <v>0</v>
      </c>
      <c r="AL39" s="2"/>
      <c r="AM39" s="2"/>
      <c r="AN39" s="2"/>
      <c r="AO39" s="2"/>
      <c r="AP39" s="2"/>
      <c r="AQ39" s="2"/>
      <c r="AR39" s="2"/>
      <c r="AS39" s="2"/>
      <c r="AT39" s="2">
        <f t="shared" si="16"/>
        <v>0</v>
      </c>
      <c r="AU39" s="21"/>
      <c r="AV39" s="21"/>
      <c r="AW39" s="26"/>
      <c r="AX39" s="2">
        <f t="shared" si="17"/>
        <v>0</v>
      </c>
      <c r="AY39" s="2">
        <f t="shared" si="18"/>
        <v>0</v>
      </c>
      <c r="AZ39" s="2"/>
      <c r="BA39" s="2"/>
      <c r="BB39" s="26"/>
      <c r="BC39" s="2"/>
      <c r="BD39" s="2"/>
      <c r="BE39" s="26"/>
      <c r="BF39" s="8">
        <f t="shared" si="19"/>
        <v>0</v>
      </c>
      <c r="BG39" s="22">
        <f t="shared" si="20"/>
        <v>0</v>
      </c>
    </row>
    <row r="40" spans="1:59" s="29" customFormat="1" ht="23.1" customHeight="1" x14ac:dyDescent="0.35">
      <c r="A40" s="3">
        <v>15</v>
      </c>
      <c r="B40" s="28" t="s">
        <v>38</v>
      </c>
      <c r="C40" s="25" t="s">
        <v>58</v>
      </c>
      <c r="D40" s="2">
        <v>23176</v>
      </c>
      <c r="E40" s="2">
        <v>1205</v>
      </c>
      <c r="F40" s="2">
        <v>0</v>
      </c>
      <c r="G40" s="2">
        <f t="shared" si="0"/>
        <v>24381</v>
      </c>
      <c r="H40" s="418">
        <f t="shared" si="1"/>
        <v>24381</v>
      </c>
      <c r="I40" s="111">
        <f t="shared" si="2"/>
        <v>0</v>
      </c>
      <c r="J40" s="6">
        <v>0</v>
      </c>
      <c r="K40" s="6">
        <v>0</v>
      </c>
      <c r="L40" s="6">
        <v>0</v>
      </c>
      <c r="M40" s="2">
        <f t="shared" si="3"/>
        <v>24381</v>
      </c>
      <c r="N40" s="7">
        <v>114.86</v>
      </c>
      <c r="O40" s="2">
        <f t="shared" si="4"/>
        <v>2194.29</v>
      </c>
      <c r="P40" s="2">
        <f t="shared" si="5"/>
        <v>700</v>
      </c>
      <c r="Q40" s="2">
        <f t="shared" si="6"/>
        <v>609.52</v>
      </c>
      <c r="R40" s="8">
        <f t="shared" si="7"/>
        <v>56.11</v>
      </c>
      <c r="S40" s="9">
        <f t="shared" si="8"/>
        <v>3674.78</v>
      </c>
      <c r="T40" s="10">
        <f>ROUND(AF40,0)</f>
        <v>10353</v>
      </c>
      <c r="U40" s="11">
        <f t="shared" si="10"/>
        <v>10353.220000000001</v>
      </c>
      <c r="V40" s="12"/>
      <c r="W40" s="12"/>
      <c r="X40" s="13">
        <f t="shared" ref="X40" si="28">ROUND(T40+U40,2)</f>
        <v>20706.22</v>
      </c>
      <c r="Y40" s="3">
        <v>15</v>
      </c>
      <c r="Z40" s="14">
        <f t="shared" si="11"/>
        <v>2925.72</v>
      </c>
      <c r="AA40" s="15">
        <v>0</v>
      </c>
      <c r="AB40" s="16">
        <v>100</v>
      </c>
      <c r="AC40" s="2">
        <f t="shared" si="12"/>
        <v>609.53</v>
      </c>
      <c r="AD40" s="17">
        <v>200</v>
      </c>
      <c r="AE40" s="18">
        <f>+M40-S40</f>
        <v>20706.22</v>
      </c>
      <c r="AF40" s="19">
        <f t="shared" si="14"/>
        <v>10353.11</v>
      </c>
      <c r="AG40" s="3">
        <v>15</v>
      </c>
      <c r="AH40" s="28" t="s">
        <v>38</v>
      </c>
      <c r="AI40" s="25" t="s">
        <v>58</v>
      </c>
      <c r="AJ40" s="7">
        <v>114.86</v>
      </c>
      <c r="AK40" s="15">
        <f t="shared" si="15"/>
        <v>2194.29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/>
      <c r="AS40" s="2">
        <v>0</v>
      </c>
      <c r="AT40" s="2">
        <f t="shared" si="16"/>
        <v>2194.29</v>
      </c>
      <c r="AU40" s="21">
        <v>200</v>
      </c>
      <c r="AV40" s="21">
        <v>500</v>
      </c>
      <c r="AW40" s="2">
        <v>0</v>
      </c>
      <c r="AX40" s="2">
        <f t="shared" si="17"/>
        <v>700</v>
      </c>
      <c r="AY40" s="2">
        <f t="shared" si="18"/>
        <v>609.52</v>
      </c>
      <c r="AZ40" s="2"/>
      <c r="BA40" s="2">
        <v>0</v>
      </c>
      <c r="BB40" s="2">
        <v>0</v>
      </c>
      <c r="BC40" s="2">
        <v>56.11</v>
      </c>
      <c r="BD40" s="2"/>
      <c r="BE40" s="2">
        <v>0</v>
      </c>
      <c r="BF40" s="8">
        <f t="shared" si="19"/>
        <v>56.11</v>
      </c>
      <c r="BG40" s="22">
        <f t="shared" si="20"/>
        <v>3674.78</v>
      </c>
    </row>
    <row r="41" spans="1:59" s="29" customFormat="1" ht="23.1" customHeight="1" x14ac:dyDescent="0.35">
      <c r="A41" s="30"/>
      <c r="B41" s="31"/>
      <c r="C41" s="32"/>
      <c r="D41" s="2"/>
      <c r="E41" s="2"/>
      <c r="F41" s="2"/>
      <c r="G41" s="2">
        <f t="shared" si="0"/>
        <v>0</v>
      </c>
      <c r="H41" s="418">
        <f t="shared" si="1"/>
        <v>0</v>
      </c>
      <c r="I41" s="111">
        <f t="shared" si="2"/>
        <v>0</v>
      </c>
      <c r="J41" s="6"/>
      <c r="K41" s="6"/>
      <c r="L41" s="6"/>
      <c r="M41" s="2">
        <f t="shared" si="3"/>
        <v>0</v>
      </c>
      <c r="N41" s="7"/>
      <c r="O41" s="2">
        <f t="shared" si="4"/>
        <v>0</v>
      </c>
      <c r="P41" s="2">
        <f t="shared" si="5"/>
        <v>0</v>
      </c>
      <c r="Q41" s="2">
        <f t="shared" si="6"/>
        <v>0</v>
      </c>
      <c r="R41" s="8">
        <f t="shared" si="7"/>
        <v>0</v>
      </c>
      <c r="S41" s="9">
        <f t="shared" si="8"/>
        <v>0</v>
      </c>
      <c r="T41" s="10">
        <f t="shared" si="9"/>
        <v>0</v>
      </c>
      <c r="U41" s="11">
        <f t="shared" si="10"/>
        <v>0</v>
      </c>
      <c r="V41" s="12"/>
      <c r="W41" s="12"/>
      <c r="X41" s="13"/>
      <c r="Y41" s="30"/>
      <c r="Z41" s="14">
        <f t="shared" si="11"/>
        <v>0</v>
      </c>
      <c r="AA41" s="2"/>
      <c r="AB41" s="33"/>
      <c r="AC41" s="2">
        <f t="shared" si="12"/>
        <v>0</v>
      </c>
      <c r="AD41" s="27"/>
      <c r="AE41" s="18">
        <f t="shared" ref="AE41:AE42" si="29">+M41-S41</f>
        <v>0</v>
      </c>
      <c r="AF41" s="19">
        <f t="shared" si="14"/>
        <v>0</v>
      </c>
      <c r="AG41" s="30"/>
      <c r="AH41" s="31"/>
      <c r="AI41" s="32"/>
      <c r="AJ41" s="7"/>
      <c r="AK41" s="15">
        <f t="shared" si="15"/>
        <v>0</v>
      </c>
      <c r="AL41" s="2"/>
      <c r="AM41" s="2"/>
      <c r="AN41" s="2"/>
      <c r="AO41" s="2"/>
      <c r="AP41" s="2"/>
      <c r="AQ41" s="2"/>
      <c r="AR41" s="2"/>
      <c r="AS41" s="2"/>
      <c r="AT41" s="2">
        <f t="shared" si="16"/>
        <v>0</v>
      </c>
      <c r="AU41" s="21"/>
      <c r="AV41" s="21"/>
      <c r="AW41" s="2"/>
      <c r="AX41" s="2">
        <f t="shared" si="17"/>
        <v>0</v>
      </c>
      <c r="AY41" s="2">
        <f t="shared" si="18"/>
        <v>0</v>
      </c>
      <c r="AZ41" s="2"/>
      <c r="BA41" s="2"/>
      <c r="BB41" s="2"/>
      <c r="BC41" s="2"/>
      <c r="BD41" s="2"/>
      <c r="BE41" s="2"/>
      <c r="BF41" s="8">
        <f t="shared" si="19"/>
        <v>0</v>
      </c>
      <c r="BG41" s="22">
        <f t="shared" si="20"/>
        <v>0</v>
      </c>
    </row>
    <row r="42" spans="1:59" s="29" customFormat="1" ht="23.1" customHeight="1" x14ac:dyDescent="0.35">
      <c r="A42" s="3">
        <v>16</v>
      </c>
      <c r="B42" s="31" t="s">
        <v>146</v>
      </c>
      <c r="C42" s="32" t="s">
        <v>153</v>
      </c>
      <c r="D42" s="2">
        <v>15586</v>
      </c>
      <c r="E42" s="2">
        <v>623</v>
      </c>
      <c r="F42" s="2"/>
      <c r="G42" s="2">
        <f t="shared" si="0"/>
        <v>16209</v>
      </c>
      <c r="H42" s="418">
        <f t="shared" si="1"/>
        <v>16209</v>
      </c>
      <c r="I42" s="111">
        <f t="shared" si="2"/>
        <v>0</v>
      </c>
      <c r="J42" s="6">
        <v>0</v>
      </c>
      <c r="K42" s="6">
        <v>0</v>
      </c>
      <c r="L42" s="6">
        <v>0</v>
      </c>
      <c r="M42" s="2">
        <f t="shared" si="3"/>
        <v>16209</v>
      </c>
      <c r="N42" s="7"/>
      <c r="O42" s="2">
        <f t="shared" si="4"/>
        <v>1458.81</v>
      </c>
      <c r="P42" s="2">
        <f t="shared" si="5"/>
        <v>200</v>
      </c>
      <c r="Q42" s="2">
        <f t="shared" si="6"/>
        <v>405.22</v>
      </c>
      <c r="R42" s="8">
        <f t="shared" si="7"/>
        <v>254.71</v>
      </c>
      <c r="S42" s="9">
        <f t="shared" si="8"/>
        <v>2318.7399999999998</v>
      </c>
      <c r="T42" s="10">
        <f>ROUND(AF42,0)</f>
        <v>6945</v>
      </c>
      <c r="U42" s="11">
        <f t="shared" si="10"/>
        <v>6945.26</v>
      </c>
      <c r="V42" s="12"/>
      <c r="W42" s="12"/>
      <c r="X42" s="13"/>
      <c r="Y42" s="3">
        <v>16</v>
      </c>
      <c r="Z42" s="14">
        <f t="shared" si="11"/>
        <v>1945.08</v>
      </c>
      <c r="AA42" s="15"/>
      <c r="AB42" s="16">
        <v>100</v>
      </c>
      <c r="AC42" s="2">
        <f t="shared" si="12"/>
        <v>405.23</v>
      </c>
      <c r="AD42" s="17">
        <v>200</v>
      </c>
      <c r="AE42" s="18">
        <f t="shared" si="29"/>
        <v>13890.26</v>
      </c>
      <c r="AF42" s="19">
        <f>(+M42-S42)/2</f>
        <v>6945.13</v>
      </c>
      <c r="AG42" s="3">
        <v>16</v>
      </c>
      <c r="AH42" s="31" t="s">
        <v>146</v>
      </c>
      <c r="AI42" s="32" t="s">
        <v>153</v>
      </c>
      <c r="AJ42" s="7"/>
      <c r="AK42" s="15">
        <f t="shared" si="15"/>
        <v>1458.81</v>
      </c>
      <c r="AL42" s="2"/>
      <c r="AM42" s="2"/>
      <c r="AN42" s="2"/>
      <c r="AO42" s="2"/>
      <c r="AP42" s="2"/>
      <c r="AQ42" s="2"/>
      <c r="AR42" s="2"/>
      <c r="AS42" s="2"/>
      <c r="AT42" s="2">
        <f t="shared" si="16"/>
        <v>1458.81</v>
      </c>
      <c r="AU42" s="21">
        <v>200</v>
      </c>
      <c r="AV42" s="21"/>
      <c r="AW42" s="2"/>
      <c r="AX42" s="2">
        <f t="shared" si="17"/>
        <v>200</v>
      </c>
      <c r="AY42" s="2">
        <f t="shared" si="18"/>
        <v>405.22</v>
      </c>
      <c r="AZ42" s="2"/>
      <c r="BA42" s="2"/>
      <c r="BB42" s="2"/>
      <c r="BC42" s="2">
        <v>254.71</v>
      </c>
      <c r="BD42" s="2"/>
      <c r="BE42" s="2"/>
      <c r="BF42" s="8">
        <f t="shared" si="19"/>
        <v>254.71</v>
      </c>
      <c r="BG42" s="22">
        <f t="shared" si="20"/>
        <v>2318.7399999999998</v>
      </c>
    </row>
    <row r="43" spans="1:59" s="29" customFormat="1" ht="23.1" customHeight="1" x14ac:dyDescent="0.35">
      <c r="A43" s="3"/>
      <c r="B43" s="31"/>
      <c r="C43" s="32" t="s">
        <v>157</v>
      </c>
      <c r="D43" s="2"/>
      <c r="E43" s="2"/>
      <c r="F43" s="2"/>
      <c r="G43" s="2">
        <f t="shared" si="0"/>
        <v>0</v>
      </c>
      <c r="H43" s="418">
        <f t="shared" si="1"/>
        <v>0</v>
      </c>
      <c r="I43" s="111">
        <f t="shared" si="2"/>
        <v>0</v>
      </c>
      <c r="J43" s="6"/>
      <c r="K43" s="6"/>
      <c r="L43" s="6"/>
      <c r="M43" s="2">
        <f t="shared" si="3"/>
        <v>0</v>
      </c>
      <c r="N43" s="7"/>
      <c r="O43" s="2">
        <f t="shared" si="4"/>
        <v>0</v>
      </c>
      <c r="P43" s="2">
        <f t="shared" si="5"/>
        <v>0</v>
      </c>
      <c r="Q43" s="2">
        <f t="shared" si="6"/>
        <v>0</v>
      </c>
      <c r="R43" s="8">
        <f t="shared" si="7"/>
        <v>0</v>
      </c>
      <c r="S43" s="9">
        <f t="shared" si="8"/>
        <v>0</v>
      </c>
      <c r="T43" s="10">
        <f t="shared" si="9"/>
        <v>0</v>
      </c>
      <c r="U43" s="11">
        <f t="shared" si="10"/>
        <v>0</v>
      </c>
      <c r="V43" s="12"/>
      <c r="W43" s="12"/>
      <c r="X43" s="13"/>
      <c r="Y43" s="3"/>
      <c r="Z43" s="14">
        <f t="shared" si="11"/>
        <v>0</v>
      </c>
      <c r="AA43" s="15"/>
      <c r="AB43" s="16"/>
      <c r="AC43" s="2">
        <f t="shared" si="12"/>
        <v>0</v>
      </c>
      <c r="AD43" s="27"/>
      <c r="AE43" s="18">
        <f t="shared" si="13"/>
        <v>0</v>
      </c>
      <c r="AF43" s="19">
        <f t="shared" si="14"/>
        <v>0</v>
      </c>
      <c r="AG43" s="3"/>
      <c r="AH43" s="31"/>
      <c r="AI43" s="32" t="s">
        <v>157</v>
      </c>
      <c r="AJ43" s="7"/>
      <c r="AK43" s="15">
        <f t="shared" si="15"/>
        <v>0</v>
      </c>
      <c r="AL43" s="2"/>
      <c r="AM43" s="2"/>
      <c r="AN43" s="2"/>
      <c r="AO43" s="2"/>
      <c r="AP43" s="2"/>
      <c r="AQ43" s="2"/>
      <c r="AR43" s="2"/>
      <c r="AS43" s="2"/>
      <c r="AT43" s="2">
        <f t="shared" si="16"/>
        <v>0</v>
      </c>
      <c r="AU43" s="21"/>
      <c r="AV43" s="21"/>
      <c r="AW43" s="2"/>
      <c r="AX43" s="2">
        <f t="shared" si="17"/>
        <v>0</v>
      </c>
      <c r="AY43" s="2">
        <f t="shared" si="18"/>
        <v>0</v>
      </c>
      <c r="AZ43" s="2"/>
      <c r="BA43" s="2"/>
      <c r="BB43" s="2"/>
      <c r="BC43" s="2"/>
      <c r="BD43" s="2"/>
      <c r="BE43" s="2"/>
      <c r="BF43" s="8">
        <f t="shared" si="19"/>
        <v>0</v>
      </c>
      <c r="BG43" s="22">
        <f t="shared" si="20"/>
        <v>0</v>
      </c>
    </row>
    <row r="44" spans="1:59" s="23" customFormat="1" ht="23.1" customHeight="1" x14ac:dyDescent="0.35">
      <c r="A44" s="3">
        <v>17</v>
      </c>
      <c r="B44" s="28" t="s">
        <v>39</v>
      </c>
      <c r="C44" s="5" t="s">
        <v>27</v>
      </c>
      <c r="D44" s="2">
        <v>49305</v>
      </c>
      <c r="E44" s="2">
        <v>2416</v>
      </c>
      <c r="F44" s="2">
        <v>0</v>
      </c>
      <c r="G44" s="2">
        <f t="shared" si="0"/>
        <v>51721</v>
      </c>
      <c r="H44" s="418">
        <f t="shared" si="1"/>
        <v>51721</v>
      </c>
      <c r="I44" s="111">
        <f t="shared" si="2"/>
        <v>6673.68</v>
      </c>
      <c r="J44" s="6">
        <v>4</v>
      </c>
      <c r="K44" s="6">
        <v>0</v>
      </c>
      <c r="L44" s="6">
        <v>0</v>
      </c>
      <c r="M44" s="2">
        <f t="shared" si="3"/>
        <v>45047.32</v>
      </c>
      <c r="N44" s="7">
        <v>4618.71</v>
      </c>
      <c r="O44" s="2">
        <f t="shared" si="4"/>
        <v>12643.689999999999</v>
      </c>
      <c r="P44" s="2">
        <f t="shared" si="5"/>
        <v>1887.52</v>
      </c>
      <c r="Q44" s="2">
        <f t="shared" si="6"/>
        <v>1293.02</v>
      </c>
      <c r="R44" s="8">
        <f t="shared" si="7"/>
        <v>4127.6099999999997</v>
      </c>
      <c r="S44" s="9">
        <f t="shared" si="8"/>
        <v>24570.55</v>
      </c>
      <c r="T44" s="10">
        <f t="shared" si="9"/>
        <v>10238</v>
      </c>
      <c r="U44" s="11">
        <f t="shared" si="10"/>
        <v>10238.77</v>
      </c>
      <c r="V44" s="12"/>
      <c r="W44" s="12"/>
      <c r="X44" s="13">
        <f t="shared" ref="X44" si="30">ROUND(T44+U44,2)</f>
        <v>20476.77</v>
      </c>
      <c r="Y44" s="3">
        <v>17</v>
      </c>
      <c r="Z44" s="14">
        <f t="shared" si="11"/>
        <v>6206.5199999999995</v>
      </c>
      <c r="AA44" s="15">
        <v>0</v>
      </c>
      <c r="AB44" s="16">
        <v>100</v>
      </c>
      <c r="AC44" s="2">
        <f t="shared" si="12"/>
        <v>1293.03</v>
      </c>
      <c r="AD44" s="17">
        <v>200</v>
      </c>
      <c r="AE44" s="18">
        <f t="shared" si="13"/>
        <v>20476.77</v>
      </c>
      <c r="AF44" s="19">
        <f t="shared" si="14"/>
        <v>10238.385</v>
      </c>
      <c r="AG44" s="3">
        <v>17</v>
      </c>
      <c r="AH44" s="28" t="s">
        <v>39</v>
      </c>
      <c r="AI44" s="5" t="s">
        <v>27</v>
      </c>
      <c r="AJ44" s="7">
        <v>4618.71</v>
      </c>
      <c r="AK44" s="15">
        <f t="shared" si="15"/>
        <v>4654.8899999999994</v>
      </c>
      <c r="AL44" s="2">
        <v>7988.8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/>
      <c r="AS44" s="2">
        <v>0</v>
      </c>
      <c r="AT44" s="2">
        <f t="shared" si="16"/>
        <v>12643.689999999999</v>
      </c>
      <c r="AU44" s="21">
        <v>200</v>
      </c>
      <c r="AV44" s="21"/>
      <c r="AW44" s="2">
        <v>1687.52</v>
      </c>
      <c r="AX44" s="2">
        <f t="shared" si="17"/>
        <v>1887.52</v>
      </c>
      <c r="AY44" s="2">
        <f t="shared" si="18"/>
        <v>1293.02</v>
      </c>
      <c r="AZ44" s="2">
        <v>0</v>
      </c>
      <c r="BA44" s="2">
        <v>0</v>
      </c>
      <c r="BB44" s="2">
        <v>4071.5</v>
      </c>
      <c r="BC44" s="2">
        <v>56.11</v>
      </c>
      <c r="BD44" s="2">
        <v>0</v>
      </c>
      <c r="BE44" s="2"/>
      <c r="BF44" s="8">
        <f t="shared" si="19"/>
        <v>4127.6099999999997</v>
      </c>
      <c r="BG44" s="22">
        <f t="shared" si="20"/>
        <v>24570.55</v>
      </c>
    </row>
    <row r="45" spans="1:59" s="23" customFormat="1" ht="23.1" customHeight="1" x14ac:dyDescent="0.35">
      <c r="A45" s="3"/>
      <c r="B45" s="28"/>
      <c r="C45" s="25" t="s">
        <v>40</v>
      </c>
      <c r="D45" s="2"/>
      <c r="E45" s="2"/>
      <c r="F45" s="2"/>
      <c r="G45" s="2">
        <f t="shared" si="0"/>
        <v>0</v>
      </c>
      <c r="H45" s="418">
        <f t="shared" si="1"/>
        <v>0</v>
      </c>
      <c r="I45" s="111">
        <f t="shared" si="2"/>
        <v>0</v>
      </c>
      <c r="J45" s="6"/>
      <c r="K45" s="6"/>
      <c r="L45" s="6"/>
      <c r="M45" s="2">
        <f t="shared" si="3"/>
        <v>0</v>
      </c>
      <c r="N45" s="7" t="s">
        <v>1</v>
      </c>
      <c r="O45" s="2">
        <f t="shared" si="4"/>
        <v>0</v>
      </c>
      <c r="P45" s="2">
        <f t="shared" si="5"/>
        <v>0</v>
      </c>
      <c r="Q45" s="2">
        <f t="shared" si="6"/>
        <v>0</v>
      </c>
      <c r="R45" s="8">
        <f t="shared" si="7"/>
        <v>0</v>
      </c>
      <c r="S45" s="9"/>
      <c r="T45" s="10">
        <f t="shared" si="9"/>
        <v>0</v>
      </c>
      <c r="U45" s="11">
        <f t="shared" si="10"/>
        <v>0</v>
      </c>
      <c r="V45" s="12"/>
      <c r="W45" s="12"/>
      <c r="X45" s="13"/>
      <c r="Y45" s="3"/>
      <c r="Z45" s="14">
        <f t="shared" si="11"/>
        <v>0</v>
      </c>
      <c r="AA45" s="6"/>
      <c r="AB45" s="16"/>
      <c r="AC45" s="2">
        <f t="shared" si="12"/>
        <v>0</v>
      </c>
      <c r="AD45" s="27"/>
      <c r="AE45" s="18">
        <f t="shared" si="13"/>
        <v>0</v>
      </c>
      <c r="AF45" s="19">
        <f t="shared" si="14"/>
        <v>0</v>
      </c>
      <c r="AG45" s="3"/>
      <c r="AH45" s="28"/>
      <c r="AI45" s="25" t="s">
        <v>40</v>
      </c>
      <c r="AJ45" s="7" t="s">
        <v>1</v>
      </c>
      <c r="AK45" s="15">
        <f t="shared" si="15"/>
        <v>0</v>
      </c>
      <c r="AL45" s="2"/>
      <c r="AM45" s="2"/>
      <c r="AN45" s="2"/>
      <c r="AO45" s="2"/>
      <c r="AP45" s="2"/>
      <c r="AQ45" s="2"/>
      <c r="AR45" s="2"/>
      <c r="AS45" s="2"/>
      <c r="AT45" s="2">
        <f t="shared" si="16"/>
        <v>0</v>
      </c>
      <c r="AU45" s="6"/>
      <c r="AV45" s="6"/>
      <c r="AW45" s="6"/>
      <c r="AX45" s="2">
        <f t="shared" si="17"/>
        <v>0</v>
      </c>
      <c r="AY45" s="2">
        <f t="shared" si="18"/>
        <v>0</v>
      </c>
      <c r="AZ45" s="6"/>
      <c r="BA45" s="6"/>
      <c r="BB45" s="2"/>
      <c r="BC45" s="2"/>
      <c r="BD45" s="6"/>
      <c r="BE45" s="6"/>
      <c r="BF45" s="8">
        <f t="shared" si="19"/>
        <v>0</v>
      </c>
      <c r="BG45" s="22"/>
    </row>
    <row r="46" spans="1:59" s="23" customFormat="1" ht="23.1" customHeight="1" x14ac:dyDescent="0.35">
      <c r="A46" s="3">
        <v>18</v>
      </c>
      <c r="B46" s="28" t="s">
        <v>133</v>
      </c>
      <c r="C46" s="25" t="s">
        <v>153</v>
      </c>
      <c r="D46" s="2">
        <v>23176</v>
      </c>
      <c r="E46" s="2">
        <v>1205</v>
      </c>
      <c r="F46" s="2"/>
      <c r="G46" s="2">
        <f t="shared" si="0"/>
        <v>24381</v>
      </c>
      <c r="H46" s="418">
        <f t="shared" si="1"/>
        <v>24381</v>
      </c>
      <c r="I46" s="111">
        <f t="shared" si="2"/>
        <v>0</v>
      </c>
      <c r="J46" s="6">
        <v>0</v>
      </c>
      <c r="K46" s="6">
        <v>0</v>
      </c>
      <c r="L46" s="6">
        <v>0</v>
      </c>
      <c r="M46" s="2">
        <f t="shared" si="3"/>
        <v>24381</v>
      </c>
      <c r="N46" s="7">
        <v>114.86</v>
      </c>
      <c r="O46" s="2">
        <f t="shared" si="4"/>
        <v>2194.29</v>
      </c>
      <c r="P46" s="2">
        <f t="shared" si="5"/>
        <v>200</v>
      </c>
      <c r="Q46" s="2">
        <f t="shared" si="6"/>
        <v>609.52</v>
      </c>
      <c r="R46" s="8">
        <f t="shared" si="7"/>
        <v>213.28</v>
      </c>
      <c r="S46" s="9">
        <f t="shared" si="8"/>
        <v>3331.95</v>
      </c>
      <c r="T46" s="10">
        <f t="shared" si="9"/>
        <v>10525</v>
      </c>
      <c r="U46" s="11">
        <f t="shared" si="10"/>
        <v>10524.05</v>
      </c>
      <c r="V46" s="12"/>
      <c r="W46" s="12"/>
      <c r="X46" s="13"/>
      <c r="Y46" s="3">
        <v>18</v>
      </c>
      <c r="Z46" s="14">
        <f t="shared" si="11"/>
        <v>2925.72</v>
      </c>
      <c r="AA46" s="117"/>
      <c r="AB46" s="2">
        <v>100</v>
      </c>
      <c r="AC46" s="2">
        <f t="shared" si="12"/>
        <v>609.53</v>
      </c>
      <c r="AD46" s="17">
        <v>200</v>
      </c>
      <c r="AE46" s="18">
        <f t="shared" si="13"/>
        <v>21049.05</v>
      </c>
      <c r="AF46" s="19">
        <f t="shared" si="14"/>
        <v>10524.525</v>
      </c>
      <c r="AG46" s="3">
        <v>18</v>
      </c>
      <c r="AH46" s="28" t="s">
        <v>133</v>
      </c>
      <c r="AI46" s="25" t="s">
        <v>153</v>
      </c>
      <c r="AJ46" s="7">
        <v>114.86</v>
      </c>
      <c r="AK46" s="15">
        <f t="shared" si="15"/>
        <v>2194.29</v>
      </c>
      <c r="AL46" s="2"/>
      <c r="AM46" s="2"/>
      <c r="AN46" s="2"/>
      <c r="AO46" s="2"/>
      <c r="AP46" s="2"/>
      <c r="AQ46" s="2"/>
      <c r="AR46" s="2"/>
      <c r="AS46" s="2"/>
      <c r="AT46" s="2">
        <f t="shared" si="16"/>
        <v>2194.29</v>
      </c>
      <c r="AU46" s="6">
        <v>200</v>
      </c>
      <c r="AV46" s="6"/>
      <c r="AW46" s="6"/>
      <c r="AX46" s="2">
        <f t="shared" si="17"/>
        <v>200</v>
      </c>
      <c r="AY46" s="2">
        <f t="shared" si="18"/>
        <v>609.52</v>
      </c>
      <c r="AZ46" s="6"/>
      <c r="BA46" s="6"/>
      <c r="BB46" s="2"/>
      <c r="BC46" s="2">
        <v>213.28</v>
      </c>
      <c r="BD46" s="6"/>
      <c r="BE46" s="6"/>
      <c r="BF46" s="8">
        <f t="shared" si="19"/>
        <v>213.28</v>
      </c>
      <c r="BG46" s="22">
        <f t="shared" si="20"/>
        <v>3331.9500000000003</v>
      </c>
    </row>
    <row r="47" spans="1:59" s="23" customFormat="1" ht="23.1" customHeight="1" x14ac:dyDescent="0.35">
      <c r="A47" s="30"/>
      <c r="B47" s="28"/>
      <c r="C47" s="25" t="s">
        <v>158</v>
      </c>
      <c r="D47" s="2"/>
      <c r="E47" s="2"/>
      <c r="F47" s="2"/>
      <c r="G47" s="2">
        <f t="shared" si="0"/>
        <v>0</v>
      </c>
      <c r="H47" s="418">
        <f t="shared" si="1"/>
        <v>0</v>
      </c>
      <c r="I47" s="111">
        <f t="shared" si="2"/>
        <v>0</v>
      </c>
      <c r="J47" s="6"/>
      <c r="K47" s="6"/>
      <c r="L47" s="6"/>
      <c r="M47" s="2">
        <f t="shared" si="3"/>
        <v>0</v>
      </c>
      <c r="N47" s="7"/>
      <c r="O47" s="2">
        <f t="shared" si="4"/>
        <v>0</v>
      </c>
      <c r="P47" s="2">
        <f t="shared" si="5"/>
        <v>0</v>
      </c>
      <c r="Q47" s="2">
        <f t="shared" si="6"/>
        <v>0</v>
      </c>
      <c r="R47" s="8">
        <f t="shared" si="7"/>
        <v>0</v>
      </c>
      <c r="S47" s="9">
        <f t="shared" si="8"/>
        <v>0</v>
      </c>
      <c r="T47" s="10">
        <f t="shared" si="9"/>
        <v>0</v>
      </c>
      <c r="U47" s="11">
        <f t="shared" si="10"/>
        <v>0</v>
      </c>
      <c r="V47" s="12"/>
      <c r="W47" s="12"/>
      <c r="X47" s="13"/>
      <c r="Y47" s="30"/>
      <c r="Z47" s="14">
        <f t="shared" si="11"/>
        <v>0</v>
      </c>
      <c r="AA47" s="117"/>
      <c r="AB47" s="2">
        <f>H47*1%</f>
        <v>0</v>
      </c>
      <c r="AC47" s="2">
        <f t="shared" si="12"/>
        <v>0</v>
      </c>
      <c r="AD47" s="27"/>
      <c r="AE47" s="18">
        <f t="shared" si="13"/>
        <v>0</v>
      </c>
      <c r="AF47" s="19">
        <f t="shared" si="14"/>
        <v>0</v>
      </c>
      <c r="AG47" s="30"/>
      <c r="AH47" s="28"/>
      <c r="AI47" s="25" t="s">
        <v>158</v>
      </c>
      <c r="AJ47" s="7"/>
      <c r="AK47" s="15">
        <f t="shared" si="15"/>
        <v>0</v>
      </c>
      <c r="AL47" s="2"/>
      <c r="AM47" s="2"/>
      <c r="AN47" s="2"/>
      <c r="AO47" s="2"/>
      <c r="AP47" s="2"/>
      <c r="AQ47" s="2"/>
      <c r="AR47" s="2"/>
      <c r="AS47" s="2"/>
      <c r="AT47" s="2">
        <f t="shared" si="16"/>
        <v>0</v>
      </c>
      <c r="AU47" s="6"/>
      <c r="AV47" s="6"/>
      <c r="AW47" s="6"/>
      <c r="AX47" s="2">
        <f t="shared" si="17"/>
        <v>0</v>
      </c>
      <c r="AY47" s="2">
        <f t="shared" si="18"/>
        <v>0</v>
      </c>
      <c r="AZ47" s="6"/>
      <c r="BA47" s="6"/>
      <c r="BB47" s="2"/>
      <c r="BC47" s="2"/>
      <c r="BD47" s="6"/>
      <c r="BE47" s="6"/>
      <c r="BF47" s="8">
        <f t="shared" si="19"/>
        <v>0</v>
      </c>
      <c r="BG47" s="22">
        <f t="shared" si="20"/>
        <v>0</v>
      </c>
    </row>
    <row r="48" spans="1:59" s="23" customFormat="1" ht="23.1" customHeight="1" x14ac:dyDescent="0.35">
      <c r="A48" s="3">
        <v>19</v>
      </c>
      <c r="B48" s="28" t="s">
        <v>134</v>
      </c>
      <c r="C48" s="25" t="s">
        <v>153</v>
      </c>
      <c r="D48" s="2">
        <v>19744</v>
      </c>
      <c r="E48" s="2">
        <v>790</v>
      </c>
      <c r="F48" s="2"/>
      <c r="G48" s="2">
        <f t="shared" si="0"/>
        <v>20534</v>
      </c>
      <c r="H48" s="418">
        <f t="shared" si="1"/>
        <v>20534</v>
      </c>
      <c r="I48" s="111">
        <f t="shared" si="2"/>
        <v>0</v>
      </c>
      <c r="J48" s="6">
        <v>0</v>
      </c>
      <c r="K48" s="6">
        <v>0</v>
      </c>
      <c r="L48" s="6">
        <v>0</v>
      </c>
      <c r="M48" s="2">
        <f t="shared" si="3"/>
        <v>20534</v>
      </c>
      <c r="N48" s="7"/>
      <c r="O48" s="2">
        <f t="shared" si="4"/>
        <v>1848.06</v>
      </c>
      <c r="P48" s="2">
        <f t="shared" si="5"/>
        <v>200</v>
      </c>
      <c r="Q48" s="2">
        <f t="shared" si="6"/>
        <v>513.35</v>
      </c>
      <c r="R48" s="8">
        <f t="shared" si="7"/>
        <v>156.11000000000001</v>
      </c>
      <c r="S48" s="9">
        <f t="shared" si="8"/>
        <v>2717.52</v>
      </c>
      <c r="T48" s="10">
        <f t="shared" si="9"/>
        <v>8908</v>
      </c>
      <c r="U48" s="11">
        <f t="shared" si="10"/>
        <v>8908.48</v>
      </c>
      <c r="V48" s="12"/>
      <c r="W48" s="12"/>
      <c r="X48" s="13"/>
      <c r="Y48" s="3">
        <v>19</v>
      </c>
      <c r="Z48" s="14">
        <f t="shared" si="11"/>
        <v>2464.08</v>
      </c>
      <c r="AA48" s="117"/>
      <c r="AB48" s="16">
        <v>100</v>
      </c>
      <c r="AC48" s="2">
        <f t="shared" si="12"/>
        <v>513.35</v>
      </c>
      <c r="AD48" s="17">
        <v>200</v>
      </c>
      <c r="AE48" s="18">
        <f t="shared" si="13"/>
        <v>17816.48</v>
      </c>
      <c r="AF48" s="19">
        <f t="shared" si="14"/>
        <v>8908.24</v>
      </c>
      <c r="AG48" s="3">
        <v>19</v>
      </c>
      <c r="AH48" s="28" t="s">
        <v>134</v>
      </c>
      <c r="AI48" s="25" t="s">
        <v>153</v>
      </c>
      <c r="AJ48" s="7"/>
      <c r="AK48" s="15">
        <f t="shared" si="15"/>
        <v>1848.06</v>
      </c>
      <c r="AL48" s="2"/>
      <c r="AM48" s="2"/>
      <c r="AN48" s="2"/>
      <c r="AO48" s="2"/>
      <c r="AP48" s="2"/>
      <c r="AQ48" s="2"/>
      <c r="AR48" s="2"/>
      <c r="AS48" s="2"/>
      <c r="AT48" s="2">
        <f t="shared" si="16"/>
        <v>1848.06</v>
      </c>
      <c r="AU48" s="6">
        <v>200</v>
      </c>
      <c r="AV48" s="6"/>
      <c r="AW48" s="6"/>
      <c r="AX48" s="2">
        <f t="shared" si="17"/>
        <v>200</v>
      </c>
      <c r="AY48" s="2">
        <f t="shared" si="18"/>
        <v>513.35</v>
      </c>
      <c r="AZ48" s="6"/>
      <c r="BA48" s="6"/>
      <c r="BB48" s="2">
        <v>100</v>
      </c>
      <c r="BC48" s="2">
        <v>56.11</v>
      </c>
      <c r="BD48" s="6"/>
      <c r="BE48" s="6"/>
      <c r="BF48" s="8">
        <f t="shared" si="19"/>
        <v>156.11000000000001</v>
      </c>
      <c r="BG48" s="22">
        <f t="shared" si="20"/>
        <v>2717.52</v>
      </c>
    </row>
    <row r="49" spans="1:59" s="23" customFormat="1" ht="23.1" customHeight="1" x14ac:dyDescent="0.35">
      <c r="A49" s="3"/>
      <c r="B49" s="28"/>
      <c r="C49" s="25" t="s">
        <v>159</v>
      </c>
      <c r="D49" s="2"/>
      <c r="E49" s="2"/>
      <c r="F49" s="2"/>
      <c r="G49" s="2">
        <f t="shared" si="0"/>
        <v>0</v>
      </c>
      <c r="H49" s="418">
        <f t="shared" si="1"/>
        <v>0</v>
      </c>
      <c r="I49" s="111">
        <f t="shared" si="2"/>
        <v>0</v>
      </c>
      <c r="J49" s="6"/>
      <c r="K49" s="6"/>
      <c r="L49" s="6"/>
      <c r="M49" s="2">
        <f t="shared" si="3"/>
        <v>0</v>
      </c>
      <c r="N49" s="7"/>
      <c r="O49" s="2">
        <f t="shared" si="4"/>
        <v>0</v>
      </c>
      <c r="P49" s="2">
        <f t="shared" si="5"/>
        <v>0</v>
      </c>
      <c r="Q49" s="2">
        <f t="shared" si="6"/>
        <v>0</v>
      </c>
      <c r="R49" s="8">
        <f t="shared" si="7"/>
        <v>0</v>
      </c>
      <c r="S49" s="9">
        <f t="shared" si="8"/>
        <v>0</v>
      </c>
      <c r="T49" s="10">
        <f t="shared" si="9"/>
        <v>0</v>
      </c>
      <c r="U49" s="11">
        <f t="shared" si="10"/>
        <v>0</v>
      </c>
      <c r="V49" s="12"/>
      <c r="W49" s="12"/>
      <c r="X49" s="13"/>
      <c r="Y49" s="3"/>
      <c r="Z49" s="14">
        <f t="shared" si="11"/>
        <v>0</v>
      </c>
      <c r="AA49" s="117"/>
      <c r="AB49" s="33"/>
      <c r="AC49" s="2">
        <f t="shared" si="12"/>
        <v>0</v>
      </c>
      <c r="AD49" s="27"/>
      <c r="AE49" s="18">
        <f t="shared" si="13"/>
        <v>0</v>
      </c>
      <c r="AF49" s="19">
        <f t="shared" si="14"/>
        <v>0</v>
      </c>
      <c r="AG49" s="3"/>
      <c r="AH49" s="28"/>
      <c r="AI49" s="25" t="s">
        <v>159</v>
      </c>
      <c r="AJ49" s="7"/>
      <c r="AK49" s="15">
        <f t="shared" si="15"/>
        <v>0</v>
      </c>
      <c r="AL49" s="2"/>
      <c r="AM49" s="2"/>
      <c r="AN49" s="2"/>
      <c r="AO49" s="2"/>
      <c r="AP49" s="2"/>
      <c r="AQ49" s="2"/>
      <c r="AR49" s="2"/>
      <c r="AS49" s="2"/>
      <c r="AT49" s="2">
        <f t="shared" si="16"/>
        <v>0</v>
      </c>
      <c r="AU49" s="6"/>
      <c r="AV49" s="6"/>
      <c r="AW49" s="6"/>
      <c r="AX49" s="2">
        <f t="shared" si="17"/>
        <v>0</v>
      </c>
      <c r="AY49" s="2">
        <f t="shared" si="18"/>
        <v>0</v>
      </c>
      <c r="AZ49" s="6"/>
      <c r="BA49" s="6"/>
      <c r="BB49" s="2"/>
      <c r="BC49" s="2"/>
      <c r="BD49" s="6"/>
      <c r="BE49" s="6"/>
      <c r="BF49" s="8">
        <f t="shared" si="19"/>
        <v>0</v>
      </c>
      <c r="BG49" s="22">
        <f t="shared" si="20"/>
        <v>0</v>
      </c>
    </row>
    <row r="50" spans="1:59" s="23" customFormat="1" ht="23.1" customHeight="1" x14ac:dyDescent="0.35">
      <c r="A50" s="3">
        <v>20</v>
      </c>
      <c r="B50" s="28" t="s">
        <v>135</v>
      </c>
      <c r="C50" s="25" t="s">
        <v>153</v>
      </c>
      <c r="D50" s="2">
        <v>17553</v>
      </c>
      <c r="E50" s="2">
        <v>702</v>
      </c>
      <c r="F50" s="2"/>
      <c r="G50" s="2">
        <f t="shared" si="0"/>
        <v>18255</v>
      </c>
      <c r="H50" s="418">
        <f t="shared" si="1"/>
        <v>18255</v>
      </c>
      <c r="I50" s="111">
        <f t="shared" si="2"/>
        <v>0</v>
      </c>
      <c r="J50" s="6">
        <v>0</v>
      </c>
      <c r="K50" s="6">
        <v>0</v>
      </c>
      <c r="L50" s="6">
        <v>0</v>
      </c>
      <c r="M50" s="2">
        <f t="shared" si="3"/>
        <v>18255</v>
      </c>
      <c r="N50" s="7"/>
      <c r="O50" s="2">
        <f t="shared" si="4"/>
        <v>1642.95</v>
      </c>
      <c r="P50" s="2">
        <f t="shared" si="5"/>
        <v>200</v>
      </c>
      <c r="Q50" s="2">
        <f t="shared" si="6"/>
        <v>456.37</v>
      </c>
      <c r="R50" s="8">
        <f t="shared" si="7"/>
        <v>213.28</v>
      </c>
      <c r="S50" s="9">
        <f t="shared" si="8"/>
        <v>2512.6</v>
      </c>
      <c r="T50" s="10">
        <f t="shared" si="9"/>
        <v>7871</v>
      </c>
      <c r="U50" s="11">
        <f t="shared" si="10"/>
        <v>7871.4</v>
      </c>
      <c r="V50" s="12"/>
      <c r="W50" s="12"/>
      <c r="X50" s="13"/>
      <c r="Y50" s="3">
        <v>20</v>
      </c>
      <c r="Z50" s="14">
        <f t="shared" si="11"/>
        <v>2190.6</v>
      </c>
      <c r="AA50" s="117"/>
      <c r="AB50" s="16">
        <v>100</v>
      </c>
      <c r="AC50" s="2">
        <f t="shared" si="12"/>
        <v>456.38</v>
      </c>
      <c r="AD50" s="17">
        <v>200</v>
      </c>
      <c r="AE50" s="18">
        <f t="shared" si="13"/>
        <v>15742.4</v>
      </c>
      <c r="AF50" s="19">
        <f t="shared" si="14"/>
        <v>7871.2</v>
      </c>
      <c r="AG50" s="3">
        <v>20</v>
      </c>
      <c r="AH50" s="28" t="s">
        <v>135</v>
      </c>
      <c r="AI50" s="25" t="s">
        <v>153</v>
      </c>
      <c r="AJ50" s="7"/>
      <c r="AK50" s="15">
        <f t="shared" si="15"/>
        <v>1642.95</v>
      </c>
      <c r="AL50" s="2"/>
      <c r="AM50" s="2"/>
      <c r="AN50" s="2"/>
      <c r="AO50" s="2"/>
      <c r="AP50" s="2"/>
      <c r="AQ50" s="2"/>
      <c r="AR50" s="2"/>
      <c r="AS50" s="2"/>
      <c r="AT50" s="2">
        <f t="shared" si="16"/>
        <v>1642.95</v>
      </c>
      <c r="AU50" s="6">
        <v>200</v>
      </c>
      <c r="AV50" s="6"/>
      <c r="AW50" s="6"/>
      <c r="AX50" s="2">
        <f t="shared" si="17"/>
        <v>200</v>
      </c>
      <c r="AY50" s="2">
        <f t="shared" si="18"/>
        <v>456.37</v>
      </c>
      <c r="AZ50" s="6"/>
      <c r="BA50" s="6"/>
      <c r="BB50" s="2"/>
      <c r="BC50" s="2">
        <v>213.28</v>
      </c>
      <c r="BD50" s="6"/>
      <c r="BE50" s="6"/>
      <c r="BF50" s="8">
        <f t="shared" si="19"/>
        <v>213.28</v>
      </c>
      <c r="BG50" s="22">
        <f t="shared" si="20"/>
        <v>2512.6000000000004</v>
      </c>
    </row>
    <row r="51" spans="1:59" s="23" customFormat="1" ht="23.1" customHeight="1" x14ac:dyDescent="0.35">
      <c r="A51" s="3"/>
      <c r="B51" s="28"/>
      <c r="C51" s="25" t="s">
        <v>154</v>
      </c>
      <c r="D51" s="2"/>
      <c r="E51" s="2"/>
      <c r="F51" s="2"/>
      <c r="G51" s="2">
        <f t="shared" si="0"/>
        <v>0</v>
      </c>
      <c r="H51" s="418">
        <f t="shared" si="1"/>
        <v>0</v>
      </c>
      <c r="I51" s="111">
        <f t="shared" si="2"/>
        <v>0</v>
      </c>
      <c r="J51" s="6"/>
      <c r="K51" s="6"/>
      <c r="L51" s="6"/>
      <c r="M51" s="2">
        <f t="shared" si="3"/>
        <v>0</v>
      </c>
      <c r="N51" s="7"/>
      <c r="O51" s="2">
        <f t="shared" si="4"/>
        <v>0</v>
      </c>
      <c r="P51" s="2">
        <f t="shared" si="5"/>
        <v>0</v>
      </c>
      <c r="Q51" s="2">
        <f t="shared" si="6"/>
        <v>0</v>
      </c>
      <c r="R51" s="8">
        <f t="shared" si="7"/>
        <v>0</v>
      </c>
      <c r="S51" s="9">
        <f t="shared" si="8"/>
        <v>0</v>
      </c>
      <c r="T51" s="10">
        <f t="shared" si="9"/>
        <v>0</v>
      </c>
      <c r="U51" s="11">
        <f t="shared" si="10"/>
        <v>0</v>
      </c>
      <c r="V51" s="12"/>
      <c r="W51" s="12"/>
      <c r="X51" s="13"/>
      <c r="Y51" s="3"/>
      <c r="Z51" s="14">
        <f t="shared" si="11"/>
        <v>0</v>
      </c>
      <c r="AA51" s="117"/>
      <c r="AB51" s="16"/>
      <c r="AC51" s="2">
        <f t="shared" si="12"/>
        <v>0</v>
      </c>
      <c r="AD51" s="27"/>
      <c r="AE51" s="18">
        <f t="shared" si="13"/>
        <v>0</v>
      </c>
      <c r="AF51" s="19">
        <f t="shared" si="14"/>
        <v>0</v>
      </c>
      <c r="AG51" s="3"/>
      <c r="AH51" s="28"/>
      <c r="AI51" s="25" t="s">
        <v>154</v>
      </c>
      <c r="AJ51" s="7"/>
      <c r="AK51" s="15">
        <f t="shared" si="15"/>
        <v>0</v>
      </c>
      <c r="AL51" s="2"/>
      <c r="AM51" s="2"/>
      <c r="AN51" s="2"/>
      <c r="AO51" s="2"/>
      <c r="AP51" s="2"/>
      <c r="AQ51" s="2"/>
      <c r="AR51" s="2"/>
      <c r="AS51" s="2"/>
      <c r="AT51" s="2">
        <f t="shared" si="16"/>
        <v>0</v>
      </c>
      <c r="AU51" s="6"/>
      <c r="AV51" s="6"/>
      <c r="AW51" s="6"/>
      <c r="AX51" s="2">
        <f t="shared" si="17"/>
        <v>0</v>
      </c>
      <c r="AY51" s="2">
        <f t="shared" si="18"/>
        <v>0</v>
      </c>
      <c r="AZ51" s="6"/>
      <c r="BA51" s="6"/>
      <c r="BB51" s="2"/>
      <c r="BC51" s="2"/>
      <c r="BD51" s="6"/>
      <c r="BE51" s="6"/>
      <c r="BF51" s="8">
        <f t="shared" si="19"/>
        <v>0</v>
      </c>
      <c r="BG51" s="22">
        <f t="shared" si="20"/>
        <v>0</v>
      </c>
    </row>
    <row r="52" spans="1:59" s="23" customFormat="1" ht="23.1" customHeight="1" x14ac:dyDescent="0.35">
      <c r="A52" s="3">
        <v>21</v>
      </c>
      <c r="B52" s="28" t="s">
        <v>83</v>
      </c>
      <c r="C52" s="25" t="s">
        <v>84</v>
      </c>
      <c r="D52" s="2">
        <v>36619</v>
      </c>
      <c r="E52" s="2">
        <v>1794</v>
      </c>
      <c r="F52" s="2">
        <v>0</v>
      </c>
      <c r="G52" s="2">
        <f t="shared" si="0"/>
        <v>38413</v>
      </c>
      <c r="H52" s="418">
        <f t="shared" si="1"/>
        <v>38413</v>
      </c>
      <c r="I52" s="111">
        <f t="shared" si="2"/>
        <v>0</v>
      </c>
      <c r="J52" s="6">
        <v>0</v>
      </c>
      <c r="K52" s="6">
        <v>0</v>
      </c>
      <c r="L52" s="6">
        <v>0</v>
      </c>
      <c r="M52" s="2">
        <f t="shared" si="3"/>
        <v>38413</v>
      </c>
      <c r="N52" s="7">
        <v>2025.85</v>
      </c>
      <c r="O52" s="2">
        <f t="shared" si="4"/>
        <v>19951.7</v>
      </c>
      <c r="P52" s="2">
        <f t="shared" si="5"/>
        <v>200</v>
      </c>
      <c r="Q52" s="2">
        <f t="shared" si="6"/>
        <v>960.32</v>
      </c>
      <c r="R52" s="8">
        <f t="shared" si="7"/>
        <v>156.11000000000001</v>
      </c>
      <c r="S52" s="9">
        <f t="shared" si="8"/>
        <v>23293.98</v>
      </c>
      <c r="T52" s="10">
        <f t="shared" si="9"/>
        <v>7560</v>
      </c>
      <c r="U52" s="11">
        <f t="shared" si="10"/>
        <v>7559.02</v>
      </c>
      <c r="V52" s="12"/>
      <c r="W52" s="12"/>
      <c r="X52" s="13">
        <f t="shared" ref="X52" si="31">ROUND(T52+U52,2)</f>
        <v>15119.02</v>
      </c>
      <c r="Y52" s="3">
        <v>21</v>
      </c>
      <c r="Z52" s="14">
        <f t="shared" si="11"/>
        <v>4609.5599999999995</v>
      </c>
      <c r="AA52" s="15">
        <v>0</v>
      </c>
      <c r="AB52" s="16">
        <v>100</v>
      </c>
      <c r="AC52" s="2">
        <f t="shared" si="12"/>
        <v>960.33</v>
      </c>
      <c r="AD52" s="17">
        <v>200</v>
      </c>
      <c r="AE52" s="18">
        <f t="shared" si="13"/>
        <v>15119.02</v>
      </c>
      <c r="AF52" s="19">
        <f t="shared" si="14"/>
        <v>7559.51</v>
      </c>
      <c r="AG52" s="3">
        <v>21</v>
      </c>
      <c r="AH52" s="28" t="s">
        <v>83</v>
      </c>
      <c r="AI52" s="25" t="s">
        <v>84</v>
      </c>
      <c r="AJ52" s="7">
        <v>2025.85</v>
      </c>
      <c r="AK52" s="15">
        <f t="shared" si="15"/>
        <v>3457.17</v>
      </c>
      <c r="AL52" s="2">
        <v>0</v>
      </c>
      <c r="AM52" s="2">
        <v>500</v>
      </c>
      <c r="AN52" s="2">
        <v>9634.44</v>
      </c>
      <c r="AO52" s="2">
        <v>0</v>
      </c>
      <c r="AP52" s="2">
        <v>0</v>
      </c>
      <c r="AQ52" s="2">
        <v>5048.97</v>
      </c>
      <c r="AR52" s="2"/>
      <c r="AS52" s="2">
        <v>1311.12</v>
      </c>
      <c r="AT52" s="2">
        <f t="shared" si="16"/>
        <v>19951.7</v>
      </c>
      <c r="AU52" s="21">
        <v>200</v>
      </c>
      <c r="AV52" s="21"/>
      <c r="AW52" s="2">
        <v>0</v>
      </c>
      <c r="AX52" s="2">
        <f t="shared" si="17"/>
        <v>200</v>
      </c>
      <c r="AY52" s="2">
        <f t="shared" si="18"/>
        <v>960.32</v>
      </c>
      <c r="AZ52" s="2">
        <v>0</v>
      </c>
      <c r="BA52" s="2">
        <v>0</v>
      </c>
      <c r="BB52" s="16">
        <v>100</v>
      </c>
      <c r="BC52" s="2">
        <v>56.11</v>
      </c>
      <c r="BD52" s="2">
        <v>0</v>
      </c>
      <c r="BE52" s="2">
        <v>0</v>
      </c>
      <c r="BF52" s="8">
        <f t="shared" si="19"/>
        <v>156.11000000000001</v>
      </c>
      <c r="BG52" s="22">
        <f t="shared" si="20"/>
        <v>23293.98</v>
      </c>
    </row>
    <row r="53" spans="1:59" s="29" customFormat="1" ht="23.1" customHeight="1" x14ac:dyDescent="0.35">
      <c r="A53" s="30"/>
      <c r="B53" s="28"/>
      <c r="C53" s="25" t="s">
        <v>85</v>
      </c>
      <c r="D53" s="2"/>
      <c r="E53" s="2"/>
      <c r="F53" s="2"/>
      <c r="G53" s="2">
        <f t="shared" si="0"/>
        <v>0</v>
      </c>
      <c r="H53" s="418">
        <f t="shared" si="1"/>
        <v>0</v>
      </c>
      <c r="I53" s="111">
        <f t="shared" si="2"/>
        <v>0</v>
      </c>
      <c r="J53" s="6"/>
      <c r="K53" s="6"/>
      <c r="L53" s="6"/>
      <c r="M53" s="2">
        <f t="shared" si="3"/>
        <v>0</v>
      </c>
      <c r="N53" s="7"/>
      <c r="O53" s="2">
        <f t="shared" si="4"/>
        <v>0</v>
      </c>
      <c r="P53" s="2">
        <f t="shared" si="5"/>
        <v>0</v>
      </c>
      <c r="Q53" s="2">
        <f t="shared" si="6"/>
        <v>0</v>
      </c>
      <c r="R53" s="8">
        <f t="shared" si="7"/>
        <v>0</v>
      </c>
      <c r="S53" s="9">
        <f t="shared" si="8"/>
        <v>0</v>
      </c>
      <c r="T53" s="10">
        <f t="shared" si="9"/>
        <v>0</v>
      </c>
      <c r="U53" s="11">
        <f t="shared" si="10"/>
        <v>0</v>
      </c>
      <c r="V53" s="12"/>
      <c r="W53" s="12"/>
      <c r="X53" s="13"/>
      <c r="Y53" s="30"/>
      <c r="Z53" s="14">
        <f t="shared" si="11"/>
        <v>0</v>
      </c>
      <c r="AA53" s="2"/>
      <c r="AB53" s="16"/>
      <c r="AC53" s="2">
        <f t="shared" si="12"/>
        <v>0</v>
      </c>
      <c r="AD53" s="27"/>
      <c r="AE53" s="18">
        <f t="shared" si="13"/>
        <v>0</v>
      </c>
      <c r="AF53" s="19">
        <f t="shared" si="14"/>
        <v>0</v>
      </c>
      <c r="AG53" s="30"/>
      <c r="AH53" s="28"/>
      <c r="AI53" s="25" t="s">
        <v>85</v>
      </c>
      <c r="AJ53" s="7"/>
      <c r="AK53" s="15">
        <f t="shared" si="15"/>
        <v>0</v>
      </c>
      <c r="AL53" s="2"/>
      <c r="AM53" s="2"/>
      <c r="AN53" s="2"/>
      <c r="AO53" s="2"/>
      <c r="AP53" s="2"/>
      <c r="AQ53" s="2"/>
      <c r="AR53" s="2"/>
      <c r="AS53" s="2"/>
      <c r="AT53" s="2">
        <f t="shared" si="16"/>
        <v>0</v>
      </c>
      <c r="AU53" s="21"/>
      <c r="AV53" s="21"/>
      <c r="AW53" s="2"/>
      <c r="AX53" s="2">
        <f t="shared" si="17"/>
        <v>0</v>
      </c>
      <c r="AY53" s="2">
        <f t="shared" si="18"/>
        <v>0</v>
      </c>
      <c r="AZ53" s="2"/>
      <c r="BA53" s="2"/>
      <c r="BB53" s="2"/>
      <c r="BC53" s="2"/>
      <c r="BD53" s="2"/>
      <c r="BE53" s="2"/>
      <c r="BF53" s="8">
        <f t="shared" si="19"/>
        <v>0</v>
      </c>
      <c r="BG53" s="22">
        <f t="shared" si="20"/>
        <v>0</v>
      </c>
    </row>
    <row r="54" spans="1:59" s="23" customFormat="1" ht="23.1" customHeight="1" x14ac:dyDescent="0.35">
      <c r="A54" s="3">
        <v>22</v>
      </c>
      <c r="B54" s="4" t="s">
        <v>41</v>
      </c>
      <c r="C54" s="5" t="s">
        <v>42</v>
      </c>
      <c r="D54" s="2">
        <v>93043</v>
      </c>
      <c r="E54" s="2">
        <v>4187</v>
      </c>
      <c r="F54" s="2">
        <v>0</v>
      </c>
      <c r="G54" s="2">
        <f t="shared" si="0"/>
        <v>97230</v>
      </c>
      <c r="H54" s="418">
        <f t="shared" si="1"/>
        <v>97230</v>
      </c>
      <c r="I54" s="111">
        <f t="shared" si="2"/>
        <v>4083.92</v>
      </c>
      <c r="J54" s="6">
        <v>1</v>
      </c>
      <c r="K54" s="6">
        <v>2</v>
      </c>
      <c r="L54" s="6">
        <v>25</v>
      </c>
      <c r="M54" s="2">
        <f t="shared" si="3"/>
        <v>93146.08</v>
      </c>
      <c r="N54" s="7">
        <v>15746.08</v>
      </c>
      <c r="O54" s="2">
        <f t="shared" si="4"/>
        <v>19986.620000000003</v>
      </c>
      <c r="P54" s="2">
        <f t="shared" si="5"/>
        <v>200</v>
      </c>
      <c r="Q54" s="2">
        <f t="shared" si="6"/>
        <v>2430.75</v>
      </c>
      <c r="R54" s="8">
        <f t="shared" si="7"/>
        <v>56.11</v>
      </c>
      <c r="S54" s="9">
        <f t="shared" si="8"/>
        <v>38419.56</v>
      </c>
      <c r="T54" s="10">
        <f t="shared" si="9"/>
        <v>27363</v>
      </c>
      <c r="U54" s="11">
        <f t="shared" si="10"/>
        <v>27363.520000000004</v>
      </c>
      <c r="V54" s="12"/>
      <c r="W54" s="12"/>
      <c r="X54" s="13">
        <f t="shared" ref="X54" si="32">ROUND(T54+U54,2)</f>
        <v>54726.52</v>
      </c>
      <c r="Y54" s="3">
        <v>22</v>
      </c>
      <c r="Z54" s="14">
        <f t="shared" si="11"/>
        <v>11667.6</v>
      </c>
      <c r="AA54" s="15">
        <v>0</v>
      </c>
      <c r="AB54" s="2">
        <v>100</v>
      </c>
      <c r="AC54" s="2">
        <f t="shared" si="12"/>
        <v>2430.75</v>
      </c>
      <c r="AD54" s="17">
        <v>200</v>
      </c>
      <c r="AE54" s="18">
        <f t="shared" si="13"/>
        <v>54726.520000000004</v>
      </c>
      <c r="AF54" s="19">
        <f t="shared" si="14"/>
        <v>27363.260000000002</v>
      </c>
      <c r="AG54" s="3">
        <v>22</v>
      </c>
      <c r="AH54" s="4" t="s">
        <v>41</v>
      </c>
      <c r="AI54" s="5" t="s">
        <v>42</v>
      </c>
      <c r="AJ54" s="7">
        <v>15746.08</v>
      </c>
      <c r="AK54" s="15">
        <f t="shared" si="15"/>
        <v>8750.6999999999989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8902.59</v>
      </c>
      <c r="AR54" s="2">
        <v>2333.33</v>
      </c>
      <c r="AS54" s="2">
        <v>0</v>
      </c>
      <c r="AT54" s="2">
        <f t="shared" si="16"/>
        <v>19986.620000000003</v>
      </c>
      <c r="AU54" s="21">
        <v>200</v>
      </c>
      <c r="AV54" s="21"/>
      <c r="AW54" s="2">
        <v>0</v>
      </c>
      <c r="AX54" s="2">
        <f t="shared" si="17"/>
        <v>200</v>
      </c>
      <c r="AY54" s="2">
        <f t="shared" si="18"/>
        <v>2430.75</v>
      </c>
      <c r="AZ54" s="2"/>
      <c r="BA54" s="35"/>
      <c r="BB54" s="2">
        <v>0</v>
      </c>
      <c r="BC54" s="2">
        <v>56.11</v>
      </c>
      <c r="BD54" s="2">
        <v>0</v>
      </c>
      <c r="BE54" s="2">
        <v>0</v>
      </c>
      <c r="BF54" s="8">
        <f t="shared" si="19"/>
        <v>56.11</v>
      </c>
      <c r="BG54" s="22">
        <f t="shared" si="20"/>
        <v>38419.560000000005</v>
      </c>
    </row>
    <row r="55" spans="1:59" s="23" customFormat="1" ht="23.1" customHeight="1" x14ac:dyDescent="0.35">
      <c r="A55" s="3"/>
      <c r="B55" s="28"/>
      <c r="C55" s="25" t="s">
        <v>43</v>
      </c>
      <c r="D55" s="2"/>
      <c r="E55" s="2"/>
      <c r="F55" s="2"/>
      <c r="G55" s="2">
        <f t="shared" si="0"/>
        <v>0</v>
      </c>
      <c r="H55" s="418">
        <f t="shared" si="1"/>
        <v>0</v>
      </c>
      <c r="I55" s="111">
        <f t="shared" si="2"/>
        <v>0</v>
      </c>
      <c r="J55" s="6"/>
      <c r="K55" s="6"/>
      <c r="L55" s="6"/>
      <c r="M55" s="2">
        <f t="shared" si="3"/>
        <v>0</v>
      </c>
      <c r="N55" s="7"/>
      <c r="O55" s="2">
        <f t="shared" si="4"/>
        <v>0</v>
      </c>
      <c r="P55" s="2">
        <f t="shared" si="5"/>
        <v>0</v>
      </c>
      <c r="Q55" s="2">
        <f t="shared" si="6"/>
        <v>0</v>
      </c>
      <c r="R55" s="8">
        <f t="shared" si="7"/>
        <v>0</v>
      </c>
      <c r="S55" s="9">
        <f t="shared" si="8"/>
        <v>0</v>
      </c>
      <c r="T55" s="10">
        <f t="shared" si="9"/>
        <v>0</v>
      </c>
      <c r="U55" s="11">
        <f t="shared" si="10"/>
        <v>0</v>
      </c>
      <c r="V55" s="12"/>
      <c r="W55" s="12"/>
      <c r="X55" s="13"/>
      <c r="Y55" s="3"/>
      <c r="Z55" s="14">
        <f t="shared" si="11"/>
        <v>0</v>
      </c>
      <c r="AA55" s="6"/>
      <c r="AB55" s="2">
        <f>H55*1%</f>
        <v>0</v>
      </c>
      <c r="AC55" s="2">
        <f t="shared" si="12"/>
        <v>0</v>
      </c>
      <c r="AD55" s="27"/>
      <c r="AE55" s="18">
        <f t="shared" si="13"/>
        <v>0</v>
      </c>
      <c r="AF55" s="19">
        <f t="shared" si="14"/>
        <v>0</v>
      </c>
      <c r="AG55" s="3"/>
      <c r="AH55" s="28"/>
      <c r="AI55" s="25" t="s">
        <v>43</v>
      </c>
      <c r="AJ55" s="7"/>
      <c r="AK55" s="15">
        <f t="shared" si="15"/>
        <v>0</v>
      </c>
      <c r="AL55" s="2"/>
      <c r="AM55" s="2"/>
      <c r="AN55" s="2"/>
      <c r="AO55" s="2"/>
      <c r="AP55" s="2"/>
      <c r="AQ55" s="2"/>
      <c r="AR55" s="2"/>
      <c r="AS55" s="2"/>
      <c r="AT55" s="2">
        <f t="shared" si="16"/>
        <v>0</v>
      </c>
      <c r="AU55" s="2"/>
      <c r="AV55" s="2"/>
      <c r="AW55" s="2"/>
      <c r="AX55" s="2">
        <f t="shared" si="17"/>
        <v>0</v>
      </c>
      <c r="AY55" s="2">
        <f t="shared" si="18"/>
        <v>0</v>
      </c>
      <c r="AZ55" s="2"/>
      <c r="BA55" s="2"/>
      <c r="BB55" s="2"/>
      <c r="BC55" s="2"/>
      <c r="BD55" s="2"/>
      <c r="BE55" s="2"/>
      <c r="BF55" s="8">
        <f t="shared" si="19"/>
        <v>0</v>
      </c>
      <c r="BG55" s="22">
        <f t="shared" si="20"/>
        <v>0</v>
      </c>
    </row>
    <row r="56" spans="1:59" s="29" customFormat="1" ht="23.1" customHeight="1" x14ac:dyDescent="0.35">
      <c r="A56" s="3">
        <v>23</v>
      </c>
      <c r="B56" s="28" t="s">
        <v>44</v>
      </c>
      <c r="C56" s="25" t="s">
        <v>27</v>
      </c>
      <c r="D56" s="2">
        <v>13109</v>
      </c>
      <c r="E56" s="2">
        <v>524</v>
      </c>
      <c r="F56" s="2">
        <v>115</v>
      </c>
      <c r="G56" s="2">
        <f t="shared" si="0"/>
        <v>13748</v>
      </c>
      <c r="H56" s="418">
        <f t="shared" si="1"/>
        <v>13748</v>
      </c>
      <c r="I56" s="111">
        <f t="shared" si="2"/>
        <v>0</v>
      </c>
      <c r="J56" s="6">
        <v>0</v>
      </c>
      <c r="K56" s="6">
        <v>0</v>
      </c>
      <c r="L56" s="6">
        <v>0</v>
      </c>
      <c r="M56" s="2">
        <f t="shared" si="3"/>
        <v>13748</v>
      </c>
      <c r="N56" s="7">
        <v>0</v>
      </c>
      <c r="O56" s="2">
        <f t="shared" si="4"/>
        <v>1237.32</v>
      </c>
      <c r="P56" s="2">
        <f t="shared" si="5"/>
        <v>200</v>
      </c>
      <c r="Q56" s="2">
        <f t="shared" si="6"/>
        <v>343.7</v>
      </c>
      <c r="R56" s="8">
        <f t="shared" si="7"/>
        <v>56.11</v>
      </c>
      <c r="S56" s="9">
        <f t="shared" si="8"/>
        <v>1837.13</v>
      </c>
      <c r="T56" s="10">
        <f t="shared" si="9"/>
        <v>5955</v>
      </c>
      <c r="U56" s="11">
        <f t="shared" si="10"/>
        <v>5955.869999999999</v>
      </c>
      <c r="V56" s="12"/>
      <c r="W56" s="12"/>
      <c r="X56" s="13">
        <f t="shared" ref="X56" si="33">ROUND(T56+U56,2)</f>
        <v>11910.87</v>
      </c>
      <c r="Y56" s="3">
        <v>23</v>
      </c>
      <c r="Z56" s="14">
        <f t="shared" si="11"/>
        <v>1649.76</v>
      </c>
      <c r="AA56" s="15">
        <v>0</v>
      </c>
      <c r="AB56" s="16">
        <v>100</v>
      </c>
      <c r="AC56" s="2">
        <f t="shared" si="12"/>
        <v>343.7</v>
      </c>
      <c r="AD56" s="17">
        <v>200</v>
      </c>
      <c r="AE56" s="18">
        <f t="shared" si="13"/>
        <v>11910.869999999999</v>
      </c>
      <c r="AF56" s="19">
        <f t="shared" si="14"/>
        <v>5955.4349999999995</v>
      </c>
      <c r="AG56" s="3">
        <v>23</v>
      </c>
      <c r="AH56" s="28" t="s">
        <v>44</v>
      </c>
      <c r="AI56" s="25" t="s">
        <v>27</v>
      </c>
      <c r="AJ56" s="7">
        <v>0</v>
      </c>
      <c r="AK56" s="15">
        <f t="shared" si="15"/>
        <v>1237.32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/>
      <c r="AS56" s="2">
        <v>0</v>
      </c>
      <c r="AT56" s="2">
        <f t="shared" si="16"/>
        <v>1237.32</v>
      </c>
      <c r="AU56" s="21">
        <v>200</v>
      </c>
      <c r="AV56" s="21"/>
      <c r="AW56" s="2">
        <v>0</v>
      </c>
      <c r="AX56" s="2">
        <f t="shared" si="17"/>
        <v>200</v>
      </c>
      <c r="AY56" s="2">
        <f t="shared" si="18"/>
        <v>343.7</v>
      </c>
      <c r="AZ56" s="2"/>
      <c r="BA56" s="2">
        <v>0</v>
      </c>
      <c r="BB56" s="2">
        <v>0</v>
      </c>
      <c r="BC56" s="2">
        <v>56.11</v>
      </c>
      <c r="BD56" s="2"/>
      <c r="BE56" s="2">
        <v>0</v>
      </c>
      <c r="BF56" s="8">
        <f t="shared" si="19"/>
        <v>56.11</v>
      </c>
      <c r="BG56" s="22">
        <f t="shared" si="20"/>
        <v>1837.1299999999999</v>
      </c>
    </row>
    <row r="57" spans="1:59" s="29" customFormat="1" ht="23.1" customHeight="1" x14ac:dyDescent="0.35">
      <c r="A57" s="3"/>
      <c r="B57" s="31"/>
      <c r="C57" s="32" t="s">
        <v>36</v>
      </c>
      <c r="D57" s="2"/>
      <c r="E57" s="2"/>
      <c r="F57" s="26" t="s">
        <v>168</v>
      </c>
      <c r="G57" s="2">
        <f t="shared" si="0"/>
        <v>0</v>
      </c>
      <c r="H57" s="418">
        <f t="shared" si="1"/>
        <v>0</v>
      </c>
      <c r="I57" s="111">
        <f t="shared" si="2"/>
        <v>0</v>
      </c>
      <c r="J57" s="6"/>
      <c r="K57" s="6"/>
      <c r="L57" s="6"/>
      <c r="M57" s="2">
        <f t="shared" si="3"/>
        <v>0</v>
      </c>
      <c r="N57" s="7"/>
      <c r="O57" s="2">
        <f t="shared" si="4"/>
        <v>0</v>
      </c>
      <c r="P57" s="2">
        <f t="shared" si="5"/>
        <v>0</v>
      </c>
      <c r="Q57" s="2">
        <f t="shared" si="6"/>
        <v>0</v>
      </c>
      <c r="R57" s="8">
        <f t="shared" si="7"/>
        <v>0</v>
      </c>
      <c r="S57" s="9">
        <f t="shared" si="8"/>
        <v>0</v>
      </c>
      <c r="T57" s="10">
        <f t="shared" si="9"/>
        <v>0</v>
      </c>
      <c r="U57" s="11">
        <f t="shared" si="10"/>
        <v>0</v>
      </c>
      <c r="V57" s="12"/>
      <c r="W57" s="12"/>
      <c r="X57" s="13"/>
      <c r="Y57" s="3"/>
      <c r="Z57" s="14">
        <f t="shared" si="11"/>
        <v>0</v>
      </c>
      <c r="AA57" s="2"/>
      <c r="AB57" s="33"/>
      <c r="AC57" s="2">
        <f t="shared" si="12"/>
        <v>0</v>
      </c>
      <c r="AD57" s="27"/>
      <c r="AE57" s="18">
        <f t="shared" si="13"/>
        <v>0</v>
      </c>
      <c r="AF57" s="19">
        <f t="shared" si="14"/>
        <v>0</v>
      </c>
      <c r="AG57" s="3"/>
      <c r="AH57" s="31"/>
      <c r="AI57" s="32" t="s">
        <v>36</v>
      </c>
      <c r="AJ57" s="7"/>
      <c r="AK57" s="15">
        <f t="shared" si="15"/>
        <v>0</v>
      </c>
      <c r="AL57" s="2"/>
      <c r="AM57" s="2"/>
      <c r="AN57" s="2"/>
      <c r="AO57" s="2"/>
      <c r="AP57" s="2"/>
      <c r="AQ57" s="2"/>
      <c r="AR57" s="2"/>
      <c r="AS57" s="2"/>
      <c r="AT57" s="2">
        <f t="shared" si="16"/>
        <v>0</v>
      </c>
      <c r="AU57" s="21"/>
      <c r="AV57" s="21"/>
      <c r="AW57" s="2"/>
      <c r="AX57" s="2">
        <f t="shared" si="17"/>
        <v>0</v>
      </c>
      <c r="AY57" s="2">
        <f t="shared" si="18"/>
        <v>0</v>
      </c>
      <c r="AZ57" s="2"/>
      <c r="BA57" s="2"/>
      <c r="BB57" s="2"/>
      <c r="BC57" s="2"/>
      <c r="BD57" s="2"/>
      <c r="BE57" s="2"/>
      <c r="BF57" s="8">
        <f t="shared" si="19"/>
        <v>0</v>
      </c>
      <c r="BG57" s="22">
        <f t="shared" si="20"/>
        <v>0</v>
      </c>
    </row>
    <row r="58" spans="1:59" s="29" customFormat="1" ht="23.1" customHeight="1" x14ac:dyDescent="0.35">
      <c r="A58" s="3">
        <v>24</v>
      </c>
      <c r="B58" s="31" t="s">
        <v>147</v>
      </c>
      <c r="C58" s="32" t="s">
        <v>153</v>
      </c>
      <c r="D58" s="2">
        <v>19744</v>
      </c>
      <c r="E58" s="2">
        <v>790</v>
      </c>
      <c r="F58" s="2"/>
      <c r="G58" s="2">
        <f t="shared" si="0"/>
        <v>20534</v>
      </c>
      <c r="H58" s="418">
        <f t="shared" si="1"/>
        <v>20534</v>
      </c>
      <c r="I58" s="111">
        <f t="shared" si="2"/>
        <v>0</v>
      </c>
      <c r="J58" s="6">
        <v>0</v>
      </c>
      <c r="K58" s="6">
        <v>0</v>
      </c>
      <c r="L58" s="6">
        <v>0</v>
      </c>
      <c r="M58" s="2">
        <f t="shared" si="3"/>
        <v>20534</v>
      </c>
      <c r="N58" s="7"/>
      <c r="O58" s="2">
        <f t="shared" si="4"/>
        <v>1848.06</v>
      </c>
      <c r="P58" s="2">
        <f t="shared" si="5"/>
        <v>200</v>
      </c>
      <c r="Q58" s="2">
        <f t="shared" si="6"/>
        <v>513.35</v>
      </c>
      <c r="R58" s="8">
        <f t="shared" si="7"/>
        <v>254.71</v>
      </c>
      <c r="S58" s="9">
        <f t="shared" si="8"/>
        <v>2816.12</v>
      </c>
      <c r="T58" s="10">
        <f t="shared" si="9"/>
        <v>8859</v>
      </c>
      <c r="U58" s="11">
        <f t="shared" si="10"/>
        <v>8858.880000000001</v>
      </c>
      <c r="V58" s="12"/>
      <c r="W58" s="12"/>
      <c r="X58" s="13"/>
      <c r="Y58" s="3">
        <v>24</v>
      </c>
      <c r="Z58" s="14">
        <f t="shared" si="11"/>
        <v>2464.08</v>
      </c>
      <c r="AA58" s="15"/>
      <c r="AB58" s="16">
        <v>100</v>
      </c>
      <c r="AC58" s="2">
        <f t="shared" si="12"/>
        <v>513.35</v>
      </c>
      <c r="AD58" s="17">
        <v>200</v>
      </c>
      <c r="AE58" s="18">
        <f t="shared" si="13"/>
        <v>17717.88</v>
      </c>
      <c r="AF58" s="19">
        <f t="shared" si="14"/>
        <v>8858.94</v>
      </c>
      <c r="AG58" s="3">
        <v>24</v>
      </c>
      <c r="AH58" s="31" t="s">
        <v>147</v>
      </c>
      <c r="AI58" s="32" t="s">
        <v>153</v>
      </c>
      <c r="AJ58" s="7"/>
      <c r="AK58" s="15">
        <f t="shared" si="15"/>
        <v>1848.06</v>
      </c>
      <c r="AL58" s="2"/>
      <c r="AM58" s="2"/>
      <c r="AN58" s="2"/>
      <c r="AO58" s="2"/>
      <c r="AP58" s="2"/>
      <c r="AQ58" s="2"/>
      <c r="AR58" s="2"/>
      <c r="AS58" s="2"/>
      <c r="AT58" s="2">
        <f t="shared" si="16"/>
        <v>1848.06</v>
      </c>
      <c r="AU58" s="21">
        <v>200</v>
      </c>
      <c r="AV58" s="21"/>
      <c r="AW58" s="2"/>
      <c r="AX58" s="2">
        <f t="shared" si="17"/>
        <v>200</v>
      </c>
      <c r="AY58" s="2">
        <f t="shared" si="18"/>
        <v>513.35</v>
      </c>
      <c r="AZ58" s="2"/>
      <c r="BA58" s="2"/>
      <c r="BB58" s="2"/>
      <c r="BC58" s="2">
        <v>254.71</v>
      </c>
      <c r="BD58" s="2"/>
      <c r="BE58" s="2"/>
      <c r="BF58" s="8">
        <f t="shared" si="19"/>
        <v>254.71</v>
      </c>
      <c r="BG58" s="22">
        <f t="shared" si="20"/>
        <v>2816.12</v>
      </c>
    </row>
    <row r="59" spans="1:59" s="29" customFormat="1" ht="23.1" customHeight="1" x14ac:dyDescent="0.35">
      <c r="A59" s="30"/>
      <c r="B59" s="31"/>
      <c r="C59" s="32" t="s">
        <v>159</v>
      </c>
      <c r="D59" s="2"/>
      <c r="E59" s="2"/>
      <c r="F59" s="2"/>
      <c r="G59" s="2">
        <f t="shared" si="0"/>
        <v>0</v>
      </c>
      <c r="H59" s="418">
        <f t="shared" si="1"/>
        <v>0</v>
      </c>
      <c r="I59" s="111">
        <f t="shared" si="2"/>
        <v>0</v>
      </c>
      <c r="J59" s="6"/>
      <c r="K59" s="6"/>
      <c r="L59" s="6"/>
      <c r="M59" s="2">
        <f t="shared" si="3"/>
        <v>0</v>
      </c>
      <c r="N59" s="7"/>
      <c r="O59" s="2">
        <f t="shared" si="4"/>
        <v>0</v>
      </c>
      <c r="P59" s="2">
        <f t="shared" si="5"/>
        <v>0</v>
      </c>
      <c r="Q59" s="2">
        <f t="shared" si="6"/>
        <v>0</v>
      </c>
      <c r="R59" s="8">
        <f t="shared" si="7"/>
        <v>0</v>
      </c>
      <c r="S59" s="9">
        <f t="shared" si="8"/>
        <v>0</v>
      </c>
      <c r="T59" s="10">
        <f t="shared" si="9"/>
        <v>0</v>
      </c>
      <c r="U59" s="11">
        <f t="shared" si="10"/>
        <v>0</v>
      </c>
      <c r="V59" s="12"/>
      <c r="W59" s="12"/>
      <c r="X59" s="13"/>
      <c r="Y59" s="30"/>
      <c r="Z59" s="14">
        <f t="shared" si="11"/>
        <v>0</v>
      </c>
      <c r="AA59" s="15"/>
      <c r="AB59" s="16"/>
      <c r="AC59" s="2">
        <f t="shared" si="12"/>
        <v>0</v>
      </c>
      <c r="AD59" s="27"/>
      <c r="AE59" s="18">
        <f t="shared" si="13"/>
        <v>0</v>
      </c>
      <c r="AF59" s="19">
        <f t="shared" si="14"/>
        <v>0</v>
      </c>
      <c r="AG59" s="30"/>
      <c r="AH59" s="31"/>
      <c r="AI59" s="32" t="s">
        <v>159</v>
      </c>
      <c r="AJ59" s="7"/>
      <c r="AK59" s="15">
        <f t="shared" si="15"/>
        <v>0</v>
      </c>
      <c r="AL59" s="2"/>
      <c r="AM59" s="2"/>
      <c r="AN59" s="2"/>
      <c r="AO59" s="2"/>
      <c r="AP59" s="2"/>
      <c r="AQ59" s="2"/>
      <c r="AR59" s="2"/>
      <c r="AS59" s="2"/>
      <c r="AT59" s="2">
        <f t="shared" si="16"/>
        <v>0</v>
      </c>
      <c r="AU59" s="21"/>
      <c r="AV59" s="21"/>
      <c r="AW59" s="2"/>
      <c r="AX59" s="2">
        <f t="shared" si="17"/>
        <v>0</v>
      </c>
      <c r="AY59" s="2">
        <f t="shared" si="18"/>
        <v>0</v>
      </c>
      <c r="AZ59" s="2"/>
      <c r="BA59" s="2"/>
      <c r="BB59" s="2"/>
      <c r="BC59" s="2"/>
      <c r="BD59" s="2"/>
      <c r="BE59" s="2"/>
      <c r="BF59" s="8">
        <f t="shared" si="19"/>
        <v>0</v>
      </c>
      <c r="BG59" s="22">
        <f t="shared" si="20"/>
        <v>0</v>
      </c>
    </row>
    <row r="60" spans="1:59" s="29" customFormat="1" ht="23.1" customHeight="1" x14ac:dyDescent="0.35">
      <c r="A60" s="3">
        <v>25</v>
      </c>
      <c r="B60" s="4" t="s">
        <v>45</v>
      </c>
      <c r="C60" s="25" t="s">
        <v>46</v>
      </c>
      <c r="D60" s="2">
        <v>14678</v>
      </c>
      <c r="E60" s="2">
        <v>587</v>
      </c>
      <c r="F60" s="2">
        <v>0</v>
      </c>
      <c r="G60" s="2">
        <f t="shared" si="0"/>
        <v>15265</v>
      </c>
      <c r="H60" s="418">
        <f t="shared" si="1"/>
        <v>15265</v>
      </c>
      <c r="I60" s="111">
        <f t="shared" si="2"/>
        <v>0</v>
      </c>
      <c r="J60" s="6">
        <v>0</v>
      </c>
      <c r="K60" s="6">
        <v>0</v>
      </c>
      <c r="L60" s="6">
        <v>0</v>
      </c>
      <c r="M60" s="2">
        <f t="shared" si="3"/>
        <v>15265</v>
      </c>
      <c r="N60" s="7">
        <v>0</v>
      </c>
      <c r="O60" s="2">
        <f t="shared" si="4"/>
        <v>4916.0499999999993</v>
      </c>
      <c r="P60" s="2">
        <f t="shared" si="5"/>
        <v>200</v>
      </c>
      <c r="Q60" s="2">
        <f t="shared" si="6"/>
        <v>381.62</v>
      </c>
      <c r="R60" s="8">
        <f t="shared" si="7"/>
        <v>156.11000000000001</v>
      </c>
      <c r="S60" s="9">
        <f t="shared" si="8"/>
        <v>5653.78</v>
      </c>
      <c r="T60" s="10">
        <f t="shared" si="9"/>
        <v>4806</v>
      </c>
      <c r="U60" s="11">
        <f t="shared" si="10"/>
        <v>4805.2200000000012</v>
      </c>
      <c r="V60" s="12"/>
      <c r="W60" s="12"/>
      <c r="X60" s="13">
        <f t="shared" ref="X60" si="34">ROUND(T60+U60,2)</f>
        <v>9611.2199999999993</v>
      </c>
      <c r="Y60" s="3">
        <v>25</v>
      </c>
      <c r="Z60" s="14">
        <f t="shared" si="11"/>
        <v>1831.8</v>
      </c>
      <c r="AA60" s="15">
        <v>0</v>
      </c>
      <c r="AB60" s="16">
        <v>100</v>
      </c>
      <c r="AC60" s="2">
        <f t="shared" si="12"/>
        <v>381.63</v>
      </c>
      <c r="AD60" s="17">
        <v>200</v>
      </c>
      <c r="AE60" s="18">
        <f t="shared" si="13"/>
        <v>9611.2200000000012</v>
      </c>
      <c r="AF60" s="19">
        <f t="shared" si="14"/>
        <v>4805.6100000000006</v>
      </c>
      <c r="AG60" s="3">
        <v>25</v>
      </c>
      <c r="AH60" s="4" t="s">
        <v>45</v>
      </c>
      <c r="AI60" s="25" t="s">
        <v>46</v>
      </c>
      <c r="AJ60" s="7">
        <v>0</v>
      </c>
      <c r="AK60" s="15">
        <f t="shared" si="15"/>
        <v>1373.85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3542.2</v>
      </c>
      <c r="AR60" s="2"/>
      <c r="AS60" s="2">
        <v>0</v>
      </c>
      <c r="AT60" s="2">
        <f t="shared" si="16"/>
        <v>4916.0499999999993</v>
      </c>
      <c r="AU60" s="21">
        <v>200</v>
      </c>
      <c r="AV60" s="21"/>
      <c r="AW60" s="2">
        <v>0</v>
      </c>
      <c r="AX60" s="2">
        <f t="shared" si="17"/>
        <v>200</v>
      </c>
      <c r="AY60" s="2">
        <f t="shared" si="18"/>
        <v>381.62</v>
      </c>
      <c r="AZ60" s="2"/>
      <c r="BA60" s="2">
        <v>0</v>
      </c>
      <c r="BB60" s="2">
        <v>100</v>
      </c>
      <c r="BC60" s="2">
        <v>56.11</v>
      </c>
      <c r="BD60" s="2"/>
      <c r="BE60" s="2">
        <v>0</v>
      </c>
      <c r="BF60" s="8">
        <f t="shared" si="19"/>
        <v>156.11000000000001</v>
      </c>
      <c r="BG60" s="22">
        <f t="shared" si="20"/>
        <v>5653.7799999999988</v>
      </c>
    </row>
    <row r="61" spans="1:59" s="29" customFormat="1" ht="23.1" customHeight="1" x14ac:dyDescent="0.35">
      <c r="A61" s="3"/>
      <c r="B61" s="31"/>
      <c r="C61" s="32"/>
      <c r="D61" s="2"/>
      <c r="E61" s="2"/>
      <c r="F61" s="2"/>
      <c r="G61" s="2">
        <f t="shared" si="0"/>
        <v>0</v>
      </c>
      <c r="H61" s="418">
        <f t="shared" si="1"/>
        <v>0</v>
      </c>
      <c r="I61" s="111">
        <f t="shared" si="2"/>
        <v>0</v>
      </c>
      <c r="J61" s="6"/>
      <c r="K61" s="6"/>
      <c r="L61" s="6"/>
      <c r="M61" s="2">
        <f t="shared" si="3"/>
        <v>0</v>
      </c>
      <c r="N61" s="7"/>
      <c r="O61" s="2">
        <f t="shared" si="4"/>
        <v>0</v>
      </c>
      <c r="P61" s="2">
        <f t="shared" si="5"/>
        <v>0</v>
      </c>
      <c r="Q61" s="2">
        <f t="shared" si="6"/>
        <v>0</v>
      </c>
      <c r="R61" s="8">
        <f t="shared" si="7"/>
        <v>0</v>
      </c>
      <c r="S61" s="9">
        <f t="shared" si="8"/>
        <v>0</v>
      </c>
      <c r="T61" s="10">
        <f t="shared" si="9"/>
        <v>0</v>
      </c>
      <c r="U61" s="11">
        <f t="shared" si="10"/>
        <v>0</v>
      </c>
      <c r="V61" s="12"/>
      <c r="W61" s="12"/>
      <c r="X61" s="13"/>
      <c r="Y61" s="3"/>
      <c r="Z61" s="14">
        <f t="shared" si="11"/>
        <v>0</v>
      </c>
      <c r="AA61" s="2"/>
      <c r="AB61" s="16"/>
      <c r="AC61" s="2">
        <f t="shared" si="12"/>
        <v>0</v>
      </c>
      <c r="AD61" s="27"/>
      <c r="AE61" s="18">
        <f t="shared" si="13"/>
        <v>0</v>
      </c>
      <c r="AF61" s="19">
        <f t="shared" si="14"/>
        <v>0</v>
      </c>
      <c r="AG61" s="3"/>
      <c r="AH61" s="31"/>
      <c r="AI61" s="32"/>
      <c r="AJ61" s="7"/>
      <c r="AK61" s="15">
        <f t="shared" si="15"/>
        <v>0</v>
      </c>
      <c r="AL61" s="2"/>
      <c r="AM61" s="2"/>
      <c r="AN61" s="2"/>
      <c r="AO61" s="2"/>
      <c r="AP61" s="2"/>
      <c r="AQ61" s="2"/>
      <c r="AR61" s="2"/>
      <c r="AS61" s="2"/>
      <c r="AT61" s="2">
        <f t="shared" si="16"/>
        <v>0</v>
      </c>
      <c r="AU61" s="21"/>
      <c r="AV61" s="21"/>
      <c r="AW61" s="2"/>
      <c r="AX61" s="2">
        <f t="shared" si="17"/>
        <v>0</v>
      </c>
      <c r="AY61" s="2">
        <f t="shared" si="18"/>
        <v>0</v>
      </c>
      <c r="AZ61" s="2"/>
      <c r="BA61" s="2"/>
      <c r="BB61" s="2"/>
      <c r="BC61" s="2"/>
      <c r="BD61" s="2"/>
      <c r="BE61" s="2"/>
      <c r="BF61" s="8">
        <f t="shared" si="19"/>
        <v>0</v>
      </c>
      <c r="BG61" s="22">
        <f t="shared" si="20"/>
        <v>0</v>
      </c>
    </row>
    <row r="62" spans="1:59" s="29" customFormat="1" ht="23.1" customHeight="1" x14ac:dyDescent="0.35">
      <c r="A62" s="3">
        <v>26</v>
      </c>
      <c r="B62" s="28" t="s">
        <v>47</v>
      </c>
      <c r="C62" s="25" t="s">
        <v>119</v>
      </c>
      <c r="D62" s="419">
        <v>27000</v>
      </c>
      <c r="E62" s="176">
        <v>1512</v>
      </c>
      <c r="F62" s="2">
        <v>0</v>
      </c>
      <c r="G62" s="2">
        <f t="shared" si="0"/>
        <v>28512</v>
      </c>
      <c r="H62" s="418">
        <f t="shared" si="1"/>
        <v>28512</v>
      </c>
      <c r="I62" s="111">
        <f t="shared" si="2"/>
        <v>0</v>
      </c>
      <c r="J62" s="6">
        <v>0</v>
      </c>
      <c r="K62" s="6">
        <v>0</v>
      </c>
      <c r="L62" s="6">
        <v>0</v>
      </c>
      <c r="M62" s="2">
        <f t="shared" si="3"/>
        <v>28512</v>
      </c>
      <c r="N62" s="7">
        <v>666.35</v>
      </c>
      <c r="O62" s="2">
        <f t="shared" si="4"/>
        <v>3867.64</v>
      </c>
      <c r="P62" s="2">
        <f t="shared" si="5"/>
        <v>200</v>
      </c>
      <c r="Q62" s="2">
        <f t="shared" si="6"/>
        <v>712.8</v>
      </c>
      <c r="R62" s="8">
        <f t="shared" si="7"/>
        <v>18065.21</v>
      </c>
      <c r="S62" s="9">
        <f t="shared" si="8"/>
        <v>23512</v>
      </c>
      <c r="T62" s="10">
        <f t="shared" si="9"/>
        <v>2500</v>
      </c>
      <c r="U62" s="11">
        <f t="shared" si="10"/>
        <v>2500</v>
      </c>
      <c r="V62" s="12"/>
      <c r="W62" s="12"/>
      <c r="X62" s="13">
        <f t="shared" ref="X62" si="35">ROUND(T62+U62,2)</f>
        <v>5000</v>
      </c>
      <c r="Y62" s="3">
        <v>26</v>
      </c>
      <c r="Z62" s="14">
        <f t="shared" si="11"/>
        <v>3421.44</v>
      </c>
      <c r="AA62" s="15">
        <v>0</v>
      </c>
      <c r="AB62" s="2">
        <v>100</v>
      </c>
      <c r="AC62" s="2">
        <f t="shared" si="12"/>
        <v>712.8</v>
      </c>
      <c r="AD62" s="17">
        <v>200</v>
      </c>
      <c r="AE62" s="18">
        <f t="shared" si="13"/>
        <v>5000</v>
      </c>
      <c r="AF62" s="19">
        <f t="shared" si="14"/>
        <v>2500</v>
      </c>
      <c r="AG62" s="3">
        <v>26</v>
      </c>
      <c r="AH62" s="28" t="s">
        <v>47</v>
      </c>
      <c r="AI62" s="25" t="s">
        <v>119</v>
      </c>
      <c r="AJ62" s="7">
        <v>666.35</v>
      </c>
      <c r="AK62" s="15">
        <f t="shared" si="15"/>
        <v>2566.08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1301.56</v>
      </c>
      <c r="AR62" s="2"/>
      <c r="AS62" s="26">
        <v>0</v>
      </c>
      <c r="AT62" s="2">
        <f t="shared" si="16"/>
        <v>3867.64</v>
      </c>
      <c r="AU62" s="21">
        <v>200</v>
      </c>
      <c r="AV62" s="21"/>
      <c r="AW62" s="2">
        <v>0</v>
      </c>
      <c r="AX62" s="2">
        <f t="shared" si="17"/>
        <v>200</v>
      </c>
      <c r="AY62" s="2">
        <f t="shared" si="18"/>
        <v>712.8</v>
      </c>
      <c r="AZ62" s="2"/>
      <c r="BA62" s="2">
        <v>18009.099999999999</v>
      </c>
      <c r="BB62" s="2">
        <v>0</v>
      </c>
      <c r="BC62" s="2">
        <v>56.11</v>
      </c>
      <c r="BD62" s="2"/>
      <c r="BE62" s="2">
        <v>0</v>
      </c>
      <c r="BF62" s="8">
        <f t="shared" si="19"/>
        <v>18065.21</v>
      </c>
      <c r="BG62" s="22">
        <f t="shared" si="20"/>
        <v>23512</v>
      </c>
    </row>
    <row r="63" spans="1:59" s="29" customFormat="1" ht="23.1" customHeight="1" x14ac:dyDescent="0.35">
      <c r="A63" s="3"/>
      <c r="B63" s="31"/>
      <c r="C63" s="32" t="s">
        <v>28</v>
      </c>
      <c r="D63" s="2"/>
      <c r="E63" s="2"/>
      <c r="F63" s="2"/>
      <c r="G63" s="2">
        <f t="shared" si="0"/>
        <v>0</v>
      </c>
      <c r="H63" s="418">
        <f t="shared" si="1"/>
        <v>0</v>
      </c>
      <c r="I63" s="111">
        <f t="shared" si="2"/>
        <v>0</v>
      </c>
      <c r="J63" s="6"/>
      <c r="K63" s="6"/>
      <c r="L63" s="6"/>
      <c r="M63" s="2">
        <f t="shared" si="3"/>
        <v>0</v>
      </c>
      <c r="N63" s="7"/>
      <c r="O63" s="2">
        <f t="shared" si="4"/>
        <v>0</v>
      </c>
      <c r="P63" s="2">
        <f t="shared" si="5"/>
        <v>0</v>
      </c>
      <c r="Q63" s="2">
        <f t="shared" si="6"/>
        <v>0</v>
      </c>
      <c r="R63" s="8"/>
      <c r="S63" s="9"/>
      <c r="T63" s="10"/>
      <c r="U63" s="11"/>
      <c r="V63" s="12"/>
      <c r="W63" s="12"/>
      <c r="X63" s="13"/>
      <c r="Y63" s="3"/>
      <c r="Z63" s="14">
        <f t="shared" si="11"/>
        <v>0</v>
      </c>
      <c r="AA63" s="2"/>
      <c r="AB63" s="2">
        <f>H63*1%</f>
        <v>0</v>
      </c>
      <c r="AC63" s="2">
        <f t="shared" si="12"/>
        <v>0</v>
      </c>
      <c r="AD63" s="27"/>
      <c r="AE63" s="18">
        <f t="shared" si="13"/>
        <v>0</v>
      </c>
      <c r="AF63" s="19">
        <f t="shared" si="14"/>
        <v>0</v>
      </c>
      <c r="AG63" s="3"/>
      <c r="AH63" s="31"/>
      <c r="AI63" s="32" t="s">
        <v>28</v>
      </c>
      <c r="AJ63" s="7"/>
      <c r="AK63" s="15">
        <f t="shared" si="15"/>
        <v>0</v>
      </c>
      <c r="AL63" s="2"/>
      <c r="AM63" s="2"/>
      <c r="AN63" s="2"/>
      <c r="AO63" s="2"/>
      <c r="AP63" s="2"/>
      <c r="AQ63" s="2"/>
      <c r="AR63" s="2"/>
      <c r="AS63" s="2"/>
      <c r="AT63" s="2">
        <f t="shared" si="16"/>
        <v>0</v>
      </c>
      <c r="AU63" s="21"/>
      <c r="AV63" s="21"/>
      <c r="AW63" s="36"/>
      <c r="AX63" s="2">
        <f t="shared" si="17"/>
        <v>0</v>
      </c>
      <c r="AY63" s="2">
        <f t="shared" si="18"/>
        <v>0</v>
      </c>
      <c r="AZ63" s="2"/>
      <c r="BA63" s="2"/>
      <c r="BB63" s="2"/>
      <c r="BC63" s="2"/>
      <c r="BD63" s="2"/>
      <c r="BE63" s="2"/>
      <c r="BF63" s="8"/>
      <c r="BG63" s="22">
        <f t="shared" si="20"/>
        <v>0</v>
      </c>
    </row>
    <row r="64" spans="1:59" s="23" customFormat="1" ht="23.1" customHeight="1" x14ac:dyDescent="0.35">
      <c r="A64" s="3">
        <v>27</v>
      </c>
      <c r="B64" s="28" t="s">
        <v>121</v>
      </c>
      <c r="C64" s="25" t="s">
        <v>27</v>
      </c>
      <c r="D64" s="2">
        <v>22483</v>
      </c>
      <c r="E64" s="2">
        <v>1068</v>
      </c>
      <c r="F64" s="2">
        <v>0</v>
      </c>
      <c r="G64" s="2">
        <f t="shared" si="0"/>
        <v>23551</v>
      </c>
      <c r="H64" s="418">
        <f t="shared" si="1"/>
        <v>23551</v>
      </c>
      <c r="I64" s="111">
        <f t="shared" si="2"/>
        <v>0</v>
      </c>
      <c r="J64" s="6">
        <v>0</v>
      </c>
      <c r="K64" s="6">
        <v>0</v>
      </c>
      <c r="L64" s="6">
        <v>0</v>
      </c>
      <c r="M64" s="2">
        <f t="shared" si="3"/>
        <v>23551</v>
      </c>
      <c r="N64" s="7">
        <v>4.0599999999999996</v>
      </c>
      <c r="O64" s="2">
        <f t="shared" si="4"/>
        <v>2119.59</v>
      </c>
      <c r="P64" s="2">
        <f t="shared" si="5"/>
        <v>200</v>
      </c>
      <c r="Q64" s="2">
        <f t="shared" si="6"/>
        <v>588.77</v>
      </c>
      <c r="R64" s="8">
        <f t="shared" si="7"/>
        <v>6122.37</v>
      </c>
      <c r="S64" s="9">
        <f t="shared" si="8"/>
        <v>9034.7900000000009</v>
      </c>
      <c r="T64" s="10">
        <f t="shared" si="9"/>
        <v>7258</v>
      </c>
      <c r="U64" s="11">
        <f t="shared" si="10"/>
        <v>7258.2099999999991</v>
      </c>
      <c r="V64" s="12"/>
      <c r="W64" s="12"/>
      <c r="X64" s="13">
        <f t="shared" ref="X64" si="36">ROUND(T64+U64,2)</f>
        <v>14516.21</v>
      </c>
      <c r="Y64" s="3">
        <v>27</v>
      </c>
      <c r="Z64" s="14">
        <f t="shared" si="11"/>
        <v>2826.12</v>
      </c>
      <c r="AA64" s="15">
        <v>0</v>
      </c>
      <c r="AB64" s="16">
        <v>100</v>
      </c>
      <c r="AC64" s="2">
        <f t="shared" si="12"/>
        <v>588.78</v>
      </c>
      <c r="AD64" s="17">
        <v>200</v>
      </c>
      <c r="AE64" s="18">
        <f t="shared" si="13"/>
        <v>14516.21</v>
      </c>
      <c r="AF64" s="19">
        <f t="shared" si="14"/>
        <v>7258.1049999999996</v>
      </c>
      <c r="AG64" s="3">
        <v>27</v>
      </c>
      <c r="AH64" s="28" t="s">
        <v>121</v>
      </c>
      <c r="AI64" s="25" t="s">
        <v>27</v>
      </c>
      <c r="AJ64" s="7">
        <v>4.0599999999999996</v>
      </c>
      <c r="AK64" s="15">
        <f t="shared" si="15"/>
        <v>2119.59</v>
      </c>
      <c r="AL64" s="2"/>
      <c r="AM64" s="2"/>
      <c r="AN64" s="2">
        <v>0</v>
      </c>
      <c r="AO64" s="2">
        <v>0</v>
      </c>
      <c r="AP64" s="2">
        <v>0</v>
      </c>
      <c r="AQ64" s="2">
        <v>0</v>
      </c>
      <c r="AR64" s="2"/>
      <c r="AS64" s="2">
        <v>0</v>
      </c>
      <c r="AT64" s="2">
        <f t="shared" si="16"/>
        <v>2119.59</v>
      </c>
      <c r="AU64" s="21">
        <v>200</v>
      </c>
      <c r="AV64" s="21"/>
      <c r="AW64" s="2">
        <v>0</v>
      </c>
      <c r="AX64" s="2">
        <f t="shared" si="17"/>
        <v>200</v>
      </c>
      <c r="AY64" s="2">
        <f t="shared" si="18"/>
        <v>588.77</v>
      </c>
      <c r="AZ64" s="26">
        <v>0</v>
      </c>
      <c r="BA64" s="2">
        <v>5966.26</v>
      </c>
      <c r="BB64" s="2">
        <v>100</v>
      </c>
      <c r="BC64" s="2">
        <v>56.11</v>
      </c>
      <c r="BD64" s="2"/>
      <c r="BE64" s="2">
        <v>0</v>
      </c>
      <c r="BF64" s="8">
        <f t="shared" si="19"/>
        <v>6122.37</v>
      </c>
      <c r="BG64" s="22">
        <f t="shared" si="20"/>
        <v>9034.7900000000009</v>
      </c>
    </row>
    <row r="65" spans="1:59" s="23" customFormat="1" ht="23.1" customHeight="1" x14ac:dyDescent="0.35">
      <c r="A65" s="30"/>
      <c r="B65" s="28" t="s">
        <v>120</v>
      </c>
      <c r="C65" s="25" t="s">
        <v>49</v>
      </c>
      <c r="D65" s="2"/>
      <c r="E65" s="2"/>
      <c r="F65" s="2"/>
      <c r="G65" s="2">
        <f t="shared" si="0"/>
        <v>0</v>
      </c>
      <c r="H65" s="418">
        <f t="shared" si="1"/>
        <v>0</v>
      </c>
      <c r="I65" s="111">
        <f t="shared" si="2"/>
        <v>0</v>
      </c>
      <c r="J65" s="6"/>
      <c r="K65" s="6"/>
      <c r="L65" s="6"/>
      <c r="M65" s="2">
        <f t="shared" si="3"/>
        <v>0</v>
      </c>
      <c r="N65" s="7"/>
      <c r="O65" s="2">
        <f t="shared" si="4"/>
        <v>0</v>
      </c>
      <c r="P65" s="2">
        <f t="shared" si="5"/>
        <v>0</v>
      </c>
      <c r="Q65" s="2">
        <f t="shared" si="6"/>
        <v>0</v>
      </c>
      <c r="R65" s="8">
        <f t="shared" si="7"/>
        <v>0</v>
      </c>
      <c r="S65" s="9">
        <f t="shared" si="8"/>
        <v>0</v>
      </c>
      <c r="T65" s="10">
        <f t="shared" si="9"/>
        <v>0</v>
      </c>
      <c r="U65" s="11">
        <f t="shared" si="10"/>
        <v>0</v>
      </c>
      <c r="V65" s="12"/>
      <c r="W65" s="12"/>
      <c r="X65" s="13"/>
      <c r="Y65" s="30"/>
      <c r="Z65" s="14">
        <f t="shared" si="11"/>
        <v>0</v>
      </c>
      <c r="AA65" s="2"/>
      <c r="AB65" s="33"/>
      <c r="AC65" s="2">
        <f t="shared" si="12"/>
        <v>0</v>
      </c>
      <c r="AD65" s="27"/>
      <c r="AE65" s="18">
        <f t="shared" si="13"/>
        <v>0</v>
      </c>
      <c r="AF65" s="19">
        <f t="shared" si="14"/>
        <v>0</v>
      </c>
      <c r="AG65" s="30"/>
      <c r="AH65" s="28" t="s">
        <v>120</v>
      </c>
      <c r="AI65" s="25" t="s">
        <v>49</v>
      </c>
      <c r="AJ65" s="7"/>
      <c r="AK65" s="15">
        <f t="shared" si="15"/>
        <v>0</v>
      </c>
      <c r="AL65" s="2"/>
      <c r="AM65" s="2"/>
      <c r="AN65" s="2"/>
      <c r="AO65" s="2"/>
      <c r="AP65" s="2"/>
      <c r="AQ65" s="2"/>
      <c r="AR65" s="2"/>
      <c r="AS65" s="2"/>
      <c r="AT65" s="2">
        <f t="shared" si="16"/>
        <v>0</v>
      </c>
      <c r="AU65" s="21"/>
      <c r="AV65" s="21"/>
      <c r="AW65" s="2"/>
      <c r="AX65" s="2">
        <f t="shared" si="17"/>
        <v>0</v>
      </c>
      <c r="AY65" s="2">
        <f t="shared" si="18"/>
        <v>0</v>
      </c>
      <c r="AZ65" s="26"/>
      <c r="BA65" s="2"/>
      <c r="BB65" s="2"/>
      <c r="BC65" s="2"/>
      <c r="BD65" s="2"/>
      <c r="BE65" s="2"/>
      <c r="BF65" s="8">
        <f t="shared" si="19"/>
        <v>0</v>
      </c>
      <c r="BG65" s="22">
        <f t="shared" si="20"/>
        <v>0</v>
      </c>
    </row>
    <row r="66" spans="1:59" s="23" customFormat="1" ht="23.1" customHeight="1" x14ac:dyDescent="0.35">
      <c r="A66" s="3">
        <v>28</v>
      </c>
      <c r="B66" s="28" t="s">
        <v>148</v>
      </c>
      <c r="C66" s="25" t="s">
        <v>160</v>
      </c>
      <c r="D66" s="2">
        <v>21211</v>
      </c>
      <c r="E66" s="2">
        <v>1008</v>
      </c>
      <c r="F66" s="2"/>
      <c r="G66" s="2">
        <f t="shared" si="0"/>
        <v>22219</v>
      </c>
      <c r="H66" s="418">
        <f t="shared" si="1"/>
        <v>22219</v>
      </c>
      <c r="I66" s="111">
        <f t="shared" si="2"/>
        <v>0</v>
      </c>
      <c r="J66" s="6">
        <v>0</v>
      </c>
      <c r="K66" s="6">
        <v>0</v>
      </c>
      <c r="L66" s="6">
        <v>0</v>
      </c>
      <c r="M66" s="2">
        <f t="shared" si="3"/>
        <v>22219</v>
      </c>
      <c r="N66" s="7"/>
      <c r="O66" s="2">
        <f t="shared" si="4"/>
        <v>1999.71</v>
      </c>
      <c r="P66" s="2">
        <f t="shared" si="5"/>
        <v>200</v>
      </c>
      <c r="Q66" s="2">
        <f t="shared" si="6"/>
        <v>555.47</v>
      </c>
      <c r="R66" s="8">
        <f t="shared" si="7"/>
        <v>56.11</v>
      </c>
      <c r="S66" s="9">
        <f t="shared" si="8"/>
        <v>2811.29</v>
      </c>
      <c r="T66" s="10">
        <f t="shared" si="9"/>
        <v>9704</v>
      </c>
      <c r="U66" s="11">
        <f t="shared" si="10"/>
        <v>9703.7099999999991</v>
      </c>
      <c r="V66" s="12"/>
      <c r="W66" s="12"/>
      <c r="X66" s="13"/>
      <c r="Y66" s="3">
        <v>28</v>
      </c>
      <c r="Z66" s="14">
        <f t="shared" si="11"/>
        <v>2666.2799999999997</v>
      </c>
      <c r="AA66" s="15"/>
      <c r="AB66" s="16">
        <v>100</v>
      </c>
      <c r="AC66" s="2">
        <f t="shared" si="12"/>
        <v>555.48</v>
      </c>
      <c r="AD66" s="17">
        <v>200</v>
      </c>
      <c r="AE66" s="18">
        <f t="shared" si="13"/>
        <v>19407.71</v>
      </c>
      <c r="AF66" s="19">
        <f t="shared" si="14"/>
        <v>9703.8549999999996</v>
      </c>
      <c r="AG66" s="3">
        <v>28</v>
      </c>
      <c r="AH66" s="28" t="s">
        <v>148</v>
      </c>
      <c r="AI66" s="25" t="s">
        <v>160</v>
      </c>
      <c r="AJ66" s="7"/>
      <c r="AK66" s="15">
        <f t="shared" si="15"/>
        <v>1999.71</v>
      </c>
      <c r="AL66" s="2"/>
      <c r="AM66" s="2"/>
      <c r="AN66" s="2"/>
      <c r="AO66" s="2"/>
      <c r="AP66" s="2"/>
      <c r="AQ66" s="2"/>
      <c r="AR66" s="2"/>
      <c r="AS66" s="2"/>
      <c r="AT66" s="2">
        <f t="shared" si="16"/>
        <v>1999.71</v>
      </c>
      <c r="AU66" s="21">
        <v>200</v>
      </c>
      <c r="AV66" s="21"/>
      <c r="AW66" s="2"/>
      <c r="AX66" s="2">
        <f t="shared" si="17"/>
        <v>200</v>
      </c>
      <c r="AY66" s="2">
        <f t="shared" si="18"/>
        <v>555.47</v>
      </c>
      <c r="AZ66" s="26"/>
      <c r="BA66" s="2"/>
      <c r="BB66" s="2"/>
      <c r="BC66" s="2">
        <v>56.11</v>
      </c>
      <c r="BD66" s="2"/>
      <c r="BE66" s="2"/>
      <c r="BF66" s="8">
        <f t="shared" si="19"/>
        <v>56.11</v>
      </c>
      <c r="BG66" s="22">
        <f t="shared" si="20"/>
        <v>2811.2900000000004</v>
      </c>
    </row>
    <row r="67" spans="1:59" s="23" customFormat="1" ht="23.1" customHeight="1" x14ac:dyDescent="0.35">
      <c r="A67" s="3"/>
      <c r="B67" s="28"/>
      <c r="C67" s="25" t="s">
        <v>49</v>
      </c>
      <c r="D67" s="2"/>
      <c r="E67" s="2"/>
      <c r="F67" s="2"/>
      <c r="G67" s="2">
        <f t="shared" si="0"/>
        <v>0</v>
      </c>
      <c r="H67" s="418">
        <f t="shared" si="1"/>
        <v>0</v>
      </c>
      <c r="I67" s="111">
        <f t="shared" si="2"/>
        <v>0</v>
      </c>
      <c r="J67" s="6"/>
      <c r="K67" s="6"/>
      <c r="L67" s="6"/>
      <c r="M67" s="2">
        <f t="shared" si="3"/>
        <v>0</v>
      </c>
      <c r="N67" s="7"/>
      <c r="O67" s="2">
        <f t="shared" si="4"/>
        <v>0</v>
      </c>
      <c r="P67" s="2">
        <f t="shared" si="5"/>
        <v>0</v>
      </c>
      <c r="Q67" s="2">
        <f t="shared" si="6"/>
        <v>0</v>
      </c>
      <c r="R67" s="8">
        <f t="shared" si="7"/>
        <v>0</v>
      </c>
      <c r="S67" s="9">
        <f t="shared" si="8"/>
        <v>0</v>
      </c>
      <c r="T67" s="10">
        <f t="shared" si="9"/>
        <v>0</v>
      </c>
      <c r="U67" s="11">
        <f t="shared" si="10"/>
        <v>0</v>
      </c>
      <c r="V67" s="12"/>
      <c r="W67" s="12"/>
      <c r="X67" s="13"/>
      <c r="Y67" s="3"/>
      <c r="Z67" s="14">
        <f t="shared" si="11"/>
        <v>0</v>
      </c>
      <c r="AA67" s="15"/>
      <c r="AB67" s="16"/>
      <c r="AC67" s="2">
        <f t="shared" si="12"/>
        <v>0</v>
      </c>
      <c r="AD67" s="27"/>
      <c r="AE67" s="18">
        <f t="shared" si="13"/>
        <v>0</v>
      </c>
      <c r="AF67" s="19">
        <f t="shared" si="14"/>
        <v>0</v>
      </c>
      <c r="AG67" s="3"/>
      <c r="AH67" s="28"/>
      <c r="AI67" s="25" t="s">
        <v>49</v>
      </c>
      <c r="AJ67" s="7"/>
      <c r="AK67" s="15">
        <f t="shared" si="15"/>
        <v>0</v>
      </c>
      <c r="AL67" s="2"/>
      <c r="AM67" s="2"/>
      <c r="AN67" s="2"/>
      <c r="AO67" s="2"/>
      <c r="AP67" s="2"/>
      <c r="AQ67" s="2"/>
      <c r="AR67" s="2"/>
      <c r="AS67" s="2"/>
      <c r="AT67" s="2">
        <f t="shared" si="16"/>
        <v>0</v>
      </c>
      <c r="AU67" s="21"/>
      <c r="AV67" s="21"/>
      <c r="AW67" s="2"/>
      <c r="AX67" s="2">
        <f t="shared" si="17"/>
        <v>0</v>
      </c>
      <c r="AY67" s="2">
        <f t="shared" si="18"/>
        <v>0</v>
      </c>
      <c r="AZ67" s="26"/>
      <c r="BA67" s="2"/>
      <c r="BB67" s="2"/>
      <c r="BC67" s="2"/>
      <c r="BD67" s="2"/>
      <c r="BE67" s="2"/>
      <c r="BF67" s="8">
        <f t="shared" si="19"/>
        <v>0</v>
      </c>
      <c r="BG67" s="22">
        <f t="shared" si="20"/>
        <v>0</v>
      </c>
    </row>
    <row r="68" spans="1:59" s="29" customFormat="1" ht="23.1" customHeight="1" x14ac:dyDescent="0.35">
      <c r="A68" s="3">
        <v>29</v>
      </c>
      <c r="B68" s="28" t="s">
        <v>50</v>
      </c>
      <c r="C68" s="32" t="s">
        <v>27</v>
      </c>
      <c r="D68" s="2">
        <v>13780</v>
      </c>
      <c r="E68" s="2">
        <v>551</v>
      </c>
      <c r="F68" s="2">
        <v>0</v>
      </c>
      <c r="G68" s="2">
        <f t="shared" si="0"/>
        <v>14331</v>
      </c>
      <c r="H68" s="418">
        <f t="shared" si="1"/>
        <v>14331</v>
      </c>
      <c r="I68" s="111">
        <f t="shared" si="2"/>
        <v>0</v>
      </c>
      <c r="J68" s="6">
        <v>0</v>
      </c>
      <c r="K68" s="6">
        <v>0</v>
      </c>
      <c r="L68" s="6">
        <v>0</v>
      </c>
      <c r="M68" s="2">
        <f t="shared" si="3"/>
        <v>14331</v>
      </c>
      <c r="N68" s="7">
        <v>0</v>
      </c>
      <c r="O68" s="2">
        <f t="shared" si="4"/>
        <v>4754.8100000000004</v>
      </c>
      <c r="P68" s="2">
        <f t="shared" si="5"/>
        <v>648.79999999999995</v>
      </c>
      <c r="Q68" s="2">
        <f t="shared" si="6"/>
        <v>358.27</v>
      </c>
      <c r="R68" s="8">
        <f t="shared" si="7"/>
        <v>3569.1200000000003</v>
      </c>
      <c r="S68" s="9">
        <f t="shared" si="8"/>
        <v>9331</v>
      </c>
      <c r="T68" s="10">
        <f t="shared" si="9"/>
        <v>2500</v>
      </c>
      <c r="U68" s="11">
        <f t="shared" si="10"/>
        <v>2500</v>
      </c>
      <c r="V68" s="12"/>
      <c r="W68" s="12"/>
      <c r="X68" s="13">
        <f t="shared" ref="X68" si="37">ROUND(T68+U68,2)</f>
        <v>5000</v>
      </c>
      <c r="Y68" s="3">
        <v>29</v>
      </c>
      <c r="Z68" s="14">
        <f t="shared" si="11"/>
        <v>1719.72</v>
      </c>
      <c r="AA68" s="15">
        <v>0</v>
      </c>
      <c r="AB68" s="16">
        <v>100</v>
      </c>
      <c r="AC68" s="2">
        <f t="shared" si="12"/>
        <v>358.28</v>
      </c>
      <c r="AD68" s="17">
        <v>200</v>
      </c>
      <c r="AE68" s="18">
        <f t="shared" si="13"/>
        <v>5000</v>
      </c>
      <c r="AF68" s="19">
        <f t="shared" si="14"/>
        <v>2500</v>
      </c>
      <c r="AG68" s="3">
        <v>29</v>
      </c>
      <c r="AH68" s="28" t="s">
        <v>50</v>
      </c>
      <c r="AI68" s="32" t="s">
        <v>27</v>
      </c>
      <c r="AJ68" s="7">
        <v>0</v>
      </c>
      <c r="AK68" s="15">
        <f t="shared" si="15"/>
        <v>1289.79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2694.61</v>
      </c>
      <c r="AR68" s="2"/>
      <c r="AS68" s="2">
        <v>770.41</v>
      </c>
      <c r="AT68" s="2">
        <f t="shared" si="16"/>
        <v>4754.8100000000004</v>
      </c>
      <c r="AU68" s="21">
        <v>200</v>
      </c>
      <c r="AV68" s="21"/>
      <c r="AW68" s="2">
        <v>448.8</v>
      </c>
      <c r="AX68" s="2">
        <f t="shared" si="17"/>
        <v>648.79999999999995</v>
      </c>
      <c r="AY68" s="2">
        <f t="shared" si="18"/>
        <v>358.27</v>
      </c>
      <c r="AZ68" s="2">
        <v>0</v>
      </c>
      <c r="BA68" s="2">
        <v>3156.75</v>
      </c>
      <c r="BB68" s="2">
        <v>356.26</v>
      </c>
      <c r="BC68" s="2">
        <v>56.11</v>
      </c>
      <c r="BD68" s="2">
        <v>0</v>
      </c>
      <c r="BE68" s="2">
        <v>0</v>
      </c>
      <c r="BF68" s="8">
        <f t="shared" si="19"/>
        <v>3569.1200000000003</v>
      </c>
      <c r="BG68" s="22">
        <f t="shared" si="20"/>
        <v>9331.0000000000018</v>
      </c>
    </row>
    <row r="69" spans="1:59" s="29" customFormat="1" ht="23.1" customHeight="1" x14ac:dyDescent="0.35">
      <c r="A69" s="3"/>
      <c r="B69" s="28"/>
      <c r="C69" s="25" t="s">
        <v>36</v>
      </c>
      <c r="D69" s="2"/>
      <c r="E69" s="2"/>
      <c r="F69" s="2"/>
      <c r="G69" s="2">
        <f t="shared" si="0"/>
        <v>0</v>
      </c>
      <c r="H69" s="418">
        <f t="shared" si="1"/>
        <v>0</v>
      </c>
      <c r="I69" s="111">
        <f t="shared" si="2"/>
        <v>0</v>
      </c>
      <c r="J69" s="6"/>
      <c r="K69" s="6"/>
      <c r="L69" s="6"/>
      <c r="M69" s="2">
        <f t="shared" si="3"/>
        <v>0</v>
      </c>
      <c r="N69" s="7"/>
      <c r="O69" s="2">
        <f t="shared" si="4"/>
        <v>0</v>
      </c>
      <c r="P69" s="2">
        <f t="shared" si="5"/>
        <v>0</v>
      </c>
      <c r="Q69" s="2">
        <f t="shared" si="6"/>
        <v>0</v>
      </c>
      <c r="R69" s="8">
        <f t="shared" si="7"/>
        <v>0</v>
      </c>
      <c r="S69" s="9">
        <f t="shared" si="8"/>
        <v>0</v>
      </c>
      <c r="T69" s="10">
        <f t="shared" si="9"/>
        <v>0</v>
      </c>
      <c r="U69" s="11">
        <f t="shared" si="10"/>
        <v>0</v>
      </c>
      <c r="V69" s="12"/>
      <c r="W69" s="12"/>
      <c r="X69" s="13"/>
      <c r="Y69" s="3"/>
      <c r="Z69" s="14">
        <f t="shared" si="11"/>
        <v>0</v>
      </c>
      <c r="AA69" s="2"/>
      <c r="AB69" s="16"/>
      <c r="AC69" s="2">
        <f t="shared" si="12"/>
        <v>0</v>
      </c>
      <c r="AD69" s="27"/>
      <c r="AE69" s="18">
        <f t="shared" si="13"/>
        <v>0</v>
      </c>
      <c r="AF69" s="19">
        <f t="shared" si="14"/>
        <v>0</v>
      </c>
      <c r="AG69" s="3"/>
      <c r="AH69" s="28"/>
      <c r="AI69" s="25" t="s">
        <v>36</v>
      </c>
      <c r="AJ69" s="7"/>
      <c r="AK69" s="15">
        <f t="shared" si="15"/>
        <v>0</v>
      </c>
      <c r="AL69" s="2"/>
      <c r="AM69" s="2"/>
      <c r="AN69" s="2"/>
      <c r="AO69" s="2"/>
      <c r="AP69" s="2"/>
      <c r="AQ69" s="2"/>
      <c r="AR69" s="2"/>
      <c r="AS69" s="2"/>
      <c r="AT69" s="2">
        <f t="shared" si="16"/>
        <v>0</v>
      </c>
      <c r="AU69" s="21"/>
      <c r="AV69" s="21"/>
      <c r="AW69" s="2"/>
      <c r="AX69" s="2">
        <f t="shared" si="17"/>
        <v>0</v>
      </c>
      <c r="AY69" s="2">
        <f t="shared" si="18"/>
        <v>0</v>
      </c>
      <c r="AZ69" s="2"/>
      <c r="BA69" s="2"/>
      <c r="BB69" s="2"/>
      <c r="BC69" s="2"/>
      <c r="BD69" s="26"/>
      <c r="BE69" s="2"/>
      <c r="BF69" s="8">
        <f t="shared" si="19"/>
        <v>0</v>
      </c>
      <c r="BG69" s="22">
        <f t="shared" si="20"/>
        <v>0</v>
      </c>
    </row>
    <row r="70" spans="1:59" s="29" customFormat="1" ht="23.1" customHeight="1" x14ac:dyDescent="0.35">
      <c r="A70" s="3">
        <v>30</v>
      </c>
      <c r="B70" s="28" t="s">
        <v>149</v>
      </c>
      <c r="C70" s="25" t="s">
        <v>153</v>
      </c>
      <c r="D70" s="2">
        <v>17553</v>
      </c>
      <c r="E70" s="2">
        <v>702</v>
      </c>
      <c r="F70" s="2"/>
      <c r="G70" s="2">
        <f t="shared" si="0"/>
        <v>18255</v>
      </c>
      <c r="H70" s="418">
        <f t="shared" si="1"/>
        <v>18255</v>
      </c>
      <c r="I70" s="111">
        <f t="shared" si="2"/>
        <v>0</v>
      </c>
      <c r="J70" s="6">
        <v>0</v>
      </c>
      <c r="K70" s="6">
        <v>0</v>
      </c>
      <c r="L70" s="6">
        <v>0</v>
      </c>
      <c r="M70" s="2">
        <f t="shared" si="3"/>
        <v>18255</v>
      </c>
      <c r="N70" s="7"/>
      <c r="O70" s="2">
        <f t="shared" si="4"/>
        <v>1642.95</v>
      </c>
      <c r="P70" s="2">
        <f t="shared" si="5"/>
        <v>200</v>
      </c>
      <c r="Q70" s="2">
        <f t="shared" si="6"/>
        <v>456.37</v>
      </c>
      <c r="R70" s="8">
        <f t="shared" si="7"/>
        <v>213.28</v>
      </c>
      <c r="S70" s="9">
        <f t="shared" si="8"/>
        <v>2512.6</v>
      </c>
      <c r="T70" s="10">
        <f t="shared" si="9"/>
        <v>7871</v>
      </c>
      <c r="U70" s="11">
        <f t="shared" si="10"/>
        <v>7871.4</v>
      </c>
      <c r="V70" s="12"/>
      <c r="W70" s="12"/>
      <c r="X70" s="13"/>
      <c r="Y70" s="3">
        <v>30</v>
      </c>
      <c r="Z70" s="14">
        <f t="shared" si="11"/>
        <v>2190.6</v>
      </c>
      <c r="AA70" s="15"/>
      <c r="AB70" s="2">
        <v>100</v>
      </c>
      <c r="AC70" s="2">
        <f t="shared" si="12"/>
        <v>456.38</v>
      </c>
      <c r="AD70" s="17">
        <v>200</v>
      </c>
      <c r="AE70" s="18">
        <f t="shared" si="13"/>
        <v>15742.4</v>
      </c>
      <c r="AF70" s="19">
        <f t="shared" si="14"/>
        <v>7871.2</v>
      </c>
      <c r="AG70" s="3">
        <v>30</v>
      </c>
      <c r="AH70" s="28" t="s">
        <v>149</v>
      </c>
      <c r="AI70" s="25" t="s">
        <v>153</v>
      </c>
      <c r="AJ70" s="7"/>
      <c r="AK70" s="15">
        <f t="shared" si="15"/>
        <v>1642.95</v>
      </c>
      <c r="AL70" s="2"/>
      <c r="AM70" s="2"/>
      <c r="AN70" s="2"/>
      <c r="AO70" s="2"/>
      <c r="AP70" s="2"/>
      <c r="AQ70" s="2"/>
      <c r="AR70" s="2"/>
      <c r="AS70" s="2"/>
      <c r="AT70" s="2">
        <f t="shared" si="16"/>
        <v>1642.95</v>
      </c>
      <c r="AU70" s="21">
        <v>200</v>
      </c>
      <c r="AV70" s="21"/>
      <c r="AW70" s="2"/>
      <c r="AX70" s="2">
        <f t="shared" si="17"/>
        <v>200</v>
      </c>
      <c r="AY70" s="2">
        <f t="shared" si="18"/>
        <v>456.37</v>
      </c>
      <c r="AZ70" s="2"/>
      <c r="BA70" s="2"/>
      <c r="BB70" s="2"/>
      <c r="BC70" s="2">
        <v>213.28</v>
      </c>
      <c r="BD70" s="26"/>
      <c r="BE70" s="2"/>
      <c r="BF70" s="8">
        <f t="shared" si="19"/>
        <v>213.28</v>
      </c>
      <c r="BG70" s="22">
        <f t="shared" si="20"/>
        <v>2512.6000000000004</v>
      </c>
    </row>
    <row r="71" spans="1:59" s="29" customFormat="1" ht="23.1" customHeight="1" x14ac:dyDescent="0.35">
      <c r="A71" s="30"/>
      <c r="B71" s="28"/>
      <c r="C71" s="25" t="s">
        <v>154</v>
      </c>
      <c r="D71" s="2"/>
      <c r="E71" s="2"/>
      <c r="F71" s="2"/>
      <c r="G71" s="2">
        <f t="shared" si="0"/>
        <v>0</v>
      </c>
      <c r="H71" s="418">
        <f t="shared" si="1"/>
        <v>0</v>
      </c>
      <c r="I71" s="111">
        <f t="shared" si="2"/>
        <v>0</v>
      </c>
      <c r="J71" s="6"/>
      <c r="K71" s="6"/>
      <c r="L71" s="6"/>
      <c r="M71" s="2">
        <f t="shared" si="3"/>
        <v>0</v>
      </c>
      <c r="N71" s="7"/>
      <c r="O71" s="2">
        <f t="shared" si="4"/>
        <v>0</v>
      </c>
      <c r="P71" s="2">
        <f t="shared" si="5"/>
        <v>0</v>
      </c>
      <c r="Q71" s="2">
        <f t="shared" si="6"/>
        <v>0</v>
      </c>
      <c r="R71" s="8">
        <f t="shared" si="7"/>
        <v>0</v>
      </c>
      <c r="S71" s="9">
        <f t="shared" si="8"/>
        <v>0</v>
      </c>
      <c r="T71" s="10">
        <f t="shared" si="9"/>
        <v>0</v>
      </c>
      <c r="U71" s="11">
        <f t="shared" si="10"/>
        <v>0</v>
      </c>
      <c r="V71" s="12"/>
      <c r="W71" s="12"/>
      <c r="X71" s="13"/>
      <c r="Y71" s="30"/>
      <c r="Z71" s="14">
        <f t="shared" si="11"/>
        <v>0</v>
      </c>
      <c r="AA71" s="15"/>
      <c r="AB71" s="2">
        <f>H71*1%</f>
        <v>0</v>
      </c>
      <c r="AC71" s="2">
        <f t="shared" si="12"/>
        <v>0</v>
      </c>
      <c r="AD71" s="27"/>
      <c r="AE71" s="18">
        <f t="shared" si="13"/>
        <v>0</v>
      </c>
      <c r="AF71" s="19">
        <f t="shared" si="14"/>
        <v>0</v>
      </c>
      <c r="AG71" s="30"/>
      <c r="AH71" s="28"/>
      <c r="AI71" s="25" t="s">
        <v>154</v>
      </c>
      <c r="AJ71" s="7"/>
      <c r="AK71" s="15">
        <f t="shared" si="15"/>
        <v>0</v>
      </c>
      <c r="AL71" s="2"/>
      <c r="AM71" s="2"/>
      <c r="AN71" s="2"/>
      <c r="AO71" s="2"/>
      <c r="AP71" s="2"/>
      <c r="AQ71" s="2"/>
      <c r="AR71" s="2"/>
      <c r="AS71" s="2"/>
      <c r="AT71" s="2">
        <f t="shared" si="16"/>
        <v>0</v>
      </c>
      <c r="AU71" s="21"/>
      <c r="AV71" s="21"/>
      <c r="AW71" s="2"/>
      <c r="AX71" s="2">
        <f t="shared" si="17"/>
        <v>0</v>
      </c>
      <c r="AY71" s="2">
        <f t="shared" si="18"/>
        <v>0</v>
      </c>
      <c r="AZ71" s="2"/>
      <c r="BA71" s="2"/>
      <c r="BB71" s="2"/>
      <c r="BC71" s="2"/>
      <c r="BD71" s="26"/>
      <c r="BE71" s="2"/>
      <c r="BF71" s="8">
        <f t="shared" si="19"/>
        <v>0</v>
      </c>
      <c r="BG71" s="22">
        <f t="shared" si="20"/>
        <v>0</v>
      </c>
    </row>
    <row r="72" spans="1:59" s="29" customFormat="1" ht="23.1" customHeight="1" x14ac:dyDescent="0.35">
      <c r="A72" s="3">
        <v>31</v>
      </c>
      <c r="B72" s="28" t="s">
        <v>150</v>
      </c>
      <c r="C72" s="25" t="s">
        <v>161</v>
      </c>
      <c r="D72" s="2">
        <v>27000</v>
      </c>
      <c r="E72" s="2">
        <v>1512</v>
      </c>
      <c r="F72" s="2"/>
      <c r="G72" s="2">
        <f t="shared" si="0"/>
        <v>28512</v>
      </c>
      <c r="H72" s="418">
        <f t="shared" si="1"/>
        <v>28512</v>
      </c>
      <c r="I72" s="111">
        <f t="shared" si="2"/>
        <v>0</v>
      </c>
      <c r="J72" s="6">
        <v>0</v>
      </c>
      <c r="K72" s="6">
        <v>0</v>
      </c>
      <c r="L72" s="6">
        <v>0</v>
      </c>
      <c r="M72" s="2">
        <f t="shared" si="3"/>
        <v>28512</v>
      </c>
      <c r="N72" s="7">
        <v>666.35</v>
      </c>
      <c r="O72" s="2">
        <f t="shared" si="4"/>
        <v>5088.0499999999993</v>
      </c>
      <c r="P72" s="2">
        <f t="shared" si="5"/>
        <v>200</v>
      </c>
      <c r="Q72" s="2">
        <f t="shared" si="6"/>
        <v>712.8</v>
      </c>
      <c r="R72" s="8">
        <f t="shared" si="7"/>
        <v>238.05</v>
      </c>
      <c r="S72" s="9">
        <f t="shared" si="8"/>
        <v>6905.25</v>
      </c>
      <c r="T72" s="10">
        <f t="shared" si="9"/>
        <v>10803</v>
      </c>
      <c r="U72" s="11">
        <f t="shared" si="10"/>
        <v>10803.75</v>
      </c>
      <c r="V72" s="12"/>
      <c r="W72" s="12"/>
      <c r="X72" s="13"/>
      <c r="Y72" s="3">
        <v>31</v>
      </c>
      <c r="Z72" s="14">
        <f t="shared" si="11"/>
        <v>3421.44</v>
      </c>
      <c r="AA72" s="15"/>
      <c r="AB72" s="16">
        <v>100</v>
      </c>
      <c r="AC72" s="2">
        <f t="shared" si="12"/>
        <v>712.8</v>
      </c>
      <c r="AD72" s="17">
        <v>200</v>
      </c>
      <c r="AE72" s="18">
        <f t="shared" si="13"/>
        <v>21606.75</v>
      </c>
      <c r="AF72" s="19">
        <f t="shared" si="14"/>
        <v>10803.375</v>
      </c>
      <c r="AG72" s="3">
        <v>31</v>
      </c>
      <c r="AH72" s="28" t="s">
        <v>150</v>
      </c>
      <c r="AI72" s="25" t="s">
        <v>161</v>
      </c>
      <c r="AJ72" s="7">
        <v>666.35</v>
      </c>
      <c r="AK72" s="15">
        <f t="shared" si="15"/>
        <v>2566.08</v>
      </c>
      <c r="AL72" s="2"/>
      <c r="AM72" s="2"/>
      <c r="AN72" s="2"/>
      <c r="AO72" s="2"/>
      <c r="AP72" s="2"/>
      <c r="AQ72" s="2">
        <v>916.41</v>
      </c>
      <c r="AR72" s="2">
        <v>950</v>
      </c>
      <c r="AS72" s="2">
        <v>655.56</v>
      </c>
      <c r="AT72" s="2">
        <f>SUM(AK72:AS72)</f>
        <v>5088.0499999999993</v>
      </c>
      <c r="AU72" s="21">
        <v>200</v>
      </c>
      <c r="AV72" s="21"/>
      <c r="AW72" s="2"/>
      <c r="AX72" s="2">
        <f t="shared" si="17"/>
        <v>200</v>
      </c>
      <c r="AY72" s="2">
        <f t="shared" si="18"/>
        <v>712.8</v>
      </c>
      <c r="AZ72" s="2"/>
      <c r="BA72" s="2"/>
      <c r="BB72" s="2"/>
      <c r="BC72" s="2">
        <v>238.05</v>
      </c>
      <c r="BD72" s="26"/>
      <c r="BE72" s="2"/>
      <c r="BF72" s="8">
        <f t="shared" si="19"/>
        <v>238.05</v>
      </c>
      <c r="BG72" s="22">
        <f t="shared" si="20"/>
        <v>6905.25</v>
      </c>
    </row>
    <row r="73" spans="1:59" s="29" customFormat="1" ht="23.1" customHeight="1" x14ac:dyDescent="0.35">
      <c r="A73" s="3"/>
      <c r="B73" s="28"/>
      <c r="C73" s="25" t="s">
        <v>162</v>
      </c>
      <c r="D73" s="2"/>
      <c r="E73" s="2"/>
      <c r="F73" s="2"/>
      <c r="G73" s="2">
        <f t="shared" si="0"/>
        <v>0</v>
      </c>
      <c r="H73" s="418">
        <f t="shared" si="1"/>
        <v>0</v>
      </c>
      <c r="I73" s="111">
        <f t="shared" si="2"/>
        <v>0</v>
      </c>
      <c r="J73" s="6"/>
      <c r="K73" s="6"/>
      <c r="L73" s="6"/>
      <c r="M73" s="2">
        <f t="shared" si="3"/>
        <v>0</v>
      </c>
      <c r="N73" s="7"/>
      <c r="O73" s="2">
        <f t="shared" si="4"/>
        <v>0</v>
      </c>
      <c r="P73" s="2">
        <f t="shared" si="5"/>
        <v>0</v>
      </c>
      <c r="Q73" s="2">
        <f t="shared" si="6"/>
        <v>0</v>
      </c>
      <c r="R73" s="8">
        <f t="shared" si="7"/>
        <v>0</v>
      </c>
      <c r="S73" s="9">
        <f t="shared" si="8"/>
        <v>0</v>
      </c>
      <c r="T73" s="10">
        <f t="shared" si="9"/>
        <v>0</v>
      </c>
      <c r="U73" s="11">
        <f t="shared" si="10"/>
        <v>0</v>
      </c>
      <c r="V73" s="12"/>
      <c r="W73" s="12"/>
      <c r="X73" s="13"/>
      <c r="Y73" s="3"/>
      <c r="Z73" s="14">
        <f t="shared" si="11"/>
        <v>0</v>
      </c>
      <c r="AA73" s="15"/>
      <c r="AB73" s="33"/>
      <c r="AC73" s="2">
        <f t="shared" si="12"/>
        <v>0</v>
      </c>
      <c r="AD73" s="27"/>
      <c r="AE73" s="18">
        <f t="shared" si="13"/>
        <v>0</v>
      </c>
      <c r="AF73" s="19">
        <f t="shared" si="14"/>
        <v>0</v>
      </c>
      <c r="AG73" s="3"/>
      <c r="AH73" s="28"/>
      <c r="AI73" s="25" t="s">
        <v>162</v>
      </c>
      <c r="AJ73" s="7"/>
      <c r="AK73" s="15">
        <f t="shared" si="15"/>
        <v>0</v>
      </c>
      <c r="AL73" s="2"/>
      <c r="AM73" s="2"/>
      <c r="AN73" s="2"/>
      <c r="AO73" s="2"/>
      <c r="AP73" s="2"/>
      <c r="AQ73" s="2"/>
      <c r="AR73" s="2"/>
      <c r="AS73" s="2"/>
      <c r="AT73" s="2">
        <f t="shared" si="16"/>
        <v>0</v>
      </c>
      <c r="AU73" s="21"/>
      <c r="AV73" s="21"/>
      <c r="AW73" s="2"/>
      <c r="AX73" s="2">
        <f t="shared" si="17"/>
        <v>0</v>
      </c>
      <c r="AY73" s="2">
        <f t="shared" si="18"/>
        <v>0</v>
      </c>
      <c r="AZ73" s="2"/>
      <c r="BA73" s="2"/>
      <c r="BB73" s="2"/>
      <c r="BC73" s="2"/>
      <c r="BD73" s="26"/>
      <c r="BE73" s="2"/>
      <c r="BF73" s="8">
        <f t="shared" si="19"/>
        <v>0</v>
      </c>
      <c r="BG73" s="22">
        <f t="shared" si="20"/>
        <v>0</v>
      </c>
    </row>
    <row r="74" spans="1:59" s="29" customFormat="1" ht="23.1" customHeight="1" x14ac:dyDescent="0.35">
      <c r="A74" s="3">
        <v>32</v>
      </c>
      <c r="B74" s="28" t="s">
        <v>151</v>
      </c>
      <c r="C74" s="25" t="s">
        <v>156</v>
      </c>
      <c r="D74" s="2">
        <v>27000</v>
      </c>
      <c r="E74" s="2">
        <v>1512</v>
      </c>
      <c r="F74" s="2"/>
      <c r="G74" s="2">
        <f t="shared" si="0"/>
        <v>28512</v>
      </c>
      <c r="H74" s="418">
        <f t="shared" si="1"/>
        <v>28512</v>
      </c>
      <c r="I74" s="111">
        <f t="shared" si="2"/>
        <v>0</v>
      </c>
      <c r="J74" s="6">
        <v>0</v>
      </c>
      <c r="K74" s="6">
        <v>0</v>
      </c>
      <c r="L74" s="6">
        <v>0</v>
      </c>
      <c r="M74" s="2">
        <f t="shared" si="3"/>
        <v>28512</v>
      </c>
      <c r="N74" s="7">
        <v>666.35</v>
      </c>
      <c r="O74" s="2">
        <f t="shared" si="4"/>
        <v>2566.08</v>
      </c>
      <c r="P74" s="2">
        <f t="shared" si="5"/>
        <v>200</v>
      </c>
      <c r="Q74" s="2">
        <f>AY74</f>
        <v>712.8</v>
      </c>
      <c r="R74" s="8">
        <f t="shared" si="7"/>
        <v>250.55</v>
      </c>
      <c r="S74" s="9">
        <f t="shared" si="8"/>
        <v>4395.78</v>
      </c>
      <c r="T74" s="10">
        <f t="shared" si="9"/>
        <v>12058</v>
      </c>
      <c r="U74" s="11">
        <f t="shared" si="10"/>
        <v>12058.220000000001</v>
      </c>
      <c r="V74" s="12"/>
      <c r="W74" s="12"/>
      <c r="X74" s="13"/>
      <c r="Y74" s="3">
        <v>32</v>
      </c>
      <c r="Z74" s="14">
        <f t="shared" si="11"/>
        <v>3421.44</v>
      </c>
      <c r="AA74" s="15"/>
      <c r="AB74" s="16">
        <v>100</v>
      </c>
      <c r="AC74" s="2">
        <f t="shared" si="12"/>
        <v>712.8</v>
      </c>
      <c r="AD74" s="17">
        <v>200</v>
      </c>
      <c r="AE74" s="18">
        <f t="shared" si="13"/>
        <v>24116.22</v>
      </c>
      <c r="AF74" s="19">
        <f t="shared" si="14"/>
        <v>12058.11</v>
      </c>
      <c r="AG74" s="3">
        <v>32</v>
      </c>
      <c r="AH74" s="28" t="s">
        <v>151</v>
      </c>
      <c r="AI74" s="25" t="s">
        <v>156</v>
      </c>
      <c r="AJ74" s="7">
        <v>666.35</v>
      </c>
      <c r="AK74" s="15">
        <f t="shared" si="15"/>
        <v>2566.08</v>
      </c>
      <c r="AL74" s="2"/>
      <c r="AM74" s="2"/>
      <c r="AN74" s="2"/>
      <c r="AO74" s="2"/>
      <c r="AP74" s="2"/>
      <c r="AQ74" s="2"/>
      <c r="AR74" s="2"/>
      <c r="AS74" s="2"/>
      <c r="AT74" s="2">
        <f t="shared" si="16"/>
        <v>2566.08</v>
      </c>
      <c r="AU74" s="21">
        <v>200</v>
      </c>
      <c r="AV74" s="21"/>
      <c r="AW74" s="2"/>
      <c r="AX74" s="2">
        <f t="shared" si="17"/>
        <v>200</v>
      </c>
      <c r="AY74" s="2">
        <f>ROUNDDOWN(H74*5%/2,2)</f>
        <v>712.8</v>
      </c>
      <c r="AZ74" s="2"/>
      <c r="BA74" s="2"/>
      <c r="BB74" s="2"/>
      <c r="BC74" s="2">
        <v>250.55</v>
      </c>
      <c r="BD74" s="26"/>
      <c r="BE74" s="2"/>
      <c r="BF74" s="8">
        <f t="shared" si="19"/>
        <v>250.55</v>
      </c>
      <c r="BG74" s="22">
        <f t="shared" si="20"/>
        <v>4395.78</v>
      </c>
    </row>
    <row r="75" spans="1:59" s="29" customFormat="1" ht="23.1" customHeight="1" x14ac:dyDescent="0.35">
      <c r="A75" s="3"/>
      <c r="B75" s="28"/>
      <c r="C75" s="25" t="s">
        <v>163</v>
      </c>
      <c r="D75" s="2"/>
      <c r="E75" s="2"/>
      <c r="F75" s="2"/>
      <c r="G75" s="2">
        <f t="shared" si="0"/>
        <v>0</v>
      </c>
      <c r="H75" s="418">
        <f t="shared" si="1"/>
        <v>0</v>
      </c>
      <c r="I75" s="111">
        <f t="shared" si="2"/>
        <v>0</v>
      </c>
      <c r="J75" s="6"/>
      <c r="K75" s="6"/>
      <c r="L75" s="6"/>
      <c r="M75" s="2">
        <f t="shared" si="3"/>
        <v>0</v>
      </c>
      <c r="N75" s="7"/>
      <c r="O75" s="2">
        <f t="shared" si="4"/>
        <v>0</v>
      </c>
      <c r="P75" s="2">
        <f t="shared" si="5"/>
        <v>0</v>
      </c>
      <c r="Q75" s="2">
        <f t="shared" si="6"/>
        <v>0</v>
      </c>
      <c r="R75" s="8">
        <f t="shared" si="7"/>
        <v>0</v>
      </c>
      <c r="S75" s="9">
        <f t="shared" si="8"/>
        <v>0</v>
      </c>
      <c r="T75" s="10">
        <f t="shared" si="9"/>
        <v>0</v>
      </c>
      <c r="U75" s="11">
        <f t="shared" si="10"/>
        <v>0</v>
      </c>
      <c r="V75" s="12"/>
      <c r="W75" s="12"/>
      <c r="X75" s="13"/>
      <c r="Y75" s="3"/>
      <c r="Z75" s="14">
        <f t="shared" si="11"/>
        <v>0</v>
      </c>
      <c r="AA75" s="15"/>
      <c r="AB75" s="16"/>
      <c r="AC75" s="2">
        <f t="shared" si="12"/>
        <v>0</v>
      </c>
      <c r="AD75" s="27"/>
      <c r="AE75" s="18">
        <f t="shared" si="13"/>
        <v>0</v>
      </c>
      <c r="AF75" s="19">
        <f t="shared" si="14"/>
        <v>0</v>
      </c>
      <c r="AG75" s="3"/>
      <c r="AH75" s="28"/>
      <c r="AI75" s="25" t="s">
        <v>163</v>
      </c>
      <c r="AJ75" s="7"/>
      <c r="AK75" s="15">
        <f t="shared" si="15"/>
        <v>0</v>
      </c>
      <c r="AL75" s="2"/>
      <c r="AM75" s="2"/>
      <c r="AN75" s="2"/>
      <c r="AO75" s="2"/>
      <c r="AP75" s="2"/>
      <c r="AQ75" s="2"/>
      <c r="AR75" s="2"/>
      <c r="AS75" s="2"/>
      <c r="AT75" s="2">
        <f t="shared" si="16"/>
        <v>0</v>
      </c>
      <c r="AU75" s="21"/>
      <c r="AV75" s="21"/>
      <c r="AW75" s="2"/>
      <c r="AX75" s="2">
        <f t="shared" si="17"/>
        <v>0</v>
      </c>
      <c r="AY75" s="2">
        <f t="shared" si="18"/>
        <v>0</v>
      </c>
      <c r="AZ75" s="2"/>
      <c r="BA75" s="2"/>
      <c r="BB75" s="2"/>
      <c r="BC75" s="2"/>
      <c r="BD75" s="26"/>
      <c r="BE75" s="2"/>
      <c r="BF75" s="8">
        <f t="shared" si="19"/>
        <v>0</v>
      </c>
      <c r="BG75" s="22">
        <f t="shared" si="20"/>
        <v>0</v>
      </c>
    </row>
    <row r="76" spans="1:59" s="23" customFormat="1" ht="23.1" customHeight="1" x14ac:dyDescent="0.35">
      <c r="A76" s="3">
        <v>33</v>
      </c>
      <c r="B76" s="28" t="s">
        <v>129</v>
      </c>
      <c r="C76" s="25" t="s">
        <v>51</v>
      </c>
      <c r="D76" s="2">
        <v>131124</v>
      </c>
      <c r="E76" s="2">
        <v>5769</v>
      </c>
      <c r="F76" s="2">
        <v>0</v>
      </c>
      <c r="G76" s="2">
        <f t="shared" si="0"/>
        <v>136893</v>
      </c>
      <c r="H76" s="418">
        <f>G76</f>
        <v>136893</v>
      </c>
      <c r="I76" s="111">
        <f t="shared" si="2"/>
        <v>0</v>
      </c>
      <c r="J76" s="6">
        <v>0</v>
      </c>
      <c r="K76" s="6">
        <v>0</v>
      </c>
      <c r="L76" s="6">
        <v>0</v>
      </c>
      <c r="M76" s="2">
        <f t="shared" si="3"/>
        <v>136893</v>
      </c>
      <c r="N76" s="7">
        <v>26422.03</v>
      </c>
      <c r="O76" s="2">
        <f t="shared" si="4"/>
        <v>49305.509999999995</v>
      </c>
      <c r="P76" s="2">
        <f t="shared" si="5"/>
        <v>200</v>
      </c>
      <c r="Q76" s="2">
        <f>AY76</f>
        <v>3422.32</v>
      </c>
      <c r="R76" s="8">
        <f t="shared" si="7"/>
        <v>21060.639999999999</v>
      </c>
      <c r="S76" s="9">
        <f t="shared" si="8"/>
        <v>100410.5</v>
      </c>
      <c r="T76" s="10">
        <f t="shared" si="9"/>
        <v>18241</v>
      </c>
      <c r="U76" s="11">
        <f t="shared" si="10"/>
        <v>18241.5</v>
      </c>
      <c r="V76" s="12"/>
      <c r="W76" s="12"/>
      <c r="X76" s="13">
        <f t="shared" ref="X76" si="38">ROUND(T76+U76,2)</f>
        <v>36482.5</v>
      </c>
      <c r="Y76" s="3">
        <v>33</v>
      </c>
      <c r="Z76" s="14">
        <f t="shared" si="11"/>
        <v>16427.16</v>
      </c>
      <c r="AA76" s="15">
        <v>0</v>
      </c>
      <c r="AB76" s="16">
        <v>100</v>
      </c>
      <c r="AC76" s="2">
        <f t="shared" si="12"/>
        <v>3422.3300000000004</v>
      </c>
      <c r="AD76" s="17">
        <v>200</v>
      </c>
      <c r="AE76" s="18">
        <f t="shared" si="13"/>
        <v>36482.5</v>
      </c>
      <c r="AF76" s="19">
        <f t="shared" si="14"/>
        <v>18241.25</v>
      </c>
      <c r="AG76" s="3">
        <v>33</v>
      </c>
      <c r="AH76" s="28" t="s">
        <v>129</v>
      </c>
      <c r="AI76" s="25" t="s">
        <v>51</v>
      </c>
      <c r="AJ76" s="7">
        <v>26422.03</v>
      </c>
      <c r="AK76" s="15">
        <f t="shared" si="15"/>
        <v>12320.369999999999</v>
      </c>
      <c r="AL76" s="2">
        <v>0</v>
      </c>
      <c r="AM76" s="2">
        <v>500</v>
      </c>
      <c r="AN76" s="2">
        <v>9634.44</v>
      </c>
      <c r="AO76" s="2">
        <v>0</v>
      </c>
      <c r="AP76" s="2">
        <v>0</v>
      </c>
      <c r="AQ76" s="2">
        <v>26850.7</v>
      </c>
      <c r="AR76" s="2"/>
      <c r="AS76" s="2">
        <v>0</v>
      </c>
      <c r="AT76" s="2">
        <f t="shared" si="16"/>
        <v>49305.509999999995</v>
      </c>
      <c r="AU76" s="21">
        <v>200</v>
      </c>
      <c r="AV76" s="21"/>
      <c r="AW76" s="2">
        <v>0</v>
      </c>
      <c r="AX76" s="2">
        <f t="shared" si="17"/>
        <v>200</v>
      </c>
      <c r="AY76" s="2">
        <f>ROUNDDOWN(H76*5%/2,2)</f>
        <v>3422.32</v>
      </c>
      <c r="AZ76" s="2">
        <v>0</v>
      </c>
      <c r="BA76" s="2">
        <v>20516.53</v>
      </c>
      <c r="BB76" s="2">
        <v>0</v>
      </c>
      <c r="BC76" s="2">
        <v>56.11</v>
      </c>
      <c r="BD76" s="2">
        <v>488</v>
      </c>
      <c r="BE76" s="2"/>
      <c r="BF76" s="8">
        <f t="shared" si="19"/>
        <v>21060.639999999999</v>
      </c>
      <c r="BG76" s="22">
        <f t="shared" si="20"/>
        <v>100410.5</v>
      </c>
    </row>
    <row r="77" spans="1:59" s="29" customFormat="1" ht="23.1" customHeight="1" x14ac:dyDescent="0.35">
      <c r="A77" s="30"/>
      <c r="B77" s="28"/>
      <c r="C77" s="32" t="s">
        <v>130</v>
      </c>
      <c r="D77" s="2"/>
      <c r="E77" s="2"/>
      <c r="F77" s="2"/>
      <c r="G77" s="2">
        <f t="shared" ref="G77:G125" si="39">SUM(D77:F77)</f>
        <v>0</v>
      </c>
      <c r="H77" s="418">
        <f t="shared" ref="H77:H125" si="40">G77</f>
        <v>0</v>
      </c>
      <c r="I77" s="111">
        <f t="shared" ref="I77:I125" si="41">ROUND(H77/8/31/60*(L77+K77*60+J77*8*60),2)</f>
        <v>0</v>
      </c>
      <c r="J77" s="6"/>
      <c r="K77" s="6"/>
      <c r="L77" s="6"/>
      <c r="M77" s="2">
        <f t="shared" ref="M77:M123" si="42">H77-I77</f>
        <v>0</v>
      </c>
      <c r="N77" s="7"/>
      <c r="O77" s="2">
        <f t="shared" ref="O77:O125" si="43">SUM(AK77:AS77)</f>
        <v>0</v>
      </c>
      <c r="P77" s="2">
        <f t="shared" ref="P77:P125" si="44">SUM(AU77:AW77)</f>
        <v>0</v>
      </c>
      <c r="Q77" s="2">
        <f t="shared" ref="Q77:Q125" si="45">AY77</f>
        <v>0</v>
      </c>
      <c r="R77" s="8">
        <f t="shared" ref="R77:R125" si="46">SUM(AZ77:BE77)</f>
        <v>0</v>
      </c>
      <c r="S77" s="9">
        <f t="shared" ref="S77:S125" si="47">ROUND(N77+O77+P77+Q77+R77,2)</f>
        <v>0</v>
      </c>
      <c r="T77" s="10">
        <f t="shared" ref="T77:T125" si="48">ROUND(AF77,0)</f>
        <v>0</v>
      </c>
      <c r="U77" s="11">
        <f t="shared" ref="U77:U125" si="49">(AE77-T77)</f>
        <v>0</v>
      </c>
      <c r="V77" s="12"/>
      <c r="W77" s="12"/>
      <c r="X77" s="13"/>
      <c r="Y77" s="30"/>
      <c r="Z77" s="14">
        <f t="shared" ref="Z77:Z125" si="50">H77*12%</f>
        <v>0</v>
      </c>
      <c r="AA77" s="2"/>
      <c r="AB77" s="16"/>
      <c r="AC77" s="2">
        <f t="shared" ref="AC77:AC125" si="51">ROUNDUP(H77*5%/2,2)</f>
        <v>0</v>
      </c>
      <c r="AD77" s="27"/>
      <c r="AE77" s="18">
        <f t="shared" ref="AE77:AE125" si="52">+M77-S77</f>
        <v>0</v>
      </c>
      <c r="AF77" s="19">
        <f t="shared" ref="AF77:AF125" si="53">(+M77-S77)/2</f>
        <v>0</v>
      </c>
      <c r="AG77" s="30"/>
      <c r="AH77" s="28"/>
      <c r="AI77" s="32" t="s">
        <v>130</v>
      </c>
      <c r="AJ77" s="7"/>
      <c r="AK77" s="15">
        <f t="shared" ref="AK77:AK125" si="54">H77*9%</f>
        <v>0</v>
      </c>
      <c r="AL77" s="2"/>
      <c r="AM77" s="2"/>
      <c r="AN77" s="2"/>
      <c r="AO77" s="2"/>
      <c r="AP77" s="2"/>
      <c r="AQ77" s="26"/>
      <c r="AR77" s="26"/>
      <c r="AS77" s="2"/>
      <c r="AT77" s="2">
        <f t="shared" ref="AT77:AT125" si="55">SUM(AK77:AS77)</f>
        <v>0</v>
      </c>
      <c r="AU77" s="21"/>
      <c r="AV77" s="21"/>
      <c r="AW77" s="2"/>
      <c r="AX77" s="2">
        <f t="shared" ref="AX77:AX125" si="56">SUM(AU77:AW77)</f>
        <v>0</v>
      </c>
      <c r="AY77" s="2">
        <f t="shared" ref="AY77:AY125" si="57">ROUNDDOWN(H77*5%/2,2)</f>
        <v>0</v>
      </c>
      <c r="AZ77" s="2"/>
      <c r="BA77" s="2"/>
      <c r="BB77" s="2"/>
      <c r="BC77" s="2"/>
      <c r="BD77" s="2"/>
      <c r="BE77" s="2"/>
      <c r="BF77" s="8">
        <f t="shared" ref="BF77:BF125" si="58">SUM(AZ77:BE77)</f>
        <v>0</v>
      </c>
      <c r="BG77" s="22">
        <f t="shared" ref="BG77:BG125" si="59">AJ77+AT77+AX77+AY77+BF77</f>
        <v>0</v>
      </c>
    </row>
    <row r="78" spans="1:59" s="23" customFormat="1" ht="23.1" customHeight="1" x14ac:dyDescent="0.35">
      <c r="A78" s="3">
        <v>34</v>
      </c>
      <c r="B78" s="28" t="s">
        <v>52</v>
      </c>
      <c r="C78" s="25" t="s">
        <v>111</v>
      </c>
      <c r="D78" s="2">
        <v>36619</v>
      </c>
      <c r="E78" s="2">
        <v>1794</v>
      </c>
      <c r="F78" s="2">
        <v>0</v>
      </c>
      <c r="G78" s="2">
        <f t="shared" si="39"/>
        <v>38413</v>
      </c>
      <c r="H78" s="418">
        <f t="shared" si="40"/>
        <v>38413</v>
      </c>
      <c r="I78" s="111">
        <f t="shared" si="41"/>
        <v>0</v>
      </c>
      <c r="J78" s="6">
        <v>0</v>
      </c>
      <c r="K78" s="6">
        <v>0</v>
      </c>
      <c r="L78" s="6">
        <v>0</v>
      </c>
      <c r="M78" s="2">
        <f t="shared" si="42"/>
        <v>38413</v>
      </c>
      <c r="N78" s="7">
        <v>2025.85</v>
      </c>
      <c r="O78" s="2">
        <f t="shared" si="43"/>
        <v>5761.46</v>
      </c>
      <c r="P78" s="2">
        <f t="shared" si="44"/>
        <v>200</v>
      </c>
      <c r="Q78" s="2">
        <f t="shared" si="45"/>
        <v>960.32</v>
      </c>
      <c r="R78" s="8">
        <f t="shared" si="46"/>
        <v>12547.18</v>
      </c>
      <c r="S78" s="9">
        <f t="shared" si="47"/>
        <v>21494.81</v>
      </c>
      <c r="T78" s="10">
        <f t="shared" si="48"/>
        <v>8459</v>
      </c>
      <c r="U78" s="11">
        <f t="shared" si="49"/>
        <v>8459.1899999999987</v>
      </c>
      <c r="V78" s="12"/>
      <c r="W78" s="12"/>
      <c r="X78" s="13">
        <f t="shared" ref="X78" si="60">ROUND(T78+U78,2)</f>
        <v>16918.189999999999</v>
      </c>
      <c r="Y78" s="3">
        <v>34</v>
      </c>
      <c r="Z78" s="14">
        <f t="shared" si="50"/>
        <v>4609.5599999999995</v>
      </c>
      <c r="AA78" s="15">
        <v>0</v>
      </c>
      <c r="AB78" s="2">
        <v>100</v>
      </c>
      <c r="AC78" s="2">
        <f t="shared" si="51"/>
        <v>960.33</v>
      </c>
      <c r="AD78" s="17">
        <v>200</v>
      </c>
      <c r="AE78" s="18">
        <f t="shared" si="52"/>
        <v>16918.189999999999</v>
      </c>
      <c r="AF78" s="19">
        <f t="shared" si="53"/>
        <v>8459.0949999999993</v>
      </c>
      <c r="AG78" s="3">
        <v>34</v>
      </c>
      <c r="AH78" s="28" t="s">
        <v>52</v>
      </c>
      <c r="AI78" s="25" t="s">
        <v>111</v>
      </c>
      <c r="AJ78" s="7">
        <v>2025.85</v>
      </c>
      <c r="AK78" s="15">
        <f t="shared" si="54"/>
        <v>3457.17</v>
      </c>
      <c r="AL78" s="2">
        <v>0</v>
      </c>
      <c r="AM78" s="2"/>
      <c r="AN78" s="2">
        <v>0</v>
      </c>
      <c r="AO78" s="2">
        <v>0</v>
      </c>
      <c r="AP78" s="2">
        <v>0</v>
      </c>
      <c r="AQ78" s="2">
        <v>2304.29</v>
      </c>
      <c r="AR78" s="2"/>
      <c r="AS78" s="2">
        <v>0</v>
      </c>
      <c r="AT78" s="2">
        <f t="shared" si="55"/>
        <v>5761.46</v>
      </c>
      <c r="AU78" s="21">
        <v>200</v>
      </c>
      <c r="AV78" s="21"/>
      <c r="AW78" s="2">
        <v>0</v>
      </c>
      <c r="AX78" s="2">
        <f t="shared" si="56"/>
        <v>200</v>
      </c>
      <c r="AY78" s="2">
        <f t="shared" si="57"/>
        <v>960.32</v>
      </c>
      <c r="AZ78" s="2">
        <v>0</v>
      </c>
      <c r="BA78" s="2">
        <v>12191.07</v>
      </c>
      <c r="BB78" s="2">
        <v>300</v>
      </c>
      <c r="BC78" s="2">
        <v>56.11</v>
      </c>
      <c r="BD78" s="2">
        <v>0</v>
      </c>
      <c r="BE78" s="2"/>
      <c r="BF78" s="8">
        <f t="shared" si="58"/>
        <v>12547.18</v>
      </c>
      <c r="BG78" s="22">
        <f t="shared" si="59"/>
        <v>21494.809999999998</v>
      </c>
    </row>
    <row r="79" spans="1:59" s="29" customFormat="1" ht="23.1" customHeight="1" x14ac:dyDescent="0.35">
      <c r="A79" s="3"/>
      <c r="B79" s="28"/>
      <c r="C79" s="32"/>
      <c r="D79" s="2"/>
      <c r="E79" s="2"/>
      <c r="F79" s="2"/>
      <c r="G79" s="2">
        <f t="shared" si="39"/>
        <v>0</v>
      </c>
      <c r="H79" s="418">
        <f t="shared" si="40"/>
        <v>0</v>
      </c>
      <c r="I79" s="111">
        <f t="shared" si="41"/>
        <v>0</v>
      </c>
      <c r="J79" s="6"/>
      <c r="K79" s="6"/>
      <c r="L79" s="6"/>
      <c r="M79" s="2">
        <f t="shared" si="42"/>
        <v>0</v>
      </c>
      <c r="N79" s="7"/>
      <c r="O79" s="2">
        <f t="shared" si="43"/>
        <v>0</v>
      </c>
      <c r="P79" s="2">
        <f t="shared" si="44"/>
        <v>0</v>
      </c>
      <c r="Q79" s="2">
        <f t="shared" si="45"/>
        <v>0</v>
      </c>
      <c r="R79" s="8">
        <f t="shared" si="46"/>
        <v>0</v>
      </c>
      <c r="S79" s="9">
        <f t="shared" si="47"/>
        <v>0</v>
      </c>
      <c r="T79" s="10">
        <f t="shared" si="48"/>
        <v>0</v>
      </c>
      <c r="U79" s="11">
        <f t="shared" si="49"/>
        <v>0</v>
      </c>
      <c r="V79" s="12"/>
      <c r="W79" s="12"/>
      <c r="X79" s="13"/>
      <c r="Y79" s="3"/>
      <c r="Z79" s="14">
        <f t="shared" si="50"/>
        <v>0</v>
      </c>
      <c r="AA79" s="2"/>
      <c r="AB79" s="2">
        <f>H79*1%</f>
        <v>0</v>
      </c>
      <c r="AC79" s="2">
        <f t="shared" si="51"/>
        <v>0</v>
      </c>
      <c r="AD79" s="27"/>
      <c r="AE79" s="18">
        <f t="shared" si="52"/>
        <v>0</v>
      </c>
      <c r="AF79" s="19">
        <f t="shared" si="53"/>
        <v>0</v>
      </c>
      <c r="AG79" s="3"/>
      <c r="AH79" s="28"/>
      <c r="AI79" s="32"/>
      <c r="AJ79" s="7"/>
      <c r="AK79" s="15">
        <f t="shared" si="54"/>
        <v>0</v>
      </c>
      <c r="AL79" s="2"/>
      <c r="AM79" s="2"/>
      <c r="AN79" s="2"/>
      <c r="AO79" s="2"/>
      <c r="AP79" s="2"/>
      <c r="AQ79" s="2"/>
      <c r="AR79" s="2"/>
      <c r="AS79" s="2"/>
      <c r="AT79" s="2">
        <f t="shared" si="55"/>
        <v>0</v>
      </c>
      <c r="AU79" s="21"/>
      <c r="AV79" s="21"/>
      <c r="AW79" s="2"/>
      <c r="AX79" s="2">
        <f t="shared" si="56"/>
        <v>0</v>
      </c>
      <c r="AY79" s="2">
        <f t="shared" si="57"/>
        <v>0</v>
      </c>
      <c r="AZ79" s="2"/>
      <c r="BA79" s="2"/>
      <c r="BB79" s="2"/>
      <c r="BC79" s="2"/>
      <c r="BD79" s="2"/>
      <c r="BE79" s="2"/>
      <c r="BF79" s="8">
        <f t="shared" si="58"/>
        <v>0</v>
      </c>
      <c r="BG79" s="22">
        <f t="shared" si="59"/>
        <v>0</v>
      </c>
    </row>
    <row r="80" spans="1:59" s="29" customFormat="1" ht="23.1" customHeight="1" x14ac:dyDescent="0.35">
      <c r="A80" s="3">
        <v>35</v>
      </c>
      <c r="B80" s="28" t="s">
        <v>136</v>
      </c>
      <c r="C80" s="32" t="s">
        <v>164</v>
      </c>
      <c r="D80" s="2">
        <v>29165</v>
      </c>
      <c r="E80" s="2">
        <v>1540</v>
      </c>
      <c r="F80" s="2"/>
      <c r="G80" s="2">
        <f t="shared" si="39"/>
        <v>30705</v>
      </c>
      <c r="H80" s="418">
        <f t="shared" si="40"/>
        <v>30705</v>
      </c>
      <c r="I80" s="111">
        <f t="shared" si="41"/>
        <v>0</v>
      </c>
      <c r="J80" s="6">
        <v>0</v>
      </c>
      <c r="K80" s="6">
        <v>0</v>
      </c>
      <c r="L80" s="6">
        <v>0</v>
      </c>
      <c r="M80" s="2">
        <f t="shared" si="42"/>
        <v>30705</v>
      </c>
      <c r="N80" s="7">
        <v>959.12</v>
      </c>
      <c r="O80" s="2">
        <f t="shared" si="43"/>
        <v>2763.45</v>
      </c>
      <c r="P80" s="2">
        <f t="shared" si="44"/>
        <v>200</v>
      </c>
      <c r="Q80" s="2">
        <f t="shared" si="45"/>
        <v>767.62</v>
      </c>
      <c r="R80" s="8">
        <f t="shared" si="46"/>
        <v>213.28</v>
      </c>
      <c r="S80" s="9">
        <f t="shared" si="47"/>
        <v>4903.47</v>
      </c>
      <c r="T80" s="10">
        <f t="shared" si="48"/>
        <v>12901</v>
      </c>
      <c r="U80" s="11">
        <f t="shared" si="49"/>
        <v>12900.529999999999</v>
      </c>
      <c r="V80" s="12"/>
      <c r="W80" s="12"/>
      <c r="X80" s="13"/>
      <c r="Y80" s="3">
        <v>35</v>
      </c>
      <c r="Z80" s="14">
        <f t="shared" si="50"/>
        <v>3684.6</v>
      </c>
      <c r="AA80" s="15"/>
      <c r="AB80" s="16">
        <v>100</v>
      </c>
      <c r="AC80" s="2">
        <f t="shared" si="51"/>
        <v>767.63</v>
      </c>
      <c r="AD80" s="17">
        <v>200</v>
      </c>
      <c r="AE80" s="18">
        <f t="shared" si="52"/>
        <v>25801.53</v>
      </c>
      <c r="AF80" s="19">
        <f t="shared" si="53"/>
        <v>12900.764999999999</v>
      </c>
      <c r="AG80" s="3">
        <v>35</v>
      </c>
      <c r="AH80" s="28" t="s">
        <v>136</v>
      </c>
      <c r="AI80" s="32" t="s">
        <v>164</v>
      </c>
      <c r="AJ80" s="7">
        <v>959.12</v>
      </c>
      <c r="AK80" s="15">
        <f t="shared" si="54"/>
        <v>2763.45</v>
      </c>
      <c r="AL80" s="2"/>
      <c r="AM80" s="2"/>
      <c r="AN80" s="2"/>
      <c r="AO80" s="2"/>
      <c r="AP80" s="2"/>
      <c r="AQ80" s="2"/>
      <c r="AR80" s="2"/>
      <c r="AS80" s="2"/>
      <c r="AT80" s="2">
        <f t="shared" si="55"/>
        <v>2763.45</v>
      </c>
      <c r="AU80" s="21">
        <v>200</v>
      </c>
      <c r="AV80" s="21"/>
      <c r="AW80" s="2"/>
      <c r="AX80" s="2">
        <f t="shared" si="56"/>
        <v>200</v>
      </c>
      <c r="AY80" s="2">
        <f t="shared" si="57"/>
        <v>767.62</v>
      </c>
      <c r="AZ80" s="2"/>
      <c r="BA80" s="2"/>
      <c r="BB80" s="2"/>
      <c r="BC80" s="2">
        <v>213.28</v>
      </c>
      <c r="BD80" s="2"/>
      <c r="BE80" s="2"/>
      <c r="BF80" s="8">
        <f t="shared" si="58"/>
        <v>213.28</v>
      </c>
      <c r="BG80" s="22">
        <f t="shared" si="59"/>
        <v>4903.4699999999993</v>
      </c>
    </row>
    <row r="81" spans="1:59" s="29" customFormat="1" ht="23.1" customHeight="1" x14ac:dyDescent="0.35">
      <c r="A81" s="3"/>
      <c r="B81" s="28"/>
      <c r="C81" s="32" t="s">
        <v>165</v>
      </c>
      <c r="D81" s="2"/>
      <c r="E81" s="2"/>
      <c r="F81" s="2"/>
      <c r="G81" s="2">
        <f t="shared" si="39"/>
        <v>0</v>
      </c>
      <c r="H81" s="418">
        <f t="shared" si="40"/>
        <v>0</v>
      </c>
      <c r="I81" s="111">
        <f t="shared" si="41"/>
        <v>0</v>
      </c>
      <c r="J81" s="6"/>
      <c r="K81" s="6"/>
      <c r="L81" s="6"/>
      <c r="M81" s="2">
        <f t="shared" si="42"/>
        <v>0</v>
      </c>
      <c r="N81" s="7"/>
      <c r="O81" s="2">
        <f t="shared" si="43"/>
        <v>0</v>
      </c>
      <c r="P81" s="2">
        <f t="shared" si="44"/>
        <v>0</v>
      </c>
      <c r="Q81" s="2">
        <f t="shared" si="45"/>
        <v>0</v>
      </c>
      <c r="R81" s="8">
        <f t="shared" si="46"/>
        <v>0</v>
      </c>
      <c r="S81" s="9">
        <f t="shared" si="47"/>
        <v>0</v>
      </c>
      <c r="T81" s="10">
        <f t="shared" si="48"/>
        <v>0</v>
      </c>
      <c r="U81" s="11">
        <f t="shared" si="49"/>
        <v>0</v>
      </c>
      <c r="V81" s="12"/>
      <c r="W81" s="12"/>
      <c r="X81" s="13"/>
      <c r="Y81" s="3"/>
      <c r="Z81" s="14">
        <f t="shared" si="50"/>
        <v>0</v>
      </c>
      <c r="AA81" s="15"/>
      <c r="AB81" s="33"/>
      <c r="AC81" s="2">
        <f t="shared" si="51"/>
        <v>0</v>
      </c>
      <c r="AD81" s="27"/>
      <c r="AE81" s="18">
        <f t="shared" si="52"/>
        <v>0</v>
      </c>
      <c r="AF81" s="19">
        <f t="shared" si="53"/>
        <v>0</v>
      </c>
      <c r="AG81" s="3"/>
      <c r="AH81" s="28"/>
      <c r="AI81" s="32" t="s">
        <v>165</v>
      </c>
      <c r="AJ81" s="7"/>
      <c r="AK81" s="15">
        <f t="shared" si="54"/>
        <v>0</v>
      </c>
      <c r="AL81" s="2"/>
      <c r="AM81" s="2"/>
      <c r="AN81" s="2"/>
      <c r="AO81" s="2"/>
      <c r="AP81" s="2"/>
      <c r="AQ81" s="2"/>
      <c r="AR81" s="2"/>
      <c r="AS81" s="2"/>
      <c r="AT81" s="2">
        <f t="shared" si="55"/>
        <v>0</v>
      </c>
      <c r="AU81" s="21"/>
      <c r="AV81" s="21"/>
      <c r="AW81" s="2"/>
      <c r="AX81" s="2">
        <f t="shared" si="56"/>
        <v>0</v>
      </c>
      <c r="AY81" s="2">
        <f t="shared" si="57"/>
        <v>0</v>
      </c>
      <c r="AZ81" s="2"/>
      <c r="BA81" s="2"/>
      <c r="BB81" s="2"/>
      <c r="BC81" s="2"/>
      <c r="BD81" s="2"/>
      <c r="BE81" s="2"/>
      <c r="BF81" s="8">
        <f t="shared" si="58"/>
        <v>0</v>
      </c>
      <c r="BG81" s="22">
        <f t="shared" si="59"/>
        <v>0</v>
      </c>
    </row>
    <row r="82" spans="1:59" s="29" customFormat="1" ht="23.1" customHeight="1" x14ac:dyDescent="0.35">
      <c r="A82" s="3">
        <v>36</v>
      </c>
      <c r="B82" s="28" t="s">
        <v>137</v>
      </c>
      <c r="C82" s="32" t="s">
        <v>153</v>
      </c>
      <c r="D82" s="2">
        <v>19744</v>
      </c>
      <c r="E82" s="2">
        <v>790</v>
      </c>
      <c r="F82" s="2"/>
      <c r="G82" s="2">
        <f t="shared" si="39"/>
        <v>20534</v>
      </c>
      <c r="H82" s="418">
        <f t="shared" si="40"/>
        <v>20534</v>
      </c>
      <c r="I82" s="111">
        <f t="shared" si="41"/>
        <v>0</v>
      </c>
      <c r="J82" s="6">
        <v>0</v>
      </c>
      <c r="K82" s="6">
        <v>0</v>
      </c>
      <c r="L82" s="6">
        <v>0</v>
      </c>
      <c r="M82" s="2">
        <f t="shared" si="42"/>
        <v>20534</v>
      </c>
      <c r="N82" s="7"/>
      <c r="O82" s="2">
        <f t="shared" si="43"/>
        <v>1848.06</v>
      </c>
      <c r="P82" s="2">
        <f t="shared" si="44"/>
        <v>200</v>
      </c>
      <c r="Q82" s="2">
        <f t="shared" si="45"/>
        <v>513.35</v>
      </c>
      <c r="R82" s="8">
        <f t="shared" si="46"/>
        <v>213.28</v>
      </c>
      <c r="S82" s="9">
        <f t="shared" si="47"/>
        <v>2774.69</v>
      </c>
      <c r="T82" s="10">
        <f t="shared" si="48"/>
        <v>8880</v>
      </c>
      <c r="U82" s="11">
        <f t="shared" si="49"/>
        <v>8879.3100000000013</v>
      </c>
      <c r="V82" s="12"/>
      <c r="W82" s="12"/>
      <c r="X82" s="13"/>
      <c r="Y82" s="3">
        <v>36</v>
      </c>
      <c r="Z82" s="14">
        <f t="shared" si="50"/>
        <v>2464.08</v>
      </c>
      <c r="AA82" s="15"/>
      <c r="AB82" s="16">
        <v>100</v>
      </c>
      <c r="AC82" s="2">
        <f t="shared" si="51"/>
        <v>513.35</v>
      </c>
      <c r="AD82" s="17">
        <v>200</v>
      </c>
      <c r="AE82" s="18">
        <f t="shared" si="52"/>
        <v>17759.310000000001</v>
      </c>
      <c r="AF82" s="19">
        <f t="shared" si="53"/>
        <v>8879.6550000000007</v>
      </c>
      <c r="AG82" s="3">
        <v>36</v>
      </c>
      <c r="AH82" s="28" t="s">
        <v>137</v>
      </c>
      <c r="AI82" s="32" t="s">
        <v>153</v>
      </c>
      <c r="AJ82" s="7"/>
      <c r="AK82" s="15">
        <f t="shared" si="54"/>
        <v>1848.06</v>
      </c>
      <c r="AL82" s="2"/>
      <c r="AM82" s="2"/>
      <c r="AN82" s="2"/>
      <c r="AO82" s="2"/>
      <c r="AP82" s="2"/>
      <c r="AQ82" s="2"/>
      <c r="AR82" s="2"/>
      <c r="AS82" s="2"/>
      <c r="AT82" s="2">
        <f t="shared" si="55"/>
        <v>1848.06</v>
      </c>
      <c r="AU82" s="21">
        <v>200</v>
      </c>
      <c r="AV82" s="21"/>
      <c r="AW82" s="2"/>
      <c r="AX82" s="2">
        <f t="shared" si="56"/>
        <v>200</v>
      </c>
      <c r="AY82" s="2">
        <f t="shared" si="57"/>
        <v>513.35</v>
      </c>
      <c r="AZ82" s="2"/>
      <c r="BA82" s="2"/>
      <c r="BB82" s="2"/>
      <c r="BC82" s="2">
        <v>213.28</v>
      </c>
      <c r="BD82" s="2"/>
      <c r="BE82" s="2"/>
      <c r="BF82" s="8">
        <f t="shared" si="58"/>
        <v>213.28</v>
      </c>
      <c r="BG82" s="22">
        <f t="shared" si="59"/>
        <v>2774.69</v>
      </c>
    </row>
    <row r="83" spans="1:59" s="29" customFormat="1" ht="23.1" customHeight="1" x14ac:dyDescent="0.35">
      <c r="A83" s="30"/>
      <c r="B83" s="28"/>
      <c r="C83" s="32" t="s">
        <v>159</v>
      </c>
      <c r="D83" s="2"/>
      <c r="E83" s="2"/>
      <c r="F83" s="2"/>
      <c r="G83" s="2">
        <f t="shared" si="39"/>
        <v>0</v>
      </c>
      <c r="H83" s="418">
        <f t="shared" si="40"/>
        <v>0</v>
      </c>
      <c r="I83" s="111">
        <f t="shared" si="41"/>
        <v>0</v>
      </c>
      <c r="J83" s="6"/>
      <c r="K83" s="6"/>
      <c r="L83" s="6"/>
      <c r="M83" s="2">
        <f t="shared" si="42"/>
        <v>0</v>
      </c>
      <c r="N83" s="7"/>
      <c r="O83" s="2">
        <f t="shared" si="43"/>
        <v>0</v>
      </c>
      <c r="P83" s="2">
        <f t="shared" si="44"/>
        <v>0</v>
      </c>
      <c r="Q83" s="2">
        <f t="shared" si="45"/>
        <v>0</v>
      </c>
      <c r="R83" s="8">
        <f t="shared" si="46"/>
        <v>0</v>
      </c>
      <c r="S83" s="9">
        <f t="shared" si="47"/>
        <v>0</v>
      </c>
      <c r="T83" s="10">
        <f t="shared" si="48"/>
        <v>0</v>
      </c>
      <c r="U83" s="11">
        <f t="shared" si="49"/>
        <v>0</v>
      </c>
      <c r="V83" s="12"/>
      <c r="W83" s="12"/>
      <c r="X83" s="13"/>
      <c r="Y83" s="30"/>
      <c r="Z83" s="14">
        <f t="shared" si="50"/>
        <v>0</v>
      </c>
      <c r="AA83" s="15"/>
      <c r="AB83" s="16"/>
      <c r="AC83" s="2">
        <f t="shared" si="51"/>
        <v>0</v>
      </c>
      <c r="AD83" s="27"/>
      <c r="AE83" s="18">
        <f t="shared" si="52"/>
        <v>0</v>
      </c>
      <c r="AF83" s="19">
        <f t="shared" si="53"/>
        <v>0</v>
      </c>
      <c r="AG83" s="30"/>
      <c r="AH83" s="28"/>
      <c r="AI83" s="32" t="s">
        <v>159</v>
      </c>
      <c r="AJ83" s="7"/>
      <c r="AK83" s="15">
        <f t="shared" si="54"/>
        <v>0</v>
      </c>
      <c r="AL83" s="2"/>
      <c r="AM83" s="2"/>
      <c r="AN83" s="2"/>
      <c r="AO83" s="2"/>
      <c r="AP83" s="2"/>
      <c r="AQ83" s="2"/>
      <c r="AR83" s="2"/>
      <c r="AS83" s="2"/>
      <c r="AT83" s="2">
        <f t="shared" si="55"/>
        <v>0</v>
      </c>
      <c r="AU83" s="21"/>
      <c r="AV83" s="21"/>
      <c r="AW83" s="2"/>
      <c r="AX83" s="2">
        <f t="shared" si="56"/>
        <v>0</v>
      </c>
      <c r="AY83" s="2">
        <f t="shared" si="57"/>
        <v>0</v>
      </c>
      <c r="AZ83" s="2"/>
      <c r="BA83" s="2"/>
      <c r="BB83" s="2"/>
      <c r="BC83" s="2"/>
      <c r="BD83" s="2"/>
      <c r="BE83" s="2"/>
      <c r="BF83" s="8">
        <f t="shared" si="58"/>
        <v>0</v>
      </c>
      <c r="BG83" s="22">
        <f t="shared" si="59"/>
        <v>0</v>
      </c>
    </row>
    <row r="84" spans="1:59" s="23" customFormat="1" ht="23.1" customHeight="1" x14ac:dyDescent="0.35">
      <c r="A84" s="3">
        <v>37</v>
      </c>
      <c r="B84" s="4" t="s">
        <v>53</v>
      </c>
      <c r="C84" s="25" t="s">
        <v>110</v>
      </c>
      <c r="D84" s="2">
        <v>46725</v>
      </c>
      <c r="E84" s="2">
        <v>2290</v>
      </c>
      <c r="F84" s="2">
        <v>0</v>
      </c>
      <c r="G84" s="2">
        <f t="shared" si="39"/>
        <v>49015</v>
      </c>
      <c r="H84" s="418">
        <f t="shared" si="40"/>
        <v>49015</v>
      </c>
      <c r="I84" s="111">
        <f t="shared" si="41"/>
        <v>0</v>
      </c>
      <c r="J84" s="6">
        <v>0</v>
      </c>
      <c r="K84" s="6">
        <v>0</v>
      </c>
      <c r="L84" s="6">
        <v>0</v>
      </c>
      <c r="M84" s="2">
        <f t="shared" si="42"/>
        <v>49015</v>
      </c>
      <c r="N84" s="7">
        <v>4046.84</v>
      </c>
      <c r="O84" s="2">
        <f t="shared" si="43"/>
        <v>14213.849999999999</v>
      </c>
      <c r="P84" s="2">
        <f t="shared" si="44"/>
        <v>200</v>
      </c>
      <c r="Q84" s="2">
        <f t="shared" si="45"/>
        <v>1225.3699999999999</v>
      </c>
      <c r="R84" s="8">
        <f t="shared" si="46"/>
        <v>156.11000000000001</v>
      </c>
      <c r="S84" s="9">
        <f t="shared" si="47"/>
        <v>19842.169999999998</v>
      </c>
      <c r="T84" s="10">
        <f t="shared" si="48"/>
        <v>14586</v>
      </c>
      <c r="U84" s="11">
        <f t="shared" si="49"/>
        <v>14586.830000000002</v>
      </c>
      <c r="V84" s="12"/>
      <c r="W84" s="12"/>
      <c r="X84" s="13">
        <f t="shared" ref="X84" si="61">ROUND(T84+U84,2)</f>
        <v>29172.83</v>
      </c>
      <c r="Y84" s="3">
        <v>37</v>
      </c>
      <c r="Z84" s="14">
        <f t="shared" si="50"/>
        <v>5881.8</v>
      </c>
      <c r="AA84" s="15">
        <v>0</v>
      </c>
      <c r="AB84" s="16">
        <v>100</v>
      </c>
      <c r="AC84" s="2">
        <f t="shared" si="51"/>
        <v>1225.3799999999999</v>
      </c>
      <c r="AD84" s="17">
        <v>200</v>
      </c>
      <c r="AE84" s="18">
        <f t="shared" si="52"/>
        <v>29172.83</v>
      </c>
      <c r="AF84" s="19">
        <f t="shared" si="53"/>
        <v>14586.415000000001</v>
      </c>
      <c r="AG84" s="3">
        <v>37</v>
      </c>
      <c r="AH84" s="4" t="s">
        <v>53</v>
      </c>
      <c r="AI84" s="25" t="s">
        <v>110</v>
      </c>
      <c r="AJ84" s="7">
        <v>4046.84</v>
      </c>
      <c r="AK84" s="15">
        <f t="shared" si="54"/>
        <v>4411.3499999999995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3996.94</v>
      </c>
      <c r="AR84" s="2">
        <v>5150</v>
      </c>
      <c r="AS84" s="2">
        <v>655.56</v>
      </c>
      <c r="AT84" s="2">
        <f t="shared" si="55"/>
        <v>14213.849999999999</v>
      </c>
      <c r="AU84" s="21">
        <v>200</v>
      </c>
      <c r="AV84" s="21"/>
      <c r="AW84" s="2">
        <v>0</v>
      </c>
      <c r="AX84" s="2">
        <f t="shared" si="56"/>
        <v>200</v>
      </c>
      <c r="AY84" s="2">
        <f t="shared" si="57"/>
        <v>1225.3699999999999</v>
      </c>
      <c r="AZ84" s="2">
        <v>0</v>
      </c>
      <c r="BA84" s="26"/>
      <c r="BB84" s="2">
        <v>100</v>
      </c>
      <c r="BC84" s="2">
        <v>56.11</v>
      </c>
      <c r="BD84" s="2">
        <v>0</v>
      </c>
      <c r="BE84" s="2">
        <v>0</v>
      </c>
      <c r="BF84" s="8">
        <f t="shared" si="58"/>
        <v>156.11000000000001</v>
      </c>
      <c r="BG84" s="22">
        <f t="shared" si="59"/>
        <v>19842.169999999998</v>
      </c>
    </row>
    <row r="85" spans="1:59" s="23" customFormat="1" ht="23.1" customHeight="1" x14ac:dyDescent="0.35">
      <c r="A85" s="3"/>
      <c r="B85" s="28"/>
      <c r="C85" s="25"/>
      <c r="D85" s="2"/>
      <c r="E85" s="2"/>
      <c r="F85" s="2"/>
      <c r="G85" s="2">
        <f t="shared" si="39"/>
        <v>0</v>
      </c>
      <c r="H85" s="418">
        <f t="shared" si="40"/>
        <v>0</v>
      </c>
      <c r="I85" s="111">
        <f t="shared" si="41"/>
        <v>0</v>
      </c>
      <c r="J85" s="6"/>
      <c r="K85" s="6"/>
      <c r="L85" s="6"/>
      <c r="M85" s="2">
        <f t="shared" si="42"/>
        <v>0</v>
      </c>
      <c r="N85" s="7"/>
      <c r="O85" s="2">
        <f t="shared" si="43"/>
        <v>0</v>
      </c>
      <c r="P85" s="2">
        <f t="shared" si="44"/>
        <v>0</v>
      </c>
      <c r="Q85" s="2">
        <f t="shared" si="45"/>
        <v>0</v>
      </c>
      <c r="R85" s="8">
        <f t="shared" si="46"/>
        <v>0</v>
      </c>
      <c r="S85" s="9">
        <f t="shared" si="47"/>
        <v>0</v>
      </c>
      <c r="T85" s="10">
        <f t="shared" si="48"/>
        <v>0</v>
      </c>
      <c r="U85" s="11">
        <f t="shared" si="49"/>
        <v>0</v>
      </c>
      <c r="V85" s="12"/>
      <c r="W85" s="12"/>
      <c r="X85" s="13"/>
      <c r="Y85" s="3"/>
      <c r="Z85" s="14">
        <f t="shared" si="50"/>
        <v>0</v>
      </c>
      <c r="AA85" s="2"/>
      <c r="AB85" s="16"/>
      <c r="AC85" s="2">
        <f t="shared" si="51"/>
        <v>0</v>
      </c>
      <c r="AD85" s="27"/>
      <c r="AE85" s="18">
        <f t="shared" si="52"/>
        <v>0</v>
      </c>
      <c r="AF85" s="19">
        <f t="shared" si="53"/>
        <v>0</v>
      </c>
      <c r="AG85" s="3"/>
      <c r="AH85" s="28"/>
      <c r="AI85" s="25"/>
      <c r="AJ85" s="7"/>
      <c r="AK85" s="15">
        <f t="shared" si="54"/>
        <v>0</v>
      </c>
      <c r="AL85" s="2"/>
      <c r="AM85" s="2"/>
      <c r="AN85" s="2"/>
      <c r="AO85" s="2"/>
      <c r="AP85" s="2"/>
      <c r="AQ85" s="2"/>
      <c r="AR85" s="2"/>
      <c r="AS85" s="2"/>
      <c r="AT85" s="2">
        <f t="shared" si="55"/>
        <v>0</v>
      </c>
      <c r="AU85" s="21"/>
      <c r="AV85" s="21"/>
      <c r="AW85" s="2"/>
      <c r="AX85" s="2">
        <f t="shared" si="56"/>
        <v>0</v>
      </c>
      <c r="AY85" s="2">
        <f t="shared" si="57"/>
        <v>0</v>
      </c>
      <c r="AZ85" s="2"/>
      <c r="BA85" s="2"/>
      <c r="BB85" s="2"/>
      <c r="BC85" s="2"/>
      <c r="BD85" s="2"/>
      <c r="BE85" s="2"/>
      <c r="BF85" s="8">
        <f t="shared" si="58"/>
        <v>0</v>
      </c>
      <c r="BG85" s="22">
        <f t="shared" si="59"/>
        <v>0</v>
      </c>
    </row>
    <row r="86" spans="1:59" s="23" customFormat="1" ht="23.1" customHeight="1" x14ac:dyDescent="0.35">
      <c r="A86" s="3">
        <v>38</v>
      </c>
      <c r="B86" s="28" t="s">
        <v>138</v>
      </c>
      <c r="C86" s="25" t="s">
        <v>153</v>
      </c>
      <c r="D86" s="2">
        <v>17553</v>
      </c>
      <c r="E86" s="2">
        <v>702</v>
      </c>
      <c r="F86" s="2"/>
      <c r="G86" s="2">
        <f t="shared" si="39"/>
        <v>18255</v>
      </c>
      <c r="H86" s="418">
        <f t="shared" si="40"/>
        <v>18255</v>
      </c>
      <c r="I86" s="111">
        <f t="shared" si="41"/>
        <v>0</v>
      </c>
      <c r="J86" s="6">
        <v>0</v>
      </c>
      <c r="K86" s="6">
        <v>0</v>
      </c>
      <c r="L86" s="6">
        <v>0</v>
      </c>
      <c r="M86" s="2">
        <f t="shared" si="42"/>
        <v>18255</v>
      </c>
      <c r="N86" s="7"/>
      <c r="O86" s="2">
        <f t="shared" si="43"/>
        <v>1642.95</v>
      </c>
      <c r="P86" s="2">
        <f t="shared" si="44"/>
        <v>200</v>
      </c>
      <c r="Q86" s="2">
        <f t="shared" si="45"/>
        <v>456.37</v>
      </c>
      <c r="R86" s="8">
        <f t="shared" si="46"/>
        <v>213.28</v>
      </c>
      <c r="S86" s="9">
        <f t="shared" si="47"/>
        <v>2512.6</v>
      </c>
      <c r="T86" s="10">
        <f t="shared" si="48"/>
        <v>7871</v>
      </c>
      <c r="U86" s="11">
        <f t="shared" si="49"/>
        <v>7871.4</v>
      </c>
      <c r="V86" s="12"/>
      <c r="W86" s="12"/>
      <c r="X86" s="13"/>
      <c r="Y86" s="3">
        <v>38</v>
      </c>
      <c r="Z86" s="14">
        <f t="shared" si="50"/>
        <v>2190.6</v>
      </c>
      <c r="AA86" s="15"/>
      <c r="AB86" s="2">
        <v>100</v>
      </c>
      <c r="AC86" s="2">
        <f t="shared" si="51"/>
        <v>456.38</v>
      </c>
      <c r="AD86" s="17">
        <v>200</v>
      </c>
      <c r="AE86" s="18">
        <f t="shared" si="52"/>
        <v>15742.4</v>
      </c>
      <c r="AF86" s="19">
        <f t="shared" si="53"/>
        <v>7871.2</v>
      </c>
      <c r="AG86" s="3">
        <v>38</v>
      </c>
      <c r="AH86" s="28" t="s">
        <v>138</v>
      </c>
      <c r="AI86" s="25" t="s">
        <v>153</v>
      </c>
      <c r="AJ86" s="7"/>
      <c r="AK86" s="15">
        <f t="shared" si="54"/>
        <v>1642.95</v>
      </c>
      <c r="AL86" s="2"/>
      <c r="AM86" s="2"/>
      <c r="AN86" s="2"/>
      <c r="AO86" s="2"/>
      <c r="AP86" s="2"/>
      <c r="AQ86" s="2"/>
      <c r="AR86" s="2"/>
      <c r="AS86" s="2"/>
      <c r="AT86" s="2">
        <f t="shared" si="55"/>
        <v>1642.95</v>
      </c>
      <c r="AU86" s="21">
        <v>200</v>
      </c>
      <c r="AV86" s="21"/>
      <c r="AW86" s="2"/>
      <c r="AX86" s="2">
        <f t="shared" si="56"/>
        <v>200</v>
      </c>
      <c r="AY86" s="2">
        <f t="shared" si="57"/>
        <v>456.37</v>
      </c>
      <c r="AZ86" s="2"/>
      <c r="BA86" s="2"/>
      <c r="BB86" s="2"/>
      <c r="BC86" s="2">
        <v>213.28</v>
      </c>
      <c r="BD86" s="2"/>
      <c r="BE86" s="2"/>
      <c r="BF86" s="8">
        <f t="shared" si="58"/>
        <v>213.28</v>
      </c>
      <c r="BG86" s="22">
        <f t="shared" si="59"/>
        <v>2512.6000000000004</v>
      </c>
    </row>
    <row r="87" spans="1:59" s="23" customFormat="1" ht="23.1" customHeight="1" x14ac:dyDescent="0.35">
      <c r="A87" s="3"/>
      <c r="B87" s="28"/>
      <c r="C87" s="25" t="s">
        <v>154</v>
      </c>
      <c r="D87" s="2"/>
      <c r="E87" s="2"/>
      <c r="F87" s="2"/>
      <c r="G87" s="2">
        <f t="shared" si="39"/>
        <v>0</v>
      </c>
      <c r="H87" s="418">
        <f t="shared" si="40"/>
        <v>0</v>
      </c>
      <c r="I87" s="111">
        <f t="shared" si="41"/>
        <v>0</v>
      </c>
      <c r="J87" s="6"/>
      <c r="K87" s="6"/>
      <c r="L87" s="6"/>
      <c r="M87" s="2">
        <f t="shared" si="42"/>
        <v>0</v>
      </c>
      <c r="N87" s="7"/>
      <c r="O87" s="2">
        <f t="shared" si="43"/>
        <v>0</v>
      </c>
      <c r="P87" s="2">
        <f t="shared" si="44"/>
        <v>0</v>
      </c>
      <c r="Q87" s="2">
        <f t="shared" si="45"/>
        <v>0</v>
      </c>
      <c r="R87" s="8">
        <f t="shared" si="46"/>
        <v>0</v>
      </c>
      <c r="S87" s="9">
        <f t="shared" si="47"/>
        <v>0</v>
      </c>
      <c r="T87" s="10">
        <f t="shared" si="48"/>
        <v>0</v>
      </c>
      <c r="U87" s="11">
        <f t="shared" si="49"/>
        <v>0</v>
      </c>
      <c r="V87" s="12"/>
      <c r="W87" s="12"/>
      <c r="X87" s="13"/>
      <c r="Y87" s="3"/>
      <c r="Z87" s="14">
        <f t="shared" si="50"/>
        <v>0</v>
      </c>
      <c r="AA87" s="15"/>
      <c r="AB87" s="2">
        <f>H87*1%</f>
        <v>0</v>
      </c>
      <c r="AC87" s="2">
        <f t="shared" si="51"/>
        <v>0</v>
      </c>
      <c r="AD87" s="27"/>
      <c r="AE87" s="18">
        <f t="shared" si="52"/>
        <v>0</v>
      </c>
      <c r="AF87" s="19">
        <f t="shared" si="53"/>
        <v>0</v>
      </c>
      <c r="AG87" s="3"/>
      <c r="AH87" s="28"/>
      <c r="AI87" s="25" t="s">
        <v>154</v>
      </c>
      <c r="AJ87" s="7"/>
      <c r="AK87" s="15">
        <f t="shared" si="54"/>
        <v>0</v>
      </c>
      <c r="AL87" s="2"/>
      <c r="AM87" s="2"/>
      <c r="AN87" s="2"/>
      <c r="AO87" s="2"/>
      <c r="AP87" s="2"/>
      <c r="AQ87" s="2"/>
      <c r="AR87" s="2"/>
      <c r="AS87" s="2"/>
      <c r="AT87" s="2">
        <f t="shared" si="55"/>
        <v>0</v>
      </c>
      <c r="AU87" s="21"/>
      <c r="AV87" s="21"/>
      <c r="AW87" s="2"/>
      <c r="AX87" s="2">
        <f t="shared" si="56"/>
        <v>0</v>
      </c>
      <c r="AY87" s="2">
        <f t="shared" si="57"/>
        <v>0</v>
      </c>
      <c r="AZ87" s="2"/>
      <c r="BA87" s="2"/>
      <c r="BB87" s="2"/>
      <c r="BC87" s="2"/>
      <c r="BD87" s="2"/>
      <c r="BE87" s="2"/>
      <c r="BF87" s="8">
        <f t="shared" si="58"/>
        <v>0</v>
      </c>
      <c r="BG87" s="22">
        <f t="shared" si="59"/>
        <v>0</v>
      </c>
    </row>
    <row r="88" spans="1:59" s="23" customFormat="1" ht="23.1" customHeight="1" x14ac:dyDescent="0.35">
      <c r="A88" s="3">
        <v>39</v>
      </c>
      <c r="B88" s="4" t="s">
        <v>54</v>
      </c>
      <c r="C88" s="25" t="s">
        <v>79</v>
      </c>
      <c r="D88" s="2">
        <v>36619</v>
      </c>
      <c r="E88" s="2">
        <v>1794</v>
      </c>
      <c r="F88" s="2">
        <v>0</v>
      </c>
      <c r="G88" s="2">
        <f t="shared" si="39"/>
        <v>38413</v>
      </c>
      <c r="H88" s="418">
        <f t="shared" si="40"/>
        <v>38413</v>
      </c>
      <c r="I88" s="111">
        <f t="shared" si="41"/>
        <v>0</v>
      </c>
      <c r="J88" s="6">
        <v>0</v>
      </c>
      <c r="K88" s="6">
        <v>0</v>
      </c>
      <c r="L88" s="6">
        <v>0</v>
      </c>
      <c r="M88" s="2">
        <f t="shared" si="42"/>
        <v>38413</v>
      </c>
      <c r="N88" s="7">
        <v>2025.85</v>
      </c>
      <c r="O88" s="2">
        <f t="shared" si="43"/>
        <v>9177.3599999999988</v>
      </c>
      <c r="P88" s="2">
        <f t="shared" si="44"/>
        <v>1008.9</v>
      </c>
      <c r="Q88" s="2">
        <f t="shared" si="45"/>
        <v>960.32</v>
      </c>
      <c r="R88" s="8">
        <f t="shared" si="46"/>
        <v>8047.99</v>
      </c>
      <c r="S88" s="9">
        <f t="shared" si="47"/>
        <v>21220.42</v>
      </c>
      <c r="T88" s="10">
        <f t="shared" si="48"/>
        <v>8596</v>
      </c>
      <c r="U88" s="11">
        <f t="shared" si="49"/>
        <v>8596.5800000000017</v>
      </c>
      <c r="V88" s="12"/>
      <c r="W88" s="12"/>
      <c r="X88" s="13">
        <f t="shared" ref="X88" si="62">ROUND(T88+U88,2)</f>
        <v>17192.580000000002</v>
      </c>
      <c r="Y88" s="3">
        <v>39</v>
      </c>
      <c r="Z88" s="14">
        <f t="shared" si="50"/>
        <v>4609.5599999999995</v>
      </c>
      <c r="AA88" s="15">
        <v>0</v>
      </c>
      <c r="AB88" s="16">
        <v>100</v>
      </c>
      <c r="AC88" s="2">
        <f t="shared" si="51"/>
        <v>960.33</v>
      </c>
      <c r="AD88" s="17">
        <v>200</v>
      </c>
      <c r="AE88" s="18">
        <f t="shared" si="52"/>
        <v>17192.580000000002</v>
      </c>
      <c r="AF88" s="19">
        <f t="shared" si="53"/>
        <v>8596.2900000000009</v>
      </c>
      <c r="AG88" s="3">
        <v>39</v>
      </c>
      <c r="AH88" s="4" t="s">
        <v>54</v>
      </c>
      <c r="AI88" s="25" t="s">
        <v>79</v>
      </c>
      <c r="AJ88" s="7">
        <v>2025.85</v>
      </c>
      <c r="AK88" s="15">
        <f t="shared" si="54"/>
        <v>3457.17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3664.63</v>
      </c>
      <c r="AR88" s="2">
        <v>1400</v>
      </c>
      <c r="AS88" s="2">
        <v>655.56</v>
      </c>
      <c r="AT88" s="2">
        <f t="shared" si="55"/>
        <v>9177.3599999999988</v>
      </c>
      <c r="AU88" s="21">
        <v>200</v>
      </c>
      <c r="AV88" s="21"/>
      <c r="AW88" s="2">
        <v>808.9</v>
      </c>
      <c r="AX88" s="2">
        <f t="shared" si="56"/>
        <v>1008.9</v>
      </c>
      <c r="AY88" s="2">
        <f t="shared" si="57"/>
        <v>960.32</v>
      </c>
      <c r="AZ88" s="2">
        <v>0</v>
      </c>
      <c r="BA88" s="2">
        <v>7891.88</v>
      </c>
      <c r="BB88" s="2">
        <v>100</v>
      </c>
      <c r="BC88" s="2">
        <v>56.11</v>
      </c>
      <c r="BD88" s="2">
        <v>0</v>
      </c>
      <c r="BE88" s="2">
        <v>0</v>
      </c>
      <c r="BF88" s="8">
        <f t="shared" si="58"/>
        <v>8047.99</v>
      </c>
      <c r="BG88" s="22">
        <f t="shared" si="59"/>
        <v>21220.42</v>
      </c>
    </row>
    <row r="89" spans="1:59" s="23" customFormat="1" ht="23.1" customHeight="1" x14ac:dyDescent="0.35">
      <c r="A89" s="30"/>
      <c r="B89" s="28"/>
      <c r="C89" s="25"/>
      <c r="D89" s="2"/>
      <c r="E89" s="2"/>
      <c r="F89" s="2"/>
      <c r="G89" s="2">
        <f t="shared" si="39"/>
        <v>0</v>
      </c>
      <c r="H89" s="418">
        <f t="shared" si="40"/>
        <v>0</v>
      </c>
      <c r="I89" s="111">
        <f t="shared" si="41"/>
        <v>0</v>
      </c>
      <c r="J89" s="6"/>
      <c r="K89" s="6"/>
      <c r="L89" s="6"/>
      <c r="M89" s="2">
        <f t="shared" si="42"/>
        <v>0</v>
      </c>
      <c r="N89" s="7"/>
      <c r="O89" s="2">
        <f t="shared" si="43"/>
        <v>0</v>
      </c>
      <c r="P89" s="2">
        <f t="shared" si="44"/>
        <v>0</v>
      </c>
      <c r="Q89" s="2">
        <f t="shared" si="45"/>
        <v>0</v>
      </c>
      <c r="R89" s="8">
        <f t="shared" si="46"/>
        <v>0</v>
      </c>
      <c r="S89" s="9">
        <f t="shared" si="47"/>
        <v>0</v>
      </c>
      <c r="T89" s="10">
        <f t="shared" si="48"/>
        <v>0</v>
      </c>
      <c r="U89" s="11">
        <f t="shared" si="49"/>
        <v>0</v>
      </c>
      <c r="V89" s="12"/>
      <c r="W89" s="12"/>
      <c r="X89" s="13"/>
      <c r="Y89" s="30"/>
      <c r="Z89" s="14">
        <f t="shared" si="50"/>
        <v>0</v>
      </c>
      <c r="AA89" s="2"/>
      <c r="AB89" s="33"/>
      <c r="AC89" s="2">
        <f t="shared" si="51"/>
        <v>0</v>
      </c>
      <c r="AD89" s="27"/>
      <c r="AE89" s="18">
        <f t="shared" si="52"/>
        <v>0</v>
      </c>
      <c r="AF89" s="19">
        <f t="shared" si="53"/>
        <v>0</v>
      </c>
      <c r="AG89" s="30"/>
      <c r="AH89" s="28"/>
      <c r="AI89" s="25"/>
      <c r="AJ89" s="7"/>
      <c r="AK89" s="15">
        <f t="shared" si="54"/>
        <v>0</v>
      </c>
      <c r="AL89" s="2"/>
      <c r="AM89" s="2"/>
      <c r="AN89" s="2"/>
      <c r="AO89" s="2"/>
      <c r="AP89" s="2"/>
      <c r="AQ89" s="2"/>
      <c r="AR89" s="2"/>
      <c r="AS89" s="2"/>
      <c r="AT89" s="2">
        <f t="shared" si="55"/>
        <v>0</v>
      </c>
      <c r="AU89" s="21"/>
      <c r="AV89" s="21"/>
      <c r="AW89" s="2"/>
      <c r="AX89" s="2">
        <f t="shared" si="56"/>
        <v>0</v>
      </c>
      <c r="AY89" s="2">
        <f t="shared" si="57"/>
        <v>0</v>
      </c>
      <c r="AZ89" s="2"/>
      <c r="BA89" s="2"/>
      <c r="BB89" s="2"/>
      <c r="BC89" s="2"/>
      <c r="BD89" s="2"/>
      <c r="BE89" s="2"/>
      <c r="BF89" s="8">
        <f t="shared" si="58"/>
        <v>0</v>
      </c>
      <c r="BG89" s="22">
        <f t="shared" si="59"/>
        <v>0</v>
      </c>
    </row>
    <row r="90" spans="1:59" s="23" customFormat="1" ht="23.1" customHeight="1" x14ac:dyDescent="0.35">
      <c r="A90" s="3">
        <v>40</v>
      </c>
      <c r="B90" s="28" t="s">
        <v>55</v>
      </c>
      <c r="C90" s="25" t="s">
        <v>56</v>
      </c>
      <c r="D90" s="2">
        <v>66873</v>
      </c>
      <c r="E90" s="2">
        <v>3143</v>
      </c>
      <c r="F90" s="2">
        <v>0</v>
      </c>
      <c r="G90" s="2">
        <f t="shared" si="39"/>
        <v>70016</v>
      </c>
      <c r="H90" s="418">
        <f t="shared" si="40"/>
        <v>70016</v>
      </c>
      <c r="I90" s="111">
        <f t="shared" si="41"/>
        <v>0</v>
      </c>
      <c r="J90" s="6">
        <v>0</v>
      </c>
      <c r="K90" s="6">
        <v>0</v>
      </c>
      <c r="L90" s="6">
        <v>0</v>
      </c>
      <c r="M90" s="2">
        <f t="shared" si="42"/>
        <v>70016</v>
      </c>
      <c r="N90" s="7">
        <v>8485.0499999999993</v>
      </c>
      <c r="O90" s="2">
        <f t="shared" si="43"/>
        <v>19205.91</v>
      </c>
      <c r="P90" s="2">
        <f t="shared" si="44"/>
        <v>200</v>
      </c>
      <c r="Q90" s="2">
        <f t="shared" si="45"/>
        <v>1750.4</v>
      </c>
      <c r="R90" s="8">
        <f t="shared" si="46"/>
        <v>2225.61</v>
      </c>
      <c r="S90" s="9">
        <f t="shared" si="47"/>
        <v>31866.97</v>
      </c>
      <c r="T90" s="10">
        <f t="shared" si="48"/>
        <v>19075</v>
      </c>
      <c r="U90" s="11">
        <f t="shared" si="49"/>
        <v>19074.03</v>
      </c>
      <c r="V90" s="12"/>
      <c r="W90" s="12"/>
      <c r="X90" s="13">
        <f t="shared" ref="X90" si="63">ROUND(T90+U90,2)</f>
        <v>38149.03</v>
      </c>
      <c r="Y90" s="3">
        <v>40</v>
      </c>
      <c r="Z90" s="14">
        <f t="shared" si="50"/>
        <v>8401.92</v>
      </c>
      <c r="AA90" s="15">
        <v>0</v>
      </c>
      <c r="AB90" s="16">
        <v>100</v>
      </c>
      <c r="AC90" s="2">
        <f t="shared" si="51"/>
        <v>1750.4</v>
      </c>
      <c r="AD90" s="17">
        <v>200</v>
      </c>
      <c r="AE90" s="18">
        <f t="shared" si="52"/>
        <v>38149.03</v>
      </c>
      <c r="AF90" s="19">
        <f t="shared" si="53"/>
        <v>19074.514999999999</v>
      </c>
      <c r="AG90" s="3">
        <v>40</v>
      </c>
      <c r="AH90" s="28" t="s">
        <v>55</v>
      </c>
      <c r="AI90" s="25" t="s">
        <v>56</v>
      </c>
      <c r="AJ90" s="7">
        <v>8485.0499999999993</v>
      </c>
      <c r="AK90" s="15">
        <f t="shared" si="54"/>
        <v>6301.44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12248.91</v>
      </c>
      <c r="AR90" s="2"/>
      <c r="AS90" s="2">
        <v>655.56</v>
      </c>
      <c r="AT90" s="2">
        <f t="shared" si="55"/>
        <v>19205.91</v>
      </c>
      <c r="AU90" s="21">
        <v>200</v>
      </c>
      <c r="AV90" s="21"/>
      <c r="AW90" s="2">
        <v>0</v>
      </c>
      <c r="AX90" s="2">
        <f t="shared" si="56"/>
        <v>200</v>
      </c>
      <c r="AY90" s="2">
        <f t="shared" si="57"/>
        <v>1750.4</v>
      </c>
      <c r="AZ90" s="2"/>
      <c r="BA90" s="26"/>
      <c r="BB90" s="2">
        <v>2169.5</v>
      </c>
      <c r="BC90" s="2">
        <v>56.11</v>
      </c>
      <c r="BD90" s="2">
        <v>0</v>
      </c>
      <c r="BE90" s="2">
        <v>0</v>
      </c>
      <c r="BF90" s="8">
        <f t="shared" si="58"/>
        <v>2225.61</v>
      </c>
      <c r="BG90" s="22">
        <f t="shared" si="59"/>
        <v>31866.97</v>
      </c>
    </row>
    <row r="91" spans="1:59" s="23" customFormat="1" ht="23.1" customHeight="1" x14ac:dyDescent="0.35">
      <c r="A91" s="3"/>
      <c r="B91" s="28"/>
      <c r="C91" s="25"/>
      <c r="D91" s="2"/>
      <c r="E91" s="2"/>
      <c r="F91" s="2"/>
      <c r="G91" s="2">
        <f t="shared" si="39"/>
        <v>0</v>
      </c>
      <c r="H91" s="418">
        <f t="shared" si="40"/>
        <v>0</v>
      </c>
      <c r="I91" s="111">
        <f t="shared" si="41"/>
        <v>0</v>
      </c>
      <c r="J91" s="6"/>
      <c r="K91" s="6"/>
      <c r="L91" s="6"/>
      <c r="M91" s="2">
        <f t="shared" si="42"/>
        <v>0</v>
      </c>
      <c r="N91" s="162"/>
      <c r="O91" s="2">
        <f t="shared" si="43"/>
        <v>0</v>
      </c>
      <c r="P91" s="2">
        <f t="shared" si="44"/>
        <v>0</v>
      </c>
      <c r="Q91" s="2">
        <f t="shared" si="45"/>
        <v>0</v>
      </c>
      <c r="R91" s="8">
        <f t="shared" si="46"/>
        <v>0</v>
      </c>
      <c r="S91" s="9">
        <f t="shared" si="47"/>
        <v>0</v>
      </c>
      <c r="T91" s="10">
        <f t="shared" si="48"/>
        <v>0</v>
      </c>
      <c r="U91" s="11">
        <f t="shared" si="49"/>
        <v>0</v>
      </c>
      <c r="V91" s="12"/>
      <c r="W91" s="12"/>
      <c r="X91" s="13"/>
      <c r="Y91" s="3"/>
      <c r="Z91" s="14">
        <f t="shared" si="50"/>
        <v>0</v>
      </c>
      <c r="AA91" s="2"/>
      <c r="AB91" s="16"/>
      <c r="AC91" s="2">
        <f t="shared" si="51"/>
        <v>0</v>
      </c>
      <c r="AD91" s="27"/>
      <c r="AE91" s="18">
        <f t="shared" si="52"/>
        <v>0</v>
      </c>
      <c r="AF91" s="19">
        <f t="shared" si="53"/>
        <v>0</v>
      </c>
      <c r="AG91" s="3"/>
      <c r="AH91" s="28"/>
      <c r="AI91" s="25"/>
      <c r="AJ91" s="162"/>
      <c r="AK91" s="15">
        <f t="shared" si="54"/>
        <v>0</v>
      </c>
      <c r="AL91" s="2"/>
      <c r="AM91" s="2"/>
      <c r="AN91" s="2"/>
      <c r="AO91" s="2"/>
      <c r="AP91" s="2"/>
      <c r="AQ91" s="2"/>
      <c r="AR91" s="2"/>
      <c r="AS91" s="2"/>
      <c r="AT91" s="2">
        <f t="shared" si="55"/>
        <v>0</v>
      </c>
      <c r="AU91" s="21"/>
      <c r="AV91" s="21"/>
      <c r="AW91" s="2"/>
      <c r="AX91" s="2">
        <f t="shared" si="56"/>
        <v>0</v>
      </c>
      <c r="AY91" s="2">
        <f t="shared" si="57"/>
        <v>0</v>
      </c>
      <c r="AZ91" s="2"/>
      <c r="BA91" s="2"/>
      <c r="BB91" s="2"/>
      <c r="BC91" s="2"/>
      <c r="BD91" s="2"/>
      <c r="BE91" s="2"/>
      <c r="BF91" s="8">
        <f t="shared" si="58"/>
        <v>0</v>
      </c>
      <c r="BG91" s="22">
        <f t="shared" si="59"/>
        <v>0</v>
      </c>
    </row>
    <row r="92" spans="1:59" s="23" customFormat="1" ht="23.1" customHeight="1" x14ac:dyDescent="0.35">
      <c r="A92" s="3">
        <v>41</v>
      </c>
      <c r="B92" s="4" t="s">
        <v>57</v>
      </c>
      <c r="C92" s="25" t="s">
        <v>58</v>
      </c>
      <c r="D92" s="2">
        <v>23565</v>
      </c>
      <c r="E92" s="2">
        <v>1225</v>
      </c>
      <c r="F92" s="2">
        <v>0</v>
      </c>
      <c r="G92" s="2">
        <f t="shared" si="39"/>
        <v>24790</v>
      </c>
      <c r="H92" s="418">
        <f t="shared" si="40"/>
        <v>24790</v>
      </c>
      <c r="I92" s="111">
        <f t="shared" si="41"/>
        <v>0</v>
      </c>
      <c r="J92" s="6">
        <v>0</v>
      </c>
      <c r="K92" s="6">
        <v>0</v>
      </c>
      <c r="L92" s="6">
        <v>0</v>
      </c>
      <c r="M92" s="2">
        <f t="shared" si="42"/>
        <v>24790</v>
      </c>
      <c r="N92" s="7">
        <v>169.47</v>
      </c>
      <c r="O92" s="2">
        <f t="shared" si="43"/>
        <v>2231.1</v>
      </c>
      <c r="P92" s="2">
        <f t="shared" si="44"/>
        <v>200</v>
      </c>
      <c r="Q92" s="2">
        <f t="shared" si="45"/>
        <v>619.75</v>
      </c>
      <c r="R92" s="8">
        <f t="shared" si="46"/>
        <v>56.11</v>
      </c>
      <c r="S92" s="9">
        <f t="shared" si="47"/>
        <v>3276.43</v>
      </c>
      <c r="T92" s="10">
        <f t="shared" si="48"/>
        <v>10757</v>
      </c>
      <c r="U92" s="11">
        <f t="shared" si="49"/>
        <v>10756.57</v>
      </c>
      <c r="V92" s="12"/>
      <c r="W92" s="12"/>
      <c r="X92" s="13">
        <f t="shared" ref="X92" si="64">ROUND(T92+U92,2)</f>
        <v>21513.57</v>
      </c>
      <c r="Y92" s="3">
        <v>41</v>
      </c>
      <c r="Z92" s="14">
        <f t="shared" si="50"/>
        <v>2974.7999999999997</v>
      </c>
      <c r="AA92" s="15">
        <v>0</v>
      </c>
      <c r="AB92" s="16">
        <v>100</v>
      </c>
      <c r="AC92" s="2">
        <f t="shared" si="51"/>
        <v>619.75</v>
      </c>
      <c r="AD92" s="17">
        <v>200</v>
      </c>
      <c r="AE92" s="18">
        <f t="shared" si="52"/>
        <v>21513.57</v>
      </c>
      <c r="AF92" s="19">
        <f t="shared" si="53"/>
        <v>10756.785</v>
      </c>
      <c r="AG92" s="3">
        <v>41</v>
      </c>
      <c r="AH92" s="4" t="s">
        <v>57</v>
      </c>
      <c r="AI92" s="25" t="s">
        <v>58</v>
      </c>
      <c r="AJ92" s="7">
        <v>169.47</v>
      </c>
      <c r="AK92" s="15">
        <f t="shared" si="54"/>
        <v>2231.1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/>
      <c r="AS92" s="2">
        <v>0</v>
      </c>
      <c r="AT92" s="2">
        <f t="shared" si="55"/>
        <v>2231.1</v>
      </c>
      <c r="AU92" s="21">
        <v>200</v>
      </c>
      <c r="AV92" s="21"/>
      <c r="AW92" s="2">
        <v>0</v>
      </c>
      <c r="AX92" s="2">
        <f t="shared" si="56"/>
        <v>200</v>
      </c>
      <c r="AY92" s="2">
        <f t="shared" si="57"/>
        <v>619.75</v>
      </c>
      <c r="AZ92" s="2">
        <v>0</v>
      </c>
      <c r="BA92" s="2">
        <v>0</v>
      </c>
      <c r="BB92" s="2">
        <v>0</v>
      </c>
      <c r="BC92" s="2">
        <v>56.11</v>
      </c>
      <c r="BD92" s="2">
        <v>0</v>
      </c>
      <c r="BE92" s="2">
        <v>0</v>
      </c>
      <c r="BF92" s="8">
        <f t="shared" si="58"/>
        <v>56.11</v>
      </c>
      <c r="BG92" s="22">
        <f t="shared" si="59"/>
        <v>3276.43</v>
      </c>
    </row>
    <row r="93" spans="1:59" s="23" customFormat="1" ht="23.1" customHeight="1" x14ac:dyDescent="0.35">
      <c r="A93" s="3"/>
      <c r="B93" s="28"/>
      <c r="C93" s="25"/>
      <c r="D93" s="2"/>
      <c r="E93" s="2"/>
      <c r="F93" s="2"/>
      <c r="G93" s="2">
        <f t="shared" si="39"/>
        <v>0</v>
      </c>
      <c r="H93" s="418">
        <f t="shared" si="40"/>
        <v>0</v>
      </c>
      <c r="I93" s="111">
        <f t="shared" si="41"/>
        <v>0</v>
      </c>
      <c r="J93" s="6"/>
      <c r="K93" s="6"/>
      <c r="L93" s="6"/>
      <c r="M93" s="2">
        <f t="shared" si="42"/>
        <v>0</v>
      </c>
      <c r="N93" s="7"/>
      <c r="O93" s="2">
        <f t="shared" si="43"/>
        <v>0</v>
      </c>
      <c r="P93" s="2">
        <f t="shared" si="44"/>
        <v>0</v>
      </c>
      <c r="Q93" s="2">
        <f t="shared" si="45"/>
        <v>0</v>
      </c>
      <c r="R93" s="8">
        <f t="shared" si="46"/>
        <v>0</v>
      </c>
      <c r="S93" s="9">
        <f t="shared" si="47"/>
        <v>0</v>
      </c>
      <c r="T93" s="10">
        <f t="shared" si="48"/>
        <v>0</v>
      </c>
      <c r="U93" s="11">
        <f t="shared" si="49"/>
        <v>0</v>
      </c>
      <c r="V93" s="12"/>
      <c r="W93" s="12"/>
      <c r="X93" s="13"/>
      <c r="Y93" s="3"/>
      <c r="Z93" s="14">
        <f t="shared" si="50"/>
        <v>0</v>
      </c>
      <c r="AA93" s="2"/>
      <c r="AB93" s="16"/>
      <c r="AC93" s="2">
        <f t="shared" si="51"/>
        <v>0</v>
      </c>
      <c r="AD93" s="27"/>
      <c r="AE93" s="18">
        <f t="shared" si="52"/>
        <v>0</v>
      </c>
      <c r="AF93" s="19">
        <f t="shared" si="53"/>
        <v>0</v>
      </c>
      <c r="AG93" s="3"/>
      <c r="AH93" s="28"/>
      <c r="AI93" s="25"/>
      <c r="AJ93" s="7"/>
      <c r="AK93" s="15">
        <f t="shared" si="54"/>
        <v>0</v>
      </c>
      <c r="AL93" s="2"/>
      <c r="AM93" s="2"/>
      <c r="AN93" s="2"/>
      <c r="AO93" s="2"/>
      <c r="AP93" s="2"/>
      <c r="AQ93" s="2"/>
      <c r="AR93" s="2"/>
      <c r="AS93" s="2"/>
      <c r="AT93" s="2">
        <f t="shared" si="55"/>
        <v>0</v>
      </c>
      <c r="AU93" s="21"/>
      <c r="AV93" s="21"/>
      <c r="AW93" s="2"/>
      <c r="AX93" s="2">
        <f t="shared" si="56"/>
        <v>0</v>
      </c>
      <c r="AY93" s="2">
        <f t="shared" si="57"/>
        <v>0</v>
      </c>
      <c r="AZ93" s="2"/>
      <c r="BA93" s="2"/>
      <c r="BB93" s="2"/>
      <c r="BC93" s="2"/>
      <c r="BD93" s="2"/>
      <c r="BE93" s="2"/>
      <c r="BF93" s="8">
        <f t="shared" si="58"/>
        <v>0</v>
      </c>
      <c r="BG93" s="22">
        <f t="shared" si="59"/>
        <v>0</v>
      </c>
    </row>
    <row r="94" spans="1:59" s="23" customFormat="1" ht="23.1" customHeight="1" x14ac:dyDescent="0.35">
      <c r="A94" s="3">
        <v>42</v>
      </c>
      <c r="B94" s="28" t="s">
        <v>139</v>
      </c>
      <c r="C94" s="25" t="s">
        <v>153</v>
      </c>
      <c r="D94" s="2">
        <v>19744</v>
      </c>
      <c r="E94" s="2">
        <v>790</v>
      </c>
      <c r="F94" s="2"/>
      <c r="G94" s="2">
        <f t="shared" si="39"/>
        <v>20534</v>
      </c>
      <c r="H94" s="418">
        <f t="shared" si="40"/>
        <v>20534</v>
      </c>
      <c r="I94" s="111">
        <f t="shared" si="41"/>
        <v>0</v>
      </c>
      <c r="J94" s="6">
        <v>0</v>
      </c>
      <c r="K94" s="6">
        <v>0</v>
      </c>
      <c r="L94" s="6">
        <v>0</v>
      </c>
      <c r="M94" s="2">
        <f t="shared" si="42"/>
        <v>20534</v>
      </c>
      <c r="N94" s="7"/>
      <c r="O94" s="2">
        <f t="shared" si="43"/>
        <v>4123.76</v>
      </c>
      <c r="P94" s="2">
        <f t="shared" si="44"/>
        <v>200</v>
      </c>
      <c r="Q94" s="2">
        <f t="shared" si="45"/>
        <v>513.35</v>
      </c>
      <c r="R94" s="8">
        <f t="shared" si="46"/>
        <v>613.28</v>
      </c>
      <c r="S94" s="9">
        <f t="shared" si="47"/>
        <v>5450.39</v>
      </c>
      <c r="T94" s="10">
        <f t="shared" si="48"/>
        <v>7542</v>
      </c>
      <c r="U94" s="11">
        <f t="shared" si="49"/>
        <v>7541.6100000000006</v>
      </c>
      <c r="V94" s="12"/>
      <c r="W94" s="12"/>
      <c r="X94" s="13"/>
      <c r="Y94" s="3">
        <v>42</v>
      </c>
      <c r="Z94" s="14">
        <f t="shared" si="50"/>
        <v>2464.08</v>
      </c>
      <c r="AA94" s="15"/>
      <c r="AB94" s="16">
        <v>100</v>
      </c>
      <c r="AC94" s="2">
        <f t="shared" si="51"/>
        <v>513.35</v>
      </c>
      <c r="AD94" s="17">
        <v>200</v>
      </c>
      <c r="AE94" s="18">
        <f t="shared" si="52"/>
        <v>15083.61</v>
      </c>
      <c r="AF94" s="19">
        <f t="shared" si="53"/>
        <v>7541.8050000000003</v>
      </c>
      <c r="AG94" s="3">
        <v>42</v>
      </c>
      <c r="AH94" s="28" t="s">
        <v>139</v>
      </c>
      <c r="AI94" s="25" t="s">
        <v>153</v>
      </c>
      <c r="AJ94" s="7"/>
      <c r="AK94" s="15">
        <f t="shared" si="54"/>
        <v>1848.06</v>
      </c>
      <c r="AL94" s="2"/>
      <c r="AM94" s="2"/>
      <c r="AN94" s="2"/>
      <c r="AO94" s="2"/>
      <c r="AP94" s="2"/>
      <c r="AQ94" s="2">
        <v>670.14</v>
      </c>
      <c r="AR94" s="2">
        <v>950</v>
      </c>
      <c r="AS94" s="2">
        <v>655.56</v>
      </c>
      <c r="AT94" s="2">
        <f t="shared" si="55"/>
        <v>4123.76</v>
      </c>
      <c r="AU94" s="21">
        <v>200</v>
      </c>
      <c r="AV94" s="21"/>
      <c r="AW94" s="2"/>
      <c r="AX94" s="2">
        <f t="shared" si="56"/>
        <v>200</v>
      </c>
      <c r="AY94" s="2">
        <f t="shared" si="57"/>
        <v>513.35</v>
      </c>
      <c r="AZ94" s="2"/>
      <c r="BA94" s="2"/>
      <c r="BB94" s="2"/>
      <c r="BC94" s="2">
        <v>613.28</v>
      </c>
      <c r="BD94" s="2"/>
      <c r="BE94" s="2"/>
      <c r="BF94" s="8">
        <f t="shared" si="58"/>
        <v>613.28</v>
      </c>
      <c r="BG94" s="22">
        <f t="shared" si="59"/>
        <v>5450.39</v>
      </c>
    </row>
    <row r="95" spans="1:59" s="23" customFormat="1" ht="23.1" customHeight="1" x14ac:dyDescent="0.35">
      <c r="A95" s="30"/>
      <c r="B95" s="28"/>
      <c r="C95" s="25" t="s">
        <v>159</v>
      </c>
      <c r="D95" s="2"/>
      <c r="E95" s="2"/>
      <c r="F95" s="2"/>
      <c r="G95" s="2">
        <f t="shared" si="39"/>
        <v>0</v>
      </c>
      <c r="H95" s="418">
        <f t="shared" si="40"/>
        <v>0</v>
      </c>
      <c r="I95" s="111">
        <f t="shared" si="41"/>
        <v>0</v>
      </c>
      <c r="J95" s="6"/>
      <c r="K95" s="6"/>
      <c r="L95" s="6"/>
      <c r="M95" s="2">
        <f t="shared" si="42"/>
        <v>0</v>
      </c>
      <c r="N95" s="7"/>
      <c r="O95" s="2">
        <f t="shared" si="43"/>
        <v>0</v>
      </c>
      <c r="P95" s="2">
        <f t="shared" si="44"/>
        <v>0</v>
      </c>
      <c r="Q95" s="2">
        <f t="shared" si="45"/>
        <v>0</v>
      </c>
      <c r="R95" s="8">
        <f t="shared" si="46"/>
        <v>0</v>
      </c>
      <c r="S95" s="9">
        <f t="shared" si="47"/>
        <v>0</v>
      </c>
      <c r="T95" s="10">
        <f t="shared" si="48"/>
        <v>0</v>
      </c>
      <c r="U95" s="11">
        <f t="shared" si="49"/>
        <v>0</v>
      </c>
      <c r="V95" s="12"/>
      <c r="W95" s="12"/>
      <c r="X95" s="13"/>
      <c r="Y95" s="30"/>
      <c r="Z95" s="14">
        <f t="shared" si="50"/>
        <v>0</v>
      </c>
      <c r="AA95" s="15"/>
      <c r="AB95" s="16"/>
      <c r="AC95" s="2">
        <f t="shared" si="51"/>
        <v>0</v>
      </c>
      <c r="AD95" s="27"/>
      <c r="AE95" s="18">
        <f t="shared" si="52"/>
        <v>0</v>
      </c>
      <c r="AF95" s="19">
        <f t="shared" si="53"/>
        <v>0</v>
      </c>
      <c r="AG95" s="30"/>
      <c r="AH95" s="28"/>
      <c r="AI95" s="25" t="s">
        <v>159</v>
      </c>
      <c r="AJ95" s="7"/>
      <c r="AK95" s="15">
        <f t="shared" si="54"/>
        <v>0</v>
      </c>
      <c r="AL95" s="2"/>
      <c r="AM95" s="2"/>
      <c r="AN95" s="2"/>
      <c r="AO95" s="2"/>
      <c r="AP95" s="2"/>
      <c r="AQ95" s="2"/>
      <c r="AR95" s="2"/>
      <c r="AS95" s="2"/>
      <c r="AT95" s="2">
        <f t="shared" si="55"/>
        <v>0</v>
      </c>
      <c r="AU95" s="21"/>
      <c r="AV95" s="21"/>
      <c r="AW95" s="2"/>
      <c r="AX95" s="2">
        <f t="shared" si="56"/>
        <v>0</v>
      </c>
      <c r="AY95" s="2">
        <f t="shared" si="57"/>
        <v>0</v>
      </c>
      <c r="AZ95" s="2"/>
      <c r="BA95" s="2"/>
      <c r="BB95" s="2"/>
      <c r="BC95" s="2"/>
      <c r="BD95" s="2"/>
      <c r="BE95" s="2"/>
      <c r="BF95" s="8">
        <f t="shared" si="58"/>
        <v>0</v>
      </c>
      <c r="BG95" s="22">
        <f t="shared" si="59"/>
        <v>0</v>
      </c>
    </row>
    <row r="96" spans="1:59" s="23" customFormat="1" ht="23.1" customHeight="1" x14ac:dyDescent="0.35">
      <c r="A96" s="3">
        <v>43</v>
      </c>
      <c r="B96" s="4" t="s">
        <v>108</v>
      </c>
      <c r="C96" s="25" t="s">
        <v>81</v>
      </c>
      <c r="D96" s="2">
        <v>19744</v>
      </c>
      <c r="E96" s="2">
        <v>790</v>
      </c>
      <c r="F96" s="2">
        <v>0</v>
      </c>
      <c r="G96" s="2">
        <f t="shared" si="39"/>
        <v>20534</v>
      </c>
      <c r="H96" s="418">
        <f t="shared" si="40"/>
        <v>20534</v>
      </c>
      <c r="I96" s="111">
        <f t="shared" si="41"/>
        <v>0</v>
      </c>
      <c r="J96" s="6">
        <v>0</v>
      </c>
      <c r="K96" s="6">
        <v>0</v>
      </c>
      <c r="L96" s="6">
        <v>0</v>
      </c>
      <c r="M96" s="2">
        <f t="shared" si="42"/>
        <v>20534</v>
      </c>
      <c r="N96" s="7">
        <v>0</v>
      </c>
      <c r="O96" s="2">
        <f t="shared" si="43"/>
        <v>4012.7999999999997</v>
      </c>
      <c r="P96" s="2">
        <f t="shared" si="44"/>
        <v>4746.62</v>
      </c>
      <c r="Q96" s="2">
        <f t="shared" si="45"/>
        <v>513.35</v>
      </c>
      <c r="R96" s="8">
        <f t="shared" si="46"/>
        <v>5785.05</v>
      </c>
      <c r="S96" s="9">
        <f t="shared" si="47"/>
        <v>15057.82</v>
      </c>
      <c r="T96" s="10">
        <f t="shared" si="48"/>
        <v>2738</v>
      </c>
      <c r="U96" s="11">
        <f t="shared" si="49"/>
        <v>2738.1800000000003</v>
      </c>
      <c r="V96" s="12"/>
      <c r="W96" s="12"/>
      <c r="X96" s="13">
        <f t="shared" ref="X96" si="65">ROUND(T96+U96,2)</f>
        <v>5476.18</v>
      </c>
      <c r="Y96" s="3">
        <v>43</v>
      </c>
      <c r="Z96" s="14">
        <f t="shared" si="50"/>
        <v>2464.08</v>
      </c>
      <c r="AA96" s="15">
        <v>0</v>
      </c>
      <c r="AB96" s="16">
        <v>100</v>
      </c>
      <c r="AC96" s="2">
        <f t="shared" si="51"/>
        <v>513.35</v>
      </c>
      <c r="AD96" s="17">
        <v>200</v>
      </c>
      <c r="AE96" s="18">
        <f t="shared" si="52"/>
        <v>5476.18</v>
      </c>
      <c r="AF96" s="19">
        <f t="shared" si="53"/>
        <v>2738.09</v>
      </c>
      <c r="AG96" s="3">
        <v>43</v>
      </c>
      <c r="AH96" s="4" t="s">
        <v>108</v>
      </c>
      <c r="AI96" s="25" t="s">
        <v>81</v>
      </c>
      <c r="AJ96" s="7">
        <v>0</v>
      </c>
      <c r="AK96" s="15">
        <f t="shared" si="54"/>
        <v>1848.06</v>
      </c>
      <c r="AL96" s="2">
        <v>2164.7399999999998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/>
      <c r="AS96" s="2">
        <v>0</v>
      </c>
      <c r="AT96" s="2">
        <f t="shared" si="55"/>
        <v>4012.7999999999997</v>
      </c>
      <c r="AU96" s="21">
        <v>200</v>
      </c>
      <c r="AV96" s="21"/>
      <c r="AW96" s="2">
        <v>4546.62</v>
      </c>
      <c r="AX96" s="2">
        <f t="shared" si="56"/>
        <v>4746.62</v>
      </c>
      <c r="AY96" s="2">
        <f t="shared" si="57"/>
        <v>513.35</v>
      </c>
      <c r="AZ96" s="2">
        <v>0</v>
      </c>
      <c r="BA96" s="2">
        <v>3945.94</v>
      </c>
      <c r="BB96" s="2">
        <v>0</v>
      </c>
      <c r="BC96" s="2">
        <v>1839.11</v>
      </c>
      <c r="BD96" s="2">
        <v>0</v>
      </c>
      <c r="BE96" s="2">
        <v>0</v>
      </c>
      <c r="BF96" s="8">
        <f t="shared" si="58"/>
        <v>5785.05</v>
      </c>
      <c r="BG96" s="22">
        <f t="shared" si="59"/>
        <v>15057.82</v>
      </c>
    </row>
    <row r="97" spans="1:59" s="23" customFormat="1" ht="23.1" customHeight="1" x14ac:dyDescent="0.35">
      <c r="A97" s="3"/>
      <c r="B97" s="4"/>
      <c r="C97" s="32"/>
      <c r="D97" s="2"/>
      <c r="E97" s="2"/>
      <c r="F97" s="2"/>
      <c r="G97" s="2">
        <f t="shared" si="39"/>
        <v>0</v>
      </c>
      <c r="H97" s="418">
        <f t="shared" si="40"/>
        <v>0</v>
      </c>
      <c r="I97" s="111">
        <f t="shared" si="41"/>
        <v>0</v>
      </c>
      <c r="J97" s="6"/>
      <c r="K97" s="6"/>
      <c r="L97" s="6"/>
      <c r="M97" s="2">
        <f t="shared" si="42"/>
        <v>0</v>
      </c>
      <c r="N97" s="162" t="s">
        <v>1</v>
      </c>
      <c r="O97" s="2">
        <f t="shared" si="43"/>
        <v>0</v>
      </c>
      <c r="P97" s="2">
        <f t="shared" si="44"/>
        <v>0</v>
      </c>
      <c r="Q97" s="2">
        <f t="shared" si="45"/>
        <v>0</v>
      </c>
      <c r="R97" s="8">
        <f t="shared" si="46"/>
        <v>0</v>
      </c>
      <c r="S97" s="9"/>
      <c r="T97" s="10"/>
      <c r="U97" s="11">
        <f t="shared" si="49"/>
        <v>0</v>
      </c>
      <c r="V97" s="12"/>
      <c r="W97" s="12"/>
      <c r="X97" s="13"/>
      <c r="Y97" s="3"/>
      <c r="Z97" s="14">
        <f t="shared" si="50"/>
        <v>0</v>
      </c>
      <c r="AA97" s="2"/>
      <c r="AB97" s="16"/>
      <c r="AC97" s="2">
        <f t="shared" si="51"/>
        <v>0</v>
      </c>
      <c r="AD97" s="27"/>
      <c r="AE97" s="18">
        <f t="shared" si="52"/>
        <v>0</v>
      </c>
      <c r="AF97" s="19">
        <f t="shared" si="53"/>
        <v>0</v>
      </c>
      <c r="AG97" s="3"/>
      <c r="AH97" s="4"/>
      <c r="AI97" s="32"/>
      <c r="AJ97" s="162" t="s">
        <v>1</v>
      </c>
      <c r="AK97" s="15">
        <f t="shared" si="54"/>
        <v>0</v>
      </c>
      <c r="AL97" s="2"/>
      <c r="AM97" s="2"/>
      <c r="AN97" s="2"/>
      <c r="AO97" s="2"/>
      <c r="AP97" s="2"/>
      <c r="AQ97" s="2"/>
      <c r="AR97" s="2"/>
      <c r="AS97" s="2"/>
      <c r="AT97" s="2">
        <f t="shared" si="55"/>
        <v>0</v>
      </c>
      <c r="AU97" s="21"/>
      <c r="AV97" s="21"/>
      <c r="AW97" s="37"/>
      <c r="AX97" s="2">
        <f t="shared" si="56"/>
        <v>0</v>
      </c>
      <c r="AY97" s="2">
        <f t="shared" si="57"/>
        <v>0</v>
      </c>
      <c r="AZ97" s="2"/>
      <c r="BA97" s="2"/>
      <c r="BB97" s="2"/>
      <c r="BC97" s="2"/>
      <c r="BD97" s="2"/>
      <c r="BE97" s="2"/>
      <c r="BF97" s="8">
        <f t="shared" si="58"/>
        <v>0</v>
      </c>
      <c r="BG97" s="22"/>
    </row>
    <row r="98" spans="1:59" s="23" customFormat="1" ht="23.1" customHeight="1" x14ac:dyDescent="0.35">
      <c r="A98" s="3">
        <v>44</v>
      </c>
      <c r="B98" s="4" t="s">
        <v>59</v>
      </c>
      <c r="C98" s="5" t="s">
        <v>27</v>
      </c>
      <c r="D98" s="2">
        <v>48779</v>
      </c>
      <c r="E98" s="2">
        <v>2387</v>
      </c>
      <c r="F98" s="2">
        <v>0</v>
      </c>
      <c r="G98" s="2">
        <f t="shared" si="39"/>
        <v>51166</v>
      </c>
      <c r="H98" s="418">
        <f t="shared" si="40"/>
        <v>51166</v>
      </c>
      <c r="I98" s="111">
        <f t="shared" si="41"/>
        <v>0</v>
      </c>
      <c r="J98" s="6">
        <v>0</v>
      </c>
      <c r="K98" s="6">
        <v>0</v>
      </c>
      <c r="L98" s="6">
        <v>0</v>
      </c>
      <c r="M98" s="2">
        <f t="shared" si="42"/>
        <v>51166</v>
      </c>
      <c r="N98" s="7">
        <v>4501.42</v>
      </c>
      <c r="O98" s="2">
        <f t="shared" si="43"/>
        <v>4604.9399999999996</v>
      </c>
      <c r="P98" s="2">
        <f t="shared" si="44"/>
        <v>200</v>
      </c>
      <c r="Q98" s="2">
        <f t="shared" si="45"/>
        <v>1279.1500000000001</v>
      </c>
      <c r="R98" s="8">
        <f t="shared" si="46"/>
        <v>4090.11</v>
      </c>
      <c r="S98" s="9">
        <f t="shared" si="47"/>
        <v>14675.62</v>
      </c>
      <c r="T98" s="10">
        <f t="shared" si="48"/>
        <v>18245</v>
      </c>
      <c r="U98" s="11">
        <f t="shared" si="49"/>
        <v>18245.379999999997</v>
      </c>
      <c r="V98" s="12"/>
      <c r="W98" s="12"/>
      <c r="X98" s="13">
        <f t="shared" ref="X98" si="66">ROUND(T98+U98,2)</f>
        <v>36490.379999999997</v>
      </c>
      <c r="Y98" s="3">
        <v>44</v>
      </c>
      <c r="Z98" s="14">
        <f t="shared" si="50"/>
        <v>6139.92</v>
      </c>
      <c r="AA98" s="15">
        <v>0</v>
      </c>
      <c r="AB98" s="2">
        <v>100</v>
      </c>
      <c r="AC98" s="2">
        <f t="shared" si="51"/>
        <v>1279.1500000000001</v>
      </c>
      <c r="AD98" s="17">
        <v>200</v>
      </c>
      <c r="AE98" s="18">
        <f t="shared" si="52"/>
        <v>36490.379999999997</v>
      </c>
      <c r="AF98" s="19">
        <f t="shared" si="53"/>
        <v>18245.189999999999</v>
      </c>
      <c r="AG98" s="3">
        <v>44</v>
      </c>
      <c r="AH98" s="4" t="s">
        <v>59</v>
      </c>
      <c r="AI98" s="5" t="s">
        <v>27</v>
      </c>
      <c r="AJ98" s="7">
        <v>4501.42</v>
      </c>
      <c r="AK98" s="15">
        <f t="shared" si="54"/>
        <v>4604.9399999999996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/>
      <c r="AS98" s="2">
        <v>0</v>
      </c>
      <c r="AT98" s="2">
        <f t="shared" si="55"/>
        <v>4604.9399999999996</v>
      </c>
      <c r="AU98" s="21">
        <v>200</v>
      </c>
      <c r="AV98" s="21"/>
      <c r="AW98" s="2">
        <v>0</v>
      </c>
      <c r="AX98" s="2">
        <f t="shared" si="56"/>
        <v>200</v>
      </c>
      <c r="AY98" s="2">
        <f t="shared" si="57"/>
        <v>1279.1500000000001</v>
      </c>
      <c r="AZ98" s="2">
        <v>0</v>
      </c>
      <c r="BA98" s="2">
        <v>0</v>
      </c>
      <c r="BB98" s="2">
        <v>4034</v>
      </c>
      <c r="BC98" s="2">
        <v>56.11</v>
      </c>
      <c r="BD98" s="2">
        <v>0</v>
      </c>
      <c r="BE98" s="2">
        <v>0</v>
      </c>
      <c r="BF98" s="8">
        <f t="shared" si="58"/>
        <v>4090.11</v>
      </c>
      <c r="BG98" s="22">
        <f t="shared" si="59"/>
        <v>14675.62</v>
      </c>
    </row>
    <row r="99" spans="1:59" s="23" customFormat="1" ht="23.1" customHeight="1" x14ac:dyDescent="0.35">
      <c r="A99" s="3"/>
      <c r="B99" s="24"/>
      <c r="C99" s="25" t="s">
        <v>40</v>
      </c>
      <c r="D99" s="2"/>
      <c r="E99" s="2"/>
      <c r="F99" s="2"/>
      <c r="G99" s="2">
        <f t="shared" si="39"/>
        <v>0</v>
      </c>
      <c r="H99" s="418">
        <f t="shared" si="40"/>
        <v>0</v>
      </c>
      <c r="I99" s="111">
        <f t="shared" si="41"/>
        <v>0</v>
      </c>
      <c r="J99" s="6"/>
      <c r="K99" s="6"/>
      <c r="L99" s="6"/>
      <c r="M99" s="2">
        <f t="shared" si="42"/>
        <v>0</v>
      </c>
      <c r="N99" s="7"/>
      <c r="O99" s="2">
        <f t="shared" si="43"/>
        <v>0</v>
      </c>
      <c r="P99" s="2">
        <f t="shared" si="44"/>
        <v>0</v>
      </c>
      <c r="Q99" s="2">
        <f t="shared" si="45"/>
        <v>0</v>
      </c>
      <c r="R99" s="8">
        <f t="shared" si="46"/>
        <v>0</v>
      </c>
      <c r="S99" s="9">
        <f t="shared" si="47"/>
        <v>0</v>
      </c>
      <c r="T99" s="10">
        <f t="shared" si="48"/>
        <v>0</v>
      </c>
      <c r="U99" s="11">
        <f t="shared" si="49"/>
        <v>0</v>
      </c>
      <c r="V99" s="12"/>
      <c r="W99" s="12"/>
      <c r="X99" s="13"/>
      <c r="Y99" s="3"/>
      <c r="Z99" s="14">
        <f t="shared" si="50"/>
        <v>0</v>
      </c>
      <c r="AA99" s="2"/>
      <c r="AB99" s="2">
        <f>H99*1%</f>
        <v>0</v>
      </c>
      <c r="AC99" s="2">
        <f t="shared" si="51"/>
        <v>0</v>
      </c>
      <c r="AD99" s="27"/>
      <c r="AE99" s="18">
        <f t="shared" si="52"/>
        <v>0</v>
      </c>
      <c r="AF99" s="19">
        <f t="shared" si="53"/>
        <v>0</v>
      </c>
      <c r="AG99" s="3"/>
      <c r="AH99" s="24"/>
      <c r="AI99" s="25" t="s">
        <v>40</v>
      </c>
      <c r="AJ99" s="7"/>
      <c r="AK99" s="15">
        <f t="shared" si="54"/>
        <v>0</v>
      </c>
      <c r="AL99" s="2"/>
      <c r="AM99" s="2"/>
      <c r="AN99" s="2"/>
      <c r="AO99" s="2"/>
      <c r="AP99" s="2"/>
      <c r="AQ99" s="2"/>
      <c r="AR99" s="2"/>
      <c r="AS99" s="2"/>
      <c r="AT99" s="2">
        <f t="shared" si="55"/>
        <v>0</v>
      </c>
      <c r="AU99" s="21"/>
      <c r="AV99" s="21"/>
      <c r="AW99" s="2"/>
      <c r="AX99" s="2">
        <f t="shared" si="56"/>
        <v>0</v>
      </c>
      <c r="AY99" s="2">
        <f t="shared" si="57"/>
        <v>0</v>
      </c>
      <c r="AZ99" s="2"/>
      <c r="BA99" s="2"/>
      <c r="BB99" s="2"/>
      <c r="BC99" s="2"/>
      <c r="BD99" s="2"/>
      <c r="BE99" s="2"/>
      <c r="BF99" s="8">
        <f t="shared" si="58"/>
        <v>0</v>
      </c>
      <c r="BG99" s="22">
        <f t="shared" si="59"/>
        <v>0</v>
      </c>
    </row>
    <row r="100" spans="1:59" s="23" customFormat="1" ht="23.1" customHeight="1" x14ac:dyDescent="0.35">
      <c r="A100" s="3">
        <v>45</v>
      </c>
      <c r="B100" s="4" t="s">
        <v>60</v>
      </c>
      <c r="C100" s="25" t="s">
        <v>115</v>
      </c>
      <c r="D100" s="2">
        <v>46725</v>
      </c>
      <c r="E100" s="2">
        <v>2290</v>
      </c>
      <c r="F100" s="2">
        <v>0</v>
      </c>
      <c r="G100" s="2">
        <f t="shared" si="39"/>
        <v>49015</v>
      </c>
      <c r="H100" s="418">
        <f t="shared" si="40"/>
        <v>49015</v>
      </c>
      <c r="I100" s="111">
        <f t="shared" si="41"/>
        <v>0</v>
      </c>
      <c r="J100" s="6">
        <v>0</v>
      </c>
      <c r="K100" s="6">
        <v>0</v>
      </c>
      <c r="L100" s="6">
        <v>0</v>
      </c>
      <c r="M100" s="2">
        <f t="shared" si="42"/>
        <v>49015</v>
      </c>
      <c r="N100" s="7">
        <v>4046.84</v>
      </c>
      <c r="O100" s="2">
        <f t="shared" si="43"/>
        <v>4411.3499999999995</v>
      </c>
      <c r="P100" s="2">
        <f t="shared" si="44"/>
        <v>200</v>
      </c>
      <c r="Q100" s="2">
        <f t="shared" si="45"/>
        <v>1225.3699999999999</v>
      </c>
      <c r="R100" s="8">
        <f t="shared" si="46"/>
        <v>156.11000000000001</v>
      </c>
      <c r="S100" s="9">
        <f t="shared" si="47"/>
        <v>10039.67</v>
      </c>
      <c r="T100" s="10">
        <f t="shared" si="48"/>
        <v>19488</v>
      </c>
      <c r="U100" s="11">
        <f t="shared" si="49"/>
        <v>19487.330000000002</v>
      </c>
      <c r="V100" s="12"/>
      <c r="W100" s="12"/>
      <c r="X100" s="13">
        <f t="shared" ref="X100" si="67">ROUND(T100+U100,2)</f>
        <v>38975.33</v>
      </c>
      <c r="Y100" s="3">
        <v>45</v>
      </c>
      <c r="Z100" s="14">
        <f t="shared" si="50"/>
        <v>5881.8</v>
      </c>
      <c r="AA100" s="15">
        <v>0</v>
      </c>
      <c r="AB100" s="16">
        <v>100</v>
      </c>
      <c r="AC100" s="2">
        <f t="shared" si="51"/>
        <v>1225.3799999999999</v>
      </c>
      <c r="AD100" s="17">
        <v>200</v>
      </c>
      <c r="AE100" s="18">
        <f t="shared" si="52"/>
        <v>38975.33</v>
      </c>
      <c r="AF100" s="19">
        <f t="shared" si="53"/>
        <v>19487.665000000001</v>
      </c>
      <c r="AG100" s="3">
        <v>45</v>
      </c>
      <c r="AH100" s="4" t="s">
        <v>60</v>
      </c>
      <c r="AI100" s="25" t="s">
        <v>115</v>
      </c>
      <c r="AJ100" s="7">
        <v>4046.84</v>
      </c>
      <c r="AK100" s="15">
        <f t="shared" si="54"/>
        <v>4411.3499999999995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/>
      <c r="AS100" s="2">
        <v>0</v>
      </c>
      <c r="AT100" s="2">
        <f t="shared" si="55"/>
        <v>4411.3499999999995</v>
      </c>
      <c r="AU100" s="21">
        <v>200</v>
      </c>
      <c r="AV100" s="21"/>
      <c r="AW100" s="2">
        <v>0</v>
      </c>
      <c r="AX100" s="2">
        <f t="shared" si="56"/>
        <v>200</v>
      </c>
      <c r="AY100" s="2">
        <f t="shared" si="57"/>
        <v>1225.3699999999999</v>
      </c>
      <c r="AZ100" s="2">
        <v>0</v>
      </c>
      <c r="BA100" s="2">
        <v>0</v>
      </c>
      <c r="BB100" s="2">
        <v>100</v>
      </c>
      <c r="BC100" s="2">
        <v>56.11</v>
      </c>
      <c r="BD100" s="2">
        <v>0</v>
      </c>
      <c r="BE100" s="2">
        <v>0</v>
      </c>
      <c r="BF100" s="8">
        <f t="shared" si="58"/>
        <v>156.11000000000001</v>
      </c>
      <c r="BG100" s="22">
        <f t="shared" si="59"/>
        <v>10039.669999999998</v>
      </c>
    </row>
    <row r="101" spans="1:59" s="23" customFormat="1" ht="23.1" customHeight="1" x14ac:dyDescent="0.35">
      <c r="A101" s="30"/>
      <c r="B101" s="28"/>
      <c r="C101" s="25"/>
      <c r="D101" s="2"/>
      <c r="E101" s="2"/>
      <c r="F101" s="2"/>
      <c r="G101" s="2">
        <f t="shared" si="39"/>
        <v>0</v>
      </c>
      <c r="H101" s="418">
        <f t="shared" si="40"/>
        <v>0</v>
      </c>
      <c r="I101" s="111">
        <f t="shared" si="41"/>
        <v>0</v>
      </c>
      <c r="J101" s="6"/>
      <c r="K101" s="6"/>
      <c r="L101" s="6"/>
      <c r="M101" s="2">
        <f t="shared" si="42"/>
        <v>0</v>
      </c>
      <c r="N101" s="7"/>
      <c r="O101" s="2">
        <f t="shared" si="43"/>
        <v>0</v>
      </c>
      <c r="P101" s="2">
        <f t="shared" si="44"/>
        <v>0</v>
      </c>
      <c r="Q101" s="2">
        <f t="shared" si="45"/>
        <v>0</v>
      </c>
      <c r="R101" s="8">
        <f t="shared" si="46"/>
        <v>0</v>
      </c>
      <c r="S101" s="9">
        <f t="shared" si="47"/>
        <v>0</v>
      </c>
      <c r="T101" s="10">
        <f t="shared" si="48"/>
        <v>0</v>
      </c>
      <c r="U101" s="11">
        <f t="shared" si="49"/>
        <v>0</v>
      </c>
      <c r="V101" s="12"/>
      <c r="W101" s="12"/>
      <c r="X101" s="13"/>
      <c r="Y101" s="30"/>
      <c r="Z101" s="14">
        <f t="shared" si="50"/>
        <v>0</v>
      </c>
      <c r="AA101" s="2"/>
      <c r="AB101" s="33"/>
      <c r="AC101" s="2">
        <f t="shared" si="51"/>
        <v>0</v>
      </c>
      <c r="AD101" s="27"/>
      <c r="AE101" s="18">
        <f t="shared" si="52"/>
        <v>0</v>
      </c>
      <c r="AF101" s="19">
        <f t="shared" si="53"/>
        <v>0</v>
      </c>
      <c r="AG101" s="30"/>
      <c r="AH101" s="28"/>
      <c r="AI101" s="25"/>
      <c r="AJ101" s="7"/>
      <c r="AK101" s="15">
        <f t="shared" si="54"/>
        <v>0</v>
      </c>
      <c r="AL101" s="2"/>
      <c r="AM101" s="2"/>
      <c r="AN101" s="2"/>
      <c r="AO101" s="2"/>
      <c r="AP101" s="2"/>
      <c r="AQ101" s="2"/>
      <c r="AR101" s="2"/>
      <c r="AS101" s="2"/>
      <c r="AT101" s="2">
        <f t="shared" si="55"/>
        <v>0</v>
      </c>
      <c r="AU101" s="21"/>
      <c r="AV101" s="21"/>
      <c r="AW101" s="2"/>
      <c r="AX101" s="2">
        <f t="shared" si="56"/>
        <v>0</v>
      </c>
      <c r="AY101" s="2">
        <f t="shared" si="57"/>
        <v>0</v>
      </c>
      <c r="AZ101" s="2"/>
      <c r="BA101" s="2"/>
      <c r="BB101" s="2"/>
      <c r="BC101" s="2"/>
      <c r="BD101" s="2"/>
      <c r="BE101" s="2"/>
      <c r="BF101" s="8">
        <f t="shared" si="58"/>
        <v>0</v>
      </c>
      <c r="BG101" s="22">
        <f t="shared" si="59"/>
        <v>0</v>
      </c>
    </row>
    <row r="102" spans="1:59" s="29" customFormat="1" ht="23.1" customHeight="1" x14ac:dyDescent="0.35">
      <c r="A102" s="3">
        <v>46</v>
      </c>
      <c r="B102" s="4" t="s">
        <v>61</v>
      </c>
      <c r="C102" s="25" t="s">
        <v>80</v>
      </c>
      <c r="D102" s="2">
        <v>33843</v>
      </c>
      <c r="E102" s="2">
        <v>1591</v>
      </c>
      <c r="F102" s="2">
        <v>0</v>
      </c>
      <c r="G102" s="2">
        <f t="shared" si="39"/>
        <v>35434</v>
      </c>
      <c r="H102" s="418">
        <f t="shared" si="40"/>
        <v>35434</v>
      </c>
      <c r="I102" s="111">
        <f t="shared" si="41"/>
        <v>0</v>
      </c>
      <c r="J102" s="6">
        <v>0</v>
      </c>
      <c r="K102" s="6">
        <v>0</v>
      </c>
      <c r="L102" s="6">
        <v>0</v>
      </c>
      <c r="M102" s="2">
        <f t="shared" si="42"/>
        <v>35434</v>
      </c>
      <c r="N102" s="7">
        <v>1590.44</v>
      </c>
      <c r="O102" s="2">
        <f t="shared" si="43"/>
        <v>3189.06</v>
      </c>
      <c r="P102" s="2">
        <f t="shared" si="44"/>
        <v>200</v>
      </c>
      <c r="Q102" s="2">
        <f t="shared" si="45"/>
        <v>885.85</v>
      </c>
      <c r="R102" s="8">
        <f t="shared" si="46"/>
        <v>156.11000000000001</v>
      </c>
      <c r="S102" s="9">
        <f t="shared" si="47"/>
        <v>6021.46</v>
      </c>
      <c r="T102" s="10">
        <f t="shared" si="48"/>
        <v>14706</v>
      </c>
      <c r="U102" s="11">
        <f t="shared" si="49"/>
        <v>14706.54</v>
      </c>
      <c r="V102" s="12"/>
      <c r="W102" s="12"/>
      <c r="X102" s="13">
        <f t="shared" ref="X102" si="68">ROUND(T102+U102,2)</f>
        <v>29412.54</v>
      </c>
      <c r="Y102" s="3">
        <v>46</v>
      </c>
      <c r="Z102" s="14">
        <f t="shared" si="50"/>
        <v>4252.08</v>
      </c>
      <c r="AA102" s="15">
        <v>0</v>
      </c>
      <c r="AB102" s="16">
        <v>100</v>
      </c>
      <c r="AC102" s="2">
        <f t="shared" si="51"/>
        <v>885.85</v>
      </c>
      <c r="AD102" s="17">
        <v>200</v>
      </c>
      <c r="AE102" s="18">
        <f t="shared" si="52"/>
        <v>29412.54</v>
      </c>
      <c r="AF102" s="19">
        <f t="shared" si="53"/>
        <v>14706.27</v>
      </c>
      <c r="AG102" s="3">
        <v>46</v>
      </c>
      <c r="AH102" s="4" t="s">
        <v>61</v>
      </c>
      <c r="AI102" s="25" t="s">
        <v>80</v>
      </c>
      <c r="AJ102" s="7">
        <v>1590.44</v>
      </c>
      <c r="AK102" s="15">
        <f t="shared" si="54"/>
        <v>3189.06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/>
      <c r="AS102" s="2">
        <v>0</v>
      </c>
      <c r="AT102" s="2">
        <f t="shared" si="55"/>
        <v>3189.06</v>
      </c>
      <c r="AU102" s="21">
        <v>200</v>
      </c>
      <c r="AV102" s="21"/>
      <c r="AW102" s="2">
        <v>0</v>
      </c>
      <c r="AX102" s="2">
        <f t="shared" si="56"/>
        <v>200</v>
      </c>
      <c r="AY102" s="2">
        <f t="shared" si="57"/>
        <v>885.85</v>
      </c>
      <c r="AZ102" s="2"/>
      <c r="BA102" s="2">
        <v>0</v>
      </c>
      <c r="BB102" s="2">
        <v>100</v>
      </c>
      <c r="BC102" s="2">
        <v>56.11</v>
      </c>
      <c r="BD102" s="2"/>
      <c r="BE102" s="2">
        <v>0</v>
      </c>
      <c r="BF102" s="8">
        <f t="shared" si="58"/>
        <v>156.11000000000001</v>
      </c>
      <c r="BG102" s="22">
        <f t="shared" si="59"/>
        <v>6021.46</v>
      </c>
    </row>
    <row r="103" spans="1:59" s="29" customFormat="1" ht="23.1" customHeight="1" x14ac:dyDescent="0.35">
      <c r="A103" s="3"/>
      <c r="B103" s="31"/>
      <c r="C103" s="32"/>
      <c r="D103" s="2"/>
      <c r="E103" s="2"/>
      <c r="F103" s="2"/>
      <c r="G103" s="2">
        <f t="shared" si="39"/>
        <v>0</v>
      </c>
      <c r="H103" s="418">
        <f t="shared" si="40"/>
        <v>0</v>
      </c>
      <c r="I103" s="111">
        <f t="shared" si="41"/>
        <v>0</v>
      </c>
      <c r="J103" s="6"/>
      <c r="K103" s="6"/>
      <c r="L103" s="6"/>
      <c r="M103" s="2">
        <f t="shared" si="42"/>
        <v>0</v>
      </c>
      <c r="N103" s="7"/>
      <c r="O103" s="2">
        <f t="shared" si="43"/>
        <v>0</v>
      </c>
      <c r="P103" s="2">
        <f t="shared" si="44"/>
        <v>0</v>
      </c>
      <c r="Q103" s="2">
        <f t="shared" si="45"/>
        <v>0</v>
      </c>
      <c r="R103" s="8">
        <f t="shared" si="46"/>
        <v>0</v>
      </c>
      <c r="S103" s="9">
        <f t="shared" si="47"/>
        <v>0</v>
      </c>
      <c r="T103" s="10">
        <f t="shared" si="48"/>
        <v>0</v>
      </c>
      <c r="U103" s="11">
        <f t="shared" si="49"/>
        <v>0</v>
      </c>
      <c r="V103" s="12"/>
      <c r="W103" s="12"/>
      <c r="X103" s="13"/>
      <c r="Y103" s="3"/>
      <c r="Z103" s="14">
        <f t="shared" si="50"/>
        <v>0</v>
      </c>
      <c r="AA103" s="2"/>
      <c r="AB103" s="33"/>
      <c r="AC103" s="2">
        <f t="shared" si="51"/>
        <v>0</v>
      </c>
      <c r="AD103" s="27"/>
      <c r="AE103" s="18">
        <f t="shared" si="52"/>
        <v>0</v>
      </c>
      <c r="AF103" s="19">
        <f t="shared" si="53"/>
        <v>0</v>
      </c>
      <c r="AG103" s="3"/>
      <c r="AH103" s="31"/>
      <c r="AI103" s="32"/>
      <c r="AJ103" s="7"/>
      <c r="AK103" s="15">
        <f t="shared" si="54"/>
        <v>0</v>
      </c>
      <c r="AL103" s="2"/>
      <c r="AM103" s="2"/>
      <c r="AN103" s="2"/>
      <c r="AO103" s="2"/>
      <c r="AP103" s="2"/>
      <c r="AQ103" s="2"/>
      <c r="AR103" s="2"/>
      <c r="AS103" s="2"/>
      <c r="AT103" s="2">
        <f t="shared" si="55"/>
        <v>0</v>
      </c>
      <c r="AU103" s="21"/>
      <c r="AV103" s="21"/>
      <c r="AW103" s="2"/>
      <c r="AX103" s="2">
        <f t="shared" si="56"/>
        <v>0</v>
      </c>
      <c r="AY103" s="2">
        <f t="shared" si="57"/>
        <v>0</v>
      </c>
      <c r="AZ103" s="2"/>
      <c r="BA103" s="2"/>
      <c r="BB103" s="2"/>
      <c r="BC103" s="2"/>
      <c r="BD103" s="2"/>
      <c r="BE103" s="2"/>
      <c r="BF103" s="8">
        <f t="shared" si="58"/>
        <v>0</v>
      </c>
      <c r="BG103" s="22">
        <f t="shared" si="59"/>
        <v>0</v>
      </c>
    </row>
    <row r="104" spans="1:59" s="29" customFormat="1" ht="23.1" customHeight="1" x14ac:dyDescent="0.35">
      <c r="A104" s="3">
        <v>47</v>
      </c>
      <c r="B104" s="31" t="s">
        <v>140</v>
      </c>
      <c r="C104" s="32" t="s">
        <v>153</v>
      </c>
      <c r="D104" s="2">
        <v>17553</v>
      </c>
      <c r="E104" s="2">
        <v>702</v>
      </c>
      <c r="F104" s="2"/>
      <c r="G104" s="2">
        <f t="shared" si="39"/>
        <v>18255</v>
      </c>
      <c r="H104" s="418">
        <f t="shared" si="40"/>
        <v>18255</v>
      </c>
      <c r="I104" s="111">
        <f t="shared" si="41"/>
        <v>588.87</v>
      </c>
      <c r="J104" s="6">
        <v>1</v>
      </c>
      <c r="K104" s="6">
        <v>0</v>
      </c>
      <c r="L104" s="6">
        <v>0</v>
      </c>
      <c r="M104" s="2">
        <f t="shared" si="42"/>
        <v>17666.13</v>
      </c>
      <c r="N104" s="7"/>
      <c r="O104" s="2">
        <f t="shared" si="43"/>
        <v>1642.95</v>
      </c>
      <c r="P104" s="2">
        <f t="shared" si="44"/>
        <v>200</v>
      </c>
      <c r="Q104" s="2">
        <f t="shared" si="45"/>
        <v>456.37</v>
      </c>
      <c r="R104" s="8">
        <f t="shared" si="46"/>
        <v>213.28</v>
      </c>
      <c r="S104" s="9">
        <f t="shared" si="47"/>
        <v>2512.6</v>
      </c>
      <c r="T104" s="10">
        <f t="shared" si="48"/>
        <v>7577</v>
      </c>
      <c r="U104" s="11">
        <f t="shared" si="49"/>
        <v>7576.5300000000007</v>
      </c>
      <c r="V104" s="12"/>
      <c r="W104" s="12"/>
      <c r="X104" s="13"/>
      <c r="Y104" s="3">
        <v>47</v>
      </c>
      <c r="Z104" s="14">
        <f t="shared" si="50"/>
        <v>2190.6</v>
      </c>
      <c r="AA104" s="15"/>
      <c r="AB104" s="16">
        <v>100</v>
      </c>
      <c r="AC104" s="2">
        <f t="shared" si="51"/>
        <v>456.38</v>
      </c>
      <c r="AD104" s="17">
        <v>200</v>
      </c>
      <c r="AE104" s="18">
        <f t="shared" si="52"/>
        <v>15153.53</v>
      </c>
      <c r="AF104" s="19">
        <f t="shared" si="53"/>
        <v>7576.7650000000003</v>
      </c>
      <c r="AG104" s="3">
        <v>47</v>
      </c>
      <c r="AH104" s="31" t="s">
        <v>140</v>
      </c>
      <c r="AI104" s="32" t="s">
        <v>153</v>
      </c>
      <c r="AJ104" s="7"/>
      <c r="AK104" s="15">
        <f t="shared" si="54"/>
        <v>1642.95</v>
      </c>
      <c r="AL104" s="2"/>
      <c r="AM104" s="2"/>
      <c r="AN104" s="2"/>
      <c r="AO104" s="2"/>
      <c r="AP104" s="2"/>
      <c r="AQ104" s="2"/>
      <c r="AR104" s="2"/>
      <c r="AS104" s="2"/>
      <c r="AT104" s="2">
        <f t="shared" si="55"/>
        <v>1642.95</v>
      </c>
      <c r="AU104" s="21">
        <v>200</v>
      </c>
      <c r="AV104" s="21"/>
      <c r="AW104" s="2"/>
      <c r="AX104" s="2">
        <f t="shared" si="56"/>
        <v>200</v>
      </c>
      <c r="AY104" s="2">
        <f t="shared" si="57"/>
        <v>456.37</v>
      </c>
      <c r="AZ104" s="2"/>
      <c r="BA104" s="2"/>
      <c r="BB104" s="2"/>
      <c r="BC104" s="2">
        <v>213.28</v>
      </c>
      <c r="BD104" s="2"/>
      <c r="BE104" s="2"/>
      <c r="BF104" s="8">
        <f t="shared" si="58"/>
        <v>213.28</v>
      </c>
      <c r="BG104" s="22">
        <f t="shared" si="59"/>
        <v>2512.6000000000004</v>
      </c>
    </row>
    <row r="105" spans="1:59" s="29" customFormat="1" ht="23.1" customHeight="1" x14ac:dyDescent="0.35">
      <c r="A105" s="3"/>
      <c r="B105" s="31"/>
      <c r="C105" s="32" t="s">
        <v>154</v>
      </c>
      <c r="D105" s="2"/>
      <c r="E105" s="2"/>
      <c r="F105" s="2"/>
      <c r="G105" s="2">
        <f t="shared" si="39"/>
        <v>0</v>
      </c>
      <c r="H105" s="418">
        <f t="shared" si="40"/>
        <v>0</v>
      </c>
      <c r="I105" s="111">
        <f t="shared" si="41"/>
        <v>0</v>
      </c>
      <c r="J105" s="6"/>
      <c r="K105" s="6"/>
      <c r="L105" s="6"/>
      <c r="M105" s="2">
        <f t="shared" si="42"/>
        <v>0</v>
      </c>
      <c r="N105" s="7"/>
      <c r="O105" s="2">
        <f t="shared" si="43"/>
        <v>0</v>
      </c>
      <c r="P105" s="2">
        <f t="shared" si="44"/>
        <v>0</v>
      </c>
      <c r="Q105" s="2">
        <f t="shared" si="45"/>
        <v>0</v>
      </c>
      <c r="R105" s="8">
        <f t="shared" si="46"/>
        <v>0</v>
      </c>
      <c r="S105" s="9">
        <f t="shared" si="47"/>
        <v>0</v>
      </c>
      <c r="T105" s="10">
        <f t="shared" si="48"/>
        <v>0</v>
      </c>
      <c r="U105" s="11">
        <f t="shared" si="49"/>
        <v>0</v>
      </c>
      <c r="V105" s="12"/>
      <c r="W105" s="12"/>
      <c r="X105" s="13"/>
      <c r="Y105" s="3"/>
      <c r="Z105" s="14">
        <f t="shared" si="50"/>
        <v>0</v>
      </c>
      <c r="AA105" s="15"/>
      <c r="AB105" s="16"/>
      <c r="AC105" s="2">
        <f t="shared" si="51"/>
        <v>0</v>
      </c>
      <c r="AD105" s="27"/>
      <c r="AE105" s="18">
        <f t="shared" si="52"/>
        <v>0</v>
      </c>
      <c r="AF105" s="19">
        <f t="shared" si="53"/>
        <v>0</v>
      </c>
      <c r="AG105" s="3"/>
      <c r="AH105" s="31"/>
      <c r="AI105" s="32" t="s">
        <v>154</v>
      </c>
      <c r="AJ105" s="7"/>
      <c r="AK105" s="15">
        <f t="shared" si="54"/>
        <v>0</v>
      </c>
      <c r="AL105" s="2"/>
      <c r="AM105" s="2"/>
      <c r="AN105" s="2"/>
      <c r="AO105" s="2"/>
      <c r="AP105" s="2"/>
      <c r="AQ105" s="2"/>
      <c r="AR105" s="2"/>
      <c r="AS105" s="2"/>
      <c r="AT105" s="2">
        <f t="shared" si="55"/>
        <v>0</v>
      </c>
      <c r="AU105" s="21"/>
      <c r="AV105" s="21"/>
      <c r="AW105" s="2"/>
      <c r="AX105" s="2">
        <f t="shared" si="56"/>
        <v>0</v>
      </c>
      <c r="AY105" s="2">
        <f t="shared" si="57"/>
        <v>0</v>
      </c>
      <c r="AZ105" s="2"/>
      <c r="BA105" s="2"/>
      <c r="BB105" s="2"/>
      <c r="BC105" s="2"/>
      <c r="BD105" s="2"/>
      <c r="BE105" s="2"/>
      <c r="BF105" s="8">
        <f t="shared" si="58"/>
        <v>0</v>
      </c>
      <c r="BG105" s="22">
        <f t="shared" si="59"/>
        <v>0</v>
      </c>
    </row>
    <row r="106" spans="1:59" s="29" customFormat="1" ht="23.1" customHeight="1" x14ac:dyDescent="0.35">
      <c r="A106" s="3">
        <v>48</v>
      </c>
      <c r="B106" s="28" t="s">
        <v>62</v>
      </c>
      <c r="C106" s="25" t="s">
        <v>27</v>
      </c>
      <c r="D106" s="2">
        <v>17553</v>
      </c>
      <c r="E106" s="2">
        <v>702</v>
      </c>
      <c r="F106" s="2">
        <v>0</v>
      </c>
      <c r="G106" s="2">
        <f t="shared" si="39"/>
        <v>18255</v>
      </c>
      <c r="H106" s="418">
        <f t="shared" si="40"/>
        <v>18255</v>
      </c>
      <c r="I106" s="111">
        <f t="shared" si="41"/>
        <v>0</v>
      </c>
      <c r="J106" s="6">
        <v>0</v>
      </c>
      <c r="K106" s="6">
        <v>0</v>
      </c>
      <c r="L106" s="6">
        <v>0</v>
      </c>
      <c r="M106" s="2">
        <f t="shared" si="42"/>
        <v>18255</v>
      </c>
      <c r="N106" s="7">
        <v>0</v>
      </c>
      <c r="O106" s="2">
        <f t="shared" si="43"/>
        <v>1642.95</v>
      </c>
      <c r="P106" s="2">
        <f t="shared" si="44"/>
        <v>200</v>
      </c>
      <c r="Q106" s="2">
        <f t="shared" si="45"/>
        <v>456.37</v>
      </c>
      <c r="R106" s="8">
        <f t="shared" si="46"/>
        <v>156.11000000000001</v>
      </c>
      <c r="S106" s="9">
        <f t="shared" si="47"/>
        <v>2455.4299999999998</v>
      </c>
      <c r="T106" s="10">
        <f t="shared" si="48"/>
        <v>7900</v>
      </c>
      <c r="U106" s="11">
        <f t="shared" si="49"/>
        <v>7899.57</v>
      </c>
      <c r="V106" s="12"/>
      <c r="W106" s="12"/>
      <c r="X106" s="13">
        <f t="shared" ref="X106" si="69">ROUND(T106+U106,2)</f>
        <v>15799.57</v>
      </c>
      <c r="Y106" s="3">
        <v>48</v>
      </c>
      <c r="Z106" s="14">
        <f t="shared" si="50"/>
        <v>2190.6</v>
      </c>
      <c r="AA106" s="15">
        <v>0</v>
      </c>
      <c r="AB106" s="16">
        <v>100</v>
      </c>
      <c r="AC106" s="2">
        <f t="shared" si="51"/>
        <v>456.38</v>
      </c>
      <c r="AD106" s="17">
        <v>200</v>
      </c>
      <c r="AE106" s="18">
        <f t="shared" si="52"/>
        <v>15799.57</v>
      </c>
      <c r="AF106" s="19">
        <f t="shared" si="53"/>
        <v>7899.7849999999999</v>
      </c>
      <c r="AG106" s="3">
        <v>48</v>
      </c>
      <c r="AH106" s="28" t="s">
        <v>62</v>
      </c>
      <c r="AI106" s="25" t="s">
        <v>27</v>
      </c>
      <c r="AJ106" s="7">
        <v>0</v>
      </c>
      <c r="AK106" s="15">
        <f t="shared" si="54"/>
        <v>1642.95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/>
      <c r="AS106" s="2">
        <v>0</v>
      </c>
      <c r="AT106" s="2">
        <f t="shared" si="55"/>
        <v>1642.95</v>
      </c>
      <c r="AU106" s="21">
        <v>200</v>
      </c>
      <c r="AV106" s="21"/>
      <c r="AW106" s="2">
        <v>0</v>
      </c>
      <c r="AX106" s="2">
        <f t="shared" si="56"/>
        <v>200</v>
      </c>
      <c r="AY106" s="2">
        <f t="shared" si="57"/>
        <v>456.37</v>
      </c>
      <c r="AZ106" s="2"/>
      <c r="BA106" s="2">
        <v>0</v>
      </c>
      <c r="BB106" s="2">
        <v>100</v>
      </c>
      <c r="BC106" s="2">
        <v>56.11</v>
      </c>
      <c r="BD106" s="2"/>
      <c r="BE106" s="2">
        <v>0</v>
      </c>
      <c r="BF106" s="8">
        <f t="shared" si="58"/>
        <v>156.11000000000001</v>
      </c>
      <c r="BG106" s="22">
        <f t="shared" si="59"/>
        <v>2455.4300000000003</v>
      </c>
    </row>
    <row r="107" spans="1:59" s="29" customFormat="1" ht="23.1" customHeight="1" x14ac:dyDescent="0.35">
      <c r="A107" s="30"/>
      <c r="B107" s="31"/>
      <c r="C107" s="32" t="s">
        <v>28</v>
      </c>
      <c r="D107" s="2"/>
      <c r="E107" s="2"/>
      <c r="F107" s="2"/>
      <c r="G107" s="2">
        <f t="shared" si="39"/>
        <v>0</v>
      </c>
      <c r="H107" s="418">
        <f t="shared" si="40"/>
        <v>0</v>
      </c>
      <c r="I107" s="111">
        <f t="shared" si="41"/>
        <v>0</v>
      </c>
      <c r="J107" s="6"/>
      <c r="K107" s="6"/>
      <c r="L107" s="6"/>
      <c r="M107" s="2">
        <f t="shared" si="42"/>
        <v>0</v>
      </c>
      <c r="N107" s="7"/>
      <c r="O107" s="2">
        <f t="shared" si="43"/>
        <v>0</v>
      </c>
      <c r="P107" s="2">
        <f t="shared" si="44"/>
        <v>0</v>
      </c>
      <c r="Q107" s="2">
        <f t="shared" si="45"/>
        <v>0</v>
      </c>
      <c r="R107" s="8">
        <f t="shared" si="46"/>
        <v>0</v>
      </c>
      <c r="S107" s="9">
        <f t="shared" si="47"/>
        <v>0</v>
      </c>
      <c r="T107" s="10">
        <f t="shared" si="48"/>
        <v>0</v>
      </c>
      <c r="U107" s="11">
        <f t="shared" si="49"/>
        <v>0</v>
      </c>
      <c r="V107" s="12"/>
      <c r="W107" s="12"/>
      <c r="X107" s="13"/>
      <c r="Y107" s="30"/>
      <c r="Z107" s="14">
        <f t="shared" si="50"/>
        <v>0</v>
      </c>
      <c r="AA107" s="2"/>
      <c r="AB107" s="16"/>
      <c r="AC107" s="2">
        <f t="shared" si="51"/>
        <v>0</v>
      </c>
      <c r="AD107" s="27"/>
      <c r="AE107" s="18">
        <f t="shared" si="52"/>
        <v>0</v>
      </c>
      <c r="AF107" s="19">
        <f t="shared" si="53"/>
        <v>0</v>
      </c>
      <c r="AG107" s="30"/>
      <c r="AH107" s="31"/>
      <c r="AI107" s="32" t="s">
        <v>28</v>
      </c>
      <c r="AJ107" s="7"/>
      <c r="AK107" s="15">
        <f t="shared" si="54"/>
        <v>0</v>
      </c>
      <c r="AL107" s="2"/>
      <c r="AM107" s="2"/>
      <c r="AN107" s="2"/>
      <c r="AO107" s="2"/>
      <c r="AP107" s="2"/>
      <c r="AQ107" s="2"/>
      <c r="AR107" s="2"/>
      <c r="AS107" s="2"/>
      <c r="AT107" s="2">
        <f t="shared" si="55"/>
        <v>0</v>
      </c>
      <c r="AU107" s="21"/>
      <c r="AV107" s="21"/>
      <c r="AW107" s="2"/>
      <c r="AX107" s="2">
        <f t="shared" si="56"/>
        <v>0</v>
      </c>
      <c r="AY107" s="2">
        <f t="shared" si="57"/>
        <v>0</v>
      </c>
      <c r="AZ107" s="2"/>
      <c r="BA107" s="2"/>
      <c r="BB107" s="2"/>
      <c r="BC107" s="2"/>
      <c r="BD107" s="2"/>
      <c r="BE107" s="2"/>
      <c r="BF107" s="8">
        <f t="shared" si="58"/>
        <v>0</v>
      </c>
      <c r="BG107" s="22">
        <f t="shared" si="59"/>
        <v>0</v>
      </c>
    </row>
    <row r="108" spans="1:59" s="29" customFormat="1" ht="23.1" customHeight="1" x14ac:dyDescent="0.35">
      <c r="A108" s="3">
        <v>49</v>
      </c>
      <c r="B108" s="28" t="s">
        <v>63</v>
      </c>
      <c r="C108" s="25" t="s">
        <v>64</v>
      </c>
      <c r="D108" s="2">
        <v>43030</v>
      </c>
      <c r="E108" s="2">
        <v>2108</v>
      </c>
      <c r="F108" s="2">
        <v>0</v>
      </c>
      <c r="G108" s="2">
        <f t="shared" si="39"/>
        <v>45138</v>
      </c>
      <c r="H108" s="418">
        <f t="shared" si="40"/>
        <v>45138</v>
      </c>
      <c r="I108" s="111">
        <f t="shared" si="41"/>
        <v>0</v>
      </c>
      <c r="J108" s="6">
        <v>0</v>
      </c>
      <c r="K108" s="6">
        <v>0</v>
      </c>
      <c r="L108" s="6">
        <v>0</v>
      </c>
      <c r="M108" s="2">
        <f t="shared" si="42"/>
        <v>45138</v>
      </c>
      <c r="N108" s="7">
        <v>3227.5</v>
      </c>
      <c r="O108" s="2">
        <f t="shared" si="43"/>
        <v>6178.4699999999993</v>
      </c>
      <c r="P108" s="2">
        <f t="shared" si="44"/>
        <v>200</v>
      </c>
      <c r="Q108" s="2">
        <f t="shared" si="45"/>
        <v>1128.45</v>
      </c>
      <c r="R108" s="8">
        <f t="shared" si="46"/>
        <v>56.11</v>
      </c>
      <c r="S108" s="9">
        <f t="shared" si="47"/>
        <v>10790.53</v>
      </c>
      <c r="T108" s="10">
        <f t="shared" si="48"/>
        <v>17174</v>
      </c>
      <c r="U108" s="11">
        <f t="shared" si="49"/>
        <v>17173.47</v>
      </c>
      <c r="V108" s="12"/>
      <c r="W108" s="12"/>
      <c r="X108" s="13">
        <f t="shared" ref="X108" si="70">ROUND(T108+U108,2)</f>
        <v>34347.47</v>
      </c>
      <c r="Y108" s="3">
        <v>49</v>
      </c>
      <c r="Z108" s="14">
        <f t="shared" si="50"/>
        <v>5416.5599999999995</v>
      </c>
      <c r="AA108" s="15">
        <v>0</v>
      </c>
      <c r="AB108" s="2">
        <v>100</v>
      </c>
      <c r="AC108" s="2">
        <f t="shared" si="51"/>
        <v>1128.45</v>
      </c>
      <c r="AD108" s="17">
        <v>200</v>
      </c>
      <c r="AE108" s="18">
        <f t="shared" si="52"/>
        <v>34347.47</v>
      </c>
      <c r="AF108" s="19">
        <f t="shared" si="53"/>
        <v>17173.735000000001</v>
      </c>
      <c r="AG108" s="3">
        <v>49</v>
      </c>
      <c r="AH108" s="28" t="s">
        <v>63</v>
      </c>
      <c r="AI108" s="25" t="s">
        <v>64</v>
      </c>
      <c r="AJ108" s="7">
        <v>3227.5</v>
      </c>
      <c r="AK108" s="15">
        <f t="shared" si="54"/>
        <v>4062.42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1460.49</v>
      </c>
      <c r="AR108" s="2"/>
      <c r="AS108" s="2">
        <v>655.56</v>
      </c>
      <c r="AT108" s="2">
        <f t="shared" si="55"/>
        <v>6178.4699999999993</v>
      </c>
      <c r="AU108" s="21">
        <v>200</v>
      </c>
      <c r="AV108" s="21"/>
      <c r="AW108" s="2">
        <v>0</v>
      </c>
      <c r="AX108" s="2">
        <f t="shared" si="56"/>
        <v>200</v>
      </c>
      <c r="AY108" s="2">
        <f t="shared" si="57"/>
        <v>1128.45</v>
      </c>
      <c r="AZ108" s="2"/>
      <c r="BA108" s="2">
        <v>0</v>
      </c>
      <c r="BB108" s="2">
        <v>0</v>
      </c>
      <c r="BC108" s="2">
        <v>56.11</v>
      </c>
      <c r="BD108" s="2"/>
      <c r="BE108" s="2">
        <v>0</v>
      </c>
      <c r="BF108" s="8">
        <f t="shared" si="58"/>
        <v>56.11</v>
      </c>
      <c r="BG108" s="22">
        <f t="shared" si="59"/>
        <v>10790.53</v>
      </c>
    </row>
    <row r="109" spans="1:59" s="29" customFormat="1" ht="23.1" customHeight="1" x14ac:dyDescent="0.35">
      <c r="A109" s="3"/>
      <c r="B109" s="31"/>
      <c r="C109" s="32"/>
      <c r="D109" s="2"/>
      <c r="E109" s="2"/>
      <c r="F109" s="2"/>
      <c r="G109" s="2">
        <f t="shared" si="39"/>
        <v>0</v>
      </c>
      <c r="H109" s="418">
        <f t="shared" si="40"/>
        <v>0</v>
      </c>
      <c r="I109" s="111">
        <f t="shared" si="41"/>
        <v>0</v>
      </c>
      <c r="J109" s="6"/>
      <c r="K109" s="6"/>
      <c r="L109" s="6"/>
      <c r="M109" s="2">
        <f t="shared" si="42"/>
        <v>0</v>
      </c>
      <c r="N109" s="7"/>
      <c r="O109" s="2">
        <f t="shared" si="43"/>
        <v>0</v>
      </c>
      <c r="P109" s="2">
        <f t="shared" si="44"/>
        <v>0</v>
      </c>
      <c r="Q109" s="2">
        <f t="shared" si="45"/>
        <v>0</v>
      </c>
      <c r="R109" s="8">
        <f t="shared" si="46"/>
        <v>0</v>
      </c>
      <c r="S109" s="9">
        <f t="shared" si="47"/>
        <v>0</v>
      </c>
      <c r="T109" s="10">
        <f t="shared" si="48"/>
        <v>0</v>
      </c>
      <c r="U109" s="11">
        <f t="shared" si="49"/>
        <v>0</v>
      </c>
      <c r="V109" s="12"/>
      <c r="W109" s="12"/>
      <c r="X109" s="13"/>
      <c r="Y109" s="3"/>
      <c r="Z109" s="14">
        <f t="shared" si="50"/>
        <v>0</v>
      </c>
      <c r="AA109" s="2"/>
      <c r="AB109" s="2">
        <f>H109*1%</f>
        <v>0</v>
      </c>
      <c r="AC109" s="2">
        <f t="shared" si="51"/>
        <v>0</v>
      </c>
      <c r="AD109" s="27"/>
      <c r="AE109" s="18">
        <f t="shared" si="52"/>
        <v>0</v>
      </c>
      <c r="AF109" s="19">
        <f t="shared" si="53"/>
        <v>0</v>
      </c>
      <c r="AG109" s="3"/>
      <c r="AH109" s="31"/>
      <c r="AI109" s="32"/>
      <c r="AJ109" s="7"/>
      <c r="AK109" s="15">
        <f t="shared" si="54"/>
        <v>0</v>
      </c>
      <c r="AL109" s="2"/>
      <c r="AM109" s="2"/>
      <c r="AN109" s="2"/>
      <c r="AO109" s="2"/>
      <c r="AP109" s="2"/>
      <c r="AQ109" s="2"/>
      <c r="AR109" s="2"/>
      <c r="AS109" s="2"/>
      <c r="AT109" s="2">
        <f t="shared" si="55"/>
        <v>0</v>
      </c>
      <c r="AU109" s="21"/>
      <c r="AV109" s="21"/>
      <c r="AW109" s="2"/>
      <c r="AX109" s="2">
        <f t="shared" si="56"/>
        <v>0</v>
      </c>
      <c r="AY109" s="2">
        <f t="shared" si="57"/>
        <v>0</v>
      </c>
      <c r="AZ109" s="2"/>
      <c r="BA109" s="2"/>
      <c r="BB109" s="2"/>
      <c r="BC109" s="2"/>
      <c r="BD109" s="2"/>
      <c r="BE109" s="2"/>
      <c r="BF109" s="8">
        <f t="shared" si="58"/>
        <v>0</v>
      </c>
      <c r="BG109" s="22">
        <f t="shared" si="59"/>
        <v>0</v>
      </c>
    </row>
    <row r="110" spans="1:59" s="29" customFormat="1" ht="23.1" customHeight="1" x14ac:dyDescent="0.35">
      <c r="A110" s="3">
        <v>50</v>
      </c>
      <c r="B110" s="31" t="s">
        <v>141</v>
      </c>
      <c r="C110" s="32" t="s">
        <v>166</v>
      </c>
      <c r="D110" s="2">
        <v>36619</v>
      </c>
      <c r="E110" s="2">
        <v>1794</v>
      </c>
      <c r="F110" s="2"/>
      <c r="G110" s="2">
        <f t="shared" si="39"/>
        <v>38413</v>
      </c>
      <c r="H110" s="418">
        <f t="shared" si="40"/>
        <v>38413</v>
      </c>
      <c r="I110" s="111">
        <f t="shared" si="41"/>
        <v>0</v>
      </c>
      <c r="J110" s="6">
        <v>0</v>
      </c>
      <c r="K110" s="6">
        <v>0</v>
      </c>
      <c r="L110" s="6">
        <v>0</v>
      </c>
      <c r="M110" s="2">
        <f t="shared" si="42"/>
        <v>38413</v>
      </c>
      <c r="N110" s="7">
        <v>2025.85</v>
      </c>
      <c r="O110" s="2">
        <f t="shared" si="43"/>
        <v>3457.17</v>
      </c>
      <c r="P110" s="2">
        <f t="shared" si="44"/>
        <v>200</v>
      </c>
      <c r="Q110" s="2">
        <f t="shared" si="45"/>
        <v>960.32</v>
      </c>
      <c r="R110" s="8">
        <f t="shared" si="46"/>
        <v>213.28</v>
      </c>
      <c r="S110" s="9">
        <f t="shared" si="47"/>
        <v>6856.62</v>
      </c>
      <c r="T110" s="10">
        <f t="shared" si="48"/>
        <v>15778</v>
      </c>
      <c r="U110" s="11">
        <f t="shared" si="49"/>
        <v>15778.380000000001</v>
      </c>
      <c r="V110" s="12"/>
      <c r="W110" s="12"/>
      <c r="X110" s="13"/>
      <c r="Y110" s="3">
        <v>50</v>
      </c>
      <c r="Z110" s="14">
        <f t="shared" si="50"/>
        <v>4609.5599999999995</v>
      </c>
      <c r="AA110" s="15"/>
      <c r="AB110" s="16">
        <v>100</v>
      </c>
      <c r="AC110" s="2">
        <f t="shared" si="51"/>
        <v>960.33</v>
      </c>
      <c r="AD110" s="17">
        <v>200</v>
      </c>
      <c r="AE110" s="18">
        <f t="shared" si="52"/>
        <v>31556.38</v>
      </c>
      <c r="AF110" s="19">
        <f t="shared" si="53"/>
        <v>15778.19</v>
      </c>
      <c r="AG110" s="3">
        <v>50</v>
      </c>
      <c r="AH110" s="31" t="s">
        <v>141</v>
      </c>
      <c r="AI110" s="32" t="s">
        <v>166</v>
      </c>
      <c r="AJ110" s="7">
        <v>2025.85</v>
      </c>
      <c r="AK110" s="15">
        <f t="shared" si="54"/>
        <v>3457.17</v>
      </c>
      <c r="AL110" s="2"/>
      <c r="AM110" s="2"/>
      <c r="AN110" s="2"/>
      <c r="AO110" s="2"/>
      <c r="AP110" s="2"/>
      <c r="AQ110" s="2"/>
      <c r="AR110" s="2"/>
      <c r="AS110" s="2"/>
      <c r="AT110" s="2">
        <f t="shared" si="55"/>
        <v>3457.17</v>
      </c>
      <c r="AU110" s="21">
        <v>200</v>
      </c>
      <c r="AV110" s="21"/>
      <c r="AW110" s="2"/>
      <c r="AX110" s="2">
        <f t="shared" si="56"/>
        <v>200</v>
      </c>
      <c r="AY110" s="2">
        <f t="shared" si="57"/>
        <v>960.32</v>
      </c>
      <c r="AZ110" s="2"/>
      <c r="BA110" s="2"/>
      <c r="BB110" s="2"/>
      <c r="BC110" s="2">
        <v>213.28</v>
      </c>
      <c r="BD110" s="2"/>
      <c r="BE110" s="2"/>
      <c r="BF110" s="8">
        <f t="shared" si="58"/>
        <v>213.28</v>
      </c>
      <c r="BG110" s="22">
        <f t="shared" si="59"/>
        <v>6856.62</v>
      </c>
    </row>
    <row r="111" spans="1:59" s="29" customFormat="1" ht="23.1" customHeight="1" x14ac:dyDescent="0.35">
      <c r="A111" s="3"/>
      <c r="B111" s="31"/>
      <c r="C111" s="32" t="s">
        <v>163</v>
      </c>
      <c r="D111" s="2"/>
      <c r="E111" s="2"/>
      <c r="F111" s="2"/>
      <c r="G111" s="2">
        <f t="shared" si="39"/>
        <v>0</v>
      </c>
      <c r="H111" s="418">
        <f t="shared" si="40"/>
        <v>0</v>
      </c>
      <c r="I111" s="111">
        <f t="shared" si="41"/>
        <v>0</v>
      </c>
      <c r="J111" s="6"/>
      <c r="K111" s="6"/>
      <c r="L111" s="6"/>
      <c r="M111" s="2">
        <f t="shared" si="42"/>
        <v>0</v>
      </c>
      <c r="N111" s="7"/>
      <c r="O111" s="2">
        <f t="shared" si="43"/>
        <v>0</v>
      </c>
      <c r="P111" s="2">
        <f t="shared" si="44"/>
        <v>0</v>
      </c>
      <c r="Q111" s="2">
        <f t="shared" si="45"/>
        <v>0</v>
      </c>
      <c r="R111" s="8">
        <f t="shared" si="46"/>
        <v>0</v>
      </c>
      <c r="S111" s="9">
        <f t="shared" si="47"/>
        <v>0</v>
      </c>
      <c r="T111" s="10">
        <f t="shared" si="48"/>
        <v>0</v>
      </c>
      <c r="U111" s="11">
        <f t="shared" si="49"/>
        <v>0</v>
      </c>
      <c r="V111" s="12"/>
      <c r="W111" s="12"/>
      <c r="X111" s="13"/>
      <c r="Y111" s="3"/>
      <c r="Z111" s="14">
        <f t="shared" si="50"/>
        <v>0</v>
      </c>
      <c r="AA111" s="15"/>
      <c r="AB111" s="33"/>
      <c r="AC111" s="2">
        <f t="shared" si="51"/>
        <v>0</v>
      </c>
      <c r="AD111" s="27"/>
      <c r="AE111" s="18">
        <f t="shared" si="52"/>
        <v>0</v>
      </c>
      <c r="AF111" s="19">
        <f t="shared" si="53"/>
        <v>0</v>
      </c>
      <c r="AG111" s="3"/>
      <c r="AH111" s="31"/>
      <c r="AI111" s="32" t="s">
        <v>163</v>
      </c>
      <c r="AJ111" s="7"/>
      <c r="AK111" s="15">
        <f t="shared" si="54"/>
        <v>0</v>
      </c>
      <c r="AL111" s="2"/>
      <c r="AM111" s="2"/>
      <c r="AN111" s="2"/>
      <c r="AO111" s="2"/>
      <c r="AP111" s="2"/>
      <c r="AQ111" s="2"/>
      <c r="AR111" s="2"/>
      <c r="AS111" s="2"/>
      <c r="AT111" s="2">
        <f t="shared" si="55"/>
        <v>0</v>
      </c>
      <c r="AU111" s="21"/>
      <c r="AV111" s="21"/>
      <c r="AW111" s="2"/>
      <c r="AX111" s="2">
        <f t="shared" si="56"/>
        <v>0</v>
      </c>
      <c r="AY111" s="2">
        <f t="shared" si="57"/>
        <v>0</v>
      </c>
      <c r="AZ111" s="2"/>
      <c r="BA111" s="2"/>
      <c r="BB111" s="2"/>
      <c r="BC111" s="2"/>
      <c r="BD111" s="2"/>
      <c r="BE111" s="2"/>
      <c r="BF111" s="8">
        <f t="shared" si="58"/>
        <v>0</v>
      </c>
      <c r="BG111" s="22">
        <f t="shared" si="59"/>
        <v>0</v>
      </c>
    </row>
    <row r="112" spans="1:59" s="29" customFormat="1" ht="23.1" customHeight="1" x14ac:dyDescent="0.35">
      <c r="A112" s="3">
        <v>51</v>
      </c>
      <c r="B112" s="28" t="s">
        <v>65</v>
      </c>
      <c r="C112" s="25" t="s">
        <v>82</v>
      </c>
      <c r="D112" s="2">
        <v>39672</v>
      </c>
      <c r="E112" s="2">
        <v>1944</v>
      </c>
      <c r="F112" s="2">
        <v>0</v>
      </c>
      <c r="G112" s="2">
        <f t="shared" si="39"/>
        <v>41616</v>
      </c>
      <c r="H112" s="418">
        <f t="shared" si="40"/>
        <v>41616</v>
      </c>
      <c r="I112" s="111">
        <f t="shared" si="41"/>
        <v>2075.21</v>
      </c>
      <c r="J112" s="6">
        <v>1</v>
      </c>
      <c r="K112" s="6">
        <v>4</v>
      </c>
      <c r="L112" s="6">
        <v>22</v>
      </c>
      <c r="M112" s="2">
        <f t="shared" si="42"/>
        <v>39540.79</v>
      </c>
      <c r="N112" s="7">
        <v>2595.98</v>
      </c>
      <c r="O112" s="2">
        <f t="shared" si="43"/>
        <v>7252.0599999999995</v>
      </c>
      <c r="P112" s="2">
        <f t="shared" si="44"/>
        <v>200</v>
      </c>
      <c r="Q112" s="2">
        <f t="shared" si="45"/>
        <v>1040.4000000000001</v>
      </c>
      <c r="R112" s="8">
        <f t="shared" si="46"/>
        <v>9800.1</v>
      </c>
      <c r="S112" s="9">
        <f t="shared" si="47"/>
        <v>20888.54</v>
      </c>
      <c r="T112" s="10">
        <f t="shared" si="48"/>
        <v>9326</v>
      </c>
      <c r="U112" s="11">
        <f t="shared" si="49"/>
        <v>9326.25</v>
      </c>
      <c r="V112" s="12"/>
      <c r="W112" s="12"/>
      <c r="X112" s="13">
        <f t="shared" ref="X112" si="71">ROUND(T112+U112,2)</f>
        <v>18652.25</v>
      </c>
      <c r="Y112" s="3">
        <v>51</v>
      </c>
      <c r="Z112" s="14">
        <f t="shared" si="50"/>
        <v>4993.92</v>
      </c>
      <c r="AA112" s="15">
        <v>0</v>
      </c>
      <c r="AB112" s="16">
        <v>100</v>
      </c>
      <c r="AC112" s="2">
        <f t="shared" si="51"/>
        <v>1040.4000000000001</v>
      </c>
      <c r="AD112" s="17">
        <v>200</v>
      </c>
      <c r="AE112" s="18">
        <f t="shared" si="52"/>
        <v>18652.25</v>
      </c>
      <c r="AF112" s="19">
        <f t="shared" si="53"/>
        <v>9326.125</v>
      </c>
      <c r="AG112" s="3">
        <v>51</v>
      </c>
      <c r="AH112" s="28" t="s">
        <v>65</v>
      </c>
      <c r="AI112" s="25" t="s">
        <v>82</v>
      </c>
      <c r="AJ112" s="7">
        <v>2595.98</v>
      </c>
      <c r="AK112" s="15">
        <f t="shared" si="54"/>
        <v>3745.44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2851.06</v>
      </c>
      <c r="AR112" s="2"/>
      <c r="AS112" s="2">
        <v>655.56</v>
      </c>
      <c r="AT112" s="2">
        <f t="shared" si="55"/>
        <v>7252.0599999999995</v>
      </c>
      <c r="AU112" s="21">
        <v>200</v>
      </c>
      <c r="AV112" s="21"/>
      <c r="AW112" s="2">
        <v>0</v>
      </c>
      <c r="AX112" s="2">
        <f t="shared" si="56"/>
        <v>200</v>
      </c>
      <c r="AY112" s="2">
        <f t="shared" si="57"/>
        <v>1040.4000000000001</v>
      </c>
      <c r="AZ112" s="2"/>
      <c r="BA112" s="2">
        <v>9343.99</v>
      </c>
      <c r="BB112" s="2">
        <v>400</v>
      </c>
      <c r="BC112" s="2">
        <v>56.11</v>
      </c>
      <c r="BD112" s="2"/>
      <c r="BE112" s="2">
        <v>0</v>
      </c>
      <c r="BF112" s="8">
        <f t="shared" si="58"/>
        <v>9800.1</v>
      </c>
      <c r="BG112" s="22">
        <f t="shared" si="59"/>
        <v>20888.54</v>
      </c>
    </row>
    <row r="113" spans="1:59" s="29" customFormat="1" ht="23.1" customHeight="1" x14ac:dyDescent="0.35">
      <c r="A113" s="30"/>
      <c r="B113" s="31"/>
      <c r="C113" s="32"/>
      <c r="D113" s="2"/>
      <c r="E113" s="2"/>
      <c r="F113" s="2"/>
      <c r="G113" s="2">
        <f t="shared" si="39"/>
        <v>0</v>
      </c>
      <c r="H113" s="418">
        <f t="shared" si="40"/>
        <v>0</v>
      </c>
      <c r="I113" s="111">
        <f t="shared" si="41"/>
        <v>0</v>
      </c>
      <c r="J113" s="6"/>
      <c r="K113" s="6"/>
      <c r="L113" s="6"/>
      <c r="M113" s="2">
        <f t="shared" si="42"/>
        <v>0</v>
      </c>
      <c r="N113" s="7"/>
      <c r="O113" s="2">
        <f t="shared" si="43"/>
        <v>0</v>
      </c>
      <c r="P113" s="2">
        <f t="shared" si="44"/>
        <v>0</v>
      </c>
      <c r="Q113" s="2">
        <f t="shared" si="45"/>
        <v>0</v>
      </c>
      <c r="R113" s="8">
        <f t="shared" si="46"/>
        <v>0</v>
      </c>
      <c r="S113" s="9">
        <f t="shared" si="47"/>
        <v>0</v>
      </c>
      <c r="T113" s="10">
        <f t="shared" si="48"/>
        <v>0</v>
      </c>
      <c r="U113" s="11">
        <f t="shared" si="49"/>
        <v>0</v>
      </c>
      <c r="V113" s="12"/>
      <c r="W113" s="12"/>
      <c r="X113" s="13"/>
      <c r="Y113" s="30"/>
      <c r="Z113" s="14">
        <f t="shared" si="50"/>
        <v>0</v>
      </c>
      <c r="AA113" s="2"/>
      <c r="AB113" s="33"/>
      <c r="AC113" s="2">
        <f t="shared" si="51"/>
        <v>0</v>
      </c>
      <c r="AD113" s="27"/>
      <c r="AE113" s="18">
        <f t="shared" si="52"/>
        <v>0</v>
      </c>
      <c r="AF113" s="19">
        <f t="shared" si="53"/>
        <v>0</v>
      </c>
      <c r="AG113" s="30"/>
      <c r="AH113" s="31"/>
      <c r="AI113" s="32"/>
      <c r="AJ113" s="7"/>
      <c r="AK113" s="15">
        <f t="shared" si="54"/>
        <v>0</v>
      </c>
      <c r="AL113" s="2"/>
      <c r="AM113" s="2"/>
      <c r="AN113" s="2"/>
      <c r="AO113" s="2"/>
      <c r="AP113" s="2"/>
      <c r="AQ113" s="2"/>
      <c r="AR113" s="2"/>
      <c r="AS113" s="2"/>
      <c r="AT113" s="2">
        <f t="shared" si="55"/>
        <v>0</v>
      </c>
      <c r="AU113" s="21"/>
      <c r="AV113" s="21"/>
      <c r="AW113" s="2"/>
      <c r="AX113" s="2">
        <f t="shared" si="56"/>
        <v>0</v>
      </c>
      <c r="AY113" s="2">
        <f t="shared" si="57"/>
        <v>0</v>
      </c>
      <c r="AZ113" s="2"/>
      <c r="BA113" s="2"/>
      <c r="BB113" s="2"/>
      <c r="BC113" s="2"/>
      <c r="BD113" s="2"/>
      <c r="BE113" s="2"/>
      <c r="BF113" s="8">
        <f t="shared" si="58"/>
        <v>0</v>
      </c>
      <c r="BG113" s="22">
        <f t="shared" si="59"/>
        <v>0</v>
      </c>
    </row>
    <row r="114" spans="1:59" s="29" customFormat="1" ht="23.1" customHeight="1" x14ac:dyDescent="0.35">
      <c r="A114" s="3">
        <v>52</v>
      </c>
      <c r="B114" s="31" t="s">
        <v>142</v>
      </c>
      <c r="C114" s="32" t="s">
        <v>153</v>
      </c>
      <c r="D114" s="2">
        <v>27000</v>
      </c>
      <c r="E114" s="2">
        <v>1512</v>
      </c>
      <c r="F114" s="2"/>
      <c r="G114" s="2">
        <f t="shared" si="39"/>
        <v>28512</v>
      </c>
      <c r="H114" s="418">
        <f t="shared" si="40"/>
        <v>28512</v>
      </c>
      <c r="I114" s="111">
        <f t="shared" si="41"/>
        <v>0</v>
      </c>
      <c r="J114" s="6">
        <v>0</v>
      </c>
      <c r="K114" s="6">
        <v>0</v>
      </c>
      <c r="L114" s="6">
        <v>0</v>
      </c>
      <c r="M114" s="2">
        <f t="shared" si="42"/>
        <v>28512</v>
      </c>
      <c r="N114" s="7">
        <v>666.35</v>
      </c>
      <c r="O114" s="2">
        <f t="shared" si="43"/>
        <v>2566.08</v>
      </c>
      <c r="P114" s="2">
        <f t="shared" si="44"/>
        <v>1200</v>
      </c>
      <c r="Q114" s="2">
        <f t="shared" si="45"/>
        <v>712.8</v>
      </c>
      <c r="R114" s="8">
        <f t="shared" si="46"/>
        <v>2056.11</v>
      </c>
      <c r="S114" s="9">
        <f t="shared" si="47"/>
        <v>7201.34</v>
      </c>
      <c r="T114" s="10">
        <f t="shared" si="48"/>
        <v>10655</v>
      </c>
      <c r="U114" s="11">
        <f t="shared" si="49"/>
        <v>10655.66</v>
      </c>
      <c r="V114" s="12"/>
      <c r="W114" s="12"/>
      <c r="X114" s="13"/>
      <c r="Y114" s="3">
        <v>52</v>
      </c>
      <c r="Z114" s="14">
        <f t="shared" si="50"/>
        <v>3421.44</v>
      </c>
      <c r="AA114" s="15"/>
      <c r="AB114" s="16">
        <v>100</v>
      </c>
      <c r="AC114" s="2">
        <f t="shared" si="51"/>
        <v>712.8</v>
      </c>
      <c r="AD114" s="17">
        <v>200</v>
      </c>
      <c r="AE114" s="18">
        <f t="shared" si="52"/>
        <v>21310.66</v>
      </c>
      <c r="AF114" s="19">
        <f t="shared" si="53"/>
        <v>10655.33</v>
      </c>
      <c r="AG114" s="3">
        <v>52</v>
      </c>
      <c r="AH114" s="31" t="s">
        <v>142</v>
      </c>
      <c r="AI114" s="32" t="s">
        <v>153</v>
      </c>
      <c r="AJ114" s="7">
        <v>666.35</v>
      </c>
      <c r="AK114" s="15">
        <f t="shared" si="54"/>
        <v>2566.08</v>
      </c>
      <c r="AL114" s="2"/>
      <c r="AM114" s="2"/>
      <c r="AN114" s="2"/>
      <c r="AO114" s="2"/>
      <c r="AP114" s="2"/>
      <c r="AQ114" s="2"/>
      <c r="AR114" s="2"/>
      <c r="AS114" s="2"/>
      <c r="AT114" s="2">
        <f t="shared" si="55"/>
        <v>2566.08</v>
      </c>
      <c r="AU114" s="21">
        <v>200</v>
      </c>
      <c r="AV114" s="21">
        <v>1000</v>
      </c>
      <c r="AW114" s="2"/>
      <c r="AX114" s="2">
        <f t="shared" si="56"/>
        <v>1200</v>
      </c>
      <c r="AY114" s="2">
        <f t="shared" si="57"/>
        <v>712.8</v>
      </c>
      <c r="AZ114" s="2"/>
      <c r="BA114" s="2"/>
      <c r="BB114" s="2">
        <v>2000</v>
      </c>
      <c r="BC114" s="2">
        <v>56.11</v>
      </c>
      <c r="BD114" s="2"/>
      <c r="BE114" s="2"/>
      <c r="BF114" s="8">
        <f t="shared" si="58"/>
        <v>2056.11</v>
      </c>
      <c r="BG114" s="22">
        <f t="shared" si="59"/>
        <v>7201.34</v>
      </c>
    </row>
    <row r="115" spans="1:59" s="29" customFormat="1" ht="23.1" customHeight="1" x14ac:dyDescent="0.35">
      <c r="A115" s="3"/>
      <c r="B115" s="31"/>
      <c r="C115" s="32" t="s">
        <v>163</v>
      </c>
      <c r="D115" s="2"/>
      <c r="E115" s="2"/>
      <c r="F115" s="2"/>
      <c r="G115" s="2">
        <f t="shared" si="39"/>
        <v>0</v>
      </c>
      <c r="H115" s="418">
        <f t="shared" si="40"/>
        <v>0</v>
      </c>
      <c r="I115" s="111">
        <f t="shared" si="41"/>
        <v>0</v>
      </c>
      <c r="J115" s="6"/>
      <c r="K115" s="6"/>
      <c r="L115" s="6"/>
      <c r="M115" s="2">
        <f t="shared" si="42"/>
        <v>0</v>
      </c>
      <c r="N115" s="7"/>
      <c r="O115" s="2">
        <f t="shared" si="43"/>
        <v>0</v>
      </c>
      <c r="P115" s="2">
        <f t="shared" si="44"/>
        <v>0</v>
      </c>
      <c r="Q115" s="2">
        <f t="shared" si="45"/>
        <v>0</v>
      </c>
      <c r="R115" s="8">
        <f t="shared" si="46"/>
        <v>0</v>
      </c>
      <c r="S115" s="9">
        <f t="shared" si="47"/>
        <v>0</v>
      </c>
      <c r="T115" s="10">
        <f t="shared" si="48"/>
        <v>0</v>
      </c>
      <c r="U115" s="11">
        <f t="shared" si="49"/>
        <v>0</v>
      </c>
      <c r="V115" s="12"/>
      <c r="W115" s="12"/>
      <c r="X115" s="13"/>
      <c r="Y115" s="3"/>
      <c r="Z115" s="14">
        <f t="shared" si="50"/>
        <v>0</v>
      </c>
      <c r="AA115" s="15"/>
      <c r="AB115" s="16"/>
      <c r="AC115" s="2">
        <f t="shared" si="51"/>
        <v>0</v>
      </c>
      <c r="AD115" s="27"/>
      <c r="AE115" s="18">
        <f t="shared" si="52"/>
        <v>0</v>
      </c>
      <c r="AF115" s="19">
        <f t="shared" si="53"/>
        <v>0</v>
      </c>
      <c r="AG115" s="3"/>
      <c r="AH115" s="31"/>
      <c r="AI115" s="32" t="s">
        <v>163</v>
      </c>
      <c r="AJ115" s="7"/>
      <c r="AK115" s="15">
        <f t="shared" si="54"/>
        <v>0</v>
      </c>
      <c r="AL115" s="2"/>
      <c r="AM115" s="2"/>
      <c r="AN115" s="2"/>
      <c r="AO115" s="2"/>
      <c r="AP115" s="2"/>
      <c r="AQ115" s="2"/>
      <c r="AR115" s="2"/>
      <c r="AS115" s="2"/>
      <c r="AT115" s="2">
        <f t="shared" si="55"/>
        <v>0</v>
      </c>
      <c r="AU115" s="21"/>
      <c r="AV115" s="21"/>
      <c r="AW115" s="2"/>
      <c r="AX115" s="2">
        <f t="shared" si="56"/>
        <v>0</v>
      </c>
      <c r="AY115" s="2">
        <f t="shared" si="57"/>
        <v>0</v>
      </c>
      <c r="AZ115" s="2"/>
      <c r="BA115" s="2"/>
      <c r="BB115" s="2"/>
      <c r="BC115" s="2"/>
      <c r="BD115" s="2"/>
      <c r="BE115" s="2"/>
      <c r="BF115" s="8">
        <f t="shared" si="58"/>
        <v>0</v>
      </c>
      <c r="BG115" s="22">
        <f t="shared" si="59"/>
        <v>0</v>
      </c>
    </row>
    <row r="116" spans="1:59" s="29" customFormat="1" ht="24.75" customHeight="1" x14ac:dyDescent="0.35">
      <c r="A116" s="3">
        <v>53</v>
      </c>
      <c r="B116" s="28" t="s">
        <v>66</v>
      </c>
      <c r="C116" s="25" t="s">
        <v>112</v>
      </c>
      <c r="D116" s="2">
        <v>19744</v>
      </c>
      <c r="E116" s="2">
        <v>790</v>
      </c>
      <c r="F116" s="2">
        <v>0</v>
      </c>
      <c r="G116" s="2">
        <f t="shared" si="39"/>
        <v>20534</v>
      </c>
      <c r="H116" s="418">
        <f t="shared" si="40"/>
        <v>20534</v>
      </c>
      <c r="I116" s="111">
        <f t="shared" si="41"/>
        <v>1738.77</v>
      </c>
      <c r="J116" s="6">
        <v>2</v>
      </c>
      <c r="K116" s="6">
        <v>5</v>
      </c>
      <c r="L116" s="6">
        <v>0</v>
      </c>
      <c r="M116" s="2">
        <f t="shared" si="42"/>
        <v>18795.23</v>
      </c>
      <c r="N116" s="7">
        <v>0</v>
      </c>
      <c r="O116" s="2">
        <f t="shared" si="43"/>
        <v>3913.07</v>
      </c>
      <c r="P116" s="2">
        <f t="shared" si="44"/>
        <v>200</v>
      </c>
      <c r="Q116" s="2">
        <f t="shared" si="45"/>
        <v>513.35</v>
      </c>
      <c r="R116" s="8">
        <f t="shared" si="46"/>
        <v>156.11000000000001</v>
      </c>
      <c r="S116" s="9">
        <f t="shared" si="47"/>
        <v>4782.53</v>
      </c>
      <c r="T116" s="10">
        <f t="shared" si="48"/>
        <v>7006</v>
      </c>
      <c r="U116" s="11">
        <f t="shared" si="49"/>
        <v>7006.7000000000007</v>
      </c>
      <c r="V116" s="12"/>
      <c r="W116" s="12"/>
      <c r="X116" s="13">
        <f t="shared" ref="X116" si="72">ROUND(T116+U116,2)</f>
        <v>14012.7</v>
      </c>
      <c r="Y116" s="3">
        <v>53</v>
      </c>
      <c r="Z116" s="14">
        <f t="shared" si="50"/>
        <v>2464.08</v>
      </c>
      <c r="AA116" s="15">
        <v>0</v>
      </c>
      <c r="AB116" s="16">
        <v>100</v>
      </c>
      <c r="AC116" s="2">
        <f t="shared" si="51"/>
        <v>513.35</v>
      </c>
      <c r="AD116" s="17">
        <v>200</v>
      </c>
      <c r="AE116" s="18">
        <f t="shared" si="52"/>
        <v>14012.7</v>
      </c>
      <c r="AF116" s="19">
        <f t="shared" si="53"/>
        <v>7006.35</v>
      </c>
      <c r="AG116" s="3">
        <v>53</v>
      </c>
      <c r="AH116" s="28" t="s">
        <v>66</v>
      </c>
      <c r="AI116" s="25" t="s">
        <v>112</v>
      </c>
      <c r="AJ116" s="7">
        <v>0</v>
      </c>
      <c r="AK116" s="15">
        <f t="shared" si="54"/>
        <v>1848.06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1409.45</v>
      </c>
      <c r="AR116" s="2"/>
      <c r="AS116" s="2">
        <v>655.56</v>
      </c>
      <c r="AT116" s="2">
        <f t="shared" si="55"/>
        <v>3913.07</v>
      </c>
      <c r="AU116" s="21">
        <v>200</v>
      </c>
      <c r="AV116" s="21"/>
      <c r="AW116" s="2">
        <v>0</v>
      </c>
      <c r="AX116" s="2">
        <f t="shared" si="56"/>
        <v>200</v>
      </c>
      <c r="AY116" s="2">
        <f t="shared" si="57"/>
        <v>513.35</v>
      </c>
      <c r="AZ116" s="2"/>
      <c r="BA116" s="2">
        <v>0</v>
      </c>
      <c r="BB116" s="2">
        <v>100</v>
      </c>
      <c r="BC116" s="2">
        <v>56.11</v>
      </c>
      <c r="BD116" s="2"/>
      <c r="BE116" s="2">
        <v>0</v>
      </c>
      <c r="BF116" s="8">
        <f t="shared" si="58"/>
        <v>156.11000000000001</v>
      </c>
      <c r="BG116" s="22">
        <f t="shared" si="59"/>
        <v>4782.53</v>
      </c>
    </row>
    <row r="117" spans="1:59" s="29" customFormat="1" ht="23.1" customHeight="1" x14ac:dyDescent="0.35">
      <c r="A117" s="3"/>
      <c r="B117" s="31"/>
      <c r="C117" s="32"/>
      <c r="D117" s="2"/>
      <c r="E117" s="2"/>
      <c r="F117" s="2"/>
      <c r="G117" s="2">
        <f t="shared" si="39"/>
        <v>0</v>
      </c>
      <c r="H117" s="418">
        <f t="shared" si="40"/>
        <v>0</v>
      </c>
      <c r="I117" s="111">
        <f t="shared" si="41"/>
        <v>0</v>
      </c>
      <c r="J117" s="6"/>
      <c r="K117" s="6"/>
      <c r="L117" s="6"/>
      <c r="M117" s="2">
        <f t="shared" si="42"/>
        <v>0</v>
      </c>
      <c r="N117" s="7"/>
      <c r="O117" s="2">
        <f t="shared" si="43"/>
        <v>0</v>
      </c>
      <c r="P117" s="2">
        <f t="shared" si="44"/>
        <v>0</v>
      </c>
      <c r="Q117" s="2">
        <f t="shared" si="45"/>
        <v>0</v>
      </c>
      <c r="R117" s="8">
        <f t="shared" si="46"/>
        <v>0</v>
      </c>
      <c r="S117" s="9">
        <f t="shared" si="47"/>
        <v>0</v>
      </c>
      <c r="T117" s="10">
        <f t="shared" si="48"/>
        <v>0</v>
      </c>
      <c r="U117" s="11">
        <f t="shared" si="49"/>
        <v>0</v>
      </c>
      <c r="V117" s="12"/>
      <c r="W117" s="12"/>
      <c r="X117" s="13"/>
      <c r="Y117" s="3"/>
      <c r="Z117" s="14">
        <f t="shared" si="50"/>
        <v>0</v>
      </c>
      <c r="AA117" s="2"/>
      <c r="AB117" s="16"/>
      <c r="AC117" s="2">
        <f t="shared" si="51"/>
        <v>0</v>
      </c>
      <c r="AD117" s="27"/>
      <c r="AE117" s="18">
        <f t="shared" si="52"/>
        <v>0</v>
      </c>
      <c r="AF117" s="19">
        <f t="shared" si="53"/>
        <v>0</v>
      </c>
      <c r="AG117" s="3"/>
      <c r="AH117" s="31"/>
      <c r="AI117" s="32"/>
      <c r="AJ117" s="7"/>
      <c r="AK117" s="15">
        <f t="shared" si="54"/>
        <v>0</v>
      </c>
      <c r="AL117" s="2"/>
      <c r="AM117" s="2"/>
      <c r="AN117" s="2"/>
      <c r="AO117" s="2"/>
      <c r="AP117" s="2"/>
      <c r="AQ117" s="2"/>
      <c r="AR117" s="2"/>
      <c r="AS117" s="2"/>
      <c r="AT117" s="2">
        <f t="shared" si="55"/>
        <v>0</v>
      </c>
      <c r="AU117" s="21"/>
      <c r="AV117" s="21"/>
      <c r="AW117" s="2"/>
      <c r="AX117" s="2">
        <f t="shared" si="56"/>
        <v>0</v>
      </c>
      <c r="AY117" s="2">
        <f t="shared" si="57"/>
        <v>0</v>
      </c>
      <c r="AZ117" s="2"/>
      <c r="BA117" s="2"/>
      <c r="BB117" s="2"/>
      <c r="BC117" s="2"/>
      <c r="BD117" s="2"/>
      <c r="BE117" s="2"/>
      <c r="BF117" s="8">
        <f t="shared" si="58"/>
        <v>0</v>
      </c>
      <c r="BG117" s="22">
        <f t="shared" si="59"/>
        <v>0</v>
      </c>
    </row>
    <row r="118" spans="1:59" s="29" customFormat="1" ht="23.1" customHeight="1" x14ac:dyDescent="0.35">
      <c r="A118" s="3">
        <v>54</v>
      </c>
      <c r="B118" s="31" t="s">
        <v>152</v>
      </c>
      <c r="C118" s="32" t="s">
        <v>167</v>
      </c>
      <c r="D118" s="2">
        <v>14678</v>
      </c>
      <c r="E118" s="2">
        <v>587</v>
      </c>
      <c r="F118" s="2"/>
      <c r="G118" s="2">
        <f t="shared" si="39"/>
        <v>15265</v>
      </c>
      <c r="H118" s="418">
        <f t="shared" si="40"/>
        <v>15265</v>
      </c>
      <c r="I118" s="111">
        <f t="shared" si="41"/>
        <v>0</v>
      </c>
      <c r="J118" s="6">
        <v>0</v>
      </c>
      <c r="K118" s="6">
        <v>0</v>
      </c>
      <c r="L118" s="6">
        <v>0</v>
      </c>
      <c r="M118" s="2">
        <f t="shared" si="42"/>
        <v>15265</v>
      </c>
      <c r="N118" s="7"/>
      <c r="O118" s="2">
        <f t="shared" si="43"/>
        <v>3342.79</v>
      </c>
      <c r="P118" s="2">
        <f t="shared" si="44"/>
        <v>200</v>
      </c>
      <c r="Q118" s="2">
        <f t="shared" si="45"/>
        <v>381.62</v>
      </c>
      <c r="R118" s="8">
        <f t="shared" si="46"/>
        <v>254.71</v>
      </c>
      <c r="S118" s="9">
        <f t="shared" si="47"/>
        <v>4179.12</v>
      </c>
      <c r="T118" s="10">
        <f t="shared" si="48"/>
        <v>5543</v>
      </c>
      <c r="U118" s="11">
        <f t="shared" si="49"/>
        <v>5542.880000000001</v>
      </c>
      <c r="V118" s="12"/>
      <c r="W118" s="12"/>
      <c r="X118" s="13"/>
      <c r="Y118" s="3">
        <v>54</v>
      </c>
      <c r="Z118" s="14">
        <f t="shared" si="50"/>
        <v>1831.8</v>
      </c>
      <c r="AA118" s="15"/>
      <c r="AB118" s="2">
        <v>100</v>
      </c>
      <c r="AC118" s="2">
        <f t="shared" si="51"/>
        <v>381.63</v>
      </c>
      <c r="AD118" s="17">
        <v>200</v>
      </c>
      <c r="AE118" s="18">
        <f t="shared" si="52"/>
        <v>11085.880000000001</v>
      </c>
      <c r="AF118" s="19">
        <f t="shared" si="53"/>
        <v>5542.9400000000005</v>
      </c>
      <c r="AG118" s="3">
        <v>54</v>
      </c>
      <c r="AH118" s="31" t="s">
        <v>152</v>
      </c>
      <c r="AI118" s="32" t="s">
        <v>167</v>
      </c>
      <c r="AJ118" s="7"/>
      <c r="AK118" s="15">
        <f t="shared" si="54"/>
        <v>1373.85</v>
      </c>
      <c r="AL118" s="2"/>
      <c r="AM118" s="2"/>
      <c r="AN118" s="2"/>
      <c r="AO118" s="2"/>
      <c r="AP118" s="2"/>
      <c r="AQ118" s="2">
        <v>1313.38</v>
      </c>
      <c r="AR118" s="2"/>
      <c r="AS118" s="2">
        <v>655.56</v>
      </c>
      <c r="AT118" s="2">
        <f t="shared" si="55"/>
        <v>3342.79</v>
      </c>
      <c r="AU118" s="21">
        <v>200</v>
      </c>
      <c r="AV118" s="21"/>
      <c r="AW118" s="2"/>
      <c r="AX118" s="2">
        <f t="shared" si="56"/>
        <v>200</v>
      </c>
      <c r="AY118" s="2">
        <f t="shared" si="57"/>
        <v>381.62</v>
      </c>
      <c r="AZ118" s="2"/>
      <c r="BA118" s="2"/>
      <c r="BB118" s="2"/>
      <c r="BC118" s="2">
        <v>254.71</v>
      </c>
      <c r="BD118" s="2"/>
      <c r="BE118" s="2"/>
      <c r="BF118" s="8">
        <f t="shared" si="58"/>
        <v>254.71</v>
      </c>
      <c r="BG118" s="22">
        <f t="shared" si="59"/>
        <v>4179.12</v>
      </c>
    </row>
    <row r="119" spans="1:59" s="29" customFormat="1" ht="23.1" customHeight="1" x14ac:dyDescent="0.35">
      <c r="A119" s="30"/>
      <c r="B119" s="31"/>
      <c r="C119" s="32" t="s">
        <v>25</v>
      </c>
      <c r="D119" s="2"/>
      <c r="E119" s="2"/>
      <c r="F119" s="2"/>
      <c r="G119" s="2">
        <f t="shared" si="39"/>
        <v>0</v>
      </c>
      <c r="H119" s="418">
        <f t="shared" si="40"/>
        <v>0</v>
      </c>
      <c r="I119" s="111">
        <f t="shared" si="41"/>
        <v>0</v>
      </c>
      <c r="J119" s="6"/>
      <c r="K119" s="6"/>
      <c r="L119" s="6"/>
      <c r="M119" s="2">
        <f t="shared" si="42"/>
        <v>0</v>
      </c>
      <c r="N119" s="7"/>
      <c r="O119" s="2">
        <f t="shared" si="43"/>
        <v>0</v>
      </c>
      <c r="P119" s="2">
        <f t="shared" si="44"/>
        <v>0</v>
      </c>
      <c r="Q119" s="2">
        <f t="shared" si="45"/>
        <v>0</v>
      </c>
      <c r="R119" s="8">
        <f t="shared" si="46"/>
        <v>0</v>
      </c>
      <c r="S119" s="9">
        <f t="shared" si="47"/>
        <v>0</v>
      </c>
      <c r="T119" s="10">
        <f t="shared" si="48"/>
        <v>0</v>
      </c>
      <c r="U119" s="11">
        <f t="shared" si="49"/>
        <v>0</v>
      </c>
      <c r="V119" s="12"/>
      <c r="W119" s="12"/>
      <c r="X119" s="13"/>
      <c r="Y119" s="30"/>
      <c r="Z119" s="14">
        <f t="shared" si="50"/>
        <v>0</v>
      </c>
      <c r="AA119" s="15"/>
      <c r="AB119" s="2">
        <f>H119*1%</f>
        <v>0</v>
      </c>
      <c r="AC119" s="2">
        <f t="shared" si="51"/>
        <v>0</v>
      </c>
      <c r="AD119" s="27"/>
      <c r="AE119" s="18">
        <f t="shared" si="52"/>
        <v>0</v>
      </c>
      <c r="AF119" s="19">
        <f t="shared" si="53"/>
        <v>0</v>
      </c>
      <c r="AG119" s="30"/>
      <c r="AH119" s="31"/>
      <c r="AI119" s="32" t="s">
        <v>25</v>
      </c>
      <c r="AJ119" s="7"/>
      <c r="AK119" s="15">
        <f t="shared" si="54"/>
        <v>0</v>
      </c>
      <c r="AL119" s="2"/>
      <c r="AM119" s="2"/>
      <c r="AN119" s="2"/>
      <c r="AO119" s="2"/>
      <c r="AP119" s="2"/>
      <c r="AQ119" s="2"/>
      <c r="AR119" s="2"/>
      <c r="AS119" s="2"/>
      <c r="AT119" s="2">
        <f t="shared" si="55"/>
        <v>0</v>
      </c>
      <c r="AU119" s="21"/>
      <c r="AV119" s="21"/>
      <c r="AW119" s="2"/>
      <c r="AX119" s="2">
        <f t="shared" si="56"/>
        <v>0</v>
      </c>
      <c r="AY119" s="2">
        <f t="shared" si="57"/>
        <v>0</v>
      </c>
      <c r="AZ119" s="2"/>
      <c r="BA119" s="2"/>
      <c r="BB119" s="2"/>
      <c r="BC119" s="2"/>
      <c r="BD119" s="2"/>
      <c r="BE119" s="2"/>
      <c r="BF119" s="8">
        <f t="shared" si="58"/>
        <v>0</v>
      </c>
      <c r="BG119" s="22">
        <f t="shared" si="59"/>
        <v>0</v>
      </c>
    </row>
    <row r="120" spans="1:59" s="29" customFormat="1" ht="23.1" customHeight="1" x14ac:dyDescent="0.35">
      <c r="A120" s="3">
        <v>55</v>
      </c>
      <c r="B120" s="4" t="s">
        <v>67</v>
      </c>
      <c r="C120" s="25" t="s">
        <v>46</v>
      </c>
      <c r="D120" s="2">
        <v>14678</v>
      </c>
      <c r="E120" s="2">
        <v>587</v>
      </c>
      <c r="F120" s="2">
        <v>0</v>
      </c>
      <c r="G120" s="2">
        <f t="shared" si="39"/>
        <v>15265</v>
      </c>
      <c r="H120" s="418">
        <f t="shared" si="40"/>
        <v>15265</v>
      </c>
      <c r="I120" s="111">
        <f t="shared" si="41"/>
        <v>0</v>
      </c>
      <c r="J120" s="6">
        <v>0</v>
      </c>
      <c r="K120" s="6">
        <v>0</v>
      </c>
      <c r="L120" s="6">
        <v>0</v>
      </c>
      <c r="M120" s="2">
        <f t="shared" si="42"/>
        <v>15265</v>
      </c>
      <c r="N120" s="7">
        <v>0</v>
      </c>
      <c r="O120" s="2">
        <f t="shared" si="43"/>
        <v>3283.1499999999996</v>
      </c>
      <c r="P120" s="2">
        <f t="shared" si="44"/>
        <v>200</v>
      </c>
      <c r="Q120" s="2">
        <f t="shared" si="45"/>
        <v>381.62</v>
      </c>
      <c r="R120" s="8">
        <f t="shared" si="46"/>
        <v>6400.23</v>
      </c>
      <c r="S120" s="9">
        <f t="shared" si="47"/>
        <v>10265</v>
      </c>
      <c r="T120" s="10">
        <f t="shared" si="48"/>
        <v>2500</v>
      </c>
      <c r="U120" s="11">
        <f t="shared" si="49"/>
        <v>2500</v>
      </c>
      <c r="V120" s="12"/>
      <c r="W120" s="12"/>
      <c r="X120" s="13">
        <f t="shared" ref="X120:X124" si="73">ROUND(T120+U120,2)</f>
        <v>5000</v>
      </c>
      <c r="Y120" s="3">
        <v>55</v>
      </c>
      <c r="Z120" s="14">
        <f t="shared" si="50"/>
        <v>1831.8</v>
      </c>
      <c r="AA120" s="15">
        <v>0</v>
      </c>
      <c r="AB120" s="16">
        <v>100</v>
      </c>
      <c r="AC120" s="2">
        <f t="shared" si="51"/>
        <v>381.63</v>
      </c>
      <c r="AD120" s="17">
        <v>200</v>
      </c>
      <c r="AE120" s="18">
        <f t="shared" si="52"/>
        <v>5000</v>
      </c>
      <c r="AF120" s="19">
        <f t="shared" si="53"/>
        <v>2500</v>
      </c>
      <c r="AG120" s="3">
        <v>55</v>
      </c>
      <c r="AH120" s="4" t="s">
        <v>67</v>
      </c>
      <c r="AI120" s="25" t="s">
        <v>46</v>
      </c>
      <c r="AJ120" s="7">
        <v>0</v>
      </c>
      <c r="AK120" s="15">
        <f t="shared" si="54"/>
        <v>1373.85</v>
      </c>
      <c r="AL120" s="2">
        <v>0</v>
      </c>
      <c r="AM120" s="2">
        <v>100</v>
      </c>
      <c r="AN120" s="2">
        <v>0</v>
      </c>
      <c r="AO120" s="2">
        <v>0</v>
      </c>
      <c r="AP120" s="2">
        <v>0</v>
      </c>
      <c r="AQ120" s="2">
        <v>498.18</v>
      </c>
      <c r="AR120" s="2"/>
      <c r="AS120" s="2">
        <v>1311.12</v>
      </c>
      <c r="AT120" s="2">
        <f t="shared" si="55"/>
        <v>3283.1499999999996</v>
      </c>
      <c r="AU120" s="21">
        <v>200</v>
      </c>
      <c r="AV120" s="21"/>
      <c r="AW120" s="2">
        <v>0</v>
      </c>
      <c r="AX120" s="2">
        <f t="shared" si="56"/>
        <v>200</v>
      </c>
      <c r="AY120" s="2">
        <f t="shared" si="57"/>
        <v>381.62</v>
      </c>
      <c r="AZ120" s="2"/>
      <c r="BA120" s="2">
        <v>3156.75</v>
      </c>
      <c r="BB120" s="16">
        <v>2739.37</v>
      </c>
      <c r="BC120" s="2">
        <v>504.11</v>
      </c>
      <c r="BD120" s="2"/>
      <c r="BE120" s="2">
        <v>0</v>
      </c>
      <c r="BF120" s="8">
        <f t="shared" si="58"/>
        <v>6400.23</v>
      </c>
      <c r="BG120" s="22">
        <f t="shared" si="59"/>
        <v>10265</v>
      </c>
    </row>
    <row r="121" spans="1:59" s="29" customFormat="1" ht="23.1" customHeight="1" x14ac:dyDescent="0.35">
      <c r="A121" s="3"/>
      <c r="B121" s="4"/>
      <c r="C121" s="25"/>
      <c r="D121" s="2"/>
      <c r="E121" s="2"/>
      <c r="F121" s="2"/>
      <c r="G121" s="2">
        <f t="shared" si="39"/>
        <v>0</v>
      </c>
      <c r="H121" s="418">
        <f t="shared" si="40"/>
        <v>0</v>
      </c>
      <c r="I121" s="111">
        <f t="shared" si="41"/>
        <v>0</v>
      </c>
      <c r="J121" s="6"/>
      <c r="K121" s="6"/>
      <c r="L121" s="6"/>
      <c r="M121" s="2">
        <f t="shared" si="42"/>
        <v>0</v>
      </c>
      <c r="N121" s="7"/>
      <c r="O121" s="2">
        <f t="shared" si="43"/>
        <v>0</v>
      </c>
      <c r="P121" s="2">
        <f t="shared" si="44"/>
        <v>0</v>
      </c>
      <c r="Q121" s="2">
        <f t="shared" si="45"/>
        <v>0</v>
      </c>
      <c r="R121" s="8">
        <f t="shared" si="46"/>
        <v>0</v>
      </c>
      <c r="S121" s="9">
        <f t="shared" si="47"/>
        <v>0</v>
      </c>
      <c r="T121" s="10">
        <f t="shared" si="48"/>
        <v>0</v>
      </c>
      <c r="U121" s="11">
        <f t="shared" si="49"/>
        <v>0</v>
      </c>
      <c r="V121" s="12"/>
      <c r="W121" s="12"/>
      <c r="X121" s="13"/>
      <c r="Y121" s="3"/>
      <c r="Z121" s="14">
        <f t="shared" si="50"/>
        <v>0</v>
      </c>
      <c r="AA121" s="15"/>
      <c r="AB121" s="33"/>
      <c r="AC121" s="2">
        <f t="shared" si="51"/>
        <v>0</v>
      </c>
      <c r="AD121" s="27"/>
      <c r="AE121" s="18">
        <f t="shared" si="52"/>
        <v>0</v>
      </c>
      <c r="AF121" s="19">
        <f t="shared" si="53"/>
        <v>0</v>
      </c>
      <c r="AG121" s="3"/>
      <c r="AH121" s="4"/>
      <c r="AI121" s="25"/>
      <c r="AJ121" s="7"/>
      <c r="AK121" s="15">
        <f t="shared" si="54"/>
        <v>0</v>
      </c>
      <c r="AL121" s="2"/>
      <c r="AM121" s="2"/>
      <c r="AN121" s="2"/>
      <c r="AO121" s="2"/>
      <c r="AP121" s="2"/>
      <c r="AQ121" s="2"/>
      <c r="AR121" s="2"/>
      <c r="AS121" s="2"/>
      <c r="AT121" s="2">
        <f t="shared" si="55"/>
        <v>0</v>
      </c>
      <c r="AU121" s="21"/>
      <c r="AV121" s="21"/>
      <c r="AW121" s="2"/>
      <c r="AX121" s="2">
        <f t="shared" si="56"/>
        <v>0</v>
      </c>
      <c r="AY121" s="2">
        <f t="shared" si="57"/>
        <v>0</v>
      </c>
      <c r="AZ121" s="2"/>
      <c r="BA121" s="2"/>
      <c r="BB121" s="16"/>
      <c r="BC121" s="2"/>
      <c r="BD121" s="2"/>
      <c r="BE121" s="2"/>
      <c r="BF121" s="8">
        <f t="shared" si="58"/>
        <v>0</v>
      </c>
      <c r="BG121" s="22">
        <f t="shared" si="59"/>
        <v>0</v>
      </c>
    </row>
    <row r="122" spans="1:59" s="29" customFormat="1" ht="23.1" customHeight="1" x14ac:dyDescent="0.35">
      <c r="A122" s="3">
        <v>56</v>
      </c>
      <c r="B122" s="67" t="s">
        <v>126</v>
      </c>
      <c r="C122" s="68" t="s">
        <v>127</v>
      </c>
      <c r="D122" s="2">
        <v>15586</v>
      </c>
      <c r="E122" s="2">
        <v>623</v>
      </c>
      <c r="F122" s="2">
        <v>0</v>
      </c>
      <c r="G122" s="2">
        <f t="shared" si="39"/>
        <v>16209</v>
      </c>
      <c r="H122" s="418">
        <f t="shared" si="40"/>
        <v>16209</v>
      </c>
      <c r="I122" s="111">
        <f t="shared" si="41"/>
        <v>0</v>
      </c>
      <c r="J122" s="6">
        <v>0</v>
      </c>
      <c r="K122" s="6">
        <v>0</v>
      </c>
      <c r="L122" s="6">
        <v>0</v>
      </c>
      <c r="M122" s="2">
        <f t="shared" si="42"/>
        <v>16209</v>
      </c>
      <c r="N122" s="7">
        <v>0</v>
      </c>
      <c r="O122" s="2">
        <f t="shared" si="43"/>
        <v>5144.5</v>
      </c>
      <c r="P122" s="2">
        <f t="shared" si="44"/>
        <v>200</v>
      </c>
      <c r="Q122" s="2">
        <f t="shared" si="45"/>
        <v>405.22</v>
      </c>
      <c r="R122" s="8">
        <f t="shared" si="46"/>
        <v>5459.28</v>
      </c>
      <c r="S122" s="9">
        <f t="shared" si="47"/>
        <v>11209</v>
      </c>
      <c r="T122" s="10">
        <f t="shared" si="48"/>
        <v>2500</v>
      </c>
      <c r="U122" s="11">
        <f t="shared" si="49"/>
        <v>2500</v>
      </c>
      <c r="V122" s="12"/>
      <c r="W122" s="12"/>
      <c r="X122" s="13">
        <f t="shared" ref="X122" si="74">ROUND(T122+U122,2)</f>
        <v>5000</v>
      </c>
      <c r="Y122" s="3">
        <v>56</v>
      </c>
      <c r="Z122" s="14">
        <f t="shared" si="50"/>
        <v>1945.08</v>
      </c>
      <c r="AA122" s="15">
        <v>0</v>
      </c>
      <c r="AB122" s="16">
        <v>100</v>
      </c>
      <c r="AC122" s="2">
        <f t="shared" si="51"/>
        <v>405.23</v>
      </c>
      <c r="AD122" s="17">
        <v>200</v>
      </c>
      <c r="AE122" s="18">
        <f t="shared" si="52"/>
        <v>5000</v>
      </c>
      <c r="AF122" s="19">
        <f t="shared" si="53"/>
        <v>2500</v>
      </c>
      <c r="AG122" s="3">
        <v>56</v>
      </c>
      <c r="AH122" s="67" t="s">
        <v>126</v>
      </c>
      <c r="AI122" s="68" t="s">
        <v>127</v>
      </c>
      <c r="AJ122" s="7">
        <v>0</v>
      </c>
      <c r="AK122" s="15">
        <f t="shared" si="54"/>
        <v>1458.81</v>
      </c>
      <c r="AL122" s="2">
        <v>0</v>
      </c>
      <c r="AM122" s="2"/>
      <c r="AN122" s="2">
        <v>0</v>
      </c>
      <c r="AO122" s="2">
        <v>0</v>
      </c>
      <c r="AP122" s="2">
        <v>0</v>
      </c>
      <c r="AQ122" s="2">
        <v>2394.42</v>
      </c>
      <c r="AR122" s="2"/>
      <c r="AS122" s="2">
        <v>1291.27</v>
      </c>
      <c r="AT122" s="2">
        <f t="shared" si="55"/>
        <v>5144.5</v>
      </c>
      <c r="AU122" s="21">
        <v>200</v>
      </c>
      <c r="AV122" s="21"/>
      <c r="AW122" s="2">
        <v>0</v>
      </c>
      <c r="AX122" s="2">
        <f t="shared" si="56"/>
        <v>200</v>
      </c>
      <c r="AY122" s="2">
        <f t="shared" si="57"/>
        <v>405.22</v>
      </c>
      <c r="AZ122" s="2"/>
      <c r="BA122" s="2">
        <v>2667.15</v>
      </c>
      <c r="BB122" s="16">
        <v>2736.02</v>
      </c>
      <c r="BC122" s="2">
        <v>56.11</v>
      </c>
      <c r="BD122" s="2"/>
      <c r="BE122" s="2">
        <v>0</v>
      </c>
      <c r="BF122" s="8">
        <f t="shared" si="58"/>
        <v>5459.28</v>
      </c>
      <c r="BG122" s="22">
        <f t="shared" si="59"/>
        <v>11209</v>
      </c>
    </row>
    <row r="123" spans="1:59" s="29" customFormat="1" ht="23.1" customHeight="1" x14ac:dyDescent="0.35">
      <c r="A123" s="3"/>
      <c r="B123" s="31"/>
      <c r="C123" s="32"/>
      <c r="D123" s="2"/>
      <c r="E123" s="2"/>
      <c r="F123" s="2"/>
      <c r="G123" s="2">
        <f t="shared" si="39"/>
        <v>0</v>
      </c>
      <c r="H123" s="418">
        <f t="shared" si="40"/>
        <v>0</v>
      </c>
      <c r="I123" s="111">
        <f t="shared" si="41"/>
        <v>0</v>
      </c>
      <c r="J123" s="6"/>
      <c r="K123" s="6"/>
      <c r="L123" s="6"/>
      <c r="M123" s="2">
        <f t="shared" si="42"/>
        <v>0</v>
      </c>
      <c r="N123" s="7"/>
      <c r="O123" s="2">
        <f t="shared" si="43"/>
        <v>0</v>
      </c>
      <c r="P123" s="2">
        <f t="shared" si="44"/>
        <v>0</v>
      </c>
      <c r="Q123" s="2">
        <f t="shared" si="45"/>
        <v>0</v>
      </c>
      <c r="R123" s="8">
        <f t="shared" si="46"/>
        <v>0</v>
      </c>
      <c r="S123" s="9">
        <f t="shared" si="47"/>
        <v>0</v>
      </c>
      <c r="T123" s="10">
        <f t="shared" si="48"/>
        <v>0</v>
      </c>
      <c r="U123" s="11">
        <f t="shared" si="49"/>
        <v>0</v>
      </c>
      <c r="V123" s="12"/>
      <c r="W123" s="12"/>
      <c r="X123" s="13"/>
      <c r="Y123" s="3"/>
      <c r="Z123" s="14">
        <f t="shared" si="50"/>
        <v>0</v>
      </c>
      <c r="AA123" s="2"/>
      <c r="AB123" s="33"/>
      <c r="AC123" s="2">
        <f t="shared" si="51"/>
        <v>0</v>
      </c>
      <c r="AD123" s="27"/>
      <c r="AE123" s="18">
        <f t="shared" si="52"/>
        <v>0</v>
      </c>
      <c r="AF123" s="19">
        <f t="shared" si="53"/>
        <v>0</v>
      </c>
      <c r="AG123" s="3"/>
      <c r="AH123" s="31"/>
      <c r="AI123" s="32"/>
      <c r="AJ123" s="7"/>
      <c r="AK123" s="15">
        <f t="shared" si="54"/>
        <v>0</v>
      </c>
      <c r="AL123" s="2"/>
      <c r="AM123" s="2"/>
      <c r="AN123" s="2"/>
      <c r="AO123" s="2"/>
      <c r="AP123" s="2"/>
      <c r="AQ123" s="2"/>
      <c r="AR123" s="2"/>
      <c r="AS123" s="2"/>
      <c r="AT123" s="2">
        <f t="shared" si="55"/>
        <v>0</v>
      </c>
      <c r="AU123" s="21"/>
      <c r="AV123" s="21"/>
      <c r="AW123" s="2"/>
      <c r="AX123" s="2">
        <f t="shared" si="56"/>
        <v>0</v>
      </c>
      <c r="AY123" s="2">
        <f t="shared" si="57"/>
        <v>0</v>
      </c>
      <c r="AZ123" s="2"/>
      <c r="BA123" s="2"/>
      <c r="BB123" s="2"/>
      <c r="BC123" s="2"/>
      <c r="BD123" s="2"/>
      <c r="BE123" s="2"/>
      <c r="BF123" s="8">
        <f t="shared" si="58"/>
        <v>0</v>
      </c>
      <c r="BG123" s="22">
        <f t="shared" si="59"/>
        <v>0</v>
      </c>
    </row>
    <row r="124" spans="1:59" s="29" customFormat="1" ht="23.1" customHeight="1" x14ac:dyDescent="0.35">
      <c r="A124" s="3">
        <v>57</v>
      </c>
      <c r="B124" s="28" t="s">
        <v>68</v>
      </c>
      <c r="C124" s="25" t="s">
        <v>46</v>
      </c>
      <c r="D124" s="2">
        <v>15136</v>
      </c>
      <c r="E124" s="2">
        <v>605</v>
      </c>
      <c r="F124" s="2">
        <v>0</v>
      </c>
      <c r="G124" s="2">
        <f t="shared" si="39"/>
        <v>15741</v>
      </c>
      <c r="H124" s="418">
        <f t="shared" si="40"/>
        <v>15741</v>
      </c>
      <c r="I124" s="111">
        <f t="shared" si="41"/>
        <v>1904.15</v>
      </c>
      <c r="J124" s="6">
        <v>3</v>
      </c>
      <c r="K124" s="6">
        <v>6</v>
      </c>
      <c r="L124" s="6">
        <v>0</v>
      </c>
      <c r="M124" s="2">
        <f>H124-I124</f>
        <v>13836.85</v>
      </c>
      <c r="N124" s="7">
        <v>0</v>
      </c>
      <c r="O124" s="2">
        <f t="shared" si="43"/>
        <v>4877.47</v>
      </c>
      <c r="P124" s="2">
        <f t="shared" si="44"/>
        <v>1581.78</v>
      </c>
      <c r="Q124" s="2">
        <f t="shared" si="45"/>
        <v>393.52</v>
      </c>
      <c r="R124" s="8">
        <f t="shared" si="46"/>
        <v>1984.08</v>
      </c>
      <c r="S124" s="9">
        <f t="shared" si="47"/>
        <v>8836.85</v>
      </c>
      <c r="T124" s="10">
        <f t="shared" si="48"/>
        <v>2500</v>
      </c>
      <c r="U124" s="11">
        <f t="shared" si="49"/>
        <v>2500</v>
      </c>
      <c r="V124" s="12"/>
      <c r="W124" s="12"/>
      <c r="X124" s="13">
        <f t="shared" si="73"/>
        <v>5000</v>
      </c>
      <c r="Y124" s="3">
        <v>57</v>
      </c>
      <c r="Z124" s="14">
        <f t="shared" si="50"/>
        <v>1888.9199999999998</v>
      </c>
      <c r="AA124" s="15">
        <v>0</v>
      </c>
      <c r="AB124" s="2">
        <v>100</v>
      </c>
      <c r="AC124" s="2">
        <f t="shared" si="51"/>
        <v>393.53</v>
      </c>
      <c r="AD124" s="17">
        <v>200</v>
      </c>
      <c r="AE124" s="18">
        <f t="shared" si="52"/>
        <v>5000</v>
      </c>
      <c r="AF124" s="19">
        <f t="shared" si="53"/>
        <v>2500</v>
      </c>
      <c r="AG124" s="3">
        <v>57</v>
      </c>
      <c r="AH124" s="28" t="s">
        <v>68</v>
      </c>
      <c r="AI124" s="25" t="s">
        <v>46</v>
      </c>
      <c r="AJ124" s="7">
        <v>0</v>
      </c>
      <c r="AK124" s="15">
        <f t="shared" si="54"/>
        <v>1416.69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2213.9</v>
      </c>
      <c r="AR124" s="2"/>
      <c r="AS124" s="2">
        <v>1246.8800000000001</v>
      </c>
      <c r="AT124" s="2">
        <f t="shared" si="55"/>
        <v>4877.47</v>
      </c>
      <c r="AU124" s="21">
        <v>200</v>
      </c>
      <c r="AV124" s="21"/>
      <c r="AW124" s="2">
        <v>1381.78</v>
      </c>
      <c r="AX124" s="2">
        <f t="shared" si="56"/>
        <v>1581.78</v>
      </c>
      <c r="AY124" s="2">
        <f t="shared" si="57"/>
        <v>393.52</v>
      </c>
      <c r="AZ124" s="2">
        <v>0</v>
      </c>
      <c r="BA124" s="2">
        <v>0</v>
      </c>
      <c r="BB124" s="2">
        <v>1927.97</v>
      </c>
      <c r="BC124" s="2">
        <v>56.11</v>
      </c>
      <c r="BD124" s="2">
        <v>0</v>
      </c>
      <c r="BE124" s="2">
        <v>0</v>
      </c>
      <c r="BF124" s="8">
        <f t="shared" si="58"/>
        <v>1984.08</v>
      </c>
      <c r="BG124" s="22">
        <f>AJ124+AT124+AX124+AY124+BF124</f>
        <v>8836.85</v>
      </c>
    </row>
    <row r="125" spans="1:59" s="29" customFormat="1" ht="23.1" customHeight="1" thickBot="1" x14ac:dyDescent="0.4">
      <c r="A125" s="3"/>
      <c r="B125" s="112"/>
      <c r="C125" s="113"/>
      <c r="D125" s="38"/>
      <c r="E125" s="38"/>
      <c r="F125" s="38"/>
      <c r="G125" s="2">
        <f t="shared" si="39"/>
        <v>0</v>
      </c>
      <c r="H125" s="418">
        <f t="shared" si="40"/>
        <v>0</v>
      </c>
      <c r="I125" s="111">
        <f t="shared" si="41"/>
        <v>0</v>
      </c>
      <c r="J125" s="39"/>
      <c r="K125" s="39"/>
      <c r="L125" s="39"/>
      <c r="M125" s="38"/>
      <c r="N125" s="163"/>
      <c r="O125" s="2">
        <f t="shared" si="43"/>
        <v>0</v>
      </c>
      <c r="P125" s="2">
        <f t="shared" si="44"/>
        <v>0</v>
      </c>
      <c r="Q125" s="2">
        <f t="shared" si="45"/>
        <v>0</v>
      </c>
      <c r="R125" s="8">
        <f t="shared" si="46"/>
        <v>0</v>
      </c>
      <c r="S125" s="9">
        <f t="shared" si="47"/>
        <v>0</v>
      </c>
      <c r="T125" s="10">
        <f t="shared" si="48"/>
        <v>0</v>
      </c>
      <c r="U125" s="11">
        <f t="shared" si="49"/>
        <v>0</v>
      </c>
      <c r="V125" s="40"/>
      <c r="W125" s="40"/>
      <c r="X125" s="114"/>
      <c r="Y125" s="41"/>
      <c r="Z125" s="14">
        <f t="shared" si="50"/>
        <v>0</v>
      </c>
      <c r="AA125" s="115"/>
      <c r="AB125" s="38"/>
      <c r="AC125" s="2">
        <f t="shared" si="51"/>
        <v>0</v>
      </c>
      <c r="AD125" s="116"/>
      <c r="AE125" s="18">
        <f t="shared" si="52"/>
        <v>0</v>
      </c>
      <c r="AF125" s="19">
        <f t="shared" si="53"/>
        <v>0</v>
      </c>
      <c r="AG125" s="3"/>
      <c r="AH125" s="112"/>
      <c r="AI125" s="20"/>
      <c r="AJ125" s="7"/>
      <c r="AK125" s="15">
        <f t="shared" si="54"/>
        <v>0</v>
      </c>
      <c r="AL125" s="38"/>
      <c r="AM125" s="38"/>
      <c r="AN125" s="38"/>
      <c r="AO125" s="38"/>
      <c r="AP125" s="38"/>
      <c r="AQ125" s="38"/>
      <c r="AR125" s="38"/>
      <c r="AS125" s="38"/>
      <c r="AT125" s="2">
        <f t="shared" si="55"/>
        <v>0</v>
      </c>
      <c r="AU125" s="42"/>
      <c r="AV125" s="42"/>
      <c r="AW125" s="38"/>
      <c r="AX125" s="2">
        <f t="shared" si="56"/>
        <v>0</v>
      </c>
      <c r="AY125" s="2">
        <f t="shared" si="57"/>
        <v>0</v>
      </c>
      <c r="AZ125" s="38"/>
      <c r="BA125" s="38"/>
      <c r="BB125" s="38"/>
      <c r="BC125" s="38"/>
      <c r="BD125" s="38"/>
      <c r="BE125" s="38"/>
      <c r="BF125" s="8">
        <f t="shared" si="58"/>
        <v>0</v>
      </c>
      <c r="BG125" s="22">
        <f t="shared" si="59"/>
        <v>0</v>
      </c>
    </row>
    <row r="126" spans="1:59" s="29" customFormat="1" ht="24.95" customHeight="1" x14ac:dyDescent="0.35">
      <c r="A126" s="43"/>
      <c r="B126" s="44"/>
      <c r="C126" s="44"/>
      <c r="D126" s="44"/>
      <c r="E126" s="44"/>
      <c r="F126" s="44"/>
      <c r="G126" s="44"/>
      <c r="H126" s="44" t="s">
        <v>1</v>
      </c>
      <c r="I126" s="61"/>
      <c r="J126" s="44"/>
      <c r="K126" s="44"/>
      <c r="L126" s="44"/>
      <c r="M126" s="118" t="s">
        <v>1</v>
      </c>
      <c r="N126" s="45"/>
      <c r="O126" s="46"/>
      <c r="P126" s="46"/>
      <c r="Q126" s="46"/>
      <c r="R126" s="47"/>
      <c r="S126" s="48"/>
      <c r="T126" s="49" t="s">
        <v>1</v>
      </c>
      <c r="U126" s="50"/>
      <c r="V126" s="51"/>
      <c r="W126" s="51"/>
      <c r="X126" s="52"/>
      <c r="Y126" s="53"/>
      <c r="Z126" s="54"/>
      <c r="AA126" s="44"/>
      <c r="AB126" s="55"/>
      <c r="AC126" s="56"/>
      <c r="AD126" s="57"/>
      <c r="AE126" s="18"/>
      <c r="AF126" s="19"/>
      <c r="AG126" s="43"/>
      <c r="AH126" s="44"/>
      <c r="AI126" s="44"/>
      <c r="AJ126" s="45"/>
      <c r="AK126" s="46"/>
      <c r="AL126" s="58"/>
      <c r="AM126" s="58"/>
      <c r="AN126" s="58"/>
      <c r="AO126" s="58"/>
      <c r="AP126" s="58"/>
      <c r="AQ126" s="58"/>
      <c r="AR126" s="58"/>
      <c r="AS126" s="58"/>
      <c r="AT126" s="46"/>
      <c r="AU126" s="46"/>
      <c r="AV126" s="46"/>
      <c r="AW126" s="46"/>
      <c r="AX126" s="46"/>
      <c r="AY126" s="46"/>
      <c r="AZ126" s="46"/>
      <c r="BA126" s="46"/>
      <c r="BB126" s="58"/>
      <c r="BC126" s="58"/>
      <c r="BD126" s="46"/>
      <c r="BE126" s="46"/>
      <c r="BF126" s="47">
        <f>SUM(AZ126:BE126)</f>
        <v>0</v>
      </c>
      <c r="BG126" s="59"/>
    </row>
    <row r="127" spans="1:59" s="170" customFormat="1" ht="24.95" customHeight="1" x14ac:dyDescent="0.35">
      <c r="A127" s="168"/>
      <c r="B127" s="169" t="s">
        <v>69</v>
      </c>
      <c r="C127" s="60"/>
      <c r="D127" s="60">
        <f>SUM(D12:D125)</f>
        <v>1588586</v>
      </c>
      <c r="E127" s="60">
        <f t="shared" ref="E127:AD127" si="75">SUM(E12:E125)</f>
        <v>73667</v>
      </c>
      <c r="F127" s="60">
        <f t="shared" si="75"/>
        <v>115</v>
      </c>
      <c r="G127" s="60">
        <f t="shared" si="75"/>
        <v>1662368</v>
      </c>
      <c r="H127" s="60">
        <f t="shared" si="75"/>
        <v>1662368</v>
      </c>
      <c r="I127" s="60">
        <f t="shared" si="75"/>
        <v>24458.59</v>
      </c>
      <c r="J127" s="60">
        <f t="shared" si="75"/>
        <v>18</v>
      </c>
      <c r="K127" s="60">
        <f t="shared" si="75"/>
        <v>20</v>
      </c>
      <c r="L127" s="60">
        <f t="shared" si="75"/>
        <v>92</v>
      </c>
      <c r="M127" s="60">
        <f t="shared" si="75"/>
        <v>1637909.4100000001</v>
      </c>
      <c r="N127" s="60">
        <f t="shared" si="75"/>
        <v>90450.06</v>
      </c>
      <c r="O127" s="60">
        <f t="shared" si="75"/>
        <v>311234.75999999995</v>
      </c>
      <c r="P127" s="60">
        <f t="shared" si="75"/>
        <v>26315.87</v>
      </c>
      <c r="Q127" s="60">
        <f t="shared" si="75"/>
        <v>41559.040000000001</v>
      </c>
      <c r="R127" s="60">
        <f t="shared" si="75"/>
        <v>156067.41999999998</v>
      </c>
      <c r="S127" s="60">
        <f t="shared" si="75"/>
        <v>625627.15</v>
      </c>
      <c r="T127" s="60">
        <f t="shared" si="75"/>
        <v>506140</v>
      </c>
      <c r="U127" s="60">
        <f t="shared" si="75"/>
        <v>506142.26</v>
      </c>
      <c r="V127" s="60">
        <f t="shared" si="75"/>
        <v>0</v>
      </c>
      <c r="W127" s="60">
        <f t="shared" si="75"/>
        <v>0</v>
      </c>
      <c r="X127" s="60">
        <f t="shared" si="75"/>
        <v>608463.29999999993</v>
      </c>
      <c r="Y127" s="60">
        <f t="shared" si="75"/>
        <v>1653</v>
      </c>
      <c r="Z127" s="60">
        <f t="shared" si="75"/>
        <v>199484.15999999997</v>
      </c>
      <c r="AA127" s="60">
        <f t="shared" si="75"/>
        <v>0</v>
      </c>
      <c r="AB127" s="60">
        <f t="shared" si="75"/>
        <v>5700</v>
      </c>
      <c r="AC127" s="60">
        <f t="shared" si="75"/>
        <v>41559.360000000001</v>
      </c>
      <c r="AD127" s="60">
        <f t="shared" si="75"/>
        <v>11400</v>
      </c>
      <c r="AE127" s="420">
        <f>SUM(AE12:AE125)</f>
        <v>1012282.26</v>
      </c>
      <c r="AF127" s="420">
        <f>SUM(AF12:AF125)</f>
        <v>506141.13</v>
      </c>
      <c r="AG127" s="168"/>
      <c r="AH127" s="169" t="s">
        <v>69</v>
      </c>
      <c r="AI127" s="60"/>
      <c r="AJ127" s="60">
        <f>SUM(AJ12:AJ125)</f>
        <v>90450.06</v>
      </c>
      <c r="AK127" s="60">
        <f>SUM(AK12:AK125)</f>
        <v>149613.12</v>
      </c>
      <c r="AL127" s="60">
        <f t="shared" ref="AL127:BF127" si="76">SUM(AL12:AL125)</f>
        <v>10153.540000000001</v>
      </c>
      <c r="AM127" s="60">
        <f t="shared" si="76"/>
        <v>1100</v>
      </c>
      <c r="AN127" s="60">
        <f t="shared" si="76"/>
        <v>19268.88</v>
      </c>
      <c r="AO127" s="60">
        <f t="shared" si="76"/>
        <v>0</v>
      </c>
      <c r="AP127" s="60">
        <f t="shared" si="76"/>
        <v>0</v>
      </c>
      <c r="AQ127" s="60">
        <f t="shared" si="76"/>
        <v>104924.93</v>
      </c>
      <c r="AR127" s="60">
        <f t="shared" si="76"/>
        <v>11666.66</v>
      </c>
      <c r="AS127" s="60">
        <f t="shared" si="76"/>
        <v>14507.629999999997</v>
      </c>
      <c r="AT127" s="60">
        <f t="shared" si="76"/>
        <v>311234.75999999995</v>
      </c>
      <c r="AU127" s="60">
        <f t="shared" si="76"/>
        <v>12000</v>
      </c>
      <c r="AV127" s="60">
        <f t="shared" si="76"/>
        <v>1500</v>
      </c>
      <c r="AW127" s="60">
        <f t="shared" si="76"/>
        <v>12815.87</v>
      </c>
      <c r="AX127" s="60">
        <f t="shared" si="76"/>
        <v>26315.87</v>
      </c>
      <c r="AY127" s="60">
        <f t="shared" si="76"/>
        <v>41559.040000000001</v>
      </c>
      <c r="AZ127" s="60">
        <f t="shared" si="76"/>
        <v>0</v>
      </c>
      <c r="BA127" s="60">
        <f t="shared" si="76"/>
        <v>106876.59000000001</v>
      </c>
      <c r="BB127" s="60">
        <f t="shared" si="76"/>
        <v>39813.78</v>
      </c>
      <c r="BC127" s="60">
        <f t="shared" si="76"/>
        <v>8889.0499999999975</v>
      </c>
      <c r="BD127" s="60">
        <f t="shared" si="76"/>
        <v>488</v>
      </c>
      <c r="BE127" s="60">
        <f t="shared" si="76"/>
        <v>0</v>
      </c>
      <c r="BF127" s="60">
        <f t="shared" si="76"/>
        <v>156067.41999999998</v>
      </c>
      <c r="BG127" s="60">
        <f>SUM(BG12:BG125)</f>
        <v>625627.15</v>
      </c>
    </row>
    <row r="128" spans="1:59" s="29" customFormat="1" ht="24.95" customHeight="1" thickBot="1" x14ac:dyDescent="0.4">
      <c r="A128" s="69"/>
      <c r="B128" s="70"/>
      <c r="C128" s="71"/>
      <c r="D128" s="65"/>
      <c r="E128" s="65"/>
      <c r="F128" s="65"/>
      <c r="G128" s="65"/>
      <c r="H128" s="65"/>
      <c r="I128" s="72"/>
      <c r="J128" s="65"/>
      <c r="K128" s="65"/>
      <c r="L128" s="65"/>
      <c r="M128" s="82"/>
      <c r="N128" s="73"/>
      <c r="O128" s="65"/>
      <c r="P128" s="65"/>
      <c r="Q128" s="65"/>
      <c r="R128" s="65"/>
      <c r="S128" s="74"/>
      <c r="T128" s="75"/>
      <c r="U128" s="76" t="s">
        <v>1</v>
      </c>
      <c r="V128" s="77"/>
      <c r="W128" s="77"/>
      <c r="X128" s="78"/>
      <c r="Y128" s="79"/>
      <c r="Z128" s="80"/>
      <c r="AA128" s="65"/>
      <c r="AB128" s="72"/>
      <c r="AC128" s="72"/>
      <c r="AD128" s="81"/>
      <c r="AE128" s="18"/>
      <c r="AF128" s="19"/>
      <c r="AG128" s="69"/>
      <c r="AH128" s="70"/>
      <c r="AI128" s="71"/>
      <c r="AJ128" s="73"/>
      <c r="AK128" s="65"/>
      <c r="AL128" s="82"/>
      <c r="AM128" s="82"/>
      <c r="AN128" s="82"/>
      <c r="AO128" s="82"/>
      <c r="AP128" s="82"/>
      <c r="AQ128" s="82"/>
      <c r="AR128" s="82"/>
      <c r="AS128" s="82"/>
      <c r="AT128" s="65"/>
      <c r="AU128" s="65"/>
      <c r="AV128" s="65"/>
      <c r="AW128" s="65"/>
      <c r="AX128" s="65"/>
      <c r="AY128" s="65"/>
      <c r="AZ128" s="65"/>
      <c r="BA128" s="65"/>
      <c r="BB128" s="82"/>
      <c r="BC128" s="82"/>
      <c r="BD128" s="65"/>
      <c r="BE128" s="65"/>
      <c r="BF128" s="65"/>
      <c r="BG128" s="83"/>
    </row>
    <row r="129" spans="1:59" s="94" customFormat="1" ht="24.95" customHeight="1" x14ac:dyDescent="0.35">
      <c r="A129" s="63"/>
      <c r="B129" s="357"/>
      <c r="C129" s="63"/>
      <c r="D129" s="66"/>
      <c r="E129" s="63"/>
      <c r="F129" s="66"/>
      <c r="G129" s="66"/>
      <c r="H129" s="63"/>
      <c r="I129" s="85"/>
      <c r="J129" s="66"/>
      <c r="K129" s="66"/>
      <c r="L129" s="66"/>
      <c r="M129" s="119"/>
      <c r="N129" s="86"/>
      <c r="O129" s="66"/>
      <c r="P129" s="66"/>
      <c r="Q129" s="66"/>
      <c r="R129" s="63"/>
      <c r="S129" s="87"/>
      <c r="T129" s="88"/>
      <c r="U129" s="88" t="s">
        <v>1</v>
      </c>
      <c r="V129" s="88"/>
      <c r="W129" s="88"/>
      <c r="X129" s="88"/>
      <c r="Y129" s="66"/>
      <c r="Z129" s="89" t="s">
        <v>1</v>
      </c>
      <c r="AA129" s="89"/>
      <c r="AB129" s="90" t="s">
        <v>1</v>
      </c>
      <c r="AC129" s="90"/>
      <c r="AD129" s="91"/>
      <c r="AE129" s="92"/>
      <c r="AF129" s="92"/>
      <c r="AG129" s="63"/>
      <c r="AH129" s="357"/>
      <c r="AI129" s="63"/>
      <c r="AJ129" s="86"/>
      <c r="AK129" s="66"/>
      <c r="AL129" s="93"/>
      <c r="AM129" s="93"/>
      <c r="AN129" s="93"/>
      <c r="AO129" s="93"/>
      <c r="AP129" s="93"/>
      <c r="AQ129" s="93"/>
      <c r="AR129" s="93"/>
      <c r="AS129" s="93"/>
      <c r="AT129" s="66"/>
      <c r="AU129" s="66"/>
      <c r="AV129" s="66"/>
      <c r="AW129" s="66"/>
      <c r="AX129" s="66"/>
      <c r="AY129" s="66"/>
      <c r="AZ129" s="66"/>
      <c r="BA129" s="66"/>
      <c r="BB129" s="119"/>
      <c r="BC129" s="119"/>
      <c r="BD129" s="66"/>
      <c r="BE129" s="66"/>
      <c r="BF129" s="63"/>
      <c r="BG129" s="87"/>
    </row>
    <row r="130" spans="1:59" s="94" customFormat="1" ht="24.95" customHeight="1" x14ac:dyDescent="0.35">
      <c r="A130" s="63"/>
      <c r="B130" s="426" t="s">
        <v>70</v>
      </c>
      <c r="C130" s="426"/>
      <c r="D130" s="426"/>
      <c r="E130" s="63"/>
      <c r="F130" s="63"/>
      <c r="G130" s="66"/>
      <c r="H130" s="427" t="s">
        <v>71</v>
      </c>
      <c r="I130" s="427"/>
      <c r="J130" s="427"/>
      <c r="K130" s="427"/>
      <c r="L130" s="427"/>
      <c r="M130" s="119"/>
      <c r="N130" s="63"/>
      <c r="O130" s="428" t="s">
        <v>72</v>
      </c>
      <c r="P130" s="428"/>
      <c r="Q130" s="428"/>
      <c r="R130" s="63"/>
      <c r="S130" s="63"/>
      <c r="T130" s="428" t="s">
        <v>73</v>
      </c>
      <c r="U130" s="428"/>
      <c r="V130" s="428"/>
      <c r="W130" s="428"/>
      <c r="X130" s="428"/>
      <c r="Y130" s="428"/>
      <c r="Z130" s="428"/>
      <c r="AA130" s="95"/>
      <c r="AB130" s="95"/>
      <c r="AC130" s="95"/>
      <c r="AD130" s="91"/>
      <c r="AE130" s="92"/>
      <c r="AF130" s="92"/>
      <c r="AG130" s="63"/>
      <c r="AH130" s="429" t="s">
        <v>70</v>
      </c>
      <c r="AI130" s="429"/>
      <c r="AJ130" s="95"/>
      <c r="AK130" s="95"/>
      <c r="AL130" s="63"/>
      <c r="AM130" s="63"/>
      <c r="AN130" s="93"/>
      <c r="AO130" s="97"/>
      <c r="AP130" s="97"/>
      <c r="AQ130" s="97"/>
      <c r="AR130" s="97"/>
      <c r="AS130" s="93"/>
      <c r="AT130" s="66"/>
      <c r="AU130" s="66"/>
      <c r="AV130" s="66"/>
      <c r="AW130" s="63"/>
      <c r="AX130" s="63"/>
      <c r="AY130" s="63"/>
      <c r="AZ130" s="66"/>
      <c r="BA130" s="66"/>
      <c r="BB130" s="119"/>
      <c r="BC130" s="164"/>
      <c r="BD130" s="95"/>
      <c r="BE130" s="95"/>
      <c r="BF130" s="95"/>
      <c r="BG130" s="95"/>
    </row>
    <row r="131" spans="1:59" s="94" customFormat="1" ht="24.95" customHeight="1" x14ac:dyDescent="0.35">
      <c r="A131" s="63"/>
      <c r="B131" s="357"/>
      <c r="C131" s="357"/>
      <c r="D131" s="357"/>
      <c r="E131" s="357"/>
      <c r="F131" s="66"/>
      <c r="G131" s="66"/>
      <c r="H131" s="63"/>
      <c r="I131" s="85"/>
      <c r="J131" s="357"/>
      <c r="K131" s="357"/>
      <c r="L131" s="357"/>
      <c r="M131" s="120"/>
      <c r="N131" s="357"/>
      <c r="O131" s="66"/>
      <c r="P131" s="66"/>
      <c r="Q131" s="357"/>
      <c r="R131" s="357"/>
      <c r="S131" s="357"/>
      <c r="T131" s="88"/>
      <c r="U131" s="88"/>
      <c r="V131" s="88"/>
      <c r="W131" s="88"/>
      <c r="X131" s="88"/>
      <c r="Y131" s="358"/>
      <c r="Z131" s="358"/>
      <c r="AA131" s="358"/>
      <c r="AB131" s="358"/>
      <c r="AC131" s="358"/>
      <c r="AD131" s="91"/>
      <c r="AE131" s="92"/>
      <c r="AF131" s="92"/>
      <c r="AG131" s="63"/>
      <c r="AH131" s="357"/>
      <c r="AI131" s="357"/>
      <c r="AJ131" s="86"/>
      <c r="AK131" s="66"/>
      <c r="AL131" s="93"/>
      <c r="AM131" s="93"/>
      <c r="AN131" s="93"/>
      <c r="AO131" s="93"/>
      <c r="AP131" s="93"/>
      <c r="AQ131" s="93"/>
      <c r="AR131" s="93"/>
      <c r="AS131" s="93"/>
      <c r="AT131" s="66"/>
      <c r="AU131" s="66"/>
      <c r="AV131" s="66"/>
      <c r="AW131" s="66"/>
      <c r="AX131" s="66"/>
      <c r="AY131" s="66"/>
      <c r="AZ131" s="66"/>
      <c r="BA131" s="66"/>
      <c r="BB131" s="119"/>
      <c r="BC131" s="119"/>
      <c r="BD131" s="66"/>
      <c r="BE131" s="66"/>
      <c r="BF131" s="63"/>
      <c r="BG131" s="87"/>
    </row>
    <row r="132" spans="1:59" s="94" customFormat="1" ht="24.95" customHeight="1" x14ac:dyDescent="0.35">
      <c r="A132" s="98"/>
      <c r="B132" s="357"/>
      <c r="C132" s="63"/>
      <c r="D132" s="66"/>
      <c r="E132" s="98"/>
      <c r="F132" s="98"/>
      <c r="G132" s="98"/>
      <c r="H132" s="98"/>
      <c r="I132" s="99"/>
      <c r="J132" s="98"/>
      <c r="K132" s="66"/>
      <c r="L132" s="66"/>
      <c r="M132" s="121"/>
      <c r="N132" s="100"/>
      <c r="O132" s="66"/>
      <c r="P132" s="66"/>
      <c r="Q132" s="66"/>
      <c r="R132" s="98"/>
      <c r="S132" s="63"/>
      <c r="T132" s="101"/>
      <c r="U132" s="102"/>
      <c r="V132" s="102"/>
      <c r="W132" s="102"/>
      <c r="X132" s="102"/>
      <c r="Y132" s="66"/>
      <c r="Z132" s="103"/>
      <c r="AA132" s="103"/>
      <c r="AB132" s="90"/>
      <c r="AC132" s="90"/>
      <c r="AD132" s="91"/>
      <c r="AE132" s="92"/>
      <c r="AF132" s="92"/>
      <c r="AG132" s="98"/>
      <c r="AH132" s="357"/>
      <c r="AI132" s="63"/>
      <c r="AJ132" s="100"/>
      <c r="AK132" s="66"/>
      <c r="AL132" s="93"/>
      <c r="AM132" s="93"/>
      <c r="AN132" s="93"/>
      <c r="AO132" s="104"/>
      <c r="AP132" s="104"/>
      <c r="AQ132" s="104"/>
      <c r="AR132" s="104"/>
      <c r="AS132" s="93"/>
      <c r="AT132" s="66"/>
      <c r="AU132" s="66"/>
      <c r="AV132" s="66"/>
      <c r="AW132" s="98"/>
      <c r="AX132" s="98"/>
      <c r="AY132" s="98"/>
      <c r="AZ132" s="66"/>
      <c r="BA132" s="66"/>
      <c r="BB132" s="119"/>
      <c r="BC132" s="119"/>
      <c r="BD132" s="66"/>
      <c r="BE132" s="66"/>
      <c r="BF132" s="98"/>
      <c r="BG132" s="63"/>
    </row>
    <row r="133" spans="1:59" s="94" customFormat="1" ht="24.95" customHeight="1" x14ac:dyDescent="0.35">
      <c r="A133" s="63"/>
      <c r="B133" s="431" t="s">
        <v>123</v>
      </c>
      <c r="C133" s="431"/>
      <c r="D133" s="431"/>
      <c r="E133" s="98"/>
      <c r="F133" s="98"/>
      <c r="G133" s="66"/>
      <c r="H133" s="431" t="s">
        <v>74</v>
      </c>
      <c r="I133" s="431"/>
      <c r="J133" s="431"/>
      <c r="K133" s="431"/>
      <c r="L133" s="431"/>
      <c r="M133" s="121"/>
      <c r="N133" s="98"/>
      <c r="O133" s="432" t="s">
        <v>75</v>
      </c>
      <c r="P133" s="432"/>
      <c r="Q133" s="432"/>
      <c r="R133" s="98"/>
      <c r="S133" s="98"/>
      <c r="T133" s="432" t="s">
        <v>76</v>
      </c>
      <c r="U133" s="432"/>
      <c r="V133" s="432"/>
      <c r="W133" s="432"/>
      <c r="X133" s="432"/>
      <c r="Y133" s="432"/>
      <c r="Z133" s="432"/>
      <c r="AA133" s="98"/>
      <c r="AB133" s="98"/>
      <c r="AC133" s="98"/>
      <c r="AD133" s="91"/>
      <c r="AE133" s="92"/>
      <c r="AF133" s="92"/>
      <c r="AG133" s="63"/>
      <c r="AH133" s="433" t="s">
        <v>123</v>
      </c>
      <c r="AI133" s="433"/>
      <c r="AJ133" s="105"/>
      <c r="AK133" s="105"/>
      <c r="AL133" s="93"/>
      <c r="AM133" s="93"/>
      <c r="AN133" s="93"/>
      <c r="AO133" s="104"/>
      <c r="AP133" s="104"/>
      <c r="AQ133" s="104"/>
      <c r="AR133" s="104"/>
      <c r="AS133" s="93"/>
      <c r="AT133" s="66"/>
      <c r="AU133" s="66"/>
      <c r="AV133" s="66"/>
      <c r="AW133" s="98"/>
      <c r="AX133" s="98"/>
      <c r="AY133" s="98"/>
      <c r="AZ133" s="66"/>
      <c r="BA133" s="66"/>
      <c r="BB133" s="119"/>
      <c r="BC133" s="121"/>
      <c r="BD133" s="98"/>
      <c r="BE133" s="98"/>
      <c r="BF133" s="98"/>
      <c r="BG133" s="98"/>
    </row>
    <row r="134" spans="1:59" s="94" customFormat="1" ht="24.95" customHeight="1" x14ac:dyDescent="0.35">
      <c r="B134" s="427" t="s">
        <v>124</v>
      </c>
      <c r="C134" s="427"/>
      <c r="D134" s="427"/>
      <c r="E134" s="63"/>
      <c r="F134" s="63"/>
      <c r="G134" s="66"/>
      <c r="H134" s="428" t="s">
        <v>125</v>
      </c>
      <c r="I134" s="428"/>
      <c r="J134" s="428"/>
      <c r="K134" s="428"/>
      <c r="L134" s="428"/>
      <c r="M134" s="119"/>
      <c r="N134" s="63"/>
      <c r="O134" s="428" t="s">
        <v>77</v>
      </c>
      <c r="P134" s="428"/>
      <c r="Q134" s="428"/>
      <c r="R134" s="63"/>
      <c r="S134" s="63"/>
      <c r="T134" s="428" t="s">
        <v>78</v>
      </c>
      <c r="U134" s="428"/>
      <c r="V134" s="428"/>
      <c r="W134" s="428"/>
      <c r="X134" s="428"/>
      <c r="Y134" s="428"/>
      <c r="Z134" s="428"/>
      <c r="AA134" s="63"/>
      <c r="AB134" s="63"/>
      <c r="AC134" s="63"/>
      <c r="AD134" s="91"/>
      <c r="AE134" s="92"/>
      <c r="AF134" s="92"/>
      <c r="AH134" s="430" t="s">
        <v>124</v>
      </c>
      <c r="AI134" s="430"/>
      <c r="AJ134" s="106"/>
      <c r="AK134" s="106"/>
      <c r="AL134" s="93"/>
      <c r="AM134" s="93"/>
      <c r="AN134" s="93"/>
      <c r="AO134" s="97"/>
      <c r="AP134" s="97"/>
      <c r="AQ134" s="97"/>
      <c r="AR134" s="97"/>
      <c r="AS134" s="93"/>
      <c r="AT134" s="107"/>
      <c r="AU134" s="108"/>
      <c r="AV134" s="108"/>
      <c r="AW134" s="63"/>
      <c r="AX134" s="63"/>
      <c r="AY134" s="63"/>
      <c r="AZ134" s="66"/>
      <c r="BA134" s="66"/>
      <c r="BB134" s="119"/>
      <c r="BC134" s="119"/>
      <c r="BD134" s="63"/>
      <c r="BE134" s="63"/>
      <c r="BF134" s="63"/>
      <c r="BG134" s="63"/>
    </row>
    <row r="135" spans="1:59" s="94" customFormat="1" ht="24.95" customHeight="1" x14ac:dyDescent="0.35">
      <c r="B135" s="109"/>
      <c r="C135" s="63"/>
      <c r="D135" s="66"/>
      <c r="E135" s="63"/>
      <c r="F135" s="66"/>
      <c r="G135" s="66"/>
      <c r="H135" s="63"/>
      <c r="J135" s="63"/>
      <c r="K135" s="66"/>
      <c r="L135" s="66"/>
      <c r="M135" s="119"/>
      <c r="N135" s="110"/>
      <c r="O135" s="107"/>
      <c r="P135" s="87"/>
      <c r="Q135" s="66"/>
      <c r="R135" s="63"/>
      <c r="S135" s="87"/>
      <c r="T135" s="88"/>
      <c r="U135" s="88"/>
      <c r="V135" s="88"/>
      <c r="W135" s="88"/>
      <c r="X135" s="88"/>
      <c r="Y135" s="66"/>
      <c r="Z135" s="103"/>
      <c r="AA135" s="103"/>
      <c r="AB135" s="90"/>
      <c r="AC135" s="90"/>
      <c r="AD135" s="91"/>
      <c r="AE135" s="92"/>
      <c r="AF135" s="92"/>
      <c r="AH135" s="109"/>
      <c r="AI135" s="63"/>
      <c r="AJ135" s="110"/>
      <c r="AK135" s="66"/>
      <c r="AL135" s="93"/>
      <c r="AM135" s="93"/>
      <c r="AN135" s="93"/>
      <c r="AO135" s="93"/>
      <c r="AP135" s="93"/>
      <c r="AQ135" s="93"/>
      <c r="AR135" s="93"/>
      <c r="AS135" s="93"/>
      <c r="AT135" s="107"/>
      <c r="AU135" s="108"/>
      <c r="AV135" s="108"/>
      <c r="AW135" s="108"/>
      <c r="AX135" s="87"/>
      <c r="AY135" s="66"/>
      <c r="AZ135" s="66"/>
      <c r="BA135" s="66"/>
      <c r="BB135" s="119"/>
      <c r="BC135" s="119"/>
      <c r="BD135" s="66"/>
      <c r="BE135" s="66"/>
      <c r="BF135" s="63"/>
      <c r="BG135" s="87"/>
    </row>
    <row r="136" spans="1:59" ht="24.95" customHeight="1" x14ac:dyDescent="0.35">
      <c r="D136" s="66"/>
      <c r="E136" s="421"/>
      <c r="F136" s="66"/>
      <c r="G136" s="66"/>
      <c r="H136" s="63"/>
      <c r="K136" s="66"/>
      <c r="L136" s="66"/>
      <c r="N136" s="110"/>
      <c r="O136" s="107" t="s">
        <v>1</v>
      </c>
      <c r="P136" s="87"/>
      <c r="Q136" s="66"/>
      <c r="R136" s="63" t="s">
        <v>1</v>
      </c>
      <c r="T136" s="88"/>
      <c r="U136" s="88"/>
      <c r="V136" s="88"/>
      <c r="W136" s="88"/>
      <c r="X136" s="88"/>
      <c r="Y136" s="66"/>
      <c r="Z136" s="103"/>
      <c r="AA136" s="103"/>
      <c r="AB136" s="90"/>
      <c r="AC136" s="90"/>
      <c r="AD136" s="91"/>
      <c r="AE136" s="92"/>
      <c r="AF136" s="92"/>
      <c r="AJ136" s="110"/>
      <c r="AK136" s="66"/>
      <c r="AL136" s="93"/>
      <c r="AM136" s="93"/>
      <c r="AN136" s="93"/>
      <c r="AO136" s="93"/>
      <c r="AP136" s="93"/>
      <c r="AQ136" s="93"/>
      <c r="AR136" s="93"/>
      <c r="AS136" s="93"/>
      <c r="AT136" s="107" t="s">
        <v>1</v>
      </c>
      <c r="AU136" s="108"/>
      <c r="AV136" s="108"/>
      <c r="AW136" s="108"/>
      <c r="AX136" s="87"/>
      <c r="AY136" s="66"/>
      <c r="AZ136" s="66"/>
      <c r="BA136" s="66"/>
      <c r="BD136" s="66"/>
      <c r="BE136" s="66"/>
      <c r="BF136" s="63" t="s">
        <v>1</v>
      </c>
    </row>
  </sheetData>
  <mergeCells count="77">
    <mergeCell ref="N4:R4"/>
    <mergeCell ref="AG4:BG4"/>
    <mergeCell ref="N1:R1"/>
    <mergeCell ref="AG1:BG1"/>
    <mergeCell ref="N2:R2"/>
    <mergeCell ref="AG2:BG2"/>
    <mergeCell ref="AG3:BG3"/>
    <mergeCell ref="N5:R5"/>
    <mergeCell ref="AG5:BG5"/>
    <mergeCell ref="A8:A10"/>
    <mergeCell ref="B8:B10"/>
    <mergeCell ref="C8:C10"/>
    <mergeCell ref="D8:D10"/>
    <mergeCell ref="E8:E10"/>
    <mergeCell ref="F8:F10"/>
    <mergeCell ref="H8:H10"/>
    <mergeCell ref="I8:I10"/>
    <mergeCell ref="U8:U10"/>
    <mergeCell ref="J8:J10"/>
    <mergeCell ref="K8:K10"/>
    <mergeCell ref="L8:L10"/>
    <mergeCell ref="AE8:AE10"/>
    <mergeCell ref="N8:N10"/>
    <mergeCell ref="O8:O10"/>
    <mergeCell ref="P8:P10"/>
    <mergeCell ref="Q8:Q10"/>
    <mergeCell ref="R8:R10"/>
    <mergeCell ref="S8:S10"/>
    <mergeCell ref="T8:T10"/>
    <mergeCell ref="AL8:AL10"/>
    <mergeCell ref="X8:X10"/>
    <mergeCell ref="Y8:Y10"/>
    <mergeCell ref="Z8:Z10"/>
    <mergeCell ref="AB8:AB10"/>
    <mergeCell ref="AC8:AC10"/>
    <mergeCell ref="AD8:AD10"/>
    <mergeCell ref="AG8:AG10"/>
    <mergeCell ref="AH8:AH10"/>
    <mergeCell ref="AI8:AI10"/>
    <mergeCell ref="AJ8:AJ10"/>
    <mergeCell ref="AK8:AK10"/>
    <mergeCell ref="AU8:AU10"/>
    <mergeCell ref="AV8:AV10"/>
    <mergeCell ref="AW8:AW10"/>
    <mergeCell ref="AX8:AX10"/>
    <mergeCell ref="AM8:AM10"/>
    <mergeCell ref="AN8:AN10"/>
    <mergeCell ref="AO8:AO10"/>
    <mergeCell ref="AP8:AP10"/>
    <mergeCell ref="AQ8:AQ10"/>
    <mergeCell ref="AR8:AR10"/>
    <mergeCell ref="BE8:BE10"/>
    <mergeCell ref="BF8:BF10"/>
    <mergeCell ref="BG8:BG10"/>
    <mergeCell ref="B130:D130"/>
    <mergeCell ref="H130:L130"/>
    <mergeCell ref="O130:Q130"/>
    <mergeCell ref="T130:Z130"/>
    <mergeCell ref="AH130:AI130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B134:D134"/>
    <mergeCell ref="H134:L134"/>
    <mergeCell ref="O134:Q134"/>
    <mergeCell ref="T134:Z134"/>
    <mergeCell ref="AH134:AI134"/>
    <mergeCell ref="B133:D133"/>
    <mergeCell ref="H133:L133"/>
    <mergeCell ref="O133:Q133"/>
    <mergeCell ref="T133:Z133"/>
    <mergeCell ref="AH133:AI133"/>
  </mergeCells>
  <printOptions horizontalCentered="1"/>
  <pageMargins left="0.15748031496062992" right="0.15748031496062992" top="0.27559055118110237" bottom="0.23622047244094491" header="0.23622047244094491" footer="0.23622047244094491"/>
  <pageSetup paperSize="258" scale="33" orientation="landscape" r:id="rId1"/>
  <rowBreaks count="1" manualBreakCount="1">
    <brk id="78" max="58" man="1"/>
  </rowBreaks>
  <colBreaks count="1" manualBreakCount="1">
    <brk id="32" max="13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3861-40FC-4303-8B37-8B63032609E6}">
  <dimension ref="A1:BH143"/>
  <sheetViews>
    <sheetView tabSelected="1" view="pageBreakPreview" zoomScale="57" zoomScaleNormal="50" zoomScaleSheetLayoutView="57" workbookViewId="0">
      <selection activeCell="AG8" sqref="AG8:AG10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8.140625" style="63" customWidth="1"/>
    <col min="60" max="60" width="18.140625" style="87" customWidth="1"/>
    <col min="61" max="16384" width="16.42578125" style="1"/>
  </cols>
  <sheetData>
    <row r="1" spans="1:60" s="94" customFormat="1" ht="23.1" customHeight="1" x14ac:dyDescent="0.35">
      <c r="D1" s="217"/>
      <c r="E1" s="217"/>
      <c r="F1" s="217"/>
      <c r="G1" s="217"/>
      <c r="H1" s="217"/>
      <c r="I1" s="217"/>
      <c r="J1" s="218"/>
      <c r="O1" s="217"/>
      <c r="P1" s="219"/>
      <c r="U1" s="220"/>
      <c r="V1" s="221"/>
      <c r="W1" s="221"/>
      <c r="X1" s="221"/>
      <c r="Y1" s="221"/>
      <c r="Z1" s="221"/>
      <c r="AB1" s="126"/>
      <c r="AC1" s="126"/>
      <c r="AD1" s="126"/>
      <c r="AE1" s="126"/>
      <c r="AF1" s="165"/>
      <c r="AL1" s="219"/>
      <c r="AN1" s="217"/>
      <c r="AO1" s="217"/>
      <c r="AP1" s="217"/>
      <c r="AQ1" s="217"/>
      <c r="AR1" s="217"/>
      <c r="AS1" s="217"/>
      <c r="AT1" s="217"/>
      <c r="AU1" s="217"/>
      <c r="BD1" s="217"/>
      <c r="BE1" s="217"/>
      <c r="BH1" s="220"/>
    </row>
    <row r="2" spans="1:60" s="94" customFormat="1" ht="23.1" customHeight="1" x14ac:dyDescent="0.35">
      <c r="D2" s="217"/>
      <c r="E2" s="217"/>
      <c r="F2" s="217"/>
      <c r="G2" s="217"/>
      <c r="H2" s="217"/>
      <c r="I2" s="217"/>
      <c r="J2" s="218"/>
      <c r="O2" s="219"/>
      <c r="P2" s="519" t="s">
        <v>0</v>
      </c>
      <c r="Q2" s="519"/>
      <c r="R2" s="519"/>
      <c r="S2" s="519"/>
      <c r="T2" s="519"/>
      <c r="U2" s="220"/>
      <c r="V2" s="221"/>
      <c r="W2" s="221"/>
      <c r="X2" s="221"/>
      <c r="Y2" s="221"/>
      <c r="Z2" s="221"/>
      <c r="AB2" s="126"/>
      <c r="AC2" s="126"/>
      <c r="AD2" s="126"/>
      <c r="AE2" s="126"/>
      <c r="AF2" s="126"/>
      <c r="AI2" s="520" t="s">
        <v>0</v>
      </c>
      <c r="AJ2" s="520"/>
      <c r="AK2" s="520"/>
      <c r="AL2" s="520"/>
      <c r="AM2" s="520"/>
      <c r="AN2" s="520"/>
      <c r="AO2" s="520"/>
      <c r="AP2" s="520"/>
      <c r="AQ2" s="520"/>
      <c r="AR2" s="520"/>
      <c r="AS2" s="520"/>
      <c r="AT2" s="520"/>
      <c r="AU2" s="520"/>
      <c r="AV2" s="520"/>
      <c r="AW2" s="520"/>
      <c r="AX2" s="520"/>
      <c r="AY2" s="520"/>
      <c r="AZ2" s="520"/>
      <c r="BA2" s="520"/>
      <c r="BB2" s="520"/>
      <c r="BC2" s="520"/>
      <c r="BD2" s="520"/>
      <c r="BE2" s="520"/>
      <c r="BF2" s="520"/>
      <c r="BG2" s="520"/>
      <c r="BH2" s="520"/>
    </row>
    <row r="3" spans="1:60" s="94" customFormat="1" ht="23.1" customHeight="1" x14ac:dyDescent="0.35">
      <c r="D3" s="217"/>
      <c r="E3" s="217"/>
      <c r="F3" s="217"/>
      <c r="G3" s="217"/>
      <c r="H3" s="217"/>
      <c r="I3" s="217"/>
      <c r="J3" s="218"/>
      <c r="O3" s="219"/>
      <c r="P3" s="519" t="s">
        <v>2</v>
      </c>
      <c r="Q3" s="519"/>
      <c r="R3" s="519"/>
      <c r="S3" s="519"/>
      <c r="T3" s="519"/>
      <c r="U3" s="222"/>
      <c r="V3" s="221"/>
      <c r="W3" s="221"/>
      <c r="X3" s="221"/>
      <c r="Y3" s="221"/>
      <c r="Z3" s="221"/>
      <c r="AB3" s="126"/>
      <c r="AC3" s="126"/>
      <c r="AD3" s="126"/>
      <c r="AE3" s="126"/>
      <c r="AF3" s="126"/>
      <c r="AI3" s="520" t="s">
        <v>2</v>
      </c>
      <c r="AJ3" s="520"/>
      <c r="AK3" s="520"/>
      <c r="AL3" s="520"/>
      <c r="AM3" s="520"/>
      <c r="AN3" s="520"/>
      <c r="AO3" s="520"/>
      <c r="AP3" s="520"/>
      <c r="AQ3" s="520"/>
      <c r="AR3" s="520"/>
      <c r="AS3" s="520"/>
      <c r="AT3" s="520"/>
      <c r="AU3" s="520"/>
      <c r="AV3" s="520"/>
      <c r="AW3" s="520"/>
      <c r="AX3" s="520"/>
      <c r="AY3" s="520"/>
      <c r="AZ3" s="520"/>
      <c r="BA3" s="520"/>
      <c r="BB3" s="520"/>
      <c r="BC3" s="520"/>
      <c r="BD3" s="520"/>
      <c r="BE3" s="520"/>
      <c r="BF3" s="520"/>
      <c r="BG3" s="520"/>
      <c r="BH3" s="520"/>
    </row>
    <row r="4" spans="1:60" s="94" customFormat="1" ht="23.1" customHeight="1" x14ac:dyDescent="0.35">
      <c r="D4" s="217"/>
      <c r="E4" s="217"/>
      <c r="F4" s="217"/>
      <c r="G4" s="217"/>
      <c r="H4" s="217"/>
      <c r="I4" s="217"/>
      <c r="J4" s="218"/>
      <c r="O4" s="219"/>
      <c r="P4" s="223"/>
      <c r="Q4" s="223"/>
      <c r="R4" s="224" t="s">
        <v>3</v>
      </c>
      <c r="S4" s="223"/>
      <c r="T4" s="225"/>
      <c r="U4" s="99"/>
      <c r="V4" s="221"/>
      <c r="W4" s="221"/>
      <c r="X4" s="221"/>
      <c r="Y4" s="221"/>
      <c r="Z4" s="221"/>
      <c r="AB4" s="126"/>
      <c r="AC4" s="126"/>
      <c r="AD4" s="126"/>
      <c r="AE4" s="126"/>
      <c r="AF4" s="126"/>
      <c r="AI4" s="520" t="s">
        <v>109</v>
      </c>
      <c r="AJ4" s="520"/>
      <c r="AK4" s="520"/>
      <c r="AL4" s="520"/>
      <c r="AM4" s="520"/>
      <c r="AN4" s="520"/>
      <c r="AO4" s="520"/>
      <c r="AP4" s="520"/>
      <c r="AQ4" s="520"/>
      <c r="AR4" s="520"/>
      <c r="AS4" s="520"/>
      <c r="AT4" s="520"/>
      <c r="AU4" s="520"/>
      <c r="AV4" s="520"/>
      <c r="AW4" s="520"/>
      <c r="AX4" s="520"/>
      <c r="AY4" s="520"/>
      <c r="AZ4" s="520"/>
      <c r="BA4" s="520"/>
      <c r="BB4" s="520"/>
      <c r="BC4" s="520"/>
      <c r="BD4" s="520"/>
      <c r="BE4" s="520"/>
      <c r="BF4" s="520"/>
      <c r="BG4" s="520"/>
      <c r="BH4" s="520"/>
    </row>
    <row r="5" spans="1:60" s="94" customFormat="1" ht="23.1" customHeight="1" x14ac:dyDescent="0.35">
      <c r="D5" s="217"/>
      <c r="E5" s="217"/>
      <c r="F5" s="217"/>
      <c r="G5" s="217"/>
      <c r="H5" s="217"/>
      <c r="I5" s="217"/>
      <c r="J5" s="218"/>
      <c r="K5" s="99"/>
      <c r="L5" s="99"/>
      <c r="M5" s="99"/>
      <c r="N5" s="99"/>
      <c r="O5" s="226"/>
      <c r="P5" s="521" t="s">
        <v>186</v>
      </c>
      <c r="Q5" s="521"/>
      <c r="R5" s="521"/>
      <c r="S5" s="521"/>
      <c r="T5" s="521"/>
      <c r="U5" s="220"/>
      <c r="V5" s="221"/>
      <c r="W5" s="221"/>
      <c r="X5" s="221"/>
      <c r="Y5" s="221"/>
      <c r="Z5" s="221"/>
      <c r="AB5" s="126"/>
      <c r="AC5" s="126"/>
      <c r="AD5" s="126"/>
      <c r="AE5" s="126"/>
      <c r="AF5" s="126"/>
      <c r="AI5" s="522" t="s">
        <v>187</v>
      </c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2"/>
      <c r="AZ5" s="522"/>
      <c r="BA5" s="522"/>
      <c r="BB5" s="522"/>
      <c r="BC5" s="522"/>
      <c r="BD5" s="522"/>
      <c r="BE5" s="522"/>
      <c r="BF5" s="522"/>
      <c r="BG5" s="522"/>
      <c r="BH5" s="522"/>
    </row>
    <row r="6" spans="1:60" s="94" customFormat="1" ht="23.1" customHeight="1" x14ac:dyDescent="0.35">
      <c r="D6" s="217"/>
      <c r="E6" s="217"/>
      <c r="F6" s="217"/>
      <c r="G6" s="217"/>
      <c r="H6" s="217"/>
      <c r="I6" s="217"/>
      <c r="J6" s="218"/>
      <c r="K6" s="99"/>
      <c r="O6" s="226"/>
      <c r="P6" s="521" t="s">
        <v>4</v>
      </c>
      <c r="Q6" s="521"/>
      <c r="R6" s="521"/>
      <c r="S6" s="521"/>
      <c r="T6" s="521"/>
      <c r="U6" s="220"/>
      <c r="V6" s="221"/>
      <c r="W6" s="221"/>
      <c r="X6" s="221"/>
      <c r="Y6" s="221"/>
      <c r="Z6" s="221"/>
      <c r="AB6" s="126"/>
      <c r="AC6" s="126"/>
      <c r="AD6" s="126"/>
      <c r="AE6" s="126"/>
      <c r="AF6" s="126"/>
      <c r="AI6" s="522" t="s">
        <v>4</v>
      </c>
      <c r="AJ6" s="522"/>
      <c r="AK6" s="522"/>
      <c r="AL6" s="522"/>
      <c r="AM6" s="522"/>
      <c r="AN6" s="522"/>
      <c r="AO6" s="522"/>
      <c r="AP6" s="522"/>
      <c r="AQ6" s="522"/>
      <c r="AR6" s="522"/>
      <c r="AS6" s="522"/>
      <c r="AT6" s="522"/>
      <c r="AU6" s="522"/>
      <c r="AV6" s="522"/>
      <c r="AW6" s="522"/>
      <c r="AX6" s="522"/>
      <c r="AY6" s="522"/>
      <c r="AZ6" s="522"/>
      <c r="BA6" s="522"/>
      <c r="BB6" s="522"/>
      <c r="BC6" s="522"/>
      <c r="BD6" s="522"/>
      <c r="BE6" s="522"/>
      <c r="BF6" s="522"/>
      <c r="BG6" s="522"/>
      <c r="BH6" s="522"/>
    </row>
    <row r="7" spans="1:60" s="94" customFormat="1" ht="23.1" customHeight="1" thickBot="1" x14ac:dyDescent="0.4">
      <c r="D7" s="217"/>
      <c r="E7" s="217"/>
      <c r="F7" s="217"/>
      <c r="G7" s="217"/>
      <c r="H7" s="217"/>
      <c r="I7" s="217"/>
      <c r="J7" s="218"/>
      <c r="K7" s="99"/>
      <c r="O7" s="226"/>
      <c r="R7" s="167"/>
      <c r="T7" s="227"/>
      <c r="U7" s="220"/>
      <c r="V7" s="221"/>
      <c r="W7" s="221"/>
      <c r="X7" s="221"/>
      <c r="Y7" s="221"/>
      <c r="Z7" s="221"/>
      <c r="AB7" s="126"/>
      <c r="AC7" s="126"/>
      <c r="AD7" s="126"/>
      <c r="AE7" s="126"/>
      <c r="AF7" s="126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  <c r="BD7" s="229"/>
      <c r="BE7" s="229"/>
      <c r="BF7" s="228"/>
      <c r="BG7" s="228"/>
      <c r="BH7" s="228"/>
    </row>
    <row r="8" spans="1:60" s="166" customFormat="1" ht="23.1" customHeight="1" x14ac:dyDescent="0.35">
      <c r="A8" s="474" t="s">
        <v>9</v>
      </c>
      <c r="B8" s="465" t="s">
        <v>10</v>
      </c>
      <c r="C8" s="447" t="s">
        <v>11</v>
      </c>
      <c r="D8" s="510" t="s">
        <v>86</v>
      </c>
      <c r="E8" s="507" t="s">
        <v>122</v>
      </c>
      <c r="F8" s="230"/>
      <c r="G8" s="507" t="s">
        <v>172</v>
      </c>
      <c r="H8" s="513" t="s">
        <v>48</v>
      </c>
      <c r="I8" s="231"/>
      <c r="J8" s="516" t="s">
        <v>87</v>
      </c>
      <c r="K8" s="501" t="s">
        <v>12</v>
      </c>
      <c r="L8" s="504" t="s">
        <v>13</v>
      </c>
      <c r="M8" s="495" t="s">
        <v>14</v>
      </c>
      <c r="N8" s="504" t="s">
        <v>15</v>
      </c>
      <c r="P8" s="477" t="s">
        <v>89</v>
      </c>
      <c r="Q8" s="465" t="s">
        <v>93</v>
      </c>
      <c r="R8" s="441" t="s">
        <v>97</v>
      </c>
      <c r="S8" s="447" t="s">
        <v>98</v>
      </c>
      <c r="T8" s="441" t="s">
        <v>104</v>
      </c>
      <c r="U8" s="465" t="s">
        <v>105</v>
      </c>
      <c r="V8" s="498" t="s">
        <v>114</v>
      </c>
      <c r="W8" s="483" t="s">
        <v>113</v>
      </c>
      <c r="X8" s="232"/>
      <c r="Y8" s="233"/>
      <c r="Z8" s="486" t="s">
        <v>116</v>
      </c>
      <c r="AA8" s="489" t="s">
        <v>9</v>
      </c>
      <c r="AB8" s="492" t="s">
        <v>7</v>
      </c>
      <c r="AC8" s="234" t="s">
        <v>5</v>
      </c>
      <c r="AD8" s="495" t="s">
        <v>8</v>
      </c>
      <c r="AE8" s="447" t="s">
        <v>98</v>
      </c>
      <c r="AF8" s="471" t="s">
        <v>6</v>
      </c>
      <c r="AG8" s="507" t="s">
        <v>88</v>
      </c>
      <c r="AH8" s="235"/>
      <c r="AI8" s="474" t="s">
        <v>9</v>
      </c>
      <c r="AJ8" s="465" t="s">
        <v>10</v>
      </c>
      <c r="AK8" s="447" t="s">
        <v>11</v>
      </c>
      <c r="AL8" s="477" t="s">
        <v>89</v>
      </c>
      <c r="AM8" s="480" t="s">
        <v>90</v>
      </c>
      <c r="AN8" s="456" t="s">
        <v>91</v>
      </c>
      <c r="AO8" s="456" t="s">
        <v>92</v>
      </c>
      <c r="AP8" s="459" t="s">
        <v>16</v>
      </c>
      <c r="AQ8" s="459" t="s">
        <v>17</v>
      </c>
      <c r="AR8" s="462" t="s">
        <v>107</v>
      </c>
      <c r="AS8" s="459" t="s">
        <v>19</v>
      </c>
      <c r="AT8" s="459" t="s">
        <v>128</v>
      </c>
      <c r="AU8" s="462" t="s">
        <v>106</v>
      </c>
      <c r="AV8" s="465" t="s">
        <v>93</v>
      </c>
      <c r="AW8" s="468" t="s">
        <v>94</v>
      </c>
      <c r="AX8" s="441" t="s">
        <v>95</v>
      </c>
      <c r="AY8" s="441" t="s">
        <v>96</v>
      </c>
      <c r="AZ8" s="441" t="s">
        <v>97</v>
      </c>
      <c r="BA8" s="447" t="s">
        <v>98</v>
      </c>
      <c r="BB8" s="450" t="s">
        <v>99</v>
      </c>
      <c r="BC8" s="453" t="s">
        <v>100</v>
      </c>
      <c r="BD8" s="456" t="s">
        <v>101</v>
      </c>
      <c r="BE8" s="459" t="s">
        <v>20</v>
      </c>
      <c r="BF8" s="441" t="s">
        <v>102</v>
      </c>
      <c r="BG8" s="441" t="s">
        <v>104</v>
      </c>
      <c r="BH8" s="444" t="s">
        <v>105</v>
      </c>
    </row>
    <row r="9" spans="1:60" s="166" customFormat="1" ht="23.1" customHeight="1" thickBot="1" x14ac:dyDescent="0.4">
      <c r="A9" s="475"/>
      <c r="B9" s="466"/>
      <c r="C9" s="448"/>
      <c r="D9" s="511"/>
      <c r="E9" s="508"/>
      <c r="F9" s="236" t="s">
        <v>171</v>
      </c>
      <c r="G9" s="508"/>
      <c r="H9" s="514"/>
      <c r="I9" s="237"/>
      <c r="J9" s="517"/>
      <c r="K9" s="502"/>
      <c r="L9" s="505"/>
      <c r="M9" s="496"/>
      <c r="N9" s="505"/>
      <c r="P9" s="478"/>
      <c r="Q9" s="466"/>
      <c r="R9" s="442"/>
      <c r="S9" s="448"/>
      <c r="T9" s="442"/>
      <c r="U9" s="466"/>
      <c r="V9" s="499"/>
      <c r="W9" s="484"/>
      <c r="X9" s="238"/>
      <c r="Y9" s="239"/>
      <c r="Z9" s="487"/>
      <c r="AA9" s="490"/>
      <c r="AB9" s="493"/>
      <c r="AC9" s="240" t="s">
        <v>18</v>
      </c>
      <c r="AD9" s="496"/>
      <c r="AE9" s="448"/>
      <c r="AF9" s="472"/>
      <c r="AG9" s="508"/>
      <c r="AH9" s="235"/>
      <c r="AI9" s="475"/>
      <c r="AJ9" s="466"/>
      <c r="AK9" s="448"/>
      <c r="AL9" s="478"/>
      <c r="AM9" s="481"/>
      <c r="AN9" s="457"/>
      <c r="AO9" s="457"/>
      <c r="AP9" s="460"/>
      <c r="AQ9" s="460"/>
      <c r="AR9" s="463"/>
      <c r="AS9" s="460"/>
      <c r="AT9" s="460"/>
      <c r="AU9" s="463"/>
      <c r="AV9" s="466"/>
      <c r="AW9" s="469"/>
      <c r="AX9" s="442"/>
      <c r="AY9" s="442"/>
      <c r="AZ9" s="442"/>
      <c r="BA9" s="448"/>
      <c r="BB9" s="451"/>
      <c r="BC9" s="454"/>
      <c r="BD9" s="457"/>
      <c r="BE9" s="460"/>
      <c r="BF9" s="442"/>
      <c r="BG9" s="442"/>
      <c r="BH9" s="445"/>
    </row>
    <row r="10" spans="1:60" s="167" customFormat="1" ht="23.1" customHeight="1" thickBot="1" x14ac:dyDescent="0.4">
      <c r="A10" s="476"/>
      <c r="B10" s="467"/>
      <c r="C10" s="449"/>
      <c r="D10" s="512"/>
      <c r="E10" s="509"/>
      <c r="F10" s="241"/>
      <c r="G10" s="509"/>
      <c r="H10" s="515"/>
      <c r="I10" s="242"/>
      <c r="J10" s="518"/>
      <c r="K10" s="503"/>
      <c r="L10" s="506"/>
      <c r="M10" s="497"/>
      <c r="N10" s="506"/>
      <c r="P10" s="479"/>
      <c r="Q10" s="467"/>
      <c r="R10" s="443"/>
      <c r="S10" s="449"/>
      <c r="T10" s="443"/>
      <c r="U10" s="467"/>
      <c r="V10" s="500"/>
      <c r="W10" s="485"/>
      <c r="X10" s="243"/>
      <c r="Y10" s="244"/>
      <c r="Z10" s="488"/>
      <c r="AA10" s="491"/>
      <c r="AB10" s="494"/>
      <c r="AC10" s="143"/>
      <c r="AD10" s="497"/>
      <c r="AE10" s="449"/>
      <c r="AF10" s="473"/>
      <c r="AG10" s="509"/>
      <c r="AH10" s="245"/>
      <c r="AI10" s="476"/>
      <c r="AJ10" s="467"/>
      <c r="AK10" s="449"/>
      <c r="AL10" s="479"/>
      <c r="AM10" s="482"/>
      <c r="AN10" s="458"/>
      <c r="AO10" s="458"/>
      <c r="AP10" s="461"/>
      <c r="AQ10" s="461"/>
      <c r="AR10" s="464"/>
      <c r="AS10" s="461"/>
      <c r="AT10" s="461"/>
      <c r="AU10" s="464"/>
      <c r="AV10" s="467"/>
      <c r="AW10" s="470"/>
      <c r="AX10" s="443"/>
      <c r="AY10" s="443"/>
      <c r="AZ10" s="443"/>
      <c r="BA10" s="449"/>
      <c r="BB10" s="452"/>
      <c r="BC10" s="455"/>
      <c r="BD10" s="458"/>
      <c r="BE10" s="461"/>
      <c r="BF10" s="443"/>
      <c r="BG10" s="443"/>
      <c r="BH10" s="446"/>
    </row>
    <row r="11" spans="1:60" s="23" customFormat="1" ht="23.1" customHeight="1" x14ac:dyDescent="0.35">
      <c r="A11" s="246"/>
      <c r="B11" s="247"/>
      <c r="C11" s="248"/>
      <c r="D11" s="249"/>
      <c r="E11" s="249"/>
      <c r="F11" s="249"/>
      <c r="G11" s="249"/>
      <c r="H11" s="249"/>
      <c r="I11" s="249"/>
      <c r="J11" s="249"/>
      <c r="K11" s="148"/>
      <c r="L11" s="148"/>
      <c r="M11" s="148"/>
      <c r="N11" s="148"/>
      <c r="O11" s="249"/>
      <c r="P11" s="249"/>
      <c r="Q11" s="148"/>
      <c r="R11" s="148"/>
      <c r="S11" s="250"/>
      <c r="T11" s="148"/>
      <c r="U11" s="247"/>
      <c r="V11" s="251"/>
      <c r="W11" s="252"/>
      <c r="X11" s="253"/>
      <c r="Y11" s="253"/>
      <c r="Z11" s="254"/>
      <c r="AA11" s="255"/>
      <c r="AB11" s="256"/>
      <c r="AC11" s="148"/>
      <c r="AD11" s="156"/>
      <c r="AE11" s="148"/>
      <c r="AF11" s="157"/>
      <c r="AG11" s="257"/>
      <c r="AH11" s="258"/>
      <c r="AI11" s="246"/>
      <c r="AJ11" s="247"/>
      <c r="AK11" s="148"/>
      <c r="AL11" s="249"/>
      <c r="AM11" s="148"/>
      <c r="AN11" s="249"/>
      <c r="AO11" s="249"/>
      <c r="AP11" s="249"/>
      <c r="AQ11" s="249"/>
      <c r="AR11" s="249"/>
      <c r="AS11" s="249"/>
      <c r="AT11" s="249"/>
      <c r="AU11" s="259"/>
      <c r="AV11" s="148"/>
      <c r="AW11" s="148"/>
      <c r="AX11" s="148"/>
      <c r="AY11" s="148"/>
      <c r="AZ11" s="148"/>
      <c r="BA11" s="250"/>
      <c r="BB11" s="148"/>
      <c r="BC11" s="148"/>
      <c r="BD11" s="249"/>
      <c r="BE11" s="249"/>
      <c r="BF11" s="148"/>
      <c r="BG11" s="148"/>
      <c r="BH11" s="260"/>
    </row>
    <row r="12" spans="1:60" s="23" customFormat="1" ht="23.1" customHeight="1" x14ac:dyDescent="0.35">
      <c r="A12" s="261">
        <v>1</v>
      </c>
      <c r="B12" s="262" t="s">
        <v>21</v>
      </c>
      <c r="C12" s="68" t="s">
        <v>22</v>
      </c>
      <c r="D12" s="16">
        <v>14792</v>
      </c>
      <c r="E12" s="16">
        <v>592</v>
      </c>
      <c r="F12" s="16">
        <f>SUM(D12:E12)</f>
        <v>15384</v>
      </c>
      <c r="G12" s="16">
        <v>587</v>
      </c>
      <c r="H12" s="16">
        <v>0</v>
      </c>
      <c r="I12" s="16">
        <f>SUM(F12+G12)</f>
        <v>15971</v>
      </c>
      <c r="J12" s="16">
        <f>F12+G12+H12</f>
        <v>15971</v>
      </c>
      <c r="K12" s="263">
        <f>ROUND(J12/8/31/60*(N12+M12*60+L12*8*60),2)</f>
        <v>0</v>
      </c>
      <c r="L12" s="264">
        <v>0</v>
      </c>
      <c r="M12" s="264">
        <v>0</v>
      </c>
      <c r="N12" s="264">
        <v>0</v>
      </c>
      <c r="O12" s="16">
        <f>J12-K12</f>
        <v>15971</v>
      </c>
      <c r="P12" s="265">
        <v>0</v>
      </c>
      <c r="Q12" s="16">
        <f>SUM(AM12:AU12)</f>
        <v>5065.59</v>
      </c>
      <c r="R12" s="16">
        <f>SUM(AW12:AY12)</f>
        <v>200</v>
      </c>
      <c r="S12" s="16">
        <f>BA12</f>
        <v>399.27</v>
      </c>
      <c r="T12" s="266">
        <f t="shared" ref="T12:T32" si="0">SUM(BB12:BF12)</f>
        <v>5306.1399999999994</v>
      </c>
      <c r="U12" s="267">
        <f>ROUND(P12+Q12+R12+S12+T12,2)</f>
        <v>10971</v>
      </c>
      <c r="V12" s="268">
        <f>ROUND(AH12,0)</f>
        <v>2500</v>
      </c>
      <c r="W12" s="269">
        <f>(AG12-V12)</f>
        <v>2500</v>
      </c>
      <c r="X12" s="270"/>
      <c r="Y12" s="270"/>
      <c r="Z12" s="271">
        <f>ROUND(V12+W12,2)</f>
        <v>5000</v>
      </c>
      <c r="AA12" s="261">
        <v>1</v>
      </c>
      <c r="AB12" s="272">
        <f>J12*12%</f>
        <v>1916.52</v>
      </c>
      <c r="AC12" s="273">
        <v>0</v>
      </c>
      <c r="AD12" s="16">
        <v>100</v>
      </c>
      <c r="AE12" s="16">
        <f>ROUNDUP(J12*5%/2,2)</f>
        <v>399.28</v>
      </c>
      <c r="AF12" s="274">
        <v>200</v>
      </c>
      <c r="AG12" s="275">
        <f>+O12-U12</f>
        <v>5000</v>
      </c>
      <c r="AH12" s="276">
        <f>(+O12-U12)/2</f>
        <v>2500</v>
      </c>
      <c r="AI12" s="261">
        <v>1</v>
      </c>
      <c r="AJ12" s="262" t="s">
        <v>21</v>
      </c>
      <c r="AK12" s="68" t="s">
        <v>22</v>
      </c>
      <c r="AL12" s="265">
        <f>P12</f>
        <v>0</v>
      </c>
      <c r="AM12" s="273">
        <f>J12*9%</f>
        <v>1437.3899999999999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2892.43</v>
      </c>
      <c r="AT12" s="16"/>
      <c r="AU12" s="16">
        <v>735.77</v>
      </c>
      <c r="AV12" s="16">
        <f>SUM(AM12:AU12)</f>
        <v>5065.59</v>
      </c>
      <c r="AW12" s="277">
        <v>200</v>
      </c>
      <c r="AX12" s="277"/>
      <c r="AY12" s="16">
        <v>0</v>
      </c>
      <c r="AZ12" s="16">
        <f>SUM(AW12:AY12)</f>
        <v>200</v>
      </c>
      <c r="BA12" s="16">
        <f>ROUNDDOWN(J12*5%/2,2)</f>
        <v>399.27</v>
      </c>
      <c r="BB12" s="16"/>
      <c r="BC12" s="16">
        <v>4166.91</v>
      </c>
      <c r="BD12" s="16">
        <v>1039.23</v>
      </c>
      <c r="BE12" s="16">
        <v>100</v>
      </c>
      <c r="BF12" s="16">
        <v>0</v>
      </c>
      <c r="BG12" s="266">
        <f t="shared" ref="BG12:BG32" si="1">SUM(BB12:BF12)</f>
        <v>5306.1399999999994</v>
      </c>
      <c r="BH12" s="278">
        <f t="shared" ref="BH12:BH42" si="2">AL12+AV12+AZ12+BA12+BG12</f>
        <v>10971</v>
      </c>
    </row>
    <row r="13" spans="1:60" s="23" customFormat="1" ht="23.1" customHeight="1" x14ac:dyDescent="0.35">
      <c r="A13" s="261"/>
      <c r="B13" s="279"/>
      <c r="C13" s="280"/>
      <c r="D13" s="16"/>
      <c r="E13" s="16"/>
      <c r="F13" s="16">
        <f t="shared" ref="F13:F79" si="3">SUM(D13:E13)</f>
        <v>0</v>
      </c>
      <c r="G13" s="16"/>
      <c r="H13" s="16"/>
      <c r="I13" s="16">
        <f t="shared" ref="I13:I79" si="4">SUM(F13+G13)</f>
        <v>0</v>
      </c>
      <c r="J13" s="16">
        <f t="shared" ref="J13:J52" si="5">F13+G13+H13</f>
        <v>0</v>
      </c>
      <c r="K13" s="263">
        <f t="shared" ref="K13:K81" si="6">ROUND(J13/8/31/60*(N13+M13*60+L13*8*60),2)</f>
        <v>0</v>
      </c>
      <c r="L13" s="264"/>
      <c r="M13" s="264"/>
      <c r="N13" s="264"/>
      <c r="O13" s="16">
        <f t="shared" ref="O13:O81" si="7">J13-K13</f>
        <v>0</v>
      </c>
      <c r="P13" s="265"/>
      <c r="Q13" s="16">
        <f t="shared" ref="Q13:Q81" si="8">SUM(AM13:AU13)</f>
        <v>0</v>
      </c>
      <c r="R13" s="16">
        <f t="shared" ref="R13:R81" si="9">SUM(AW13:AY13)</f>
        <v>0</v>
      </c>
      <c r="S13" s="16">
        <f t="shared" ref="S13:S78" si="10">BA13</f>
        <v>0</v>
      </c>
      <c r="T13" s="266">
        <f t="shared" si="0"/>
        <v>0</v>
      </c>
      <c r="U13" s="267">
        <f t="shared" ref="U13:U81" si="11">ROUND(P13+Q13+R13+S13+T13,2)</f>
        <v>0</v>
      </c>
      <c r="V13" s="268">
        <f t="shared" ref="V13:V81" si="12">ROUND(AH13,0)</f>
        <v>0</v>
      </c>
      <c r="W13" s="269">
        <f t="shared" ref="W13:W81" si="13">(AG13-V13)</f>
        <v>0</v>
      </c>
      <c r="X13" s="270"/>
      <c r="Y13" s="270"/>
      <c r="Z13" s="271"/>
      <c r="AA13" s="261"/>
      <c r="AB13" s="272">
        <f t="shared" ref="AB13:AB81" si="14">J13*12%</f>
        <v>0</v>
      </c>
      <c r="AC13" s="16"/>
      <c r="AD13" s="16"/>
      <c r="AE13" s="16">
        <f t="shared" ref="AE13:AE78" si="15">ROUNDUP(J13*5%/2,2)</f>
        <v>0</v>
      </c>
      <c r="AF13" s="27"/>
      <c r="AG13" s="275">
        <f t="shared" ref="AG13:AG81" si="16">+O13-U13</f>
        <v>0</v>
      </c>
      <c r="AH13" s="276">
        <f t="shared" ref="AH13:AH81" si="17">(+O13-U13)/2</f>
        <v>0</v>
      </c>
      <c r="AI13" s="261"/>
      <c r="AJ13" s="279"/>
      <c r="AK13" s="280"/>
      <c r="AL13" s="265">
        <f t="shared" ref="AL13:AL81" si="18">P13</f>
        <v>0</v>
      </c>
      <c r="AM13" s="273">
        <f t="shared" ref="AM13:AM81" si="19">J13*9%</f>
        <v>0</v>
      </c>
      <c r="AN13" s="16"/>
      <c r="AO13" s="16"/>
      <c r="AP13" s="16"/>
      <c r="AQ13" s="16"/>
      <c r="AR13" s="16"/>
      <c r="AS13" s="16"/>
      <c r="AT13" s="16"/>
      <c r="AU13" s="16"/>
      <c r="AV13" s="16">
        <f t="shared" ref="AV13:AV81" si="20">SUM(AM13:AU13)</f>
        <v>0</v>
      </c>
      <c r="AW13" s="277"/>
      <c r="AX13" s="277"/>
      <c r="AY13" s="16"/>
      <c r="AZ13" s="16">
        <f t="shared" ref="AZ13:AZ81" si="21">SUM(AW13:AY13)</f>
        <v>0</v>
      </c>
      <c r="BA13" s="16">
        <f t="shared" ref="BA13:BA78" si="22">ROUNDDOWN(J13*5%/2,2)</f>
        <v>0</v>
      </c>
      <c r="BB13" s="16"/>
      <c r="BC13" s="16"/>
      <c r="BD13" s="16"/>
      <c r="BE13" s="16"/>
      <c r="BF13" s="16"/>
      <c r="BG13" s="266">
        <f t="shared" si="1"/>
        <v>0</v>
      </c>
      <c r="BH13" s="278">
        <f t="shared" si="2"/>
        <v>0</v>
      </c>
    </row>
    <row r="14" spans="1:60" s="23" customFormat="1" ht="23.1" customHeight="1" x14ac:dyDescent="0.35">
      <c r="A14" s="261">
        <v>2</v>
      </c>
      <c r="B14" s="279" t="s">
        <v>143</v>
      </c>
      <c r="C14" s="280" t="s">
        <v>22</v>
      </c>
      <c r="D14" s="16">
        <v>14678</v>
      </c>
      <c r="E14" s="16">
        <v>587</v>
      </c>
      <c r="F14" s="16">
        <f t="shared" si="3"/>
        <v>15265</v>
      </c>
      <c r="G14" s="16">
        <v>587</v>
      </c>
      <c r="H14" s="16"/>
      <c r="I14" s="16">
        <f t="shared" si="4"/>
        <v>15852</v>
      </c>
      <c r="J14" s="16">
        <f t="shared" si="5"/>
        <v>15852</v>
      </c>
      <c r="K14" s="263">
        <f>ROUND(J14/8/31/60*(N14+M14*60+L14*8*60),2)</f>
        <v>0</v>
      </c>
      <c r="L14" s="264">
        <v>0</v>
      </c>
      <c r="M14" s="264">
        <v>0</v>
      </c>
      <c r="N14" s="264">
        <v>0</v>
      </c>
      <c r="O14" s="16">
        <f t="shared" si="7"/>
        <v>15852</v>
      </c>
      <c r="P14" s="265"/>
      <c r="Q14" s="16">
        <f t="shared" si="8"/>
        <v>1426.6799999999998</v>
      </c>
      <c r="R14" s="16">
        <f t="shared" si="9"/>
        <v>200</v>
      </c>
      <c r="S14" s="16">
        <f t="shared" si="10"/>
        <v>396.3</v>
      </c>
      <c r="T14" s="266">
        <f t="shared" si="0"/>
        <v>1463.67</v>
      </c>
      <c r="U14" s="267">
        <f t="shared" si="11"/>
        <v>3486.65</v>
      </c>
      <c r="V14" s="268">
        <f t="shared" si="12"/>
        <v>6183</v>
      </c>
      <c r="W14" s="269">
        <f t="shared" si="13"/>
        <v>6182.35</v>
      </c>
      <c r="X14" s="270"/>
      <c r="Y14" s="270"/>
      <c r="Z14" s="271"/>
      <c r="AA14" s="261">
        <v>2</v>
      </c>
      <c r="AB14" s="272">
        <f t="shared" si="14"/>
        <v>1902.24</v>
      </c>
      <c r="AC14" s="273"/>
      <c r="AD14" s="16">
        <v>100</v>
      </c>
      <c r="AE14" s="16">
        <f t="shared" si="15"/>
        <v>396.3</v>
      </c>
      <c r="AF14" s="274">
        <v>200</v>
      </c>
      <c r="AG14" s="275">
        <f t="shared" si="16"/>
        <v>12365.35</v>
      </c>
      <c r="AH14" s="276">
        <f t="shared" si="17"/>
        <v>6182.6750000000002</v>
      </c>
      <c r="AI14" s="261">
        <v>2</v>
      </c>
      <c r="AJ14" s="279" t="s">
        <v>143</v>
      </c>
      <c r="AK14" s="280" t="s">
        <v>22</v>
      </c>
      <c r="AL14" s="265">
        <f t="shared" si="18"/>
        <v>0</v>
      </c>
      <c r="AM14" s="273">
        <f t="shared" si="19"/>
        <v>1426.6799999999998</v>
      </c>
      <c r="AN14" s="16"/>
      <c r="AO14" s="16"/>
      <c r="AP14" s="16"/>
      <c r="AQ14" s="16"/>
      <c r="AR14" s="16"/>
      <c r="AS14" s="16"/>
      <c r="AT14" s="16"/>
      <c r="AU14" s="16"/>
      <c r="AV14" s="16">
        <f t="shared" si="20"/>
        <v>1426.6799999999998</v>
      </c>
      <c r="AW14" s="277">
        <v>200</v>
      </c>
      <c r="AX14" s="277"/>
      <c r="AY14" s="16"/>
      <c r="AZ14" s="16">
        <f t="shared" si="21"/>
        <v>200</v>
      </c>
      <c r="BA14" s="16">
        <f t="shared" si="22"/>
        <v>396.3</v>
      </c>
      <c r="BB14" s="16"/>
      <c r="BC14" s="16">
        <v>1363.67</v>
      </c>
      <c r="BD14" s="16"/>
      <c r="BE14" s="16">
        <v>100</v>
      </c>
      <c r="BF14" s="16"/>
      <c r="BG14" s="266">
        <f t="shared" si="1"/>
        <v>1463.67</v>
      </c>
      <c r="BH14" s="278">
        <f t="shared" si="2"/>
        <v>3486.6499999999996</v>
      </c>
    </row>
    <row r="15" spans="1:60" s="23" customFormat="1" ht="23.1" customHeight="1" x14ac:dyDescent="0.35">
      <c r="A15" s="261"/>
      <c r="B15" s="279"/>
      <c r="C15" s="280"/>
      <c r="D15" s="16"/>
      <c r="E15" s="16"/>
      <c r="F15" s="16">
        <f t="shared" si="3"/>
        <v>0</v>
      </c>
      <c r="G15" s="16"/>
      <c r="H15" s="16"/>
      <c r="I15" s="16">
        <f t="shared" si="4"/>
        <v>0</v>
      </c>
      <c r="J15" s="16">
        <f t="shared" si="5"/>
        <v>0</v>
      </c>
      <c r="K15" s="263">
        <f t="shared" si="6"/>
        <v>0</v>
      </c>
      <c r="L15" s="264"/>
      <c r="M15" s="264"/>
      <c r="N15" s="264"/>
      <c r="O15" s="16">
        <f t="shared" si="7"/>
        <v>0</v>
      </c>
      <c r="P15" s="265"/>
      <c r="Q15" s="16">
        <f>SUM(AM15:AU15)</f>
        <v>0</v>
      </c>
      <c r="R15" s="16">
        <f t="shared" si="9"/>
        <v>0</v>
      </c>
      <c r="S15" s="16">
        <f t="shared" si="10"/>
        <v>0</v>
      </c>
      <c r="T15" s="266">
        <f t="shared" si="0"/>
        <v>0</v>
      </c>
      <c r="U15" s="267">
        <f t="shared" si="11"/>
        <v>0</v>
      </c>
      <c r="V15" s="268">
        <f t="shared" si="12"/>
        <v>0</v>
      </c>
      <c r="W15" s="269">
        <f t="shared" si="13"/>
        <v>0</v>
      </c>
      <c r="X15" s="270"/>
      <c r="Y15" s="270"/>
      <c r="Z15" s="271"/>
      <c r="AA15" s="261"/>
      <c r="AB15" s="272">
        <f t="shared" si="14"/>
        <v>0</v>
      </c>
      <c r="AC15" s="273"/>
      <c r="AD15" s="16"/>
      <c r="AE15" s="16">
        <f t="shared" si="15"/>
        <v>0</v>
      </c>
      <c r="AF15" s="27"/>
      <c r="AG15" s="275">
        <f t="shared" si="16"/>
        <v>0</v>
      </c>
      <c r="AH15" s="276">
        <f t="shared" si="17"/>
        <v>0</v>
      </c>
      <c r="AI15" s="261"/>
      <c r="AJ15" s="279"/>
      <c r="AK15" s="280"/>
      <c r="AL15" s="265">
        <f t="shared" si="18"/>
        <v>0</v>
      </c>
      <c r="AM15" s="273">
        <f t="shared" si="19"/>
        <v>0</v>
      </c>
      <c r="AN15" s="16"/>
      <c r="AO15" s="16"/>
      <c r="AP15" s="16"/>
      <c r="AQ15" s="16"/>
      <c r="AR15" s="16"/>
      <c r="AS15" s="16"/>
      <c r="AT15" s="16"/>
      <c r="AU15" s="16"/>
      <c r="AV15" s="16">
        <f t="shared" si="20"/>
        <v>0</v>
      </c>
      <c r="AW15" s="277"/>
      <c r="AX15" s="277"/>
      <c r="AY15" s="16"/>
      <c r="AZ15" s="16">
        <f t="shared" si="21"/>
        <v>0</v>
      </c>
      <c r="BA15" s="16">
        <f t="shared" si="22"/>
        <v>0</v>
      </c>
      <c r="BB15" s="16"/>
      <c r="BC15" s="16"/>
      <c r="BD15" s="16"/>
      <c r="BE15" s="16"/>
      <c r="BF15" s="16"/>
      <c r="BG15" s="266">
        <f t="shared" si="1"/>
        <v>0</v>
      </c>
      <c r="BH15" s="278">
        <f t="shared" si="2"/>
        <v>0</v>
      </c>
    </row>
    <row r="16" spans="1:60" s="29" customFormat="1" ht="23.1" customHeight="1" x14ac:dyDescent="0.35">
      <c r="A16" s="261">
        <v>3</v>
      </c>
      <c r="B16" s="281" t="s">
        <v>23</v>
      </c>
      <c r="C16" s="280" t="s">
        <v>24</v>
      </c>
      <c r="D16" s="16">
        <v>14678</v>
      </c>
      <c r="E16" s="16">
        <v>587</v>
      </c>
      <c r="F16" s="16">
        <f t="shared" si="3"/>
        <v>15265</v>
      </c>
      <c r="G16" s="16">
        <v>587</v>
      </c>
      <c r="H16" s="16">
        <v>119</v>
      </c>
      <c r="I16" s="16">
        <f t="shared" si="4"/>
        <v>15852</v>
      </c>
      <c r="J16" s="16">
        <f t="shared" si="5"/>
        <v>15971</v>
      </c>
      <c r="K16" s="263">
        <f t="shared" si="6"/>
        <v>0</v>
      </c>
      <c r="L16" s="264">
        <v>0</v>
      </c>
      <c r="M16" s="264">
        <v>0</v>
      </c>
      <c r="N16" s="264">
        <v>0</v>
      </c>
      <c r="O16" s="16">
        <f t="shared" si="7"/>
        <v>15971</v>
      </c>
      <c r="P16" s="265">
        <v>0</v>
      </c>
      <c r="Q16" s="16">
        <f t="shared" si="8"/>
        <v>1437.3899999999999</v>
      </c>
      <c r="R16" s="16">
        <f t="shared" si="9"/>
        <v>200</v>
      </c>
      <c r="S16" s="16">
        <f t="shared" si="10"/>
        <v>399.27</v>
      </c>
      <c r="T16" s="266">
        <f t="shared" si="0"/>
        <v>100</v>
      </c>
      <c r="U16" s="267">
        <f t="shared" si="11"/>
        <v>2136.66</v>
      </c>
      <c r="V16" s="268">
        <f t="shared" si="12"/>
        <v>6917</v>
      </c>
      <c r="W16" s="269">
        <f t="shared" si="13"/>
        <v>6917.34</v>
      </c>
      <c r="X16" s="270"/>
      <c r="Y16" s="270"/>
      <c r="Z16" s="271">
        <f>ROUND(V16+W16,2)</f>
        <v>13834.34</v>
      </c>
      <c r="AA16" s="261">
        <v>3</v>
      </c>
      <c r="AB16" s="272">
        <f t="shared" si="14"/>
        <v>1916.52</v>
      </c>
      <c r="AC16" s="273">
        <v>0</v>
      </c>
      <c r="AD16" s="16">
        <v>100</v>
      </c>
      <c r="AE16" s="16">
        <f t="shared" si="15"/>
        <v>399.28</v>
      </c>
      <c r="AF16" s="274">
        <v>200</v>
      </c>
      <c r="AG16" s="275">
        <f t="shared" si="16"/>
        <v>13834.34</v>
      </c>
      <c r="AH16" s="276">
        <f t="shared" si="17"/>
        <v>6917.17</v>
      </c>
      <c r="AI16" s="261">
        <v>3</v>
      </c>
      <c r="AJ16" s="281" t="s">
        <v>23</v>
      </c>
      <c r="AK16" s="280" t="s">
        <v>24</v>
      </c>
      <c r="AL16" s="265">
        <f t="shared" si="18"/>
        <v>0</v>
      </c>
      <c r="AM16" s="273">
        <f t="shared" si="19"/>
        <v>1437.3899999999999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/>
      <c r="AU16" s="16">
        <v>0</v>
      </c>
      <c r="AV16" s="16">
        <f t="shared" si="20"/>
        <v>1437.3899999999999</v>
      </c>
      <c r="AW16" s="277">
        <v>200</v>
      </c>
      <c r="AX16" s="277"/>
      <c r="AY16" s="16">
        <v>0</v>
      </c>
      <c r="AZ16" s="16">
        <f t="shared" si="21"/>
        <v>200</v>
      </c>
      <c r="BA16" s="16">
        <f t="shared" si="22"/>
        <v>399.27</v>
      </c>
      <c r="BB16" s="16">
        <v>0</v>
      </c>
      <c r="BC16" s="16">
        <v>0</v>
      </c>
      <c r="BD16" s="16">
        <v>0</v>
      </c>
      <c r="BE16" s="16">
        <v>100</v>
      </c>
      <c r="BF16" s="16">
        <v>0</v>
      </c>
      <c r="BG16" s="266">
        <f t="shared" si="1"/>
        <v>100</v>
      </c>
      <c r="BH16" s="278">
        <f t="shared" si="2"/>
        <v>2136.66</v>
      </c>
    </row>
    <row r="17" spans="1:60" s="29" customFormat="1" ht="23.1" customHeight="1" x14ac:dyDescent="0.35">
      <c r="A17" s="261"/>
      <c r="B17" s="281"/>
      <c r="C17" s="280" t="s">
        <v>25</v>
      </c>
      <c r="D17" s="16"/>
      <c r="E17" s="16"/>
      <c r="F17" s="16">
        <f t="shared" si="3"/>
        <v>0</v>
      </c>
      <c r="G17" s="16"/>
      <c r="H17" s="16" t="s">
        <v>179</v>
      </c>
      <c r="I17" s="16">
        <f t="shared" si="4"/>
        <v>0</v>
      </c>
      <c r="J17" s="16"/>
      <c r="K17" s="263">
        <f t="shared" si="6"/>
        <v>0</v>
      </c>
      <c r="L17" s="264"/>
      <c r="M17" s="264"/>
      <c r="N17" s="264"/>
      <c r="O17" s="16">
        <f t="shared" si="7"/>
        <v>0</v>
      </c>
      <c r="P17" s="265"/>
      <c r="Q17" s="16">
        <f t="shared" si="8"/>
        <v>0</v>
      </c>
      <c r="R17" s="16">
        <f t="shared" si="9"/>
        <v>0</v>
      </c>
      <c r="S17" s="16">
        <f t="shared" si="10"/>
        <v>0</v>
      </c>
      <c r="T17" s="266">
        <f t="shared" si="0"/>
        <v>0</v>
      </c>
      <c r="U17" s="267">
        <f t="shared" si="11"/>
        <v>0</v>
      </c>
      <c r="V17" s="268">
        <f t="shared" si="12"/>
        <v>0</v>
      </c>
      <c r="W17" s="269">
        <f t="shared" si="13"/>
        <v>0</v>
      </c>
      <c r="X17" s="270"/>
      <c r="Y17" s="270"/>
      <c r="Z17" s="270"/>
      <c r="AA17" s="261"/>
      <c r="AB17" s="272">
        <f t="shared" si="14"/>
        <v>0</v>
      </c>
      <c r="AC17" s="16"/>
      <c r="AD17" s="16">
        <f>J17*1%</f>
        <v>0</v>
      </c>
      <c r="AE17" s="16">
        <f t="shared" si="15"/>
        <v>0</v>
      </c>
      <c r="AF17" s="27"/>
      <c r="AG17" s="275">
        <f t="shared" si="16"/>
        <v>0</v>
      </c>
      <c r="AH17" s="276">
        <f t="shared" si="17"/>
        <v>0</v>
      </c>
      <c r="AI17" s="261"/>
      <c r="AJ17" s="281"/>
      <c r="AK17" s="280" t="s">
        <v>25</v>
      </c>
      <c r="AL17" s="265">
        <f t="shared" si="18"/>
        <v>0</v>
      </c>
      <c r="AM17" s="273">
        <f t="shared" si="19"/>
        <v>0</v>
      </c>
      <c r="AN17" s="16"/>
      <c r="AO17" s="16"/>
      <c r="AP17" s="16"/>
      <c r="AQ17" s="16"/>
      <c r="AR17" s="16"/>
      <c r="AS17" s="16"/>
      <c r="AT17" s="16"/>
      <c r="AU17" s="16"/>
      <c r="AV17" s="16">
        <f t="shared" si="20"/>
        <v>0</v>
      </c>
      <c r="AW17" s="277"/>
      <c r="AX17" s="277"/>
      <c r="AY17" s="16"/>
      <c r="AZ17" s="16">
        <f t="shared" si="21"/>
        <v>0</v>
      </c>
      <c r="BA17" s="16">
        <f t="shared" si="22"/>
        <v>0</v>
      </c>
      <c r="BB17" s="16"/>
      <c r="BC17" s="16"/>
      <c r="BD17" s="16"/>
      <c r="BE17" s="16"/>
      <c r="BF17" s="16"/>
      <c r="BG17" s="266">
        <f t="shared" si="1"/>
        <v>0</v>
      </c>
      <c r="BH17" s="278">
        <f t="shared" si="2"/>
        <v>0</v>
      </c>
    </row>
    <row r="18" spans="1:60" s="29" customFormat="1" ht="23.1" customHeight="1" x14ac:dyDescent="0.35">
      <c r="A18" s="261">
        <v>4</v>
      </c>
      <c r="B18" s="281" t="s">
        <v>26</v>
      </c>
      <c r="C18" s="280" t="s">
        <v>117</v>
      </c>
      <c r="D18" s="177">
        <v>27000</v>
      </c>
      <c r="E18" s="177">
        <v>1512</v>
      </c>
      <c r="F18" s="16">
        <f t="shared" si="3"/>
        <v>28512</v>
      </c>
      <c r="G18" s="177">
        <v>1512</v>
      </c>
      <c r="H18" s="16">
        <v>0</v>
      </c>
      <c r="I18" s="16">
        <f>SUM(F18+G18)</f>
        <v>30024</v>
      </c>
      <c r="J18" s="16">
        <f t="shared" si="5"/>
        <v>30024</v>
      </c>
      <c r="K18" s="263">
        <f t="shared" si="6"/>
        <v>0</v>
      </c>
      <c r="L18" s="264">
        <v>0</v>
      </c>
      <c r="M18" s="264">
        <v>0</v>
      </c>
      <c r="N18" s="264">
        <v>0</v>
      </c>
      <c r="O18" s="16">
        <f>J18-K18</f>
        <v>30024</v>
      </c>
      <c r="P18" s="265">
        <v>830.69</v>
      </c>
      <c r="Q18" s="16">
        <f t="shared" si="8"/>
        <v>8371.92</v>
      </c>
      <c r="R18" s="16">
        <f t="shared" si="9"/>
        <v>200</v>
      </c>
      <c r="S18" s="16">
        <f t="shared" si="10"/>
        <v>750.6</v>
      </c>
      <c r="T18" s="266">
        <f t="shared" si="0"/>
        <v>4560.92</v>
      </c>
      <c r="U18" s="267">
        <f t="shared" si="11"/>
        <v>14714.13</v>
      </c>
      <c r="V18" s="268">
        <f t="shared" si="12"/>
        <v>7655</v>
      </c>
      <c r="W18" s="269">
        <f t="shared" si="13"/>
        <v>7654.8700000000008</v>
      </c>
      <c r="X18" s="270"/>
      <c r="Y18" s="270"/>
      <c r="Z18" s="271">
        <f t="shared" ref="Z18" si="23">ROUND(V18+W18,2)</f>
        <v>15309.87</v>
      </c>
      <c r="AA18" s="261">
        <v>4</v>
      </c>
      <c r="AB18" s="272">
        <f t="shared" si="14"/>
        <v>3602.8799999999997</v>
      </c>
      <c r="AC18" s="273">
        <v>0</v>
      </c>
      <c r="AD18" s="16">
        <v>100</v>
      </c>
      <c r="AE18" s="16">
        <f t="shared" si="15"/>
        <v>750.6</v>
      </c>
      <c r="AF18" s="274">
        <v>200</v>
      </c>
      <c r="AG18" s="275">
        <f t="shared" si="16"/>
        <v>15309.87</v>
      </c>
      <c r="AH18" s="276">
        <f t="shared" si="17"/>
        <v>7654.9350000000004</v>
      </c>
      <c r="AI18" s="261">
        <v>4</v>
      </c>
      <c r="AJ18" s="281" t="s">
        <v>26</v>
      </c>
      <c r="AK18" s="280" t="s">
        <v>117</v>
      </c>
      <c r="AL18" s="265">
        <f t="shared" si="18"/>
        <v>830.69</v>
      </c>
      <c r="AM18" s="273">
        <f t="shared" si="19"/>
        <v>2702.16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3853.09</v>
      </c>
      <c r="AT18" s="16">
        <v>1816.67</v>
      </c>
      <c r="AU18" s="16"/>
      <c r="AV18" s="16">
        <f t="shared" si="20"/>
        <v>8371.92</v>
      </c>
      <c r="AW18" s="277">
        <v>200</v>
      </c>
      <c r="AX18" s="277"/>
      <c r="AY18" s="16">
        <v>0</v>
      </c>
      <c r="AZ18" s="16">
        <f t="shared" si="21"/>
        <v>200</v>
      </c>
      <c r="BA18" s="16">
        <f t="shared" si="22"/>
        <v>750.6</v>
      </c>
      <c r="BB18" s="16"/>
      <c r="BC18" s="16">
        <v>2998.92</v>
      </c>
      <c r="BD18" s="16">
        <v>1462</v>
      </c>
      <c r="BE18" s="16">
        <v>100</v>
      </c>
      <c r="BF18" s="16"/>
      <c r="BG18" s="266">
        <f t="shared" si="1"/>
        <v>4560.92</v>
      </c>
      <c r="BH18" s="278">
        <f t="shared" si="2"/>
        <v>14714.130000000001</v>
      </c>
    </row>
    <row r="19" spans="1:60" s="29" customFormat="1" ht="23.1" customHeight="1" x14ac:dyDescent="0.35">
      <c r="A19" s="261"/>
      <c r="B19" s="282"/>
      <c r="C19" s="283"/>
      <c r="D19" s="16"/>
      <c r="E19" s="16"/>
      <c r="F19" s="16">
        <f t="shared" si="3"/>
        <v>0</v>
      </c>
      <c r="G19" s="16"/>
      <c r="H19" s="16"/>
      <c r="I19" s="16">
        <f t="shared" si="4"/>
        <v>0</v>
      </c>
      <c r="J19" s="16">
        <f t="shared" si="5"/>
        <v>0</v>
      </c>
      <c r="K19" s="263">
        <f t="shared" si="6"/>
        <v>0</v>
      </c>
      <c r="L19" s="264"/>
      <c r="M19" s="264"/>
      <c r="N19" s="264"/>
      <c r="O19" s="16">
        <f t="shared" si="7"/>
        <v>0</v>
      </c>
      <c r="P19" s="265"/>
      <c r="Q19" s="16">
        <f t="shared" si="8"/>
        <v>0</v>
      </c>
      <c r="R19" s="16">
        <f t="shared" si="9"/>
        <v>0</v>
      </c>
      <c r="S19" s="16">
        <f t="shared" si="10"/>
        <v>0</v>
      </c>
      <c r="T19" s="266">
        <f t="shared" si="0"/>
        <v>0</v>
      </c>
      <c r="U19" s="267">
        <f t="shared" si="11"/>
        <v>0</v>
      </c>
      <c r="V19" s="268">
        <f t="shared" si="12"/>
        <v>0</v>
      </c>
      <c r="W19" s="269">
        <f t="shared" si="13"/>
        <v>0</v>
      </c>
      <c r="X19" s="270"/>
      <c r="Y19" s="270"/>
      <c r="Z19" s="271"/>
      <c r="AA19" s="261"/>
      <c r="AB19" s="272">
        <f t="shared" si="14"/>
        <v>0</v>
      </c>
      <c r="AC19" s="16"/>
      <c r="AD19" s="33"/>
      <c r="AE19" s="16">
        <f t="shared" si="15"/>
        <v>0</v>
      </c>
      <c r="AF19" s="27"/>
      <c r="AG19" s="275">
        <f t="shared" si="16"/>
        <v>0</v>
      </c>
      <c r="AH19" s="276">
        <f t="shared" si="17"/>
        <v>0</v>
      </c>
      <c r="AI19" s="261"/>
      <c r="AJ19" s="282"/>
      <c r="AK19" s="283"/>
      <c r="AL19" s="265">
        <f t="shared" si="18"/>
        <v>0</v>
      </c>
      <c r="AM19" s="273">
        <f t="shared" si="19"/>
        <v>0</v>
      </c>
      <c r="AN19" s="16"/>
      <c r="AO19" s="16"/>
      <c r="AP19" s="16"/>
      <c r="AQ19" s="16"/>
      <c r="AR19" s="16"/>
      <c r="AS19" s="16"/>
      <c r="AT19" s="16"/>
      <c r="AU19" s="16"/>
      <c r="AV19" s="16">
        <f t="shared" si="20"/>
        <v>0</v>
      </c>
      <c r="AW19" s="277"/>
      <c r="AX19" s="277"/>
      <c r="AY19" s="16"/>
      <c r="AZ19" s="16">
        <f t="shared" si="21"/>
        <v>0</v>
      </c>
      <c r="BA19" s="16">
        <f t="shared" si="22"/>
        <v>0</v>
      </c>
      <c r="BB19" s="16"/>
      <c r="BC19" s="16"/>
      <c r="BD19" s="16"/>
      <c r="BE19" s="16"/>
      <c r="BF19" s="16"/>
      <c r="BG19" s="266">
        <f t="shared" si="1"/>
        <v>0</v>
      </c>
      <c r="BH19" s="278">
        <f t="shared" si="2"/>
        <v>0</v>
      </c>
    </row>
    <row r="20" spans="1:60" s="29" customFormat="1" ht="23.1" customHeight="1" x14ac:dyDescent="0.35">
      <c r="A20" s="261">
        <v>5</v>
      </c>
      <c r="B20" s="282" t="s">
        <v>144</v>
      </c>
      <c r="C20" s="283" t="s">
        <v>153</v>
      </c>
      <c r="D20" s="16">
        <v>17553</v>
      </c>
      <c r="E20" s="16">
        <v>702</v>
      </c>
      <c r="F20" s="16">
        <f t="shared" si="3"/>
        <v>18255</v>
      </c>
      <c r="G20" s="16">
        <v>702</v>
      </c>
      <c r="H20" s="16"/>
      <c r="I20" s="16">
        <f t="shared" si="4"/>
        <v>18957</v>
      </c>
      <c r="J20" s="16">
        <f t="shared" si="5"/>
        <v>18957</v>
      </c>
      <c r="K20" s="263">
        <f t="shared" si="6"/>
        <v>0</v>
      </c>
      <c r="L20" s="264">
        <v>0</v>
      </c>
      <c r="M20" s="264">
        <v>0</v>
      </c>
      <c r="N20" s="264">
        <v>0</v>
      </c>
      <c r="O20" s="16">
        <f t="shared" si="7"/>
        <v>18957</v>
      </c>
      <c r="P20" s="265"/>
      <c r="Q20" s="16">
        <f t="shared" si="8"/>
        <v>1706.1299999999999</v>
      </c>
      <c r="R20" s="16">
        <f t="shared" si="9"/>
        <v>1860.42</v>
      </c>
      <c r="S20" s="16">
        <f t="shared" si="10"/>
        <v>473.92</v>
      </c>
      <c r="T20" s="266">
        <f t="shared" si="0"/>
        <v>254.71</v>
      </c>
      <c r="U20" s="267">
        <f t="shared" si="11"/>
        <v>4295.18</v>
      </c>
      <c r="V20" s="268">
        <f t="shared" si="12"/>
        <v>7331</v>
      </c>
      <c r="W20" s="269">
        <f t="shared" si="13"/>
        <v>7330.82</v>
      </c>
      <c r="X20" s="270"/>
      <c r="Y20" s="270"/>
      <c r="Z20" s="271"/>
      <c r="AA20" s="261">
        <v>5</v>
      </c>
      <c r="AB20" s="272">
        <f t="shared" si="14"/>
        <v>2274.8399999999997</v>
      </c>
      <c r="AC20" s="273"/>
      <c r="AD20" s="16">
        <v>100</v>
      </c>
      <c r="AE20" s="16">
        <f t="shared" si="15"/>
        <v>473.93</v>
      </c>
      <c r="AF20" s="274">
        <v>200</v>
      </c>
      <c r="AG20" s="275">
        <f t="shared" si="16"/>
        <v>14661.82</v>
      </c>
      <c r="AH20" s="276">
        <f t="shared" si="17"/>
        <v>7330.91</v>
      </c>
      <c r="AI20" s="261">
        <v>5</v>
      </c>
      <c r="AJ20" s="282" t="s">
        <v>144</v>
      </c>
      <c r="AK20" s="283" t="s">
        <v>153</v>
      </c>
      <c r="AL20" s="265">
        <f t="shared" si="18"/>
        <v>0</v>
      </c>
      <c r="AM20" s="273">
        <f t="shared" si="19"/>
        <v>1706.1299999999999</v>
      </c>
      <c r="AN20" s="16"/>
      <c r="AO20" s="16"/>
      <c r="AP20" s="16"/>
      <c r="AQ20" s="16"/>
      <c r="AR20" s="16"/>
      <c r="AS20" s="16"/>
      <c r="AT20" s="16"/>
      <c r="AU20" s="16"/>
      <c r="AV20" s="16">
        <f t="shared" si="20"/>
        <v>1706.1299999999999</v>
      </c>
      <c r="AW20" s="277">
        <v>200</v>
      </c>
      <c r="AX20" s="277"/>
      <c r="AY20" s="16">
        <v>1660.42</v>
      </c>
      <c r="AZ20" s="16">
        <f t="shared" si="21"/>
        <v>1860.42</v>
      </c>
      <c r="BA20" s="16">
        <f t="shared" si="22"/>
        <v>473.92</v>
      </c>
      <c r="BB20" s="16"/>
      <c r="BC20" s="16"/>
      <c r="BD20" s="16"/>
      <c r="BE20" s="16">
        <v>254.71</v>
      </c>
      <c r="BF20" s="16"/>
      <c r="BG20" s="266">
        <f t="shared" si="1"/>
        <v>254.71</v>
      </c>
      <c r="BH20" s="278">
        <f t="shared" si="2"/>
        <v>4295.18</v>
      </c>
    </row>
    <row r="21" spans="1:60" s="29" customFormat="1" ht="23.1" customHeight="1" x14ac:dyDescent="0.35">
      <c r="A21" s="261"/>
      <c r="B21" s="282"/>
      <c r="C21" s="283" t="s">
        <v>154</v>
      </c>
      <c r="D21" s="16"/>
      <c r="E21" s="16"/>
      <c r="F21" s="16">
        <f t="shared" si="3"/>
        <v>0</v>
      </c>
      <c r="G21" s="16"/>
      <c r="H21" s="16"/>
      <c r="I21" s="16">
        <f t="shared" si="4"/>
        <v>0</v>
      </c>
      <c r="J21" s="16">
        <f t="shared" si="5"/>
        <v>0</v>
      </c>
      <c r="K21" s="263">
        <f t="shared" si="6"/>
        <v>0</v>
      </c>
      <c r="L21" s="264"/>
      <c r="M21" s="264"/>
      <c r="N21" s="264"/>
      <c r="O21" s="16">
        <f t="shared" si="7"/>
        <v>0</v>
      </c>
      <c r="P21" s="265"/>
      <c r="Q21" s="16">
        <f t="shared" si="8"/>
        <v>0</v>
      </c>
      <c r="R21" s="16">
        <f t="shared" si="9"/>
        <v>0</v>
      </c>
      <c r="S21" s="16">
        <f t="shared" si="10"/>
        <v>0</v>
      </c>
      <c r="T21" s="266">
        <f t="shared" si="0"/>
        <v>0</v>
      </c>
      <c r="U21" s="267">
        <f t="shared" si="11"/>
        <v>0</v>
      </c>
      <c r="V21" s="268">
        <f t="shared" si="12"/>
        <v>0</v>
      </c>
      <c r="W21" s="269">
        <f t="shared" si="13"/>
        <v>0</v>
      </c>
      <c r="X21" s="270"/>
      <c r="Y21" s="270"/>
      <c r="Z21" s="271"/>
      <c r="AA21" s="261"/>
      <c r="AB21" s="272">
        <f t="shared" si="14"/>
        <v>0</v>
      </c>
      <c r="AC21" s="273"/>
      <c r="AD21" s="16"/>
      <c r="AE21" s="16">
        <f t="shared" si="15"/>
        <v>0</v>
      </c>
      <c r="AF21" s="27"/>
      <c r="AG21" s="275">
        <f t="shared" si="16"/>
        <v>0</v>
      </c>
      <c r="AH21" s="276">
        <f t="shared" si="17"/>
        <v>0</v>
      </c>
      <c r="AI21" s="261"/>
      <c r="AJ21" s="282"/>
      <c r="AK21" s="283" t="s">
        <v>154</v>
      </c>
      <c r="AL21" s="265">
        <f t="shared" si="18"/>
        <v>0</v>
      </c>
      <c r="AM21" s="273">
        <f t="shared" si="19"/>
        <v>0</v>
      </c>
      <c r="AN21" s="16"/>
      <c r="AO21" s="16"/>
      <c r="AP21" s="16"/>
      <c r="AQ21" s="16"/>
      <c r="AR21" s="16"/>
      <c r="AS21" s="16"/>
      <c r="AT21" s="16"/>
      <c r="AU21" s="16"/>
      <c r="AV21" s="16">
        <f t="shared" si="20"/>
        <v>0</v>
      </c>
      <c r="AW21" s="277"/>
      <c r="AX21" s="277"/>
      <c r="AY21" s="16"/>
      <c r="AZ21" s="16">
        <f t="shared" si="21"/>
        <v>0</v>
      </c>
      <c r="BA21" s="16">
        <f t="shared" si="22"/>
        <v>0</v>
      </c>
      <c r="BB21" s="16"/>
      <c r="BC21" s="16"/>
      <c r="BD21" s="16"/>
      <c r="BE21" s="16"/>
      <c r="BF21" s="16"/>
      <c r="BG21" s="266">
        <f t="shared" si="1"/>
        <v>0</v>
      </c>
      <c r="BH21" s="278">
        <f t="shared" si="2"/>
        <v>0</v>
      </c>
    </row>
    <row r="22" spans="1:60" s="29" customFormat="1" ht="23.1" customHeight="1" x14ac:dyDescent="0.35">
      <c r="A22" s="261">
        <v>6</v>
      </c>
      <c r="B22" s="282" t="s">
        <v>145</v>
      </c>
      <c r="C22" s="283" t="s">
        <v>155</v>
      </c>
      <c r="D22" s="16">
        <v>27000</v>
      </c>
      <c r="E22" s="16">
        <v>1512</v>
      </c>
      <c r="F22" s="16">
        <f t="shared" si="3"/>
        <v>28512</v>
      </c>
      <c r="G22" s="16">
        <v>1512</v>
      </c>
      <c r="H22" s="16"/>
      <c r="I22" s="16">
        <f t="shared" si="4"/>
        <v>30024</v>
      </c>
      <c r="J22" s="16">
        <f t="shared" si="5"/>
        <v>30024</v>
      </c>
      <c r="K22" s="263">
        <f t="shared" si="6"/>
        <v>0</v>
      </c>
      <c r="L22" s="264">
        <v>0</v>
      </c>
      <c r="M22" s="264">
        <v>0</v>
      </c>
      <c r="N22" s="264">
        <v>0</v>
      </c>
      <c r="O22" s="16">
        <f t="shared" si="7"/>
        <v>30024</v>
      </c>
      <c r="P22" s="265">
        <v>830.69</v>
      </c>
      <c r="Q22" s="16">
        <f t="shared" si="8"/>
        <v>2702.16</v>
      </c>
      <c r="R22" s="16">
        <f t="shared" si="9"/>
        <v>200</v>
      </c>
      <c r="S22" s="16">
        <f t="shared" si="10"/>
        <v>750.6</v>
      </c>
      <c r="T22" s="266">
        <f t="shared" si="0"/>
        <v>250.55</v>
      </c>
      <c r="U22" s="267">
        <f t="shared" si="11"/>
        <v>4734</v>
      </c>
      <c r="V22" s="268">
        <f t="shared" si="12"/>
        <v>12645</v>
      </c>
      <c r="W22" s="269">
        <f t="shared" si="13"/>
        <v>12645</v>
      </c>
      <c r="X22" s="270"/>
      <c r="Y22" s="270"/>
      <c r="Z22" s="271"/>
      <c r="AA22" s="261">
        <v>6</v>
      </c>
      <c r="AB22" s="272">
        <f t="shared" si="14"/>
        <v>3602.8799999999997</v>
      </c>
      <c r="AC22" s="273"/>
      <c r="AD22" s="16">
        <v>100</v>
      </c>
      <c r="AE22" s="16">
        <f t="shared" si="15"/>
        <v>750.6</v>
      </c>
      <c r="AF22" s="274">
        <v>200</v>
      </c>
      <c r="AG22" s="275">
        <f t="shared" si="16"/>
        <v>25290</v>
      </c>
      <c r="AH22" s="276">
        <f t="shared" si="17"/>
        <v>12645</v>
      </c>
      <c r="AI22" s="261">
        <v>6</v>
      </c>
      <c r="AJ22" s="282" t="s">
        <v>145</v>
      </c>
      <c r="AK22" s="283" t="s">
        <v>155</v>
      </c>
      <c r="AL22" s="265">
        <f t="shared" si="18"/>
        <v>830.69</v>
      </c>
      <c r="AM22" s="273">
        <f t="shared" si="19"/>
        <v>2702.16</v>
      </c>
      <c r="AN22" s="16"/>
      <c r="AO22" s="16"/>
      <c r="AP22" s="16"/>
      <c r="AQ22" s="16"/>
      <c r="AR22" s="16"/>
      <c r="AS22" s="16"/>
      <c r="AT22" s="16"/>
      <c r="AU22" s="16"/>
      <c r="AV22" s="16">
        <f t="shared" si="20"/>
        <v>2702.16</v>
      </c>
      <c r="AW22" s="277">
        <v>200</v>
      </c>
      <c r="AX22" s="277"/>
      <c r="AY22" s="16"/>
      <c r="AZ22" s="16">
        <f t="shared" si="21"/>
        <v>200</v>
      </c>
      <c r="BA22" s="16">
        <f t="shared" si="22"/>
        <v>750.6</v>
      </c>
      <c r="BB22" s="16"/>
      <c r="BC22" s="16"/>
      <c r="BD22" s="16"/>
      <c r="BE22" s="16">
        <v>250.55</v>
      </c>
      <c r="BF22" s="16"/>
      <c r="BG22" s="266">
        <f t="shared" si="1"/>
        <v>250.55</v>
      </c>
      <c r="BH22" s="278">
        <f t="shared" si="2"/>
        <v>4734</v>
      </c>
    </row>
    <row r="23" spans="1:60" s="29" customFormat="1" ht="23.1" customHeight="1" x14ac:dyDescent="0.35">
      <c r="A23" s="261"/>
      <c r="B23" s="282"/>
      <c r="C23" s="283"/>
      <c r="D23" s="16"/>
      <c r="E23" s="16"/>
      <c r="F23" s="16">
        <f t="shared" si="3"/>
        <v>0</v>
      </c>
      <c r="G23" s="16"/>
      <c r="H23" s="16"/>
      <c r="I23" s="16">
        <f t="shared" si="4"/>
        <v>0</v>
      </c>
      <c r="J23" s="16">
        <f t="shared" si="5"/>
        <v>0</v>
      </c>
      <c r="K23" s="263">
        <f t="shared" si="6"/>
        <v>0</v>
      </c>
      <c r="L23" s="264"/>
      <c r="M23" s="264"/>
      <c r="N23" s="264"/>
      <c r="O23" s="16">
        <f t="shared" si="7"/>
        <v>0</v>
      </c>
      <c r="P23" s="265"/>
      <c r="Q23" s="16">
        <f t="shared" si="8"/>
        <v>0</v>
      </c>
      <c r="R23" s="16">
        <f t="shared" si="9"/>
        <v>0</v>
      </c>
      <c r="S23" s="16">
        <f t="shared" si="10"/>
        <v>0</v>
      </c>
      <c r="T23" s="266">
        <f t="shared" si="0"/>
        <v>0</v>
      </c>
      <c r="U23" s="267">
        <f t="shared" si="11"/>
        <v>0</v>
      </c>
      <c r="V23" s="268">
        <f t="shared" si="12"/>
        <v>0</v>
      </c>
      <c r="W23" s="269">
        <f t="shared" si="13"/>
        <v>0</v>
      </c>
      <c r="X23" s="270"/>
      <c r="Y23" s="270"/>
      <c r="Z23" s="271"/>
      <c r="AA23" s="261"/>
      <c r="AB23" s="272">
        <f t="shared" si="14"/>
        <v>0</v>
      </c>
      <c r="AC23" s="273"/>
      <c r="AD23" s="16"/>
      <c r="AE23" s="16">
        <f t="shared" si="15"/>
        <v>0</v>
      </c>
      <c r="AF23" s="27"/>
      <c r="AG23" s="275">
        <f t="shared" si="16"/>
        <v>0</v>
      </c>
      <c r="AH23" s="276">
        <f t="shared" si="17"/>
        <v>0</v>
      </c>
      <c r="AI23" s="261"/>
      <c r="AJ23" s="282"/>
      <c r="AK23" s="283"/>
      <c r="AL23" s="265">
        <f t="shared" si="18"/>
        <v>0</v>
      </c>
      <c r="AM23" s="273">
        <f t="shared" si="19"/>
        <v>0</v>
      </c>
      <c r="AN23" s="16"/>
      <c r="AO23" s="16"/>
      <c r="AP23" s="16"/>
      <c r="AQ23" s="16"/>
      <c r="AR23" s="16"/>
      <c r="AS23" s="16"/>
      <c r="AT23" s="16"/>
      <c r="AU23" s="16"/>
      <c r="AV23" s="16">
        <f t="shared" si="20"/>
        <v>0</v>
      </c>
      <c r="AW23" s="277"/>
      <c r="AX23" s="277"/>
      <c r="AY23" s="16"/>
      <c r="AZ23" s="16">
        <f t="shared" si="21"/>
        <v>0</v>
      </c>
      <c r="BA23" s="16">
        <f t="shared" si="22"/>
        <v>0</v>
      </c>
      <c r="BB23" s="16"/>
      <c r="BC23" s="16"/>
      <c r="BD23" s="16"/>
      <c r="BE23" s="16"/>
      <c r="BF23" s="16"/>
      <c r="BG23" s="266">
        <f t="shared" si="1"/>
        <v>0</v>
      </c>
      <c r="BH23" s="278">
        <f t="shared" si="2"/>
        <v>0</v>
      </c>
    </row>
    <row r="24" spans="1:60" s="29" customFormat="1" ht="23.1" customHeight="1" x14ac:dyDescent="0.35">
      <c r="A24" s="261">
        <v>7</v>
      </c>
      <c r="B24" s="281" t="s">
        <v>29</v>
      </c>
      <c r="C24" s="280" t="s">
        <v>24</v>
      </c>
      <c r="D24" s="16">
        <v>19744</v>
      </c>
      <c r="E24" s="16">
        <v>790</v>
      </c>
      <c r="F24" s="16">
        <f t="shared" si="3"/>
        <v>20534</v>
      </c>
      <c r="G24" s="16">
        <v>914</v>
      </c>
      <c r="H24" s="16">
        <v>194</v>
      </c>
      <c r="I24" s="16">
        <f t="shared" si="4"/>
        <v>21448</v>
      </c>
      <c r="J24" s="16">
        <f t="shared" si="5"/>
        <v>21642</v>
      </c>
      <c r="K24" s="263">
        <f t="shared" si="6"/>
        <v>0</v>
      </c>
      <c r="L24" s="264">
        <v>0</v>
      </c>
      <c r="M24" s="264">
        <v>0</v>
      </c>
      <c r="N24" s="264">
        <v>0</v>
      </c>
      <c r="O24" s="16">
        <f t="shared" si="7"/>
        <v>21642</v>
      </c>
      <c r="P24" s="265">
        <v>0</v>
      </c>
      <c r="Q24" s="16">
        <f t="shared" si="8"/>
        <v>4976.38</v>
      </c>
      <c r="R24" s="16">
        <f t="shared" si="9"/>
        <v>2246.06</v>
      </c>
      <c r="S24" s="16">
        <f t="shared" si="10"/>
        <v>541.04999999999995</v>
      </c>
      <c r="T24" s="266">
        <f t="shared" si="0"/>
        <v>7597.51</v>
      </c>
      <c r="U24" s="267">
        <f t="shared" si="11"/>
        <v>15361</v>
      </c>
      <c r="V24" s="268">
        <f t="shared" si="12"/>
        <v>3141</v>
      </c>
      <c r="W24" s="269">
        <f t="shared" si="13"/>
        <v>3140</v>
      </c>
      <c r="X24" s="270"/>
      <c r="Y24" s="270"/>
      <c r="Z24" s="271">
        <f t="shared" ref="Z24" si="24">ROUND(V24+W24,2)</f>
        <v>6281</v>
      </c>
      <c r="AA24" s="261">
        <v>7</v>
      </c>
      <c r="AB24" s="272">
        <f t="shared" si="14"/>
        <v>2597.04</v>
      </c>
      <c r="AC24" s="273">
        <v>0</v>
      </c>
      <c r="AD24" s="16">
        <v>100</v>
      </c>
      <c r="AE24" s="16">
        <f t="shared" si="15"/>
        <v>541.04999999999995</v>
      </c>
      <c r="AF24" s="274">
        <v>200</v>
      </c>
      <c r="AG24" s="275">
        <f t="shared" si="16"/>
        <v>6281</v>
      </c>
      <c r="AH24" s="276">
        <f t="shared" si="17"/>
        <v>3140.5</v>
      </c>
      <c r="AI24" s="261">
        <v>7</v>
      </c>
      <c r="AJ24" s="281" t="s">
        <v>29</v>
      </c>
      <c r="AK24" s="280" t="s">
        <v>24</v>
      </c>
      <c r="AL24" s="265">
        <f t="shared" si="18"/>
        <v>0</v>
      </c>
      <c r="AM24" s="273">
        <f t="shared" si="19"/>
        <v>1947.78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3028.6</v>
      </c>
      <c r="AT24" s="16"/>
      <c r="AU24" s="16">
        <v>0</v>
      </c>
      <c r="AV24" s="16">
        <f t="shared" si="20"/>
        <v>4976.38</v>
      </c>
      <c r="AW24" s="277">
        <v>400</v>
      </c>
      <c r="AX24" s="277"/>
      <c r="AY24" s="16">
        <v>1846.06</v>
      </c>
      <c r="AZ24" s="16">
        <f t="shared" si="21"/>
        <v>2246.06</v>
      </c>
      <c r="BA24" s="16">
        <f t="shared" si="22"/>
        <v>541.04999999999995</v>
      </c>
      <c r="BB24" s="16">
        <v>0</v>
      </c>
      <c r="BC24" s="16">
        <v>6313.51</v>
      </c>
      <c r="BD24" s="16">
        <v>1184</v>
      </c>
      <c r="BE24" s="16">
        <v>100</v>
      </c>
      <c r="BF24" s="16">
        <v>0</v>
      </c>
      <c r="BG24" s="266">
        <f t="shared" si="1"/>
        <v>7597.51</v>
      </c>
      <c r="BH24" s="278">
        <f t="shared" si="2"/>
        <v>15361</v>
      </c>
    </row>
    <row r="25" spans="1:60" s="29" customFormat="1" ht="23.1" customHeight="1" x14ac:dyDescent="0.35">
      <c r="A25" s="261"/>
      <c r="B25" s="281"/>
      <c r="C25" s="280" t="s">
        <v>30</v>
      </c>
      <c r="D25" s="16"/>
      <c r="E25" s="16"/>
      <c r="F25" s="16">
        <f t="shared" si="3"/>
        <v>0</v>
      </c>
      <c r="G25" s="16"/>
      <c r="H25" s="16" t="s">
        <v>179</v>
      </c>
      <c r="I25" s="16">
        <f t="shared" si="4"/>
        <v>0</v>
      </c>
      <c r="J25" s="16"/>
      <c r="K25" s="263">
        <f t="shared" si="6"/>
        <v>0</v>
      </c>
      <c r="L25" s="264"/>
      <c r="M25" s="264"/>
      <c r="N25" s="264"/>
      <c r="O25" s="16">
        <f t="shared" si="7"/>
        <v>0</v>
      </c>
      <c r="P25" s="265"/>
      <c r="Q25" s="16">
        <f t="shared" si="8"/>
        <v>0</v>
      </c>
      <c r="R25" s="16">
        <f t="shared" si="9"/>
        <v>0</v>
      </c>
      <c r="S25" s="16">
        <f t="shared" si="10"/>
        <v>0</v>
      </c>
      <c r="T25" s="266">
        <f t="shared" si="0"/>
        <v>0</v>
      </c>
      <c r="U25" s="267">
        <f t="shared" si="11"/>
        <v>0</v>
      </c>
      <c r="V25" s="268"/>
      <c r="W25" s="269"/>
      <c r="X25" s="270"/>
      <c r="Y25" s="270"/>
      <c r="Z25" s="271"/>
      <c r="AA25" s="261"/>
      <c r="AB25" s="272">
        <f t="shared" si="14"/>
        <v>0</v>
      </c>
      <c r="AC25" s="16"/>
      <c r="AD25" s="16">
        <f>J25*1%</f>
        <v>0</v>
      </c>
      <c r="AE25" s="16">
        <f t="shared" si="15"/>
        <v>0</v>
      </c>
      <c r="AF25" s="27"/>
      <c r="AG25" s="275"/>
      <c r="AH25" s="276"/>
      <c r="AI25" s="261"/>
      <c r="AJ25" s="281"/>
      <c r="AK25" s="280" t="s">
        <v>30</v>
      </c>
      <c r="AL25" s="265">
        <f t="shared" si="18"/>
        <v>0</v>
      </c>
      <c r="AM25" s="273">
        <f t="shared" si="19"/>
        <v>0</v>
      </c>
      <c r="AN25" s="16"/>
      <c r="AO25" s="16"/>
      <c r="AP25" s="16"/>
      <c r="AQ25" s="16"/>
      <c r="AR25" s="16"/>
      <c r="AS25" s="16"/>
      <c r="AT25" s="16"/>
      <c r="AU25" s="16"/>
      <c r="AV25" s="16">
        <f t="shared" si="20"/>
        <v>0</v>
      </c>
      <c r="AW25" s="277"/>
      <c r="AX25" s="277"/>
      <c r="AY25" s="284"/>
      <c r="AZ25" s="16">
        <f t="shared" si="21"/>
        <v>0</v>
      </c>
      <c r="BA25" s="16">
        <f t="shared" si="22"/>
        <v>0</v>
      </c>
      <c r="BB25" s="16"/>
      <c r="BC25" s="16"/>
      <c r="BD25" s="16"/>
      <c r="BE25" s="16"/>
      <c r="BF25" s="16"/>
      <c r="BG25" s="266">
        <f t="shared" si="1"/>
        <v>0</v>
      </c>
      <c r="BH25" s="278">
        <f t="shared" si="2"/>
        <v>0</v>
      </c>
    </row>
    <row r="26" spans="1:60" s="29" customFormat="1" ht="23.1" customHeight="1" x14ac:dyDescent="0.35">
      <c r="A26" s="261">
        <v>8</v>
      </c>
      <c r="B26" s="281" t="s">
        <v>31</v>
      </c>
      <c r="C26" s="280" t="s">
        <v>118</v>
      </c>
      <c r="D26" s="177">
        <v>23176</v>
      </c>
      <c r="E26" s="177">
        <v>1205</v>
      </c>
      <c r="F26" s="16">
        <f t="shared" si="3"/>
        <v>24381</v>
      </c>
      <c r="G26" s="177">
        <v>1205</v>
      </c>
      <c r="H26" s="16">
        <v>0</v>
      </c>
      <c r="I26" s="16">
        <f t="shared" si="4"/>
        <v>25586</v>
      </c>
      <c r="J26" s="16">
        <f t="shared" si="5"/>
        <v>25586</v>
      </c>
      <c r="K26" s="263">
        <f t="shared" si="6"/>
        <v>0</v>
      </c>
      <c r="L26" s="264">
        <v>0</v>
      </c>
      <c r="M26" s="264">
        <v>0</v>
      </c>
      <c r="N26" s="264">
        <v>0</v>
      </c>
      <c r="O26" s="16">
        <f t="shared" si="7"/>
        <v>25586</v>
      </c>
      <c r="P26" s="265">
        <v>241.54</v>
      </c>
      <c r="Q26" s="16">
        <f t="shared" si="8"/>
        <v>2302.7399999999998</v>
      </c>
      <c r="R26" s="16">
        <f t="shared" si="9"/>
        <v>200</v>
      </c>
      <c r="S26" s="16">
        <f t="shared" si="10"/>
        <v>639.65</v>
      </c>
      <c r="T26" s="266">
        <f t="shared" si="0"/>
        <v>200</v>
      </c>
      <c r="U26" s="267">
        <f t="shared" si="11"/>
        <v>3583.93</v>
      </c>
      <c r="V26" s="268">
        <f t="shared" si="12"/>
        <v>11001</v>
      </c>
      <c r="W26" s="269">
        <f t="shared" si="13"/>
        <v>11001.07</v>
      </c>
      <c r="X26" s="270"/>
      <c r="Y26" s="270"/>
      <c r="Z26" s="271">
        <f t="shared" ref="Z26" si="25">ROUND(V26+W26,2)</f>
        <v>22002.07</v>
      </c>
      <c r="AA26" s="261">
        <v>8</v>
      </c>
      <c r="AB26" s="272">
        <f t="shared" si="14"/>
        <v>3070.3199999999997</v>
      </c>
      <c r="AC26" s="273">
        <v>0</v>
      </c>
      <c r="AD26" s="16">
        <v>100</v>
      </c>
      <c r="AE26" s="16">
        <f t="shared" si="15"/>
        <v>639.65</v>
      </c>
      <c r="AF26" s="274">
        <v>200</v>
      </c>
      <c r="AG26" s="275">
        <f t="shared" si="16"/>
        <v>22002.07</v>
      </c>
      <c r="AH26" s="276">
        <f t="shared" si="17"/>
        <v>11001.035</v>
      </c>
      <c r="AI26" s="261">
        <v>8</v>
      </c>
      <c r="AJ26" s="281" t="s">
        <v>31</v>
      </c>
      <c r="AK26" s="280" t="s">
        <v>118</v>
      </c>
      <c r="AL26" s="265">
        <f t="shared" si="18"/>
        <v>241.54</v>
      </c>
      <c r="AM26" s="273">
        <f t="shared" si="19"/>
        <v>2302.7399999999998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/>
      <c r="AU26" s="16">
        <v>0</v>
      </c>
      <c r="AV26" s="16">
        <f t="shared" si="20"/>
        <v>2302.7399999999998</v>
      </c>
      <c r="AW26" s="277">
        <v>200</v>
      </c>
      <c r="AX26" s="277"/>
      <c r="AY26" s="16">
        <v>0</v>
      </c>
      <c r="AZ26" s="16">
        <f t="shared" si="21"/>
        <v>200</v>
      </c>
      <c r="BA26" s="16">
        <f t="shared" si="22"/>
        <v>639.65</v>
      </c>
      <c r="BB26" s="16"/>
      <c r="BC26" s="16">
        <v>0</v>
      </c>
      <c r="BD26" s="16">
        <v>100</v>
      </c>
      <c r="BE26" s="16">
        <v>100</v>
      </c>
      <c r="BF26" s="16"/>
      <c r="BG26" s="266">
        <f t="shared" si="1"/>
        <v>200</v>
      </c>
      <c r="BH26" s="278">
        <f t="shared" si="2"/>
        <v>3583.93</v>
      </c>
    </row>
    <row r="27" spans="1:60" s="29" customFormat="1" ht="23.1" customHeight="1" x14ac:dyDescent="0.35">
      <c r="A27" s="261"/>
      <c r="B27" s="282"/>
      <c r="C27" s="283" t="s">
        <v>28</v>
      </c>
      <c r="D27" s="16"/>
      <c r="E27" s="16"/>
      <c r="F27" s="16">
        <f t="shared" si="3"/>
        <v>0</v>
      </c>
      <c r="G27" s="16"/>
      <c r="H27" s="16"/>
      <c r="I27" s="16">
        <f t="shared" si="4"/>
        <v>0</v>
      </c>
      <c r="J27" s="16">
        <f t="shared" si="5"/>
        <v>0</v>
      </c>
      <c r="K27" s="263">
        <f t="shared" si="6"/>
        <v>0</v>
      </c>
      <c r="L27" s="264"/>
      <c r="M27" s="264"/>
      <c r="N27" s="264"/>
      <c r="O27" s="16">
        <f t="shared" si="7"/>
        <v>0</v>
      </c>
      <c r="P27" s="265"/>
      <c r="Q27" s="16">
        <f>SUM(AM27:AU27)</f>
        <v>0</v>
      </c>
      <c r="R27" s="16">
        <f t="shared" si="9"/>
        <v>0</v>
      </c>
      <c r="S27" s="16">
        <f t="shared" si="10"/>
        <v>0</v>
      </c>
      <c r="T27" s="266">
        <f t="shared" si="0"/>
        <v>0</v>
      </c>
      <c r="U27" s="267">
        <f t="shared" si="11"/>
        <v>0</v>
      </c>
      <c r="V27" s="268">
        <f t="shared" si="12"/>
        <v>0</v>
      </c>
      <c r="W27" s="269">
        <f t="shared" si="13"/>
        <v>0</v>
      </c>
      <c r="X27" s="270"/>
      <c r="Y27" s="270"/>
      <c r="Z27" s="271"/>
      <c r="AA27" s="261"/>
      <c r="AB27" s="272">
        <f t="shared" si="14"/>
        <v>0</v>
      </c>
      <c r="AC27" s="16"/>
      <c r="AD27" s="33"/>
      <c r="AE27" s="16">
        <f t="shared" si="15"/>
        <v>0</v>
      </c>
      <c r="AF27" s="27"/>
      <c r="AG27" s="275">
        <f t="shared" si="16"/>
        <v>0</v>
      </c>
      <c r="AH27" s="276">
        <f t="shared" si="17"/>
        <v>0</v>
      </c>
      <c r="AI27" s="261"/>
      <c r="AJ27" s="282"/>
      <c r="AK27" s="283" t="s">
        <v>28</v>
      </c>
      <c r="AL27" s="265">
        <f t="shared" si="18"/>
        <v>0</v>
      </c>
      <c r="AM27" s="273">
        <f t="shared" si="19"/>
        <v>0</v>
      </c>
      <c r="AN27" s="16"/>
      <c r="AO27" s="16"/>
      <c r="AP27" s="16"/>
      <c r="AQ27" s="16"/>
      <c r="AR27" s="16"/>
      <c r="AS27" s="16"/>
      <c r="AT27" s="16"/>
      <c r="AU27" s="16"/>
      <c r="AV27" s="16">
        <f t="shared" si="20"/>
        <v>0</v>
      </c>
      <c r="AW27" s="277"/>
      <c r="AX27" s="277"/>
      <c r="AY27" s="16"/>
      <c r="AZ27" s="16">
        <f t="shared" si="21"/>
        <v>0</v>
      </c>
      <c r="BA27" s="16">
        <f t="shared" si="22"/>
        <v>0</v>
      </c>
      <c r="BB27" s="16"/>
      <c r="BC27" s="16"/>
      <c r="BD27" s="16"/>
      <c r="BE27" s="16"/>
      <c r="BF27" s="16"/>
      <c r="BG27" s="266">
        <f t="shared" si="1"/>
        <v>0</v>
      </c>
      <c r="BH27" s="278">
        <f t="shared" si="2"/>
        <v>0</v>
      </c>
    </row>
    <row r="28" spans="1:60" s="29" customFormat="1" ht="23.1" customHeight="1" x14ac:dyDescent="0.35">
      <c r="A28" s="261">
        <v>9</v>
      </c>
      <c r="B28" s="281" t="s">
        <v>32</v>
      </c>
      <c r="C28" s="280" t="s">
        <v>27</v>
      </c>
      <c r="D28" s="16">
        <v>13819</v>
      </c>
      <c r="E28" s="16">
        <v>553</v>
      </c>
      <c r="F28" s="16">
        <f t="shared" si="3"/>
        <v>14372</v>
      </c>
      <c r="G28" s="16">
        <v>553</v>
      </c>
      <c r="H28" s="16">
        <v>110</v>
      </c>
      <c r="I28" s="16">
        <f t="shared" si="4"/>
        <v>14925</v>
      </c>
      <c r="J28" s="16">
        <f t="shared" si="5"/>
        <v>15035</v>
      </c>
      <c r="K28" s="263">
        <f t="shared" si="6"/>
        <v>0</v>
      </c>
      <c r="L28" s="264">
        <v>0</v>
      </c>
      <c r="M28" s="264">
        <v>0</v>
      </c>
      <c r="N28" s="264">
        <v>0</v>
      </c>
      <c r="O28" s="16">
        <f t="shared" si="7"/>
        <v>15035</v>
      </c>
      <c r="P28" s="265">
        <v>0</v>
      </c>
      <c r="Q28" s="16">
        <f t="shared" si="8"/>
        <v>4182.91</v>
      </c>
      <c r="R28" s="16">
        <f t="shared" si="9"/>
        <v>200</v>
      </c>
      <c r="S28" s="16">
        <f t="shared" si="10"/>
        <v>375.87</v>
      </c>
      <c r="T28" s="266">
        <f t="shared" si="0"/>
        <v>2617</v>
      </c>
      <c r="U28" s="267">
        <f t="shared" si="11"/>
        <v>7375.78</v>
      </c>
      <c r="V28" s="268">
        <f t="shared" si="12"/>
        <v>3830</v>
      </c>
      <c r="W28" s="269">
        <f t="shared" si="13"/>
        <v>3829.2200000000003</v>
      </c>
      <c r="X28" s="270"/>
      <c r="Y28" s="270"/>
      <c r="Z28" s="271">
        <f t="shared" ref="Z28" si="26">ROUND(V28+W28,2)</f>
        <v>7659.22</v>
      </c>
      <c r="AA28" s="261">
        <v>9</v>
      </c>
      <c r="AB28" s="272">
        <f t="shared" si="14"/>
        <v>1804.2</v>
      </c>
      <c r="AC28" s="273">
        <v>0</v>
      </c>
      <c r="AD28" s="16">
        <v>100</v>
      </c>
      <c r="AE28" s="16">
        <f t="shared" si="15"/>
        <v>375.88</v>
      </c>
      <c r="AF28" s="274">
        <v>200</v>
      </c>
      <c r="AG28" s="275">
        <f t="shared" si="16"/>
        <v>7659.22</v>
      </c>
      <c r="AH28" s="276">
        <f t="shared" si="17"/>
        <v>3829.61</v>
      </c>
      <c r="AI28" s="261">
        <v>9</v>
      </c>
      <c r="AJ28" s="281" t="s">
        <v>32</v>
      </c>
      <c r="AK28" s="280" t="s">
        <v>27</v>
      </c>
      <c r="AL28" s="265">
        <f t="shared" si="18"/>
        <v>0</v>
      </c>
      <c r="AM28" s="273">
        <f t="shared" si="19"/>
        <v>1353.1499999999999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2829.76</v>
      </c>
      <c r="AT28" s="16"/>
      <c r="AU28" s="16">
        <v>0</v>
      </c>
      <c r="AV28" s="16">
        <f t="shared" si="20"/>
        <v>4182.91</v>
      </c>
      <c r="AW28" s="277">
        <v>200</v>
      </c>
      <c r="AX28" s="277"/>
      <c r="AY28" s="16">
        <v>0</v>
      </c>
      <c r="AZ28" s="16">
        <f t="shared" si="21"/>
        <v>200</v>
      </c>
      <c r="BA28" s="16">
        <f t="shared" si="22"/>
        <v>375.87</v>
      </c>
      <c r="BB28" s="16">
        <v>0</v>
      </c>
      <c r="BC28" s="16">
        <v>0</v>
      </c>
      <c r="BD28" s="16">
        <v>2517</v>
      </c>
      <c r="BE28" s="16">
        <v>100</v>
      </c>
      <c r="BF28" s="16">
        <v>0</v>
      </c>
      <c r="BG28" s="266">
        <f t="shared" si="1"/>
        <v>2617</v>
      </c>
      <c r="BH28" s="278">
        <f t="shared" si="2"/>
        <v>7375.78</v>
      </c>
    </row>
    <row r="29" spans="1:60" s="29" customFormat="1" ht="23.1" customHeight="1" x14ac:dyDescent="0.35">
      <c r="A29" s="261"/>
      <c r="B29" s="281"/>
      <c r="C29" s="280" t="s">
        <v>33</v>
      </c>
      <c r="D29" s="16"/>
      <c r="E29" s="16"/>
      <c r="F29" s="16">
        <f t="shared" si="3"/>
        <v>0</v>
      </c>
      <c r="G29" s="16"/>
      <c r="H29" s="16" t="s">
        <v>179</v>
      </c>
      <c r="I29" s="16">
        <f t="shared" si="4"/>
        <v>0</v>
      </c>
      <c r="J29" s="16"/>
      <c r="K29" s="263">
        <f t="shared" si="6"/>
        <v>0</v>
      </c>
      <c r="L29" s="264"/>
      <c r="M29" s="264"/>
      <c r="N29" s="264"/>
      <c r="O29" s="16">
        <f t="shared" si="7"/>
        <v>0</v>
      </c>
      <c r="P29" s="265"/>
      <c r="Q29" s="16">
        <f t="shared" si="8"/>
        <v>0</v>
      </c>
      <c r="R29" s="16">
        <f t="shared" si="9"/>
        <v>0</v>
      </c>
      <c r="S29" s="16">
        <f t="shared" si="10"/>
        <v>0</v>
      </c>
      <c r="T29" s="266">
        <f t="shared" si="0"/>
        <v>0</v>
      </c>
      <c r="U29" s="267">
        <f t="shared" si="11"/>
        <v>0</v>
      </c>
      <c r="V29" s="268">
        <f t="shared" si="12"/>
        <v>0</v>
      </c>
      <c r="W29" s="269">
        <f t="shared" si="13"/>
        <v>0</v>
      </c>
      <c r="X29" s="270"/>
      <c r="Y29" s="270"/>
      <c r="Z29" s="271"/>
      <c r="AA29" s="261"/>
      <c r="AB29" s="272">
        <f t="shared" si="14"/>
        <v>0</v>
      </c>
      <c r="AC29" s="16"/>
      <c r="AD29" s="16">
        <f>J29*1%</f>
        <v>0</v>
      </c>
      <c r="AE29" s="16">
        <f t="shared" si="15"/>
        <v>0</v>
      </c>
      <c r="AF29" s="27"/>
      <c r="AG29" s="275">
        <f t="shared" si="16"/>
        <v>0</v>
      </c>
      <c r="AH29" s="276">
        <f t="shared" si="17"/>
        <v>0</v>
      </c>
      <c r="AI29" s="261"/>
      <c r="AJ29" s="281"/>
      <c r="AK29" s="280" t="s">
        <v>33</v>
      </c>
      <c r="AL29" s="265">
        <f t="shared" si="18"/>
        <v>0</v>
      </c>
      <c r="AM29" s="273">
        <f t="shared" si="19"/>
        <v>0</v>
      </c>
      <c r="AN29" s="16"/>
      <c r="AO29" s="16"/>
      <c r="AP29" s="16"/>
      <c r="AQ29" s="16"/>
      <c r="AR29" s="16"/>
      <c r="AS29" s="16"/>
      <c r="AT29" s="16"/>
      <c r="AU29" s="16"/>
      <c r="AV29" s="16">
        <f t="shared" si="20"/>
        <v>0</v>
      </c>
      <c r="AW29" s="277"/>
      <c r="AX29" s="277"/>
      <c r="AY29" s="16"/>
      <c r="AZ29" s="16">
        <f t="shared" si="21"/>
        <v>0</v>
      </c>
      <c r="BA29" s="16">
        <f t="shared" si="22"/>
        <v>0</v>
      </c>
      <c r="BB29" s="16"/>
      <c r="BC29" s="16"/>
      <c r="BD29" s="16"/>
      <c r="BE29" s="16"/>
      <c r="BF29" s="16"/>
      <c r="BG29" s="266">
        <f t="shared" si="1"/>
        <v>0</v>
      </c>
      <c r="BH29" s="278">
        <f t="shared" si="2"/>
        <v>0</v>
      </c>
    </row>
    <row r="30" spans="1:60" s="29" customFormat="1" ht="23.1" customHeight="1" x14ac:dyDescent="0.35">
      <c r="A30" s="261">
        <v>10</v>
      </c>
      <c r="B30" s="281" t="s">
        <v>34</v>
      </c>
      <c r="C30" s="280" t="s">
        <v>27</v>
      </c>
      <c r="D30" s="16">
        <v>13925</v>
      </c>
      <c r="E30" s="16">
        <v>557</v>
      </c>
      <c r="F30" s="16">
        <f t="shared" si="3"/>
        <v>14482</v>
      </c>
      <c r="G30" s="16">
        <v>553</v>
      </c>
      <c r="H30" s="16">
        <v>0</v>
      </c>
      <c r="I30" s="16">
        <f t="shared" si="4"/>
        <v>15035</v>
      </c>
      <c r="J30" s="16">
        <f t="shared" si="5"/>
        <v>15035</v>
      </c>
      <c r="K30" s="263">
        <f t="shared" si="6"/>
        <v>0</v>
      </c>
      <c r="L30" s="264">
        <v>0</v>
      </c>
      <c r="M30" s="264">
        <v>0</v>
      </c>
      <c r="N30" s="264">
        <v>0</v>
      </c>
      <c r="O30" s="16">
        <f t="shared" si="7"/>
        <v>15035</v>
      </c>
      <c r="P30" s="265">
        <v>0</v>
      </c>
      <c r="Q30" s="16">
        <f t="shared" si="8"/>
        <v>4077.66</v>
      </c>
      <c r="R30" s="16">
        <f t="shared" si="9"/>
        <v>600</v>
      </c>
      <c r="S30" s="16">
        <f t="shared" si="10"/>
        <v>375.87</v>
      </c>
      <c r="T30" s="266">
        <f t="shared" si="0"/>
        <v>2703.02</v>
      </c>
      <c r="U30" s="267">
        <f t="shared" si="11"/>
        <v>7756.55</v>
      </c>
      <c r="V30" s="268">
        <f t="shared" si="12"/>
        <v>3639</v>
      </c>
      <c r="W30" s="269">
        <f t="shared" si="13"/>
        <v>3639.45</v>
      </c>
      <c r="X30" s="270"/>
      <c r="Y30" s="270"/>
      <c r="Z30" s="271">
        <f t="shared" ref="Z30" si="27">ROUND(V30+W30,2)</f>
        <v>7278.45</v>
      </c>
      <c r="AA30" s="261">
        <v>10</v>
      </c>
      <c r="AB30" s="272">
        <f t="shared" si="14"/>
        <v>1804.2</v>
      </c>
      <c r="AC30" s="273">
        <v>0</v>
      </c>
      <c r="AD30" s="16">
        <v>100</v>
      </c>
      <c r="AE30" s="16">
        <f t="shared" si="15"/>
        <v>375.88</v>
      </c>
      <c r="AF30" s="274">
        <v>200</v>
      </c>
      <c r="AG30" s="275">
        <f t="shared" si="16"/>
        <v>7278.45</v>
      </c>
      <c r="AH30" s="276">
        <f t="shared" si="17"/>
        <v>3639.2249999999999</v>
      </c>
      <c r="AI30" s="261">
        <v>10</v>
      </c>
      <c r="AJ30" s="281" t="s">
        <v>34</v>
      </c>
      <c r="AK30" s="280" t="s">
        <v>27</v>
      </c>
      <c r="AL30" s="265">
        <f t="shared" si="18"/>
        <v>0</v>
      </c>
      <c r="AM30" s="273">
        <f t="shared" si="19"/>
        <v>1353.1499999999999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2724.51</v>
      </c>
      <c r="AT30" s="16"/>
      <c r="AU30" s="16">
        <v>0</v>
      </c>
      <c r="AV30" s="16">
        <f t="shared" si="20"/>
        <v>4077.66</v>
      </c>
      <c r="AW30" s="277">
        <v>600</v>
      </c>
      <c r="AX30" s="277"/>
      <c r="AY30" s="16">
        <v>0</v>
      </c>
      <c r="AZ30" s="16">
        <f t="shared" si="21"/>
        <v>600</v>
      </c>
      <c r="BA30" s="16">
        <f t="shared" si="22"/>
        <v>375.87</v>
      </c>
      <c r="BB30" s="16"/>
      <c r="BC30" s="16">
        <v>2503.02</v>
      </c>
      <c r="BD30" s="16">
        <v>100</v>
      </c>
      <c r="BE30" s="16">
        <v>100</v>
      </c>
      <c r="BF30" s="16">
        <v>0</v>
      </c>
      <c r="BG30" s="266">
        <f t="shared" si="1"/>
        <v>2703.02</v>
      </c>
      <c r="BH30" s="278">
        <f t="shared" si="2"/>
        <v>7756.5499999999993</v>
      </c>
    </row>
    <row r="31" spans="1:60" s="29" customFormat="1" ht="23.1" customHeight="1" x14ac:dyDescent="0.35">
      <c r="A31" s="261"/>
      <c r="B31" s="282"/>
      <c r="C31" s="283" t="s">
        <v>28</v>
      </c>
      <c r="D31" s="16"/>
      <c r="E31" s="16"/>
      <c r="F31" s="16">
        <f t="shared" si="3"/>
        <v>0</v>
      </c>
      <c r="G31" s="16"/>
      <c r="H31" s="16"/>
      <c r="I31" s="16">
        <f t="shared" si="4"/>
        <v>0</v>
      </c>
      <c r="J31" s="16">
        <f t="shared" si="5"/>
        <v>0</v>
      </c>
      <c r="K31" s="263">
        <f t="shared" si="6"/>
        <v>0</v>
      </c>
      <c r="L31" s="264"/>
      <c r="M31" s="264"/>
      <c r="N31" s="264"/>
      <c r="O31" s="16">
        <f t="shared" si="7"/>
        <v>0</v>
      </c>
      <c r="P31" s="265"/>
      <c r="Q31" s="16">
        <f t="shared" si="8"/>
        <v>0</v>
      </c>
      <c r="R31" s="16">
        <f t="shared" si="9"/>
        <v>0</v>
      </c>
      <c r="S31" s="16">
        <f t="shared" si="10"/>
        <v>0</v>
      </c>
      <c r="T31" s="266">
        <f t="shared" si="0"/>
        <v>0</v>
      </c>
      <c r="U31" s="267">
        <f t="shared" si="11"/>
        <v>0</v>
      </c>
      <c r="V31" s="268">
        <f t="shared" si="12"/>
        <v>0</v>
      </c>
      <c r="W31" s="269">
        <f t="shared" si="13"/>
        <v>0</v>
      </c>
      <c r="X31" s="270"/>
      <c r="Y31" s="270"/>
      <c r="Z31" s="271"/>
      <c r="AA31" s="261"/>
      <c r="AB31" s="272">
        <f t="shared" si="14"/>
        <v>0</v>
      </c>
      <c r="AC31" s="16"/>
      <c r="AD31" s="33"/>
      <c r="AE31" s="16">
        <f t="shared" si="15"/>
        <v>0</v>
      </c>
      <c r="AF31" s="27"/>
      <c r="AG31" s="275">
        <f t="shared" si="16"/>
        <v>0</v>
      </c>
      <c r="AH31" s="276">
        <f t="shared" si="17"/>
        <v>0</v>
      </c>
      <c r="AI31" s="261"/>
      <c r="AJ31" s="282"/>
      <c r="AK31" s="283" t="s">
        <v>28</v>
      </c>
      <c r="AL31" s="265">
        <f t="shared" si="18"/>
        <v>0</v>
      </c>
      <c r="AM31" s="273">
        <f t="shared" si="19"/>
        <v>0</v>
      </c>
      <c r="AN31" s="16"/>
      <c r="AO31" s="16"/>
      <c r="AP31" s="16"/>
      <c r="AQ31" s="16"/>
      <c r="AR31" s="16"/>
      <c r="AS31" s="16"/>
      <c r="AT31" s="16"/>
      <c r="AU31" s="16"/>
      <c r="AV31" s="16">
        <f t="shared" si="20"/>
        <v>0</v>
      </c>
      <c r="AW31" s="277"/>
      <c r="AX31" s="277"/>
      <c r="AY31" s="16"/>
      <c r="AZ31" s="16">
        <f t="shared" si="21"/>
        <v>0</v>
      </c>
      <c r="BA31" s="16">
        <f t="shared" si="22"/>
        <v>0</v>
      </c>
      <c r="BB31" s="16"/>
      <c r="BC31" s="16"/>
      <c r="BD31" s="16"/>
      <c r="BE31" s="16"/>
      <c r="BF31" s="16"/>
      <c r="BG31" s="266">
        <f t="shared" si="1"/>
        <v>0</v>
      </c>
      <c r="BH31" s="278">
        <f t="shared" si="2"/>
        <v>0</v>
      </c>
    </row>
    <row r="32" spans="1:60" s="29" customFormat="1" ht="23.1" customHeight="1" x14ac:dyDescent="0.35">
      <c r="A32" s="261">
        <v>11</v>
      </c>
      <c r="B32" s="281" t="s">
        <v>35</v>
      </c>
      <c r="C32" s="283" t="s">
        <v>27</v>
      </c>
      <c r="D32" s="16">
        <v>13441</v>
      </c>
      <c r="E32" s="16">
        <v>538</v>
      </c>
      <c r="F32" s="16">
        <f t="shared" si="3"/>
        <v>13979</v>
      </c>
      <c r="G32" s="16">
        <v>530</v>
      </c>
      <c r="H32" s="16">
        <v>117</v>
      </c>
      <c r="I32" s="16">
        <f t="shared" si="4"/>
        <v>14509</v>
      </c>
      <c r="J32" s="16">
        <f t="shared" si="5"/>
        <v>14626</v>
      </c>
      <c r="K32" s="263">
        <f t="shared" si="6"/>
        <v>0</v>
      </c>
      <c r="L32" s="264">
        <v>0</v>
      </c>
      <c r="M32" s="264">
        <v>0</v>
      </c>
      <c r="N32" s="264">
        <v>0</v>
      </c>
      <c r="O32" s="16">
        <f t="shared" si="7"/>
        <v>14626</v>
      </c>
      <c r="P32" s="265">
        <v>0</v>
      </c>
      <c r="Q32" s="16">
        <f t="shared" si="8"/>
        <v>3944.3999999999996</v>
      </c>
      <c r="R32" s="16">
        <f t="shared" si="9"/>
        <v>200</v>
      </c>
      <c r="S32" s="16">
        <f t="shared" si="10"/>
        <v>365.65</v>
      </c>
      <c r="T32" s="266">
        <f t="shared" si="0"/>
        <v>5115.95</v>
      </c>
      <c r="U32" s="267">
        <f t="shared" si="11"/>
        <v>9626</v>
      </c>
      <c r="V32" s="268">
        <f t="shared" si="12"/>
        <v>2500</v>
      </c>
      <c r="W32" s="269">
        <f t="shared" si="13"/>
        <v>2500</v>
      </c>
      <c r="X32" s="270"/>
      <c r="Y32" s="270"/>
      <c r="Z32" s="271">
        <f t="shared" ref="Z32" si="28">ROUND(V32+W32,2)</f>
        <v>5000</v>
      </c>
      <c r="AA32" s="261">
        <v>11</v>
      </c>
      <c r="AB32" s="272">
        <f t="shared" si="14"/>
        <v>1755.12</v>
      </c>
      <c r="AC32" s="273">
        <v>0</v>
      </c>
      <c r="AD32" s="16">
        <v>100</v>
      </c>
      <c r="AE32" s="16">
        <f t="shared" si="15"/>
        <v>365.65</v>
      </c>
      <c r="AF32" s="274">
        <v>200</v>
      </c>
      <c r="AG32" s="275">
        <f t="shared" si="16"/>
        <v>5000</v>
      </c>
      <c r="AH32" s="276">
        <f t="shared" si="17"/>
        <v>2500</v>
      </c>
      <c r="AI32" s="261">
        <v>11</v>
      </c>
      <c r="AJ32" s="281" t="s">
        <v>35</v>
      </c>
      <c r="AK32" s="283" t="s">
        <v>27</v>
      </c>
      <c r="AL32" s="265">
        <f t="shared" si="18"/>
        <v>0</v>
      </c>
      <c r="AM32" s="273">
        <f t="shared" si="19"/>
        <v>1316.34</v>
      </c>
      <c r="AN32" s="16">
        <v>0</v>
      </c>
      <c r="AO32" s="16">
        <v>0</v>
      </c>
      <c r="AP32" s="16">
        <v>0</v>
      </c>
      <c r="AQ32" s="16"/>
      <c r="AR32" s="16">
        <v>0</v>
      </c>
      <c r="AS32" s="16">
        <v>2628.06</v>
      </c>
      <c r="AT32" s="16"/>
      <c r="AU32" s="16"/>
      <c r="AV32" s="16">
        <f t="shared" si="20"/>
        <v>3944.3999999999996</v>
      </c>
      <c r="AW32" s="277">
        <v>200</v>
      </c>
      <c r="AX32" s="277"/>
      <c r="AY32" s="16">
        <v>0</v>
      </c>
      <c r="AZ32" s="16">
        <f t="shared" si="21"/>
        <v>200</v>
      </c>
      <c r="BA32" s="16">
        <f t="shared" si="22"/>
        <v>365.65</v>
      </c>
      <c r="BB32" s="16">
        <v>0</v>
      </c>
      <c r="BC32" s="16">
        <v>3526.95</v>
      </c>
      <c r="BD32" s="16">
        <v>1489</v>
      </c>
      <c r="BE32" s="16">
        <v>100</v>
      </c>
      <c r="BF32" s="16">
        <v>0</v>
      </c>
      <c r="BG32" s="266">
        <f t="shared" si="1"/>
        <v>5115.95</v>
      </c>
      <c r="BH32" s="278">
        <f t="shared" si="2"/>
        <v>9626</v>
      </c>
    </row>
    <row r="33" spans="1:60" s="29" customFormat="1" ht="23.1" customHeight="1" x14ac:dyDescent="0.35">
      <c r="A33" s="261"/>
      <c r="B33" s="281"/>
      <c r="C33" s="280" t="s">
        <v>36</v>
      </c>
      <c r="D33" s="16"/>
      <c r="E33" s="16"/>
      <c r="F33" s="16">
        <f t="shared" si="3"/>
        <v>0</v>
      </c>
      <c r="G33" s="16"/>
      <c r="H33" s="16" t="s">
        <v>179</v>
      </c>
      <c r="I33" s="16">
        <f t="shared" si="4"/>
        <v>0</v>
      </c>
      <c r="J33" s="16"/>
      <c r="K33" s="263">
        <f t="shared" si="6"/>
        <v>0</v>
      </c>
      <c r="L33" s="264"/>
      <c r="M33" s="264"/>
      <c r="N33" s="264"/>
      <c r="O33" s="16">
        <f t="shared" si="7"/>
        <v>0</v>
      </c>
      <c r="P33" s="265"/>
      <c r="Q33" s="16">
        <f t="shared" si="8"/>
        <v>0</v>
      </c>
      <c r="R33" s="16">
        <f t="shared" si="9"/>
        <v>0</v>
      </c>
      <c r="S33" s="16">
        <f t="shared" si="10"/>
        <v>0</v>
      </c>
      <c r="T33" s="266"/>
      <c r="U33" s="267"/>
      <c r="V33" s="268"/>
      <c r="W33" s="269">
        <f t="shared" si="13"/>
        <v>0</v>
      </c>
      <c r="X33" s="270"/>
      <c r="Y33" s="270"/>
      <c r="Z33" s="271"/>
      <c r="AA33" s="261"/>
      <c r="AB33" s="272">
        <f t="shared" si="14"/>
        <v>0</v>
      </c>
      <c r="AC33" s="16"/>
      <c r="AD33" s="16">
        <f>J33*1%</f>
        <v>0</v>
      </c>
      <c r="AE33" s="16">
        <f t="shared" si="15"/>
        <v>0</v>
      </c>
      <c r="AF33" s="27"/>
      <c r="AG33" s="275">
        <f t="shared" si="16"/>
        <v>0</v>
      </c>
      <c r="AH33" s="276">
        <f t="shared" si="17"/>
        <v>0</v>
      </c>
      <c r="AI33" s="261"/>
      <c r="AJ33" s="281"/>
      <c r="AK33" s="280" t="s">
        <v>36</v>
      </c>
      <c r="AL33" s="265">
        <f t="shared" si="18"/>
        <v>0</v>
      </c>
      <c r="AM33" s="273">
        <f t="shared" si="19"/>
        <v>0</v>
      </c>
      <c r="AN33" s="16"/>
      <c r="AO33" s="16"/>
      <c r="AP33" s="16"/>
      <c r="AQ33" s="16"/>
      <c r="AR33" s="16"/>
      <c r="AS33" s="16"/>
      <c r="AT33" s="16"/>
      <c r="AU33" s="16"/>
      <c r="AV33" s="16">
        <f t="shared" si="20"/>
        <v>0</v>
      </c>
      <c r="AW33" s="277"/>
      <c r="AX33" s="277"/>
      <c r="AY33" s="16"/>
      <c r="AZ33" s="16">
        <f t="shared" si="21"/>
        <v>0</v>
      </c>
      <c r="BA33" s="16">
        <f t="shared" si="22"/>
        <v>0</v>
      </c>
      <c r="BB33" s="16"/>
      <c r="BC33" s="16"/>
      <c r="BD33" s="16"/>
      <c r="BE33" s="16"/>
      <c r="BF33" s="16"/>
      <c r="BG33" s="266"/>
      <c r="BH33" s="278">
        <f t="shared" si="2"/>
        <v>0</v>
      </c>
    </row>
    <row r="34" spans="1:60" s="29" customFormat="1" ht="23.1" customHeight="1" x14ac:dyDescent="0.35">
      <c r="A34" s="261">
        <v>12</v>
      </c>
      <c r="B34" s="281" t="s">
        <v>131</v>
      </c>
      <c r="C34" s="280" t="s">
        <v>156</v>
      </c>
      <c r="D34" s="16">
        <v>17553</v>
      </c>
      <c r="E34" s="16">
        <v>702</v>
      </c>
      <c r="F34" s="16">
        <f t="shared" si="3"/>
        <v>18255</v>
      </c>
      <c r="G34" s="16">
        <v>702</v>
      </c>
      <c r="H34" s="16"/>
      <c r="I34" s="16">
        <f t="shared" si="4"/>
        <v>18957</v>
      </c>
      <c r="J34" s="16">
        <f t="shared" si="5"/>
        <v>18957</v>
      </c>
      <c r="K34" s="263">
        <f t="shared" si="6"/>
        <v>0</v>
      </c>
      <c r="L34" s="264">
        <v>0</v>
      </c>
      <c r="M34" s="264">
        <v>0</v>
      </c>
      <c r="N34" s="264">
        <v>0</v>
      </c>
      <c r="O34" s="16">
        <f t="shared" si="7"/>
        <v>18957</v>
      </c>
      <c r="P34" s="265"/>
      <c r="Q34" s="16">
        <f t="shared" si="8"/>
        <v>1706.1299999999999</v>
      </c>
      <c r="R34" s="16">
        <f t="shared" si="9"/>
        <v>200</v>
      </c>
      <c r="S34" s="16">
        <f t="shared" si="10"/>
        <v>473.92</v>
      </c>
      <c r="T34" s="266">
        <f t="shared" ref="T34:T61" si="29">SUM(BB34:BF34)</f>
        <v>162.31</v>
      </c>
      <c r="U34" s="267">
        <f t="shared" si="11"/>
        <v>2542.36</v>
      </c>
      <c r="V34" s="268">
        <f t="shared" si="12"/>
        <v>8207</v>
      </c>
      <c r="W34" s="269">
        <f t="shared" si="13"/>
        <v>8207.64</v>
      </c>
      <c r="X34" s="270"/>
      <c r="Y34" s="270"/>
      <c r="Z34" s="271"/>
      <c r="AA34" s="261">
        <v>12</v>
      </c>
      <c r="AB34" s="272">
        <f t="shared" si="14"/>
        <v>2274.8399999999997</v>
      </c>
      <c r="AC34" s="273"/>
      <c r="AD34" s="16">
        <v>100</v>
      </c>
      <c r="AE34" s="16">
        <f t="shared" si="15"/>
        <v>473.93</v>
      </c>
      <c r="AF34" s="274">
        <v>200</v>
      </c>
      <c r="AG34" s="275">
        <f t="shared" si="16"/>
        <v>16414.64</v>
      </c>
      <c r="AH34" s="276">
        <f t="shared" si="17"/>
        <v>8207.32</v>
      </c>
      <c r="AI34" s="261">
        <v>12</v>
      </c>
      <c r="AJ34" s="281" t="s">
        <v>131</v>
      </c>
      <c r="AK34" s="280" t="s">
        <v>156</v>
      </c>
      <c r="AL34" s="265">
        <f t="shared" si="18"/>
        <v>0</v>
      </c>
      <c r="AM34" s="273">
        <f t="shared" si="19"/>
        <v>1706.1299999999999</v>
      </c>
      <c r="AN34" s="16"/>
      <c r="AO34" s="16"/>
      <c r="AP34" s="16"/>
      <c r="AQ34" s="16"/>
      <c r="AR34" s="16"/>
      <c r="AS34" s="16"/>
      <c r="AT34" s="16"/>
      <c r="AU34" s="16"/>
      <c r="AV34" s="16">
        <f t="shared" si="20"/>
        <v>1706.1299999999999</v>
      </c>
      <c r="AW34" s="277">
        <v>200</v>
      </c>
      <c r="AX34" s="277"/>
      <c r="AY34" s="16"/>
      <c r="AZ34" s="16">
        <f t="shared" si="21"/>
        <v>200</v>
      </c>
      <c r="BA34" s="16">
        <f t="shared" si="22"/>
        <v>473.92</v>
      </c>
      <c r="BB34" s="16"/>
      <c r="BC34" s="16"/>
      <c r="BD34" s="16"/>
      <c r="BE34" s="16">
        <v>162.31</v>
      </c>
      <c r="BF34" s="16"/>
      <c r="BG34" s="266">
        <f t="shared" ref="BG34:BG61" si="30">SUM(BB34:BF34)</f>
        <v>162.31</v>
      </c>
      <c r="BH34" s="278">
        <f t="shared" si="2"/>
        <v>2542.3599999999997</v>
      </c>
    </row>
    <row r="35" spans="1:60" s="29" customFormat="1" ht="23.1" customHeight="1" x14ac:dyDescent="0.35">
      <c r="A35" s="261"/>
      <c r="B35" s="281"/>
      <c r="C35" s="280" t="s">
        <v>154</v>
      </c>
      <c r="D35" s="16"/>
      <c r="E35" s="16"/>
      <c r="F35" s="16">
        <f t="shared" si="3"/>
        <v>0</v>
      </c>
      <c r="G35" s="16"/>
      <c r="H35" s="16"/>
      <c r="I35" s="16">
        <f t="shared" si="4"/>
        <v>0</v>
      </c>
      <c r="J35" s="16">
        <f t="shared" si="5"/>
        <v>0</v>
      </c>
      <c r="K35" s="263">
        <f t="shared" si="6"/>
        <v>0</v>
      </c>
      <c r="L35" s="264"/>
      <c r="M35" s="264"/>
      <c r="N35" s="264"/>
      <c r="O35" s="16">
        <f t="shared" si="7"/>
        <v>0</v>
      </c>
      <c r="P35" s="265"/>
      <c r="Q35" s="16">
        <f t="shared" si="8"/>
        <v>0</v>
      </c>
      <c r="R35" s="16">
        <f t="shared" si="9"/>
        <v>0</v>
      </c>
      <c r="S35" s="16">
        <f t="shared" si="10"/>
        <v>0</v>
      </c>
      <c r="T35" s="266">
        <f t="shared" si="29"/>
        <v>0</v>
      </c>
      <c r="U35" s="267">
        <f t="shared" si="11"/>
        <v>0</v>
      </c>
      <c r="V35" s="268">
        <f t="shared" si="12"/>
        <v>0</v>
      </c>
      <c r="W35" s="269">
        <f t="shared" si="13"/>
        <v>0</v>
      </c>
      <c r="X35" s="270"/>
      <c r="Y35" s="270"/>
      <c r="Z35" s="271"/>
      <c r="AA35" s="261"/>
      <c r="AB35" s="272">
        <f t="shared" si="14"/>
        <v>0</v>
      </c>
      <c r="AC35" s="273"/>
      <c r="AD35" s="16"/>
      <c r="AE35" s="16">
        <f t="shared" si="15"/>
        <v>0</v>
      </c>
      <c r="AF35" s="27"/>
      <c r="AG35" s="275">
        <f t="shared" si="16"/>
        <v>0</v>
      </c>
      <c r="AH35" s="276">
        <f t="shared" si="17"/>
        <v>0</v>
      </c>
      <c r="AI35" s="261"/>
      <c r="AJ35" s="281"/>
      <c r="AK35" s="280" t="s">
        <v>154</v>
      </c>
      <c r="AL35" s="265">
        <f t="shared" si="18"/>
        <v>0</v>
      </c>
      <c r="AM35" s="273">
        <f t="shared" si="19"/>
        <v>0</v>
      </c>
      <c r="AN35" s="16"/>
      <c r="AO35" s="16"/>
      <c r="AP35" s="16"/>
      <c r="AQ35" s="16"/>
      <c r="AR35" s="16"/>
      <c r="AS35" s="16"/>
      <c r="AT35" s="16"/>
      <c r="AU35" s="16"/>
      <c r="AV35" s="16">
        <f t="shared" si="20"/>
        <v>0</v>
      </c>
      <c r="AW35" s="277"/>
      <c r="AX35" s="277"/>
      <c r="AY35" s="16"/>
      <c r="AZ35" s="16">
        <f t="shared" si="21"/>
        <v>0</v>
      </c>
      <c r="BA35" s="16">
        <f t="shared" si="22"/>
        <v>0</v>
      </c>
      <c r="BB35" s="16"/>
      <c r="BC35" s="16"/>
      <c r="BD35" s="16"/>
      <c r="BE35" s="16"/>
      <c r="BF35" s="16"/>
      <c r="BG35" s="266">
        <f t="shared" si="30"/>
        <v>0</v>
      </c>
      <c r="BH35" s="278">
        <f t="shared" si="2"/>
        <v>0</v>
      </c>
    </row>
    <row r="36" spans="1:60" s="29" customFormat="1" ht="23.1" customHeight="1" x14ac:dyDescent="0.35">
      <c r="A36" s="261">
        <v>13</v>
      </c>
      <c r="B36" s="281" t="s">
        <v>132</v>
      </c>
      <c r="C36" s="280" t="s">
        <v>156</v>
      </c>
      <c r="D36" s="16">
        <v>17553</v>
      </c>
      <c r="E36" s="16">
        <v>702</v>
      </c>
      <c r="F36" s="16">
        <f t="shared" si="3"/>
        <v>18255</v>
      </c>
      <c r="G36" s="16">
        <v>702</v>
      </c>
      <c r="H36" s="16"/>
      <c r="I36" s="16">
        <f t="shared" si="4"/>
        <v>18957</v>
      </c>
      <c r="J36" s="16">
        <f t="shared" si="5"/>
        <v>18957</v>
      </c>
      <c r="K36" s="263">
        <f t="shared" si="6"/>
        <v>0</v>
      </c>
      <c r="L36" s="264">
        <v>0</v>
      </c>
      <c r="M36" s="264">
        <v>0</v>
      </c>
      <c r="N36" s="264">
        <v>0</v>
      </c>
      <c r="O36" s="16">
        <f t="shared" si="7"/>
        <v>18957</v>
      </c>
      <c r="P36" s="265"/>
      <c r="Q36" s="16">
        <f t="shared" si="8"/>
        <v>1706.1299999999999</v>
      </c>
      <c r="R36" s="16">
        <f t="shared" si="9"/>
        <v>200</v>
      </c>
      <c r="S36" s="16">
        <f t="shared" si="10"/>
        <v>473.92</v>
      </c>
      <c r="T36" s="266">
        <f t="shared" si="29"/>
        <v>3544.53</v>
      </c>
      <c r="U36" s="267">
        <f t="shared" si="11"/>
        <v>5924.58</v>
      </c>
      <c r="V36" s="268">
        <f t="shared" si="12"/>
        <v>6516</v>
      </c>
      <c r="W36" s="269">
        <f t="shared" si="13"/>
        <v>6516.42</v>
      </c>
      <c r="X36" s="270"/>
      <c r="Y36" s="270"/>
      <c r="Z36" s="271"/>
      <c r="AA36" s="261">
        <v>13</v>
      </c>
      <c r="AB36" s="272">
        <f t="shared" si="14"/>
        <v>2274.8399999999997</v>
      </c>
      <c r="AC36" s="273"/>
      <c r="AD36" s="16">
        <v>100</v>
      </c>
      <c r="AE36" s="16">
        <f t="shared" si="15"/>
        <v>473.93</v>
      </c>
      <c r="AF36" s="274">
        <v>200</v>
      </c>
      <c r="AG36" s="275">
        <f t="shared" si="16"/>
        <v>13032.42</v>
      </c>
      <c r="AH36" s="276">
        <f t="shared" si="17"/>
        <v>6516.21</v>
      </c>
      <c r="AI36" s="261">
        <v>13</v>
      </c>
      <c r="AJ36" s="281" t="s">
        <v>132</v>
      </c>
      <c r="AK36" s="280" t="s">
        <v>156</v>
      </c>
      <c r="AL36" s="265">
        <f t="shared" si="18"/>
        <v>0</v>
      </c>
      <c r="AM36" s="273">
        <f t="shared" si="19"/>
        <v>1706.1299999999999</v>
      </c>
      <c r="AN36" s="16"/>
      <c r="AO36" s="16"/>
      <c r="AP36" s="16"/>
      <c r="AQ36" s="16"/>
      <c r="AR36" s="16"/>
      <c r="AS36" s="16"/>
      <c r="AT36" s="16"/>
      <c r="AU36" s="16"/>
      <c r="AV36" s="16">
        <f t="shared" si="20"/>
        <v>1706.1299999999999</v>
      </c>
      <c r="AW36" s="277">
        <v>200</v>
      </c>
      <c r="AX36" s="277"/>
      <c r="AY36" s="16"/>
      <c r="AZ36" s="16">
        <f t="shared" si="21"/>
        <v>200</v>
      </c>
      <c r="BA36" s="16">
        <f t="shared" si="22"/>
        <v>473.92</v>
      </c>
      <c r="BB36" s="16"/>
      <c r="BC36" s="16">
        <v>3314.59</v>
      </c>
      <c r="BD36" s="16"/>
      <c r="BE36" s="16">
        <v>229.94</v>
      </c>
      <c r="BF36" s="16"/>
      <c r="BG36" s="266">
        <f t="shared" si="30"/>
        <v>3544.53</v>
      </c>
      <c r="BH36" s="278">
        <f t="shared" si="2"/>
        <v>5924.58</v>
      </c>
    </row>
    <row r="37" spans="1:60" s="29" customFormat="1" ht="23.1" customHeight="1" x14ac:dyDescent="0.35">
      <c r="A37" s="261"/>
      <c r="B37" s="281"/>
      <c r="C37" s="280" t="s">
        <v>154</v>
      </c>
      <c r="D37" s="16"/>
      <c r="E37" s="16"/>
      <c r="F37" s="16">
        <f t="shared" si="3"/>
        <v>0</v>
      </c>
      <c r="G37" s="16"/>
      <c r="H37" s="16"/>
      <c r="I37" s="16">
        <f t="shared" si="4"/>
        <v>0</v>
      </c>
      <c r="J37" s="16">
        <f t="shared" si="5"/>
        <v>0</v>
      </c>
      <c r="K37" s="263">
        <f t="shared" si="6"/>
        <v>0</v>
      </c>
      <c r="L37" s="264"/>
      <c r="M37" s="264"/>
      <c r="N37" s="264"/>
      <c r="O37" s="16">
        <f t="shared" si="7"/>
        <v>0</v>
      </c>
      <c r="P37" s="265"/>
      <c r="Q37" s="16">
        <f t="shared" si="8"/>
        <v>0</v>
      </c>
      <c r="R37" s="16">
        <f t="shared" si="9"/>
        <v>0</v>
      </c>
      <c r="S37" s="16">
        <f t="shared" si="10"/>
        <v>0</v>
      </c>
      <c r="T37" s="266">
        <f t="shared" si="29"/>
        <v>0</v>
      </c>
      <c r="U37" s="267">
        <f t="shared" si="11"/>
        <v>0</v>
      </c>
      <c r="V37" s="268">
        <f t="shared" si="12"/>
        <v>0</v>
      </c>
      <c r="W37" s="269">
        <f t="shared" si="13"/>
        <v>0</v>
      </c>
      <c r="X37" s="270"/>
      <c r="Y37" s="270"/>
      <c r="Z37" s="271"/>
      <c r="AA37" s="261"/>
      <c r="AB37" s="272">
        <f t="shared" si="14"/>
        <v>0</v>
      </c>
      <c r="AC37" s="273"/>
      <c r="AD37" s="16"/>
      <c r="AE37" s="16">
        <f t="shared" si="15"/>
        <v>0</v>
      </c>
      <c r="AF37" s="27"/>
      <c r="AG37" s="275">
        <f t="shared" si="16"/>
        <v>0</v>
      </c>
      <c r="AH37" s="276">
        <f t="shared" si="17"/>
        <v>0</v>
      </c>
      <c r="AI37" s="261"/>
      <c r="AJ37" s="281"/>
      <c r="AK37" s="280" t="s">
        <v>154</v>
      </c>
      <c r="AL37" s="265">
        <f t="shared" si="18"/>
        <v>0</v>
      </c>
      <c r="AM37" s="273">
        <f t="shared" si="19"/>
        <v>0</v>
      </c>
      <c r="AN37" s="16"/>
      <c r="AO37" s="16"/>
      <c r="AP37" s="16"/>
      <c r="AQ37" s="16"/>
      <c r="AR37" s="16"/>
      <c r="AS37" s="16"/>
      <c r="AT37" s="16"/>
      <c r="AU37" s="16"/>
      <c r="AV37" s="16">
        <f t="shared" si="20"/>
        <v>0</v>
      </c>
      <c r="AW37" s="277"/>
      <c r="AX37" s="277"/>
      <c r="AY37" s="16"/>
      <c r="AZ37" s="16">
        <f t="shared" si="21"/>
        <v>0</v>
      </c>
      <c r="BA37" s="16">
        <f t="shared" si="22"/>
        <v>0</v>
      </c>
      <c r="BB37" s="16"/>
      <c r="BC37" s="16"/>
      <c r="BD37" s="16"/>
      <c r="BE37" s="16"/>
      <c r="BF37" s="16"/>
      <c r="BG37" s="266">
        <f t="shared" si="30"/>
        <v>0</v>
      </c>
      <c r="BH37" s="278">
        <f t="shared" si="2"/>
        <v>0</v>
      </c>
    </row>
    <row r="38" spans="1:60" s="29" customFormat="1" ht="23.1" customHeight="1" x14ac:dyDescent="0.35">
      <c r="A38" s="261">
        <v>14</v>
      </c>
      <c r="B38" s="281" t="s">
        <v>38</v>
      </c>
      <c r="C38" s="280" t="s">
        <v>58</v>
      </c>
      <c r="D38" s="16">
        <v>23176</v>
      </c>
      <c r="E38" s="16">
        <v>1205</v>
      </c>
      <c r="F38" s="16">
        <f t="shared" si="3"/>
        <v>24381</v>
      </c>
      <c r="G38" s="16">
        <v>1205</v>
      </c>
      <c r="H38" s="16">
        <v>0</v>
      </c>
      <c r="I38" s="16">
        <f t="shared" si="4"/>
        <v>25586</v>
      </c>
      <c r="J38" s="16">
        <f t="shared" si="5"/>
        <v>25586</v>
      </c>
      <c r="K38" s="263">
        <f t="shared" si="6"/>
        <v>0</v>
      </c>
      <c r="L38" s="264">
        <v>0</v>
      </c>
      <c r="M38" s="264">
        <v>0</v>
      </c>
      <c r="N38" s="264">
        <v>0</v>
      </c>
      <c r="O38" s="16">
        <f t="shared" si="7"/>
        <v>25586</v>
      </c>
      <c r="P38" s="265">
        <v>241.54</v>
      </c>
      <c r="Q38" s="16">
        <f t="shared" si="8"/>
        <v>2302.7399999999998</v>
      </c>
      <c r="R38" s="16">
        <f t="shared" si="9"/>
        <v>700</v>
      </c>
      <c r="S38" s="16">
        <f t="shared" si="10"/>
        <v>639.65</v>
      </c>
      <c r="T38" s="266">
        <f t="shared" si="29"/>
        <v>100</v>
      </c>
      <c r="U38" s="267">
        <f t="shared" si="11"/>
        <v>3983.93</v>
      </c>
      <c r="V38" s="268">
        <f>ROUND(AH38,0)</f>
        <v>10801</v>
      </c>
      <c r="W38" s="269">
        <f t="shared" si="13"/>
        <v>10801.07</v>
      </c>
      <c r="X38" s="270"/>
      <c r="Y38" s="270"/>
      <c r="Z38" s="271">
        <f t="shared" ref="Z38" si="31">ROUND(V38+W38,2)</f>
        <v>21602.07</v>
      </c>
      <c r="AA38" s="261">
        <v>14</v>
      </c>
      <c r="AB38" s="272">
        <f t="shared" si="14"/>
        <v>3070.3199999999997</v>
      </c>
      <c r="AC38" s="273">
        <v>0</v>
      </c>
      <c r="AD38" s="16">
        <v>100</v>
      </c>
      <c r="AE38" s="16">
        <f t="shared" si="15"/>
        <v>639.65</v>
      </c>
      <c r="AF38" s="274">
        <v>200</v>
      </c>
      <c r="AG38" s="275">
        <f>+O38-U38</f>
        <v>21602.07</v>
      </c>
      <c r="AH38" s="276">
        <f t="shared" si="17"/>
        <v>10801.035</v>
      </c>
      <c r="AI38" s="261">
        <v>14</v>
      </c>
      <c r="AJ38" s="281" t="s">
        <v>38</v>
      </c>
      <c r="AK38" s="280" t="s">
        <v>58</v>
      </c>
      <c r="AL38" s="265">
        <f t="shared" si="18"/>
        <v>241.54</v>
      </c>
      <c r="AM38" s="273">
        <f t="shared" si="19"/>
        <v>2302.7399999999998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/>
      <c r="AU38" s="16">
        <v>0</v>
      </c>
      <c r="AV38" s="16">
        <f t="shared" si="20"/>
        <v>2302.7399999999998</v>
      </c>
      <c r="AW38" s="277">
        <v>200</v>
      </c>
      <c r="AX38" s="277">
        <v>500</v>
      </c>
      <c r="AY38" s="16">
        <v>0</v>
      </c>
      <c r="AZ38" s="16">
        <f t="shared" si="21"/>
        <v>700</v>
      </c>
      <c r="BA38" s="16">
        <f t="shared" si="22"/>
        <v>639.65</v>
      </c>
      <c r="BB38" s="16"/>
      <c r="BC38" s="16">
        <v>0</v>
      </c>
      <c r="BD38" s="16">
        <v>0</v>
      </c>
      <c r="BE38" s="16">
        <v>100</v>
      </c>
      <c r="BF38" s="16"/>
      <c r="BG38" s="266">
        <f t="shared" si="30"/>
        <v>100</v>
      </c>
      <c r="BH38" s="278">
        <f t="shared" si="2"/>
        <v>3983.93</v>
      </c>
    </row>
    <row r="39" spans="1:60" s="29" customFormat="1" ht="23.1" customHeight="1" x14ac:dyDescent="0.35">
      <c r="A39" s="261"/>
      <c r="B39" s="282"/>
      <c r="C39" s="283"/>
      <c r="D39" s="16"/>
      <c r="E39" s="16"/>
      <c r="F39" s="16">
        <f t="shared" si="3"/>
        <v>0</v>
      </c>
      <c r="G39" s="16"/>
      <c r="H39" s="16"/>
      <c r="I39" s="16">
        <f t="shared" si="4"/>
        <v>0</v>
      </c>
      <c r="J39" s="16">
        <f t="shared" si="5"/>
        <v>0</v>
      </c>
      <c r="K39" s="263">
        <f t="shared" si="6"/>
        <v>0</v>
      </c>
      <c r="L39" s="264"/>
      <c r="M39" s="264"/>
      <c r="N39" s="264"/>
      <c r="O39" s="16">
        <f t="shared" si="7"/>
        <v>0</v>
      </c>
      <c r="P39" s="265"/>
      <c r="Q39" s="16">
        <f t="shared" si="8"/>
        <v>0</v>
      </c>
      <c r="R39" s="16">
        <f t="shared" si="9"/>
        <v>0</v>
      </c>
      <c r="S39" s="16">
        <f t="shared" si="10"/>
        <v>0</v>
      </c>
      <c r="T39" s="266">
        <f t="shared" si="29"/>
        <v>0</v>
      </c>
      <c r="U39" s="267">
        <f t="shared" si="11"/>
        <v>0</v>
      </c>
      <c r="V39" s="268">
        <f t="shared" si="12"/>
        <v>0</v>
      </c>
      <c r="W39" s="269">
        <f t="shared" si="13"/>
        <v>0</v>
      </c>
      <c r="X39" s="270"/>
      <c r="Y39" s="270"/>
      <c r="Z39" s="271"/>
      <c r="AA39" s="261"/>
      <c r="AB39" s="272">
        <f t="shared" si="14"/>
        <v>0</v>
      </c>
      <c r="AC39" s="16"/>
      <c r="AD39" s="33"/>
      <c r="AE39" s="16">
        <f t="shared" si="15"/>
        <v>0</v>
      </c>
      <c r="AF39" s="27"/>
      <c r="AG39" s="275">
        <f t="shared" ref="AG39:AG40" si="32">+O39-U39</f>
        <v>0</v>
      </c>
      <c r="AH39" s="276">
        <f t="shared" si="17"/>
        <v>0</v>
      </c>
      <c r="AI39" s="261"/>
      <c r="AJ39" s="282"/>
      <c r="AK39" s="283"/>
      <c r="AL39" s="265">
        <f t="shared" si="18"/>
        <v>0</v>
      </c>
      <c r="AM39" s="273">
        <f t="shared" si="19"/>
        <v>0</v>
      </c>
      <c r="AN39" s="16"/>
      <c r="AO39" s="16"/>
      <c r="AP39" s="16"/>
      <c r="AQ39" s="16"/>
      <c r="AR39" s="16"/>
      <c r="AS39" s="16"/>
      <c r="AT39" s="16"/>
      <c r="AU39" s="16"/>
      <c r="AV39" s="16">
        <f t="shared" si="20"/>
        <v>0</v>
      </c>
      <c r="AW39" s="277"/>
      <c r="AX39" s="277"/>
      <c r="AY39" s="16"/>
      <c r="AZ39" s="16">
        <f t="shared" si="21"/>
        <v>0</v>
      </c>
      <c r="BA39" s="16">
        <f t="shared" si="22"/>
        <v>0</v>
      </c>
      <c r="BB39" s="16"/>
      <c r="BC39" s="16"/>
      <c r="BD39" s="16"/>
      <c r="BE39" s="16"/>
      <c r="BF39" s="16"/>
      <c r="BG39" s="266">
        <f t="shared" si="30"/>
        <v>0</v>
      </c>
      <c r="BH39" s="278">
        <f t="shared" si="2"/>
        <v>0</v>
      </c>
    </row>
    <row r="40" spans="1:60" s="29" customFormat="1" ht="23.1" customHeight="1" x14ac:dyDescent="0.35">
      <c r="A40" s="261">
        <v>15</v>
      </c>
      <c r="B40" s="282" t="s">
        <v>146</v>
      </c>
      <c r="C40" s="283" t="s">
        <v>153</v>
      </c>
      <c r="D40" s="16">
        <v>15586</v>
      </c>
      <c r="E40" s="16">
        <v>623</v>
      </c>
      <c r="F40" s="16">
        <f t="shared" si="3"/>
        <v>16209</v>
      </c>
      <c r="G40" s="16">
        <v>624</v>
      </c>
      <c r="H40" s="16"/>
      <c r="I40" s="16">
        <f t="shared" si="4"/>
        <v>16833</v>
      </c>
      <c r="J40" s="16">
        <f t="shared" si="5"/>
        <v>16833</v>
      </c>
      <c r="K40" s="263">
        <f t="shared" si="6"/>
        <v>0</v>
      </c>
      <c r="L40" s="264">
        <v>0</v>
      </c>
      <c r="M40" s="264">
        <v>0</v>
      </c>
      <c r="N40" s="264">
        <v>0</v>
      </c>
      <c r="O40" s="16">
        <f t="shared" si="7"/>
        <v>16833</v>
      </c>
      <c r="P40" s="265"/>
      <c r="Q40" s="16">
        <f t="shared" si="8"/>
        <v>1514.97</v>
      </c>
      <c r="R40" s="16">
        <f t="shared" si="9"/>
        <v>200</v>
      </c>
      <c r="S40" s="16">
        <f t="shared" si="10"/>
        <v>420.82</v>
      </c>
      <c r="T40" s="266">
        <f t="shared" si="29"/>
        <v>254.71</v>
      </c>
      <c r="U40" s="267">
        <f t="shared" si="11"/>
        <v>2390.5</v>
      </c>
      <c r="V40" s="268">
        <f>ROUND(AH40,0)</f>
        <v>7221</v>
      </c>
      <c r="W40" s="269">
        <f t="shared" si="13"/>
        <v>7221.5</v>
      </c>
      <c r="X40" s="270"/>
      <c r="Y40" s="270"/>
      <c r="Z40" s="271"/>
      <c r="AA40" s="261">
        <v>15</v>
      </c>
      <c r="AB40" s="272">
        <f t="shared" si="14"/>
        <v>2019.96</v>
      </c>
      <c r="AC40" s="273"/>
      <c r="AD40" s="16">
        <v>100</v>
      </c>
      <c r="AE40" s="16">
        <f t="shared" si="15"/>
        <v>420.83</v>
      </c>
      <c r="AF40" s="274">
        <v>200</v>
      </c>
      <c r="AG40" s="275">
        <f t="shared" si="32"/>
        <v>14442.5</v>
      </c>
      <c r="AH40" s="276">
        <f>(+O40-U40)/2</f>
        <v>7221.25</v>
      </c>
      <c r="AI40" s="261">
        <v>15</v>
      </c>
      <c r="AJ40" s="282" t="s">
        <v>146</v>
      </c>
      <c r="AK40" s="283" t="s">
        <v>153</v>
      </c>
      <c r="AL40" s="265">
        <f t="shared" si="18"/>
        <v>0</v>
      </c>
      <c r="AM40" s="273">
        <f t="shared" si="19"/>
        <v>1514.97</v>
      </c>
      <c r="AN40" s="16"/>
      <c r="AO40" s="16"/>
      <c r="AP40" s="16"/>
      <c r="AQ40" s="16"/>
      <c r="AR40" s="16"/>
      <c r="AS40" s="16"/>
      <c r="AT40" s="16"/>
      <c r="AU40" s="16"/>
      <c r="AV40" s="16">
        <f t="shared" si="20"/>
        <v>1514.97</v>
      </c>
      <c r="AW40" s="277">
        <v>200</v>
      </c>
      <c r="AX40" s="277"/>
      <c r="AY40" s="16"/>
      <c r="AZ40" s="16">
        <f t="shared" si="21"/>
        <v>200</v>
      </c>
      <c r="BA40" s="16">
        <f t="shared" si="22"/>
        <v>420.82</v>
      </c>
      <c r="BB40" s="16"/>
      <c r="BC40" s="16"/>
      <c r="BD40" s="16"/>
      <c r="BE40" s="16">
        <v>254.71</v>
      </c>
      <c r="BF40" s="16"/>
      <c r="BG40" s="266">
        <f t="shared" si="30"/>
        <v>254.71</v>
      </c>
      <c r="BH40" s="278">
        <f t="shared" si="2"/>
        <v>2390.5</v>
      </c>
    </row>
    <row r="41" spans="1:60" s="29" customFormat="1" ht="23.1" customHeight="1" x14ac:dyDescent="0.35">
      <c r="A41" s="261"/>
      <c r="B41" s="282"/>
      <c r="C41" s="283" t="s">
        <v>157</v>
      </c>
      <c r="D41" s="16"/>
      <c r="E41" s="16"/>
      <c r="F41" s="16">
        <f t="shared" si="3"/>
        <v>0</v>
      </c>
      <c r="G41" s="16"/>
      <c r="H41" s="16"/>
      <c r="I41" s="16">
        <f t="shared" si="4"/>
        <v>0</v>
      </c>
      <c r="J41" s="16">
        <f t="shared" si="5"/>
        <v>0</v>
      </c>
      <c r="K41" s="263">
        <f t="shared" si="6"/>
        <v>0</v>
      </c>
      <c r="L41" s="264"/>
      <c r="M41" s="264"/>
      <c r="N41" s="264"/>
      <c r="O41" s="16">
        <f t="shared" si="7"/>
        <v>0</v>
      </c>
      <c r="P41" s="265"/>
      <c r="Q41" s="16">
        <f t="shared" si="8"/>
        <v>0</v>
      </c>
      <c r="R41" s="16">
        <f t="shared" si="9"/>
        <v>0</v>
      </c>
      <c r="S41" s="16">
        <f t="shared" si="10"/>
        <v>0</v>
      </c>
      <c r="T41" s="266">
        <f t="shared" si="29"/>
        <v>0</v>
      </c>
      <c r="U41" s="267">
        <f t="shared" si="11"/>
        <v>0</v>
      </c>
      <c r="V41" s="268">
        <f t="shared" si="12"/>
        <v>0</v>
      </c>
      <c r="W41" s="269">
        <f t="shared" si="13"/>
        <v>0</v>
      </c>
      <c r="X41" s="270"/>
      <c r="Y41" s="270"/>
      <c r="Z41" s="271"/>
      <c r="AA41" s="261"/>
      <c r="AB41" s="272">
        <f t="shared" si="14"/>
        <v>0</v>
      </c>
      <c r="AC41" s="273"/>
      <c r="AD41" s="16"/>
      <c r="AE41" s="16">
        <f t="shared" si="15"/>
        <v>0</v>
      </c>
      <c r="AF41" s="27"/>
      <c r="AG41" s="275">
        <f t="shared" si="16"/>
        <v>0</v>
      </c>
      <c r="AH41" s="276">
        <f t="shared" si="17"/>
        <v>0</v>
      </c>
      <c r="AI41" s="261"/>
      <c r="AJ41" s="282"/>
      <c r="AK41" s="283" t="s">
        <v>157</v>
      </c>
      <c r="AL41" s="265">
        <f t="shared" si="18"/>
        <v>0</v>
      </c>
      <c r="AM41" s="273">
        <f t="shared" si="19"/>
        <v>0</v>
      </c>
      <c r="AN41" s="16"/>
      <c r="AO41" s="16"/>
      <c r="AP41" s="16"/>
      <c r="AQ41" s="16"/>
      <c r="AR41" s="16"/>
      <c r="AS41" s="16"/>
      <c r="AT41" s="16"/>
      <c r="AU41" s="16"/>
      <c r="AV41" s="16">
        <f t="shared" si="20"/>
        <v>0</v>
      </c>
      <c r="AW41" s="277"/>
      <c r="AX41" s="277"/>
      <c r="AY41" s="16"/>
      <c r="AZ41" s="16">
        <f t="shared" si="21"/>
        <v>0</v>
      </c>
      <c r="BA41" s="16">
        <f t="shared" si="22"/>
        <v>0</v>
      </c>
      <c r="BB41" s="16"/>
      <c r="BC41" s="16"/>
      <c r="BD41" s="16"/>
      <c r="BE41" s="16"/>
      <c r="BF41" s="16"/>
      <c r="BG41" s="266">
        <f t="shared" si="30"/>
        <v>0</v>
      </c>
      <c r="BH41" s="278">
        <f t="shared" si="2"/>
        <v>0</v>
      </c>
    </row>
    <row r="42" spans="1:60" s="23" customFormat="1" ht="23.1" customHeight="1" x14ac:dyDescent="0.35">
      <c r="A42" s="261">
        <v>16</v>
      </c>
      <c r="B42" s="281" t="s">
        <v>39</v>
      </c>
      <c r="C42" s="68" t="s">
        <v>27</v>
      </c>
      <c r="D42" s="16">
        <v>49305</v>
      </c>
      <c r="E42" s="16">
        <v>2416</v>
      </c>
      <c r="F42" s="16">
        <f t="shared" si="3"/>
        <v>51721</v>
      </c>
      <c r="G42" s="16">
        <v>2289</v>
      </c>
      <c r="H42" s="16">
        <v>0</v>
      </c>
      <c r="I42" s="16">
        <f t="shared" si="4"/>
        <v>54010</v>
      </c>
      <c r="J42" s="16">
        <f t="shared" si="5"/>
        <v>54010</v>
      </c>
      <c r="K42" s="263">
        <f t="shared" si="6"/>
        <v>0</v>
      </c>
      <c r="L42" s="264">
        <v>0</v>
      </c>
      <c r="M42" s="264">
        <v>0</v>
      </c>
      <c r="N42" s="264">
        <v>0</v>
      </c>
      <c r="O42" s="16">
        <f t="shared" si="7"/>
        <v>54010</v>
      </c>
      <c r="P42" s="265">
        <v>5028.4399999999996</v>
      </c>
      <c r="Q42" s="16">
        <f t="shared" si="8"/>
        <v>12849.7</v>
      </c>
      <c r="R42" s="16">
        <f t="shared" si="9"/>
        <v>1887.52</v>
      </c>
      <c r="S42" s="16">
        <f t="shared" si="10"/>
        <v>1350.25</v>
      </c>
      <c r="T42" s="266">
        <f t="shared" si="29"/>
        <v>3575</v>
      </c>
      <c r="U42" s="267">
        <f t="shared" si="11"/>
        <v>24690.91</v>
      </c>
      <c r="V42" s="268">
        <f t="shared" si="12"/>
        <v>14660</v>
      </c>
      <c r="W42" s="269">
        <f t="shared" si="13"/>
        <v>14659.09</v>
      </c>
      <c r="X42" s="270"/>
      <c r="Y42" s="270"/>
      <c r="Z42" s="271">
        <f t="shared" ref="Z42" si="33">ROUND(V42+W42,2)</f>
        <v>29319.09</v>
      </c>
      <c r="AA42" s="261">
        <v>16</v>
      </c>
      <c r="AB42" s="272">
        <f t="shared" si="14"/>
        <v>6481.2</v>
      </c>
      <c r="AC42" s="273">
        <v>0</v>
      </c>
      <c r="AD42" s="16">
        <v>100</v>
      </c>
      <c r="AE42" s="16">
        <f t="shared" si="15"/>
        <v>1350.25</v>
      </c>
      <c r="AF42" s="274">
        <v>200</v>
      </c>
      <c r="AG42" s="275">
        <f t="shared" si="16"/>
        <v>29319.09</v>
      </c>
      <c r="AH42" s="276">
        <f t="shared" si="17"/>
        <v>14659.545</v>
      </c>
      <c r="AI42" s="261">
        <v>16</v>
      </c>
      <c r="AJ42" s="281" t="s">
        <v>39</v>
      </c>
      <c r="AK42" s="68" t="s">
        <v>27</v>
      </c>
      <c r="AL42" s="265">
        <f t="shared" si="18"/>
        <v>5028.4399999999996</v>
      </c>
      <c r="AM42" s="273">
        <f t="shared" si="19"/>
        <v>4860.8999999999996</v>
      </c>
      <c r="AN42" s="16">
        <v>7988.8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/>
      <c r="AU42" s="16">
        <v>0</v>
      </c>
      <c r="AV42" s="16">
        <f t="shared" si="20"/>
        <v>12849.7</v>
      </c>
      <c r="AW42" s="277">
        <v>200</v>
      </c>
      <c r="AX42" s="277"/>
      <c r="AY42" s="16">
        <v>1687.52</v>
      </c>
      <c r="AZ42" s="16">
        <f t="shared" si="21"/>
        <v>1887.52</v>
      </c>
      <c r="BA42" s="16">
        <f t="shared" si="22"/>
        <v>1350.25</v>
      </c>
      <c r="BB42" s="16">
        <v>0</v>
      </c>
      <c r="BC42" s="16">
        <v>0</v>
      </c>
      <c r="BD42" s="16">
        <v>1475</v>
      </c>
      <c r="BE42" s="16">
        <v>2100</v>
      </c>
      <c r="BF42" s="16">
        <v>0</v>
      </c>
      <c r="BG42" s="266">
        <f t="shared" si="30"/>
        <v>3575</v>
      </c>
      <c r="BH42" s="278">
        <f t="shared" si="2"/>
        <v>24690.91</v>
      </c>
    </row>
    <row r="43" spans="1:60" s="23" customFormat="1" ht="23.1" customHeight="1" x14ac:dyDescent="0.35">
      <c r="A43" s="261"/>
      <c r="B43" s="281"/>
      <c r="C43" s="280" t="s">
        <v>40</v>
      </c>
      <c r="D43" s="16"/>
      <c r="E43" s="16"/>
      <c r="F43" s="16">
        <f t="shared" si="3"/>
        <v>0</v>
      </c>
      <c r="G43" s="16"/>
      <c r="H43" s="16"/>
      <c r="I43" s="16">
        <f t="shared" si="4"/>
        <v>0</v>
      </c>
      <c r="J43" s="16">
        <f t="shared" si="5"/>
        <v>0</v>
      </c>
      <c r="K43" s="263">
        <f t="shared" si="6"/>
        <v>0</v>
      </c>
      <c r="L43" s="264"/>
      <c r="M43" s="264"/>
      <c r="N43" s="264"/>
      <c r="O43" s="16">
        <f t="shared" si="7"/>
        <v>0</v>
      </c>
      <c r="P43" s="265" t="s">
        <v>1</v>
      </c>
      <c r="Q43" s="16">
        <f t="shared" si="8"/>
        <v>0</v>
      </c>
      <c r="R43" s="16">
        <f t="shared" si="9"/>
        <v>0</v>
      </c>
      <c r="S43" s="16">
        <f t="shared" si="10"/>
        <v>0</v>
      </c>
      <c r="T43" s="266">
        <f t="shared" si="29"/>
        <v>0</v>
      </c>
      <c r="U43" s="267"/>
      <c r="V43" s="268">
        <f t="shared" si="12"/>
        <v>0</v>
      </c>
      <c r="W43" s="269">
        <f t="shared" si="13"/>
        <v>0</v>
      </c>
      <c r="X43" s="270"/>
      <c r="Y43" s="270"/>
      <c r="Z43" s="271"/>
      <c r="AA43" s="261"/>
      <c r="AB43" s="272">
        <f t="shared" si="14"/>
        <v>0</v>
      </c>
      <c r="AC43" s="264"/>
      <c r="AD43" s="16"/>
      <c r="AE43" s="16">
        <f t="shared" si="15"/>
        <v>0</v>
      </c>
      <c r="AF43" s="27"/>
      <c r="AG43" s="275">
        <f t="shared" si="16"/>
        <v>0</v>
      </c>
      <c r="AH43" s="276">
        <f t="shared" si="17"/>
        <v>0</v>
      </c>
      <c r="AI43" s="261"/>
      <c r="AJ43" s="281"/>
      <c r="AK43" s="280" t="s">
        <v>40</v>
      </c>
      <c r="AL43" s="265" t="str">
        <f t="shared" si="18"/>
        <v xml:space="preserve"> </v>
      </c>
      <c r="AM43" s="273">
        <f t="shared" si="19"/>
        <v>0</v>
      </c>
      <c r="AN43" s="16"/>
      <c r="AO43" s="16"/>
      <c r="AP43" s="16"/>
      <c r="AQ43" s="16"/>
      <c r="AR43" s="16"/>
      <c r="AS43" s="16"/>
      <c r="AT43" s="16"/>
      <c r="AU43" s="16"/>
      <c r="AV43" s="16">
        <f t="shared" si="20"/>
        <v>0</v>
      </c>
      <c r="AW43" s="264"/>
      <c r="AX43" s="264"/>
      <c r="AY43" s="264"/>
      <c r="AZ43" s="16">
        <f t="shared" si="21"/>
        <v>0</v>
      </c>
      <c r="BA43" s="16">
        <f t="shared" si="22"/>
        <v>0</v>
      </c>
      <c r="BB43" s="264"/>
      <c r="BC43" s="264"/>
      <c r="BD43" s="16"/>
      <c r="BE43" s="16"/>
      <c r="BF43" s="264"/>
      <c r="BG43" s="266">
        <f t="shared" si="30"/>
        <v>0</v>
      </c>
      <c r="BH43" s="278"/>
    </row>
    <row r="44" spans="1:60" s="23" customFormat="1" ht="23.1" customHeight="1" x14ac:dyDescent="0.35">
      <c r="A44" s="261">
        <v>17</v>
      </c>
      <c r="B44" s="281" t="s">
        <v>133</v>
      </c>
      <c r="C44" s="280" t="s">
        <v>153</v>
      </c>
      <c r="D44" s="16">
        <v>23176</v>
      </c>
      <c r="E44" s="16">
        <v>1205</v>
      </c>
      <c r="F44" s="16">
        <f t="shared" si="3"/>
        <v>24381</v>
      </c>
      <c r="G44" s="16">
        <v>1205</v>
      </c>
      <c r="H44" s="16"/>
      <c r="I44" s="16">
        <f t="shared" si="4"/>
        <v>25586</v>
      </c>
      <c r="J44" s="16">
        <f t="shared" si="5"/>
        <v>25586</v>
      </c>
      <c r="K44" s="263">
        <f t="shared" si="6"/>
        <v>0</v>
      </c>
      <c r="L44" s="264">
        <v>0</v>
      </c>
      <c r="M44" s="264">
        <v>0</v>
      </c>
      <c r="N44" s="264">
        <v>0</v>
      </c>
      <c r="O44" s="16">
        <f t="shared" si="7"/>
        <v>25586</v>
      </c>
      <c r="P44" s="265">
        <v>241.54</v>
      </c>
      <c r="Q44" s="16">
        <f t="shared" si="8"/>
        <v>2302.7399999999998</v>
      </c>
      <c r="R44" s="16">
        <f t="shared" si="9"/>
        <v>200</v>
      </c>
      <c r="S44" s="16">
        <f t="shared" si="10"/>
        <v>639.65</v>
      </c>
      <c r="T44" s="266">
        <f t="shared" si="29"/>
        <v>213.28</v>
      </c>
      <c r="U44" s="267">
        <f t="shared" si="11"/>
        <v>3597.21</v>
      </c>
      <c r="V44" s="268">
        <f t="shared" si="12"/>
        <v>10994</v>
      </c>
      <c r="W44" s="269">
        <f t="shared" si="13"/>
        <v>10994.79</v>
      </c>
      <c r="X44" s="270"/>
      <c r="Y44" s="270"/>
      <c r="Z44" s="271"/>
      <c r="AA44" s="261">
        <v>17</v>
      </c>
      <c r="AB44" s="272">
        <f t="shared" si="14"/>
        <v>3070.3199999999997</v>
      </c>
      <c r="AC44" s="285"/>
      <c r="AD44" s="16">
        <v>100</v>
      </c>
      <c r="AE44" s="16">
        <f t="shared" si="15"/>
        <v>639.65</v>
      </c>
      <c r="AF44" s="274">
        <v>200</v>
      </c>
      <c r="AG44" s="275">
        <f t="shared" si="16"/>
        <v>21988.79</v>
      </c>
      <c r="AH44" s="276">
        <f t="shared" si="17"/>
        <v>10994.395</v>
      </c>
      <c r="AI44" s="261">
        <v>17</v>
      </c>
      <c r="AJ44" s="281" t="s">
        <v>133</v>
      </c>
      <c r="AK44" s="280" t="s">
        <v>153</v>
      </c>
      <c r="AL44" s="265">
        <f t="shared" si="18"/>
        <v>241.54</v>
      </c>
      <c r="AM44" s="273">
        <f t="shared" si="19"/>
        <v>2302.7399999999998</v>
      </c>
      <c r="AN44" s="16"/>
      <c r="AO44" s="16"/>
      <c r="AP44" s="16"/>
      <c r="AQ44" s="16"/>
      <c r="AR44" s="16"/>
      <c r="AS44" s="16"/>
      <c r="AT44" s="16"/>
      <c r="AU44" s="16"/>
      <c r="AV44" s="16">
        <f t="shared" si="20"/>
        <v>2302.7399999999998</v>
      </c>
      <c r="AW44" s="264">
        <v>200</v>
      </c>
      <c r="AX44" s="264"/>
      <c r="AY44" s="264"/>
      <c r="AZ44" s="16">
        <f t="shared" si="21"/>
        <v>200</v>
      </c>
      <c r="BA44" s="16">
        <f t="shared" si="22"/>
        <v>639.65</v>
      </c>
      <c r="BB44" s="264"/>
      <c r="BC44" s="264"/>
      <c r="BD44" s="16"/>
      <c r="BE44" s="16">
        <v>213.28</v>
      </c>
      <c r="BF44" s="264"/>
      <c r="BG44" s="266">
        <f t="shared" si="30"/>
        <v>213.28</v>
      </c>
      <c r="BH44" s="278">
        <f t="shared" ref="BH44:BH61" si="34">AL44+AV44+AZ44+BA44+BG44</f>
        <v>3597.21</v>
      </c>
    </row>
    <row r="45" spans="1:60" s="23" customFormat="1" ht="23.1" customHeight="1" x14ac:dyDescent="0.35">
      <c r="A45" s="261"/>
      <c r="B45" s="281"/>
      <c r="C45" s="280" t="s">
        <v>158</v>
      </c>
      <c r="D45" s="16"/>
      <c r="E45" s="16"/>
      <c r="F45" s="16">
        <f t="shared" si="3"/>
        <v>0</v>
      </c>
      <c r="G45" s="16"/>
      <c r="H45" s="16"/>
      <c r="I45" s="16">
        <f t="shared" si="4"/>
        <v>0</v>
      </c>
      <c r="J45" s="16">
        <f t="shared" si="5"/>
        <v>0</v>
      </c>
      <c r="K45" s="263">
        <f t="shared" si="6"/>
        <v>0</v>
      </c>
      <c r="L45" s="264"/>
      <c r="M45" s="264"/>
      <c r="N45" s="264"/>
      <c r="O45" s="16">
        <f t="shared" si="7"/>
        <v>0</v>
      </c>
      <c r="P45" s="265"/>
      <c r="Q45" s="16">
        <f t="shared" si="8"/>
        <v>0</v>
      </c>
      <c r="R45" s="16">
        <f t="shared" si="9"/>
        <v>0</v>
      </c>
      <c r="S45" s="16">
        <f t="shared" si="10"/>
        <v>0</v>
      </c>
      <c r="T45" s="266">
        <f t="shared" si="29"/>
        <v>0</v>
      </c>
      <c r="U45" s="267">
        <f t="shared" si="11"/>
        <v>0</v>
      </c>
      <c r="V45" s="268">
        <f t="shared" si="12"/>
        <v>0</v>
      </c>
      <c r="W45" s="269">
        <f t="shared" si="13"/>
        <v>0</v>
      </c>
      <c r="X45" s="270"/>
      <c r="Y45" s="270"/>
      <c r="Z45" s="271"/>
      <c r="AA45" s="261"/>
      <c r="AB45" s="272">
        <f t="shared" si="14"/>
        <v>0</v>
      </c>
      <c r="AC45" s="285"/>
      <c r="AD45" s="16">
        <f>J45*1%</f>
        <v>0</v>
      </c>
      <c r="AE45" s="16">
        <f t="shared" si="15"/>
        <v>0</v>
      </c>
      <c r="AF45" s="27"/>
      <c r="AG45" s="275">
        <f t="shared" si="16"/>
        <v>0</v>
      </c>
      <c r="AH45" s="276">
        <f t="shared" si="17"/>
        <v>0</v>
      </c>
      <c r="AI45" s="261"/>
      <c r="AJ45" s="281"/>
      <c r="AK45" s="280" t="s">
        <v>158</v>
      </c>
      <c r="AL45" s="265">
        <f t="shared" si="18"/>
        <v>0</v>
      </c>
      <c r="AM45" s="273">
        <f t="shared" si="19"/>
        <v>0</v>
      </c>
      <c r="AN45" s="16"/>
      <c r="AO45" s="16"/>
      <c r="AP45" s="16"/>
      <c r="AQ45" s="16"/>
      <c r="AR45" s="16"/>
      <c r="AS45" s="16"/>
      <c r="AT45" s="16"/>
      <c r="AU45" s="16"/>
      <c r="AV45" s="16">
        <f t="shared" si="20"/>
        <v>0</v>
      </c>
      <c r="AW45" s="264"/>
      <c r="AX45" s="264"/>
      <c r="AY45" s="264"/>
      <c r="AZ45" s="16">
        <f t="shared" si="21"/>
        <v>0</v>
      </c>
      <c r="BA45" s="16">
        <f t="shared" si="22"/>
        <v>0</v>
      </c>
      <c r="BB45" s="264"/>
      <c r="BC45" s="264"/>
      <c r="BD45" s="16"/>
      <c r="BE45" s="16"/>
      <c r="BF45" s="264"/>
      <c r="BG45" s="266">
        <f t="shared" si="30"/>
        <v>0</v>
      </c>
      <c r="BH45" s="278">
        <f t="shared" si="34"/>
        <v>0</v>
      </c>
    </row>
    <row r="46" spans="1:60" s="23" customFormat="1" ht="23.1" customHeight="1" x14ac:dyDescent="0.35">
      <c r="A46" s="261">
        <v>18</v>
      </c>
      <c r="B46" s="281" t="s">
        <v>134</v>
      </c>
      <c r="C46" s="280" t="s">
        <v>153</v>
      </c>
      <c r="D46" s="16">
        <v>19744</v>
      </c>
      <c r="E46" s="16">
        <v>790</v>
      </c>
      <c r="F46" s="16">
        <f t="shared" si="3"/>
        <v>20534</v>
      </c>
      <c r="G46" s="16">
        <v>914</v>
      </c>
      <c r="H46" s="16"/>
      <c r="I46" s="16">
        <f t="shared" si="4"/>
        <v>21448</v>
      </c>
      <c r="J46" s="16">
        <f t="shared" si="5"/>
        <v>21448</v>
      </c>
      <c r="K46" s="263">
        <f t="shared" si="6"/>
        <v>0</v>
      </c>
      <c r="L46" s="264">
        <v>0</v>
      </c>
      <c r="M46" s="264">
        <v>0</v>
      </c>
      <c r="N46" s="264">
        <v>0</v>
      </c>
      <c r="O46" s="16">
        <f t="shared" si="7"/>
        <v>21448</v>
      </c>
      <c r="P46" s="265"/>
      <c r="Q46" s="16">
        <f t="shared" si="8"/>
        <v>6068.46</v>
      </c>
      <c r="R46" s="16">
        <f t="shared" si="9"/>
        <v>200</v>
      </c>
      <c r="S46" s="16">
        <f t="shared" si="10"/>
        <v>536.20000000000005</v>
      </c>
      <c r="T46" s="266">
        <f t="shared" si="29"/>
        <v>200</v>
      </c>
      <c r="U46" s="267">
        <f t="shared" si="11"/>
        <v>7004.66</v>
      </c>
      <c r="V46" s="268">
        <f t="shared" si="12"/>
        <v>7222</v>
      </c>
      <c r="W46" s="269">
        <f t="shared" si="13"/>
        <v>7221.34</v>
      </c>
      <c r="X46" s="270"/>
      <c r="Y46" s="270"/>
      <c r="Z46" s="271"/>
      <c r="AA46" s="261">
        <v>18</v>
      </c>
      <c r="AB46" s="272">
        <f t="shared" si="14"/>
        <v>2573.7599999999998</v>
      </c>
      <c r="AC46" s="285"/>
      <c r="AD46" s="16">
        <v>100</v>
      </c>
      <c r="AE46" s="16">
        <f t="shared" si="15"/>
        <v>536.20000000000005</v>
      </c>
      <c r="AF46" s="274">
        <v>200</v>
      </c>
      <c r="AG46" s="275">
        <f t="shared" si="16"/>
        <v>14443.34</v>
      </c>
      <c r="AH46" s="276">
        <f t="shared" si="17"/>
        <v>7221.67</v>
      </c>
      <c r="AI46" s="261">
        <v>18</v>
      </c>
      <c r="AJ46" s="281" t="s">
        <v>134</v>
      </c>
      <c r="AK46" s="280" t="s">
        <v>153</v>
      </c>
      <c r="AL46" s="265">
        <f t="shared" si="18"/>
        <v>0</v>
      </c>
      <c r="AM46" s="273">
        <f t="shared" si="19"/>
        <v>1930.32</v>
      </c>
      <c r="AN46" s="16"/>
      <c r="AO46" s="16"/>
      <c r="AP46" s="16"/>
      <c r="AQ46" s="16"/>
      <c r="AR46" s="16"/>
      <c r="AS46" s="16">
        <v>4138.1400000000003</v>
      </c>
      <c r="AT46" s="16"/>
      <c r="AU46" s="16"/>
      <c r="AV46" s="16">
        <f t="shared" si="20"/>
        <v>6068.46</v>
      </c>
      <c r="AW46" s="264">
        <v>200</v>
      </c>
      <c r="AX46" s="264"/>
      <c r="AY46" s="264"/>
      <c r="AZ46" s="16">
        <f t="shared" si="21"/>
        <v>200</v>
      </c>
      <c r="BA46" s="16">
        <f t="shared" si="22"/>
        <v>536.20000000000005</v>
      </c>
      <c r="BB46" s="264"/>
      <c r="BC46" s="264"/>
      <c r="BD46" s="16">
        <v>100</v>
      </c>
      <c r="BE46" s="16">
        <v>100</v>
      </c>
      <c r="BF46" s="264"/>
      <c r="BG46" s="266">
        <f t="shared" si="30"/>
        <v>200</v>
      </c>
      <c r="BH46" s="278">
        <f t="shared" si="34"/>
        <v>7004.66</v>
      </c>
    </row>
    <row r="47" spans="1:60" s="23" customFormat="1" ht="23.1" customHeight="1" x14ac:dyDescent="0.35">
      <c r="A47" s="261"/>
      <c r="B47" s="281"/>
      <c r="C47" s="280" t="s">
        <v>159</v>
      </c>
      <c r="D47" s="16"/>
      <c r="E47" s="16"/>
      <c r="F47" s="16">
        <f t="shared" si="3"/>
        <v>0</v>
      </c>
      <c r="G47" s="16"/>
      <c r="H47" s="16"/>
      <c r="I47" s="16">
        <f t="shared" si="4"/>
        <v>0</v>
      </c>
      <c r="J47" s="16">
        <f t="shared" si="5"/>
        <v>0</v>
      </c>
      <c r="K47" s="263">
        <f t="shared" si="6"/>
        <v>0</v>
      </c>
      <c r="L47" s="264"/>
      <c r="M47" s="264"/>
      <c r="N47" s="264"/>
      <c r="O47" s="16">
        <f t="shared" si="7"/>
        <v>0</v>
      </c>
      <c r="P47" s="265"/>
      <c r="Q47" s="16">
        <f t="shared" si="8"/>
        <v>0</v>
      </c>
      <c r="R47" s="16">
        <f t="shared" si="9"/>
        <v>0</v>
      </c>
      <c r="S47" s="16">
        <f t="shared" si="10"/>
        <v>0</v>
      </c>
      <c r="T47" s="266">
        <f t="shared" si="29"/>
        <v>0</v>
      </c>
      <c r="U47" s="267">
        <f t="shared" si="11"/>
        <v>0</v>
      </c>
      <c r="V47" s="268">
        <f t="shared" si="12"/>
        <v>0</v>
      </c>
      <c r="W47" s="269">
        <f t="shared" si="13"/>
        <v>0</v>
      </c>
      <c r="X47" s="270"/>
      <c r="Y47" s="270"/>
      <c r="Z47" s="271"/>
      <c r="AA47" s="261"/>
      <c r="AB47" s="272">
        <f t="shared" si="14"/>
        <v>0</v>
      </c>
      <c r="AC47" s="285"/>
      <c r="AD47" s="33"/>
      <c r="AE47" s="16">
        <f t="shared" si="15"/>
        <v>0</v>
      </c>
      <c r="AF47" s="27"/>
      <c r="AG47" s="275">
        <f t="shared" si="16"/>
        <v>0</v>
      </c>
      <c r="AH47" s="276">
        <f t="shared" si="17"/>
        <v>0</v>
      </c>
      <c r="AI47" s="261"/>
      <c r="AJ47" s="281"/>
      <c r="AK47" s="280" t="s">
        <v>159</v>
      </c>
      <c r="AL47" s="265">
        <f t="shared" si="18"/>
        <v>0</v>
      </c>
      <c r="AM47" s="273">
        <f t="shared" si="19"/>
        <v>0</v>
      </c>
      <c r="AN47" s="16"/>
      <c r="AO47" s="16"/>
      <c r="AP47" s="16"/>
      <c r="AQ47" s="16"/>
      <c r="AR47" s="16"/>
      <c r="AS47" s="16"/>
      <c r="AT47" s="16"/>
      <c r="AU47" s="16"/>
      <c r="AV47" s="16">
        <f t="shared" si="20"/>
        <v>0</v>
      </c>
      <c r="AW47" s="264"/>
      <c r="AX47" s="264"/>
      <c r="AY47" s="264"/>
      <c r="AZ47" s="16">
        <f t="shared" si="21"/>
        <v>0</v>
      </c>
      <c r="BA47" s="16">
        <f t="shared" si="22"/>
        <v>0</v>
      </c>
      <c r="BB47" s="264"/>
      <c r="BC47" s="264"/>
      <c r="BD47" s="16"/>
      <c r="BE47" s="16"/>
      <c r="BF47" s="264"/>
      <c r="BG47" s="266">
        <f t="shared" si="30"/>
        <v>0</v>
      </c>
      <c r="BH47" s="278">
        <f t="shared" si="34"/>
        <v>0</v>
      </c>
    </row>
    <row r="48" spans="1:60" s="23" customFormat="1" ht="23.1" customHeight="1" x14ac:dyDescent="0.35">
      <c r="A48" s="261">
        <v>19</v>
      </c>
      <c r="B48" s="281" t="s">
        <v>135</v>
      </c>
      <c r="C48" s="280" t="s">
        <v>153</v>
      </c>
      <c r="D48" s="16">
        <v>17553</v>
      </c>
      <c r="E48" s="16">
        <v>702</v>
      </c>
      <c r="F48" s="16">
        <f t="shared" si="3"/>
        <v>18255</v>
      </c>
      <c r="G48" s="16">
        <v>702</v>
      </c>
      <c r="H48" s="16"/>
      <c r="I48" s="16">
        <f t="shared" si="4"/>
        <v>18957</v>
      </c>
      <c r="J48" s="16">
        <f t="shared" si="5"/>
        <v>18957</v>
      </c>
      <c r="K48" s="263">
        <f t="shared" si="6"/>
        <v>0</v>
      </c>
      <c r="L48" s="264">
        <v>0</v>
      </c>
      <c r="M48" s="264">
        <v>0</v>
      </c>
      <c r="N48" s="264">
        <v>0</v>
      </c>
      <c r="O48" s="16">
        <f t="shared" si="7"/>
        <v>18957</v>
      </c>
      <c r="P48" s="265"/>
      <c r="Q48" s="16">
        <f t="shared" si="8"/>
        <v>1706.1299999999999</v>
      </c>
      <c r="R48" s="16">
        <f t="shared" si="9"/>
        <v>686.17000000000007</v>
      </c>
      <c r="S48" s="16">
        <f t="shared" si="10"/>
        <v>473.92</v>
      </c>
      <c r="T48" s="266">
        <f t="shared" si="29"/>
        <v>3370.03</v>
      </c>
      <c r="U48" s="267">
        <f t="shared" si="11"/>
        <v>6236.25</v>
      </c>
      <c r="V48" s="268">
        <f t="shared" si="12"/>
        <v>6360</v>
      </c>
      <c r="W48" s="269">
        <f t="shared" si="13"/>
        <v>6360.75</v>
      </c>
      <c r="X48" s="270"/>
      <c r="Y48" s="270"/>
      <c r="Z48" s="271"/>
      <c r="AA48" s="261">
        <v>19</v>
      </c>
      <c r="AB48" s="272">
        <f t="shared" si="14"/>
        <v>2274.8399999999997</v>
      </c>
      <c r="AC48" s="285"/>
      <c r="AD48" s="16">
        <v>100</v>
      </c>
      <c r="AE48" s="16">
        <f t="shared" si="15"/>
        <v>473.93</v>
      </c>
      <c r="AF48" s="274">
        <v>200</v>
      </c>
      <c r="AG48" s="275">
        <f t="shared" si="16"/>
        <v>12720.75</v>
      </c>
      <c r="AH48" s="276">
        <f t="shared" si="17"/>
        <v>6360.375</v>
      </c>
      <c r="AI48" s="261">
        <v>19</v>
      </c>
      <c r="AJ48" s="281" t="s">
        <v>135</v>
      </c>
      <c r="AK48" s="280" t="s">
        <v>153</v>
      </c>
      <c r="AL48" s="265">
        <f t="shared" si="18"/>
        <v>0</v>
      </c>
      <c r="AM48" s="273">
        <f t="shared" si="19"/>
        <v>1706.1299999999999</v>
      </c>
      <c r="AN48" s="16"/>
      <c r="AO48" s="16"/>
      <c r="AP48" s="16"/>
      <c r="AQ48" s="16"/>
      <c r="AR48" s="16"/>
      <c r="AS48" s="16"/>
      <c r="AT48" s="16"/>
      <c r="AU48" s="16"/>
      <c r="AV48" s="16">
        <f t="shared" si="20"/>
        <v>1706.1299999999999</v>
      </c>
      <c r="AW48" s="264">
        <v>200</v>
      </c>
      <c r="AX48" s="264"/>
      <c r="AY48" s="264">
        <v>486.17</v>
      </c>
      <c r="AZ48" s="16">
        <f t="shared" si="21"/>
        <v>686.17000000000007</v>
      </c>
      <c r="BA48" s="16">
        <f t="shared" si="22"/>
        <v>473.92</v>
      </c>
      <c r="BB48" s="264"/>
      <c r="BC48" s="264">
        <v>3156.75</v>
      </c>
      <c r="BD48" s="16"/>
      <c r="BE48" s="16">
        <v>213.28</v>
      </c>
      <c r="BF48" s="264"/>
      <c r="BG48" s="266">
        <f t="shared" si="30"/>
        <v>3370.03</v>
      </c>
      <c r="BH48" s="278">
        <f t="shared" si="34"/>
        <v>6236.25</v>
      </c>
    </row>
    <row r="49" spans="1:60" s="23" customFormat="1" ht="23.1" customHeight="1" x14ac:dyDescent="0.35">
      <c r="A49" s="261"/>
      <c r="B49" s="281"/>
      <c r="C49" s="280" t="s">
        <v>154</v>
      </c>
      <c r="D49" s="16"/>
      <c r="E49" s="16"/>
      <c r="F49" s="16">
        <f t="shared" si="3"/>
        <v>0</v>
      </c>
      <c r="G49" s="16"/>
      <c r="H49" s="16"/>
      <c r="I49" s="16">
        <f t="shared" si="4"/>
        <v>0</v>
      </c>
      <c r="J49" s="16">
        <f t="shared" si="5"/>
        <v>0</v>
      </c>
      <c r="K49" s="263">
        <f t="shared" si="6"/>
        <v>0</v>
      </c>
      <c r="L49" s="264"/>
      <c r="M49" s="264"/>
      <c r="N49" s="264"/>
      <c r="O49" s="16">
        <f t="shared" si="7"/>
        <v>0</v>
      </c>
      <c r="P49" s="265"/>
      <c r="Q49" s="16">
        <f t="shared" si="8"/>
        <v>0</v>
      </c>
      <c r="R49" s="16">
        <f t="shared" si="9"/>
        <v>0</v>
      </c>
      <c r="S49" s="16">
        <f t="shared" si="10"/>
        <v>0</v>
      </c>
      <c r="T49" s="266">
        <f t="shared" si="29"/>
        <v>0</v>
      </c>
      <c r="U49" s="267">
        <f t="shared" si="11"/>
        <v>0</v>
      </c>
      <c r="V49" s="268">
        <f t="shared" si="12"/>
        <v>0</v>
      </c>
      <c r="W49" s="269">
        <f t="shared" si="13"/>
        <v>0</v>
      </c>
      <c r="X49" s="270"/>
      <c r="Y49" s="270"/>
      <c r="Z49" s="271"/>
      <c r="AA49" s="261"/>
      <c r="AB49" s="272">
        <f t="shared" si="14"/>
        <v>0</v>
      </c>
      <c r="AC49" s="285"/>
      <c r="AD49" s="16"/>
      <c r="AE49" s="16">
        <f t="shared" si="15"/>
        <v>0</v>
      </c>
      <c r="AF49" s="27"/>
      <c r="AG49" s="275">
        <f t="shared" si="16"/>
        <v>0</v>
      </c>
      <c r="AH49" s="276">
        <f t="shared" si="17"/>
        <v>0</v>
      </c>
      <c r="AI49" s="261"/>
      <c r="AJ49" s="281"/>
      <c r="AK49" s="280" t="s">
        <v>154</v>
      </c>
      <c r="AL49" s="265">
        <f t="shared" si="18"/>
        <v>0</v>
      </c>
      <c r="AM49" s="273">
        <f t="shared" si="19"/>
        <v>0</v>
      </c>
      <c r="AN49" s="16"/>
      <c r="AO49" s="16"/>
      <c r="AP49" s="16"/>
      <c r="AQ49" s="16"/>
      <c r="AR49" s="16"/>
      <c r="AS49" s="16"/>
      <c r="AT49" s="16"/>
      <c r="AU49" s="16"/>
      <c r="AV49" s="16">
        <f t="shared" si="20"/>
        <v>0</v>
      </c>
      <c r="AW49" s="264"/>
      <c r="AX49" s="264"/>
      <c r="AY49" s="264"/>
      <c r="AZ49" s="16">
        <f t="shared" si="21"/>
        <v>0</v>
      </c>
      <c r="BA49" s="16">
        <f t="shared" si="22"/>
        <v>0</v>
      </c>
      <c r="BB49" s="264"/>
      <c r="BC49" s="264"/>
      <c r="BD49" s="16"/>
      <c r="BE49" s="16"/>
      <c r="BF49" s="264"/>
      <c r="BG49" s="266">
        <f t="shared" si="30"/>
        <v>0</v>
      </c>
      <c r="BH49" s="278">
        <f t="shared" si="34"/>
        <v>0</v>
      </c>
    </row>
    <row r="50" spans="1:60" s="23" customFormat="1" ht="23.1" customHeight="1" x14ac:dyDescent="0.35">
      <c r="A50" s="261">
        <v>20</v>
      </c>
      <c r="B50" s="281" t="s">
        <v>83</v>
      </c>
      <c r="C50" s="280" t="s">
        <v>84</v>
      </c>
      <c r="D50" s="16">
        <v>36619</v>
      </c>
      <c r="E50" s="16">
        <v>1794</v>
      </c>
      <c r="F50" s="16">
        <f t="shared" si="3"/>
        <v>38413</v>
      </c>
      <c r="G50" s="16">
        <v>1795</v>
      </c>
      <c r="H50" s="16">
        <v>0</v>
      </c>
      <c r="I50" s="16">
        <f t="shared" si="4"/>
        <v>40208</v>
      </c>
      <c r="J50" s="16">
        <f t="shared" si="5"/>
        <v>40208</v>
      </c>
      <c r="K50" s="263">
        <f t="shared" si="6"/>
        <v>0</v>
      </c>
      <c r="L50" s="264">
        <v>0</v>
      </c>
      <c r="M50" s="264">
        <v>0</v>
      </c>
      <c r="N50" s="264">
        <v>0</v>
      </c>
      <c r="O50" s="16">
        <f t="shared" si="7"/>
        <v>40208</v>
      </c>
      <c r="P50" s="265">
        <v>2285.15</v>
      </c>
      <c r="Q50" s="16">
        <f t="shared" si="8"/>
        <v>20613.25</v>
      </c>
      <c r="R50" s="16">
        <f t="shared" si="9"/>
        <v>200</v>
      </c>
      <c r="S50" s="16">
        <f t="shared" si="10"/>
        <v>1005.2</v>
      </c>
      <c r="T50" s="266">
        <f t="shared" si="29"/>
        <v>6513.51</v>
      </c>
      <c r="U50" s="267">
        <f t="shared" si="11"/>
        <v>30617.11</v>
      </c>
      <c r="V50" s="268">
        <f t="shared" si="12"/>
        <v>4795</v>
      </c>
      <c r="W50" s="269">
        <f t="shared" si="13"/>
        <v>4795.8899999999994</v>
      </c>
      <c r="X50" s="270"/>
      <c r="Y50" s="270"/>
      <c r="Z50" s="271">
        <f t="shared" ref="Z50" si="35">ROUND(V50+W50,2)</f>
        <v>9590.89</v>
      </c>
      <c r="AA50" s="261">
        <v>20</v>
      </c>
      <c r="AB50" s="272">
        <f t="shared" si="14"/>
        <v>4824.96</v>
      </c>
      <c r="AC50" s="273">
        <v>0</v>
      </c>
      <c r="AD50" s="16">
        <v>100</v>
      </c>
      <c r="AE50" s="16">
        <f t="shared" si="15"/>
        <v>1005.2</v>
      </c>
      <c r="AF50" s="274">
        <v>200</v>
      </c>
      <c r="AG50" s="275">
        <f t="shared" si="16"/>
        <v>9590.89</v>
      </c>
      <c r="AH50" s="276">
        <f t="shared" si="17"/>
        <v>4795.4449999999997</v>
      </c>
      <c r="AI50" s="261">
        <v>20</v>
      </c>
      <c r="AJ50" s="281" t="s">
        <v>83</v>
      </c>
      <c r="AK50" s="280" t="s">
        <v>84</v>
      </c>
      <c r="AL50" s="265">
        <f t="shared" si="18"/>
        <v>2285.15</v>
      </c>
      <c r="AM50" s="273">
        <f t="shared" si="19"/>
        <v>3618.72</v>
      </c>
      <c r="AN50" s="16">
        <v>0</v>
      </c>
      <c r="AO50" s="16">
        <v>1000</v>
      </c>
      <c r="AP50" s="16">
        <v>9634.44</v>
      </c>
      <c r="AQ50" s="16">
        <v>0</v>
      </c>
      <c r="AR50" s="16">
        <v>0</v>
      </c>
      <c r="AS50" s="16">
        <v>5048.97</v>
      </c>
      <c r="AT50" s="16"/>
      <c r="AU50" s="16">
        <v>1311.12</v>
      </c>
      <c r="AV50" s="16">
        <f t="shared" si="20"/>
        <v>20613.25</v>
      </c>
      <c r="AW50" s="277">
        <v>200</v>
      </c>
      <c r="AX50" s="277"/>
      <c r="AY50" s="16">
        <v>0</v>
      </c>
      <c r="AZ50" s="16">
        <f t="shared" si="21"/>
        <v>200</v>
      </c>
      <c r="BA50" s="16">
        <f t="shared" si="22"/>
        <v>1005.2</v>
      </c>
      <c r="BB50" s="16">
        <v>0</v>
      </c>
      <c r="BC50" s="16">
        <v>6313.51</v>
      </c>
      <c r="BD50" s="16">
        <v>100</v>
      </c>
      <c r="BE50" s="16">
        <v>100</v>
      </c>
      <c r="BF50" s="16">
        <v>0</v>
      </c>
      <c r="BG50" s="266">
        <f t="shared" si="30"/>
        <v>6513.51</v>
      </c>
      <c r="BH50" s="278">
        <f t="shared" si="34"/>
        <v>30617.11</v>
      </c>
    </row>
    <row r="51" spans="1:60" s="29" customFormat="1" ht="23.1" customHeight="1" x14ac:dyDescent="0.35">
      <c r="A51" s="261"/>
      <c r="B51" s="281"/>
      <c r="C51" s="280" t="s">
        <v>85</v>
      </c>
      <c r="D51" s="16"/>
      <c r="E51" s="16"/>
      <c r="F51" s="16">
        <f t="shared" si="3"/>
        <v>0</v>
      </c>
      <c r="G51" s="16"/>
      <c r="H51" s="16"/>
      <c r="I51" s="16">
        <f t="shared" si="4"/>
        <v>0</v>
      </c>
      <c r="J51" s="16">
        <f t="shared" si="5"/>
        <v>0</v>
      </c>
      <c r="K51" s="263">
        <f t="shared" si="6"/>
        <v>0</v>
      </c>
      <c r="L51" s="264"/>
      <c r="M51" s="264"/>
      <c r="N51" s="264"/>
      <c r="O51" s="16">
        <f t="shared" si="7"/>
        <v>0</v>
      </c>
      <c r="P51" s="265"/>
      <c r="Q51" s="16">
        <f t="shared" si="8"/>
        <v>0</v>
      </c>
      <c r="R51" s="16">
        <f t="shared" si="9"/>
        <v>0</v>
      </c>
      <c r="S51" s="16">
        <f t="shared" si="10"/>
        <v>0</v>
      </c>
      <c r="T51" s="266">
        <f t="shared" si="29"/>
        <v>0</v>
      </c>
      <c r="U51" s="267">
        <f t="shared" si="11"/>
        <v>0</v>
      </c>
      <c r="V51" s="268">
        <f t="shared" si="12"/>
        <v>0</v>
      </c>
      <c r="W51" s="269">
        <f t="shared" si="13"/>
        <v>0</v>
      </c>
      <c r="X51" s="270"/>
      <c r="Y51" s="270"/>
      <c r="Z51" s="271"/>
      <c r="AA51" s="261"/>
      <c r="AB51" s="272">
        <f t="shared" si="14"/>
        <v>0</v>
      </c>
      <c r="AC51" s="16"/>
      <c r="AD51" s="16"/>
      <c r="AE51" s="16">
        <f t="shared" si="15"/>
        <v>0</v>
      </c>
      <c r="AF51" s="27"/>
      <c r="AG51" s="275">
        <f t="shared" si="16"/>
        <v>0</v>
      </c>
      <c r="AH51" s="276">
        <f t="shared" si="17"/>
        <v>0</v>
      </c>
      <c r="AI51" s="261"/>
      <c r="AJ51" s="281"/>
      <c r="AK51" s="280" t="s">
        <v>85</v>
      </c>
      <c r="AL51" s="265">
        <f t="shared" si="18"/>
        <v>0</v>
      </c>
      <c r="AM51" s="273">
        <f t="shared" si="19"/>
        <v>0</v>
      </c>
      <c r="AN51" s="16"/>
      <c r="AO51" s="16"/>
      <c r="AP51" s="16"/>
      <c r="AQ51" s="16"/>
      <c r="AR51" s="16"/>
      <c r="AS51" s="16"/>
      <c r="AT51" s="16"/>
      <c r="AU51" s="16"/>
      <c r="AV51" s="16">
        <f t="shared" si="20"/>
        <v>0</v>
      </c>
      <c r="AW51" s="277"/>
      <c r="AX51" s="277"/>
      <c r="AY51" s="16"/>
      <c r="AZ51" s="16">
        <f t="shared" si="21"/>
        <v>0</v>
      </c>
      <c r="BA51" s="16">
        <f t="shared" si="22"/>
        <v>0</v>
      </c>
      <c r="BB51" s="16"/>
      <c r="BC51" s="16"/>
      <c r="BD51" s="16"/>
      <c r="BE51" s="16"/>
      <c r="BF51" s="16"/>
      <c r="BG51" s="266">
        <f t="shared" si="30"/>
        <v>0</v>
      </c>
      <c r="BH51" s="278">
        <f t="shared" si="34"/>
        <v>0</v>
      </c>
    </row>
    <row r="52" spans="1:60" s="23" customFormat="1" ht="23.1" customHeight="1" x14ac:dyDescent="0.35">
      <c r="A52" s="261">
        <v>21</v>
      </c>
      <c r="B52" s="262" t="s">
        <v>41</v>
      </c>
      <c r="C52" s="68" t="s">
        <v>42</v>
      </c>
      <c r="D52" s="16">
        <v>93043</v>
      </c>
      <c r="E52" s="16">
        <v>4187</v>
      </c>
      <c r="F52" s="16">
        <f t="shared" si="3"/>
        <v>97230</v>
      </c>
      <c r="G52" s="16">
        <v>4053</v>
      </c>
      <c r="H52" s="16">
        <v>0</v>
      </c>
      <c r="I52" s="16">
        <f t="shared" si="4"/>
        <v>101283</v>
      </c>
      <c r="J52" s="16">
        <f t="shared" si="5"/>
        <v>101283</v>
      </c>
      <c r="K52" s="263">
        <f t="shared" si="6"/>
        <v>0</v>
      </c>
      <c r="L52" s="264">
        <v>0</v>
      </c>
      <c r="M52" s="264">
        <v>0</v>
      </c>
      <c r="N52" s="264">
        <v>0</v>
      </c>
      <c r="O52" s="16">
        <f t="shared" si="7"/>
        <v>101283</v>
      </c>
      <c r="P52" s="265">
        <v>16587.009999999998</v>
      </c>
      <c r="Q52" s="16">
        <f t="shared" si="8"/>
        <v>20351.39</v>
      </c>
      <c r="R52" s="16">
        <f t="shared" si="9"/>
        <v>200</v>
      </c>
      <c r="S52" s="16">
        <f t="shared" si="10"/>
        <v>2500</v>
      </c>
      <c r="T52" s="266">
        <f t="shared" si="29"/>
        <v>100</v>
      </c>
      <c r="U52" s="267">
        <f t="shared" si="11"/>
        <v>39738.400000000001</v>
      </c>
      <c r="V52" s="268">
        <f t="shared" si="12"/>
        <v>30772</v>
      </c>
      <c r="W52" s="269">
        <f t="shared" si="13"/>
        <v>30772.6</v>
      </c>
      <c r="X52" s="270"/>
      <c r="Y52" s="270"/>
      <c r="Z52" s="271">
        <f t="shared" ref="Z52" si="36">ROUND(V52+W52,2)</f>
        <v>61544.6</v>
      </c>
      <c r="AA52" s="261">
        <v>21</v>
      </c>
      <c r="AB52" s="272">
        <f t="shared" si="14"/>
        <v>12153.96</v>
      </c>
      <c r="AC52" s="273">
        <v>0</v>
      </c>
      <c r="AD52" s="16">
        <v>100</v>
      </c>
      <c r="AE52" s="16">
        <v>2500</v>
      </c>
      <c r="AF52" s="274">
        <v>200</v>
      </c>
      <c r="AG52" s="275">
        <f t="shared" si="16"/>
        <v>61544.6</v>
      </c>
      <c r="AH52" s="276">
        <f t="shared" si="17"/>
        <v>30772.3</v>
      </c>
      <c r="AI52" s="261">
        <v>21</v>
      </c>
      <c r="AJ52" s="262" t="s">
        <v>41</v>
      </c>
      <c r="AK52" s="68" t="s">
        <v>42</v>
      </c>
      <c r="AL52" s="265">
        <f t="shared" si="18"/>
        <v>16587.009999999998</v>
      </c>
      <c r="AM52" s="273">
        <f t="shared" si="19"/>
        <v>9115.4699999999993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8902.59</v>
      </c>
      <c r="AT52" s="16">
        <v>2333.33</v>
      </c>
      <c r="AU52" s="16">
        <v>0</v>
      </c>
      <c r="AV52" s="16">
        <f t="shared" si="20"/>
        <v>20351.39</v>
      </c>
      <c r="AW52" s="277">
        <v>200</v>
      </c>
      <c r="AX52" s="277"/>
      <c r="AY52" s="16">
        <v>0</v>
      </c>
      <c r="AZ52" s="16">
        <f t="shared" si="21"/>
        <v>200</v>
      </c>
      <c r="BA52" s="16">
        <v>2500</v>
      </c>
      <c r="BB52" s="16"/>
      <c r="BC52" s="35"/>
      <c r="BD52" s="16">
        <v>0</v>
      </c>
      <c r="BE52" s="16">
        <v>100</v>
      </c>
      <c r="BF52" s="16">
        <v>0</v>
      </c>
      <c r="BG52" s="266">
        <f t="shared" si="30"/>
        <v>100</v>
      </c>
      <c r="BH52" s="278">
        <f t="shared" si="34"/>
        <v>39738.399999999994</v>
      </c>
    </row>
    <row r="53" spans="1:60" s="23" customFormat="1" ht="23.1" customHeight="1" x14ac:dyDescent="0.35">
      <c r="A53" s="261"/>
      <c r="B53" s="281"/>
      <c r="C53" s="280" t="s">
        <v>43</v>
      </c>
      <c r="D53" s="16"/>
      <c r="E53" s="16"/>
      <c r="F53" s="16">
        <f t="shared" si="3"/>
        <v>0</v>
      </c>
      <c r="G53" s="16"/>
      <c r="H53" s="16"/>
      <c r="I53" s="16">
        <f t="shared" si="4"/>
        <v>0</v>
      </c>
      <c r="J53" s="16">
        <f t="shared" ref="J53:J55" si="37">I53</f>
        <v>0</v>
      </c>
      <c r="K53" s="263">
        <f t="shared" si="6"/>
        <v>0</v>
      </c>
      <c r="L53" s="264"/>
      <c r="M53" s="264"/>
      <c r="N53" s="264"/>
      <c r="O53" s="16">
        <f t="shared" si="7"/>
        <v>0</v>
      </c>
      <c r="P53" s="265"/>
      <c r="Q53" s="16">
        <f t="shared" si="8"/>
        <v>0</v>
      </c>
      <c r="R53" s="16">
        <f t="shared" si="9"/>
        <v>0</v>
      </c>
      <c r="S53" s="16">
        <f t="shared" si="10"/>
        <v>0</v>
      </c>
      <c r="T53" s="266">
        <f t="shared" si="29"/>
        <v>0</v>
      </c>
      <c r="U53" s="267">
        <f t="shared" si="11"/>
        <v>0</v>
      </c>
      <c r="V53" s="268">
        <f t="shared" si="12"/>
        <v>0</v>
      </c>
      <c r="W53" s="269">
        <f t="shared" si="13"/>
        <v>0</v>
      </c>
      <c r="X53" s="270"/>
      <c r="Y53" s="270"/>
      <c r="Z53" s="271"/>
      <c r="AA53" s="261"/>
      <c r="AB53" s="272">
        <f t="shared" si="14"/>
        <v>0</v>
      </c>
      <c r="AC53" s="264"/>
      <c r="AD53" s="16">
        <f>J53*1%</f>
        <v>0</v>
      </c>
      <c r="AE53" s="16">
        <f t="shared" si="15"/>
        <v>0</v>
      </c>
      <c r="AF53" s="27"/>
      <c r="AG53" s="275">
        <f t="shared" si="16"/>
        <v>0</v>
      </c>
      <c r="AH53" s="276">
        <f t="shared" si="17"/>
        <v>0</v>
      </c>
      <c r="AI53" s="261"/>
      <c r="AJ53" s="281"/>
      <c r="AK53" s="280" t="s">
        <v>43</v>
      </c>
      <c r="AL53" s="265">
        <f t="shared" si="18"/>
        <v>0</v>
      </c>
      <c r="AM53" s="273">
        <f t="shared" si="19"/>
        <v>0</v>
      </c>
      <c r="AN53" s="16"/>
      <c r="AO53" s="16"/>
      <c r="AP53" s="16"/>
      <c r="AQ53" s="16"/>
      <c r="AR53" s="16"/>
      <c r="AS53" s="16"/>
      <c r="AT53" s="16"/>
      <c r="AU53" s="16"/>
      <c r="AV53" s="16">
        <f t="shared" si="20"/>
        <v>0</v>
      </c>
      <c r="AW53" s="16"/>
      <c r="AX53" s="16"/>
      <c r="AY53" s="16"/>
      <c r="AZ53" s="16">
        <f t="shared" si="21"/>
        <v>0</v>
      </c>
      <c r="BA53" s="16">
        <f t="shared" si="22"/>
        <v>0</v>
      </c>
      <c r="BB53" s="16"/>
      <c r="BC53" s="16"/>
      <c r="BD53" s="16"/>
      <c r="BE53" s="16"/>
      <c r="BF53" s="16"/>
      <c r="BG53" s="266">
        <f t="shared" si="30"/>
        <v>0</v>
      </c>
      <c r="BH53" s="278">
        <f t="shared" si="34"/>
        <v>0</v>
      </c>
    </row>
    <row r="54" spans="1:60" s="29" customFormat="1" ht="23.1" customHeight="1" x14ac:dyDescent="0.35">
      <c r="A54" s="261">
        <v>22</v>
      </c>
      <c r="B54" s="281" t="s">
        <v>44</v>
      </c>
      <c r="C54" s="280" t="s">
        <v>27</v>
      </c>
      <c r="D54" s="16">
        <v>13109</v>
      </c>
      <c r="E54" s="16">
        <v>524</v>
      </c>
      <c r="F54" s="16">
        <f t="shared" si="3"/>
        <v>13633</v>
      </c>
      <c r="G54" s="16">
        <v>530</v>
      </c>
      <c r="H54" s="16">
        <v>115</v>
      </c>
      <c r="I54" s="16">
        <f t="shared" si="4"/>
        <v>14163</v>
      </c>
      <c r="J54" s="16">
        <f>SUM(F54:H54)</f>
        <v>14278</v>
      </c>
      <c r="K54" s="263">
        <f t="shared" si="6"/>
        <v>0</v>
      </c>
      <c r="L54" s="264">
        <v>0</v>
      </c>
      <c r="M54" s="264">
        <v>0</v>
      </c>
      <c r="N54" s="264">
        <v>0</v>
      </c>
      <c r="O54" s="16">
        <f t="shared" si="7"/>
        <v>14278</v>
      </c>
      <c r="P54" s="265">
        <v>0</v>
      </c>
      <c r="Q54" s="16">
        <f t="shared" si="8"/>
        <v>1285.02</v>
      </c>
      <c r="R54" s="16">
        <f t="shared" si="9"/>
        <v>200</v>
      </c>
      <c r="S54" s="16">
        <f t="shared" si="10"/>
        <v>356.95</v>
      </c>
      <c r="T54" s="266">
        <f t="shared" si="29"/>
        <v>100</v>
      </c>
      <c r="U54" s="267">
        <f t="shared" si="11"/>
        <v>1941.97</v>
      </c>
      <c r="V54" s="268">
        <f t="shared" si="12"/>
        <v>6168</v>
      </c>
      <c r="W54" s="269">
        <f t="shared" si="13"/>
        <v>6168.0300000000007</v>
      </c>
      <c r="X54" s="270"/>
      <c r="Y54" s="270"/>
      <c r="Z54" s="271">
        <f t="shared" ref="Z54" si="38">ROUND(V54+W54,2)</f>
        <v>12336.03</v>
      </c>
      <c r="AA54" s="261">
        <v>22</v>
      </c>
      <c r="AB54" s="272">
        <f t="shared" si="14"/>
        <v>1713.36</v>
      </c>
      <c r="AC54" s="273">
        <v>0</v>
      </c>
      <c r="AD54" s="16">
        <v>100</v>
      </c>
      <c r="AE54" s="16">
        <f t="shared" si="15"/>
        <v>356.95</v>
      </c>
      <c r="AF54" s="274">
        <v>200</v>
      </c>
      <c r="AG54" s="275">
        <f t="shared" si="16"/>
        <v>12336.03</v>
      </c>
      <c r="AH54" s="276">
        <f t="shared" si="17"/>
        <v>6168.0150000000003</v>
      </c>
      <c r="AI54" s="261">
        <v>22</v>
      </c>
      <c r="AJ54" s="281" t="s">
        <v>44</v>
      </c>
      <c r="AK54" s="280" t="s">
        <v>27</v>
      </c>
      <c r="AL54" s="265">
        <f t="shared" si="18"/>
        <v>0</v>
      </c>
      <c r="AM54" s="273">
        <f t="shared" si="19"/>
        <v>1285.02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/>
      <c r="AU54" s="16">
        <v>0</v>
      </c>
      <c r="AV54" s="16">
        <f t="shared" si="20"/>
        <v>1285.02</v>
      </c>
      <c r="AW54" s="277">
        <v>200</v>
      </c>
      <c r="AX54" s="277"/>
      <c r="AY54" s="16">
        <v>0</v>
      </c>
      <c r="AZ54" s="16">
        <f t="shared" si="21"/>
        <v>200</v>
      </c>
      <c r="BA54" s="16">
        <f t="shared" si="22"/>
        <v>356.95</v>
      </c>
      <c r="BB54" s="16"/>
      <c r="BC54" s="16">
        <v>0</v>
      </c>
      <c r="BD54" s="16">
        <v>0</v>
      </c>
      <c r="BE54" s="16">
        <v>100</v>
      </c>
      <c r="BF54" s="16"/>
      <c r="BG54" s="266">
        <f t="shared" si="30"/>
        <v>100</v>
      </c>
      <c r="BH54" s="278">
        <f t="shared" si="34"/>
        <v>1941.97</v>
      </c>
    </row>
    <row r="55" spans="1:60" s="29" customFormat="1" ht="23.1" customHeight="1" x14ac:dyDescent="0.35">
      <c r="A55" s="261"/>
      <c r="B55" s="282"/>
      <c r="C55" s="283" t="s">
        <v>36</v>
      </c>
      <c r="D55" s="16"/>
      <c r="E55" s="16"/>
      <c r="F55" s="16">
        <f t="shared" si="3"/>
        <v>0</v>
      </c>
      <c r="G55" s="16"/>
      <c r="H55" s="16" t="s">
        <v>168</v>
      </c>
      <c r="I55" s="16">
        <f t="shared" si="4"/>
        <v>0</v>
      </c>
      <c r="J55" s="16">
        <f t="shared" si="37"/>
        <v>0</v>
      </c>
      <c r="K55" s="263">
        <f t="shared" si="6"/>
        <v>0</v>
      </c>
      <c r="L55" s="264"/>
      <c r="M55" s="264"/>
      <c r="N55" s="264"/>
      <c r="O55" s="16">
        <f t="shared" si="7"/>
        <v>0</v>
      </c>
      <c r="P55" s="265"/>
      <c r="Q55" s="16">
        <f t="shared" si="8"/>
        <v>0</v>
      </c>
      <c r="R55" s="16">
        <f t="shared" si="9"/>
        <v>0</v>
      </c>
      <c r="S55" s="16">
        <f t="shared" si="10"/>
        <v>0</v>
      </c>
      <c r="T55" s="266">
        <f t="shared" si="29"/>
        <v>0</v>
      </c>
      <c r="U55" s="267">
        <f t="shared" si="11"/>
        <v>0</v>
      </c>
      <c r="V55" s="268">
        <f t="shared" si="12"/>
        <v>0</v>
      </c>
      <c r="W55" s="269">
        <f t="shared" si="13"/>
        <v>0</v>
      </c>
      <c r="X55" s="270"/>
      <c r="Y55" s="270"/>
      <c r="Z55" s="271"/>
      <c r="AA55" s="261"/>
      <c r="AB55" s="272">
        <f t="shared" si="14"/>
        <v>0</v>
      </c>
      <c r="AC55" s="16"/>
      <c r="AD55" s="33"/>
      <c r="AE55" s="16">
        <f t="shared" si="15"/>
        <v>0</v>
      </c>
      <c r="AF55" s="27"/>
      <c r="AG55" s="275">
        <f t="shared" si="16"/>
        <v>0</v>
      </c>
      <c r="AH55" s="276">
        <f t="shared" si="17"/>
        <v>0</v>
      </c>
      <c r="AI55" s="261"/>
      <c r="AJ55" s="282"/>
      <c r="AK55" s="283" t="s">
        <v>36</v>
      </c>
      <c r="AL55" s="265">
        <f t="shared" si="18"/>
        <v>0</v>
      </c>
      <c r="AM55" s="273">
        <f t="shared" si="19"/>
        <v>0</v>
      </c>
      <c r="AN55" s="16"/>
      <c r="AO55" s="16"/>
      <c r="AP55" s="16"/>
      <c r="AQ55" s="16"/>
      <c r="AR55" s="16"/>
      <c r="AS55" s="16"/>
      <c r="AT55" s="16"/>
      <c r="AU55" s="16"/>
      <c r="AV55" s="16">
        <f t="shared" si="20"/>
        <v>0</v>
      </c>
      <c r="AW55" s="277"/>
      <c r="AX55" s="277"/>
      <c r="AY55" s="16"/>
      <c r="AZ55" s="16">
        <f t="shared" si="21"/>
        <v>0</v>
      </c>
      <c r="BA55" s="16">
        <f t="shared" si="22"/>
        <v>0</v>
      </c>
      <c r="BB55" s="16"/>
      <c r="BC55" s="16"/>
      <c r="BD55" s="16"/>
      <c r="BE55" s="16"/>
      <c r="BF55" s="16"/>
      <c r="BG55" s="266">
        <f t="shared" si="30"/>
        <v>0</v>
      </c>
      <c r="BH55" s="278">
        <f t="shared" si="34"/>
        <v>0</v>
      </c>
    </row>
    <row r="56" spans="1:60" s="29" customFormat="1" ht="23.1" customHeight="1" x14ac:dyDescent="0.35">
      <c r="A56" s="261">
        <v>23</v>
      </c>
      <c r="B56" s="282" t="s">
        <v>147</v>
      </c>
      <c r="C56" s="283" t="s">
        <v>153</v>
      </c>
      <c r="D56" s="16">
        <v>19744</v>
      </c>
      <c r="E56" s="16">
        <v>790</v>
      </c>
      <c r="F56" s="16">
        <f t="shared" si="3"/>
        <v>20534</v>
      </c>
      <c r="G56" s="16">
        <v>914</v>
      </c>
      <c r="H56" s="16"/>
      <c r="I56" s="16">
        <f t="shared" si="4"/>
        <v>21448</v>
      </c>
      <c r="J56" s="16">
        <f>F56+G56+H56</f>
        <v>21448</v>
      </c>
      <c r="K56" s="263">
        <f t="shared" si="6"/>
        <v>0</v>
      </c>
      <c r="L56" s="264">
        <v>0</v>
      </c>
      <c r="M56" s="264">
        <v>0</v>
      </c>
      <c r="N56" s="264">
        <v>0</v>
      </c>
      <c r="O56" s="16">
        <f t="shared" si="7"/>
        <v>21448</v>
      </c>
      <c r="P56" s="265"/>
      <c r="Q56" s="16">
        <f t="shared" si="8"/>
        <v>1930.32</v>
      </c>
      <c r="R56" s="16">
        <f t="shared" si="9"/>
        <v>579.65</v>
      </c>
      <c r="S56" s="16">
        <f t="shared" si="10"/>
        <v>536.20000000000005</v>
      </c>
      <c r="T56" s="266">
        <f t="shared" si="29"/>
        <v>4042.81</v>
      </c>
      <c r="U56" s="267">
        <f t="shared" si="11"/>
        <v>7088.98</v>
      </c>
      <c r="V56" s="268">
        <f t="shared" si="12"/>
        <v>7180</v>
      </c>
      <c r="W56" s="269">
        <f t="shared" si="13"/>
        <v>7179.02</v>
      </c>
      <c r="X56" s="270"/>
      <c r="Y56" s="270"/>
      <c r="Z56" s="271"/>
      <c r="AA56" s="261">
        <v>23</v>
      </c>
      <c r="AB56" s="272">
        <f t="shared" si="14"/>
        <v>2573.7599999999998</v>
      </c>
      <c r="AC56" s="273"/>
      <c r="AD56" s="16">
        <v>100</v>
      </c>
      <c r="AE56" s="16">
        <f t="shared" si="15"/>
        <v>536.20000000000005</v>
      </c>
      <c r="AF56" s="274">
        <v>200</v>
      </c>
      <c r="AG56" s="275">
        <f t="shared" si="16"/>
        <v>14359.02</v>
      </c>
      <c r="AH56" s="276">
        <f t="shared" si="17"/>
        <v>7179.51</v>
      </c>
      <c r="AI56" s="261">
        <v>23</v>
      </c>
      <c r="AJ56" s="282" t="s">
        <v>147</v>
      </c>
      <c r="AK56" s="283" t="s">
        <v>153</v>
      </c>
      <c r="AL56" s="265">
        <f t="shared" si="18"/>
        <v>0</v>
      </c>
      <c r="AM56" s="273">
        <f t="shared" si="19"/>
        <v>1930.32</v>
      </c>
      <c r="AN56" s="16"/>
      <c r="AO56" s="16"/>
      <c r="AP56" s="16"/>
      <c r="AQ56" s="16"/>
      <c r="AR56" s="16"/>
      <c r="AS56" s="16"/>
      <c r="AT56" s="16"/>
      <c r="AU56" s="16"/>
      <c r="AV56" s="16">
        <f t="shared" si="20"/>
        <v>1930.32</v>
      </c>
      <c r="AW56" s="277">
        <v>200</v>
      </c>
      <c r="AX56" s="277"/>
      <c r="AY56" s="16">
        <v>379.65</v>
      </c>
      <c r="AZ56" s="16">
        <f t="shared" si="21"/>
        <v>579.65</v>
      </c>
      <c r="BA56" s="16">
        <f t="shared" si="22"/>
        <v>536.20000000000005</v>
      </c>
      <c r="BB56" s="16"/>
      <c r="BC56" s="16">
        <v>3788.1</v>
      </c>
      <c r="BD56" s="16"/>
      <c r="BE56" s="16">
        <v>254.71</v>
      </c>
      <c r="BF56" s="16"/>
      <c r="BG56" s="266">
        <f t="shared" si="30"/>
        <v>4042.81</v>
      </c>
      <c r="BH56" s="278">
        <f t="shared" si="34"/>
        <v>7088.98</v>
      </c>
    </row>
    <row r="57" spans="1:60" s="29" customFormat="1" ht="23.1" customHeight="1" x14ac:dyDescent="0.35">
      <c r="A57" s="261"/>
      <c r="B57" s="282"/>
      <c r="C57" s="283" t="s">
        <v>159</v>
      </c>
      <c r="D57" s="16"/>
      <c r="E57" s="16"/>
      <c r="F57" s="16">
        <f t="shared" si="3"/>
        <v>0</v>
      </c>
      <c r="G57" s="16"/>
      <c r="H57" s="16"/>
      <c r="I57" s="16">
        <f t="shared" si="4"/>
        <v>0</v>
      </c>
      <c r="J57" s="16">
        <f t="shared" ref="J57:J131" si="39">F57+G57+H57</f>
        <v>0</v>
      </c>
      <c r="K57" s="263">
        <f t="shared" si="6"/>
        <v>0</v>
      </c>
      <c r="L57" s="264"/>
      <c r="M57" s="264"/>
      <c r="N57" s="264"/>
      <c r="O57" s="16">
        <f t="shared" si="7"/>
        <v>0</v>
      </c>
      <c r="P57" s="265"/>
      <c r="Q57" s="16">
        <f t="shared" si="8"/>
        <v>0</v>
      </c>
      <c r="R57" s="16">
        <f t="shared" si="9"/>
        <v>0</v>
      </c>
      <c r="S57" s="16">
        <f t="shared" si="10"/>
        <v>0</v>
      </c>
      <c r="T57" s="266">
        <f t="shared" si="29"/>
        <v>0</v>
      </c>
      <c r="U57" s="267">
        <f t="shared" si="11"/>
        <v>0</v>
      </c>
      <c r="V57" s="268">
        <f t="shared" si="12"/>
        <v>0</v>
      </c>
      <c r="W57" s="269">
        <f t="shared" si="13"/>
        <v>0</v>
      </c>
      <c r="X57" s="270"/>
      <c r="Y57" s="270"/>
      <c r="Z57" s="271"/>
      <c r="AA57" s="261"/>
      <c r="AB57" s="272">
        <f t="shared" si="14"/>
        <v>0</v>
      </c>
      <c r="AC57" s="273"/>
      <c r="AD57" s="16"/>
      <c r="AE57" s="16">
        <f t="shared" si="15"/>
        <v>0</v>
      </c>
      <c r="AF57" s="27"/>
      <c r="AG57" s="275">
        <f t="shared" si="16"/>
        <v>0</v>
      </c>
      <c r="AH57" s="276">
        <f t="shared" si="17"/>
        <v>0</v>
      </c>
      <c r="AI57" s="261"/>
      <c r="AJ57" s="282"/>
      <c r="AK57" s="283" t="s">
        <v>159</v>
      </c>
      <c r="AL57" s="265">
        <f t="shared" si="18"/>
        <v>0</v>
      </c>
      <c r="AM57" s="273">
        <f t="shared" si="19"/>
        <v>0</v>
      </c>
      <c r="AN57" s="16"/>
      <c r="AO57" s="16"/>
      <c r="AP57" s="16"/>
      <c r="AQ57" s="16"/>
      <c r="AR57" s="16"/>
      <c r="AS57" s="16"/>
      <c r="AT57" s="16"/>
      <c r="AU57" s="16"/>
      <c r="AV57" s="16">
        <f t="shared" si="20"/>
        <v>0</v>
      </c>
      <c r="AW57" s="277"/>
      <c r="AX57" s="277"/>
      <c r="AY57" s="16"/>
      <c r="AZ57" s="16">
        <f t="shared" si="21"/>
        <v>0</v>
      </c>
      <c r="BA57" s="16">
        <f t="shared" si="22"/>
        <v>0</v>
      </c>
      <c r="BB57" s="16"/>
      <c r="BC57" s="16"/>
      <c r="BD57" s="16"/>
      <c r="BE57" s="16"/>
      <c r="BF57" s="16"/>
      <c r="BG57" s="266">
        <f t="shared" si="30"/>
        <v>0</v>
      </c>
      <c r="BH57" s="278">
        <f t="shared" si="34"/>
        <v>0</v>
      </c>
    </row>
    <row r="58" spans="1:60" s="29" customFormat="1" ht="23.1" customHeight="1" x14ac:dyDescent="0.35">
      <c r="A58" s="261">
        <v>24</v>
      </c>
      <c r="B58" s="262" t="s">
        <v>45</v>
      </c>
      <c r="C58" s="280" t="s">
        <v>46</v>
      </c>
      <c r="D58" s="16">
        <v>14678</v>
      </c>
      <c r="E58" s="16">
        <v>587</v>
      </c>
      <c r="F58" s="16">
        <f t="shared" si="3"/>
        <v>15265</v>
      </c>
      <c r="G58" s="16">
        <v>587</v>
      </c>
      <c r="H58" s="16">
        <v>119</v>
      </c>
      <c r="I58" s="16">
        <f t="shared" si="4"/>
        <v>15852</v>
      </c>
      <c r="J58" s="16">
        <f t="shared" si="39"/>
        <v>15971</v>
      </c>
      <c r="K58" s="263">
        <f t="shared" si="6"/>
        <v>0</v>
      </c>
      <c r="L58" s="264">
        <v>0</v>
      </c>
      <c r="M58" s="264">
        <v>0</v>
      </c>
      <c r="N58" s="264">
        <v>0</v>
      </c>
      <c r="O58" s="16">
        <f t="shared" si="7"/>
        <v>15971</v>
      </c>
      <c r="P58" s="265">
        <v>0</v>
      </c>
      <c r="Q58" s="16">
        <f t="shared" si="8"/>
        <v>4979.59</v>
      </c>
      <c r="R58" s="16">
        <f t="shared" si="9"/>
        <v>200</v>
      </c>
      <c r="S58" s="16">
        <f t="shared" si="10"/>
        <v>399.27</v>
      </c>
      <c r="T58" s="266">
        <f t="shared" si="29"/>
        <v>200</v>
      </c>
      <c r="U58" s="267">
        <f t="shared" si="11"/>
        <v>5778.86</v>
      </c>
      <c r="V58" s="268">
        <f t="shared" si="12"/>
        <v>5096</v>
      </c>
      <c r="W58" s="269">
        <f t="shared" si="13"/>
        <v>5096.1399999999994</v>
      </c>
      <c r="X58" s="270"/>
      <c r="Y58" s="270"/>
      <c r="Z58" s="271">
        <f t="shared" ref="Z58" si="40">ROUND(V58+W58,2)</f>
        <v>10192.14</v>
      </c>
      <c r="AA58" s="261">
        <v>24</v>
      </c>
      <c r="AB58" s="272">
        <f t="shared" si="14"/>
        <v>1916.52</v>
      </c>
      <c r="AC58" s="273">
        <v>0</v>
      </c>
      <c r="AD58" s="16">
        <v>100</v>
      </c>
      <c r="AE58" s="16">
        <f t="shared" si="15"/>
        <v>399.28</v>
      </c>
      <c r="AF58" s="274">
        <v>200</v>
      </c>
      <c r="AG58" s="275">
        <f t="shared" si="16"/>
        <v>10192.14</v>
      </c>
      <c r="AH58" s="276">
        <f t="shared" si="17"/>
        <v>5096.07</v>
      </c>
      <c r="AI58" s="261">
        <v>24</v>
      </c>
      <c r="AJ58" s="262" t="s">
        <v>45</v>
      </c>
      <c r="AK58" s="280" t="s">
        <v>46</v>
      </c>
      <c r="AL58" s="265">
        <f t="shared" si="18"/>
        <v>0</v>
      </c>
      <c r="AM58" s="273">
        <f t="shared" si="19"/>
        <v>1437.3899999999999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3542.2</v>
      </c>
      <c r="AT58" s="16"/>
      <c r="AU58" s="16">
        <v>0</v>
      </c>
      <c r="AV58" s="16">
        <f t="shared" si="20"/>
        <v>4979.59</v>
      </c>
      <c r="AW58" s="277">
        <v>200</v>
      </c>
      <c r="AX58" s="277"/>
      <c r="AY58" s="16">
        <v>0</v>
      </c>
      <c r="AZ58" s="16">
        <f t="shared" si="21"/>
        <v>200</v>
      </c>
      <c r="BA58" s="16">
        <f t="shared" si="22"/>
        <v>399.27</v>
      </c>
      <c r="BB58" s="16"/>
      <c r="BC58" s="16">
        <v>0</v>
      </c>
      <c r="BD58" s="16">
        <v>100</v>
      </c>
      <c r="BE58" s="16">
        <v>100</v>
      </c>
      <c r="BF58" s="16"/>
      <c r="BG58" s="266">
        <f t="shared" si="30"/>
        <v>200</v>
      </c>
      <c r="BH58" s="278">
        <f t="shared" si="34"/>
        <v>5778.8600000000006</v>
      </c>
    </row>
    <row r="59" spans="1:60" s="29" customFormat="1" ht="23.1" customHeight="1" x14ac:dyDescent="0.35">
      <c r="A59" s="261"/>
      <c r="B59" s="282"/>
      <c r="C59" s="283"/>
      <c r="D59" s="16"/>
      <c r="E59" s="16"/>
      <c r="F59" s="16">
        <f t="shared" si="3"/>
        <v>0</v>
      </c>
      <c r="G59" s="16"/>
      <c r="H59" s="16" t="s">
        <v>179</v>
      </c>
      <c r="I59" s="16">
        <f t="shared" si="4"/>
        <v>0</v>
      </c>
      <c r="J59" s="16"/>
      <c r="K59" s="263">
        <f t="shared" si="6"/>
        <v>0</v>
      </c>
      <c r="L59" s="264"/>
      <c r="M59" s="264"/>
      <c r="N59" s="264"/>
      <c r="O59" s="16">
        <f t="shared" si="7"/>
        <v>0</v>
      </c>
      <c r="P59" s="265"/>
      <c r="Q59" s="16">
        <f t="shared" si="8"/>
        <v>0</v>
      </c>
      <c r="R59" s="16">
        <f t="shared" si="9"/>
        <v>0</v>
      </c>
      <c r="S59" s="16">
        <f t="shared" si="10"/>
        <v>0</v>
      </c>
      <c r="T59" s="266">
        <f t="shared" si="29"/>
        <v>0</v>
      </c>
      <c r="U59" s="267">
        <f t="shared" si="11"/>
        <v>0</v>
      </c>
      <c r="V59" s="268">
        <f t="shared" si="12"/>
        <v>0</v>
      </c>
      <c r="W59" s="269">
        <f t="shared" si="13"/>
        <v>0</v>
      </c>
      <c r="X59" s="270"/>
      <c r="Y59" s="270"/>
      <c r="Z59" s="271"/>
      <c r="AA59" s="261"/>
      <c r="AB59" s="272">
        <f t="shared" si="14"/>
        <v>0</v>
      </c>
      <c r="AC59" s="16"/>
      <c r="AD59" s="16"/>
      <c r="AE59" s="16">
        <f t="shared" si="15"/>
        <v>0</v>
      </c>
      <c r="AF59" s="27"/>
      <c r="AG59" s="275">
        <f t="shared" si="16"/>
        <v>0</v>
      </c>
      <c r="AH59" s="276">
        <f t="shared" si="17"/>
        <v>0</v>
      </c>
      <c r="AI59" s="261"/>
      <c r="AJ59" s="282"/>
      <c r="AK59" s="283"/>
      <c r="AL59" s="265">
        <f t="shared" si="18"/>
        <v>0</v>
      </c>
      <c r="AM59" s="273">
        <f t="shared" si="19"/>
        <v>0</v>
      </c>
      <c r="AN59" s="16"/>
      <c r="AO59" s="16"/>
      <c r="AP59" s="16"/>
      <c r="AQ59" s="16"/>
      <c r="AR59" s="16"/>
      <c r="AS59" s="16"/>
      <c r="AT59" s="16"/>
      <c r="AU59" s="16"/>
      <c r="AV59" s="16">
        <f t="shared" si="20"/>
        <v>0</v>
      </c>
      <c r="AW59" s="277"/>
      <c r="AX59" s="277"/>
      <c r="AY59" s="16"/>
      <c r="AZ59" s="16">
        <f t="shared" si="21"/>
        <v>0</v>
      </c>
      <c r="BA59" s="16">
        <f t="shared" si="22"/>
        <v>0</v>
      </c>
      <c r="BB59" s="16"/>
      <c r="BC59" s="16"/>
      <c r="BD59" s="16"/>
      <c r="BE59" s="16"/>
      <c r="BF59" s="16"/>
      <c r="BG59" s="266">
        <f t="shared" si="30"/>
        <v>0</v>
      </c>
      <c r="BH59" s="278">
        <f t="shared" si="34"/>
        <v>0</v>
      </c>
    </row>
    <row r="60" spans="1:60" s="23" customFormat="1" ht="23.1" customHeight="1" x14ac:dyDescent="0.35">
      <c r="A60" s="261">
        <v>25</v>
      </c>
      <c r="B60" s="281" t="s">
        <v>121</v>
      </c>
      <c r="C60" s="280" t="s">
        <v>27</v>
      </c>
      <c r="D60" s="16">
        <v>22483</v>
      </c>
      <c r="E60" s="16">
        <v>1068</v>
      </c>
      <c r="F60" s="16">
        <f t="shared" si="3"/>
        <v>23551</v>
      </c>
      <c r="G60" s="16">
        <v>1007</v>
      </c>
      <c r="H60" s="16">
        <v>0</v>
      </c>
      <c r="I60" s="16">
        <f t="shared" si="4"/>
        <v>24558</v>
      </c>
      <c r="J60" s="16">
        <f t="shared" si="39"/>
        <v>24558</v>
      </c>
      <c r="K60" s="263">
        <f t="shared" si="6"/>
        <v>0</v>
      </c>
      <c r="L60" s="264">
        <v>0</v>
      </c>
      <c r="M60" s="264">
        <v>0</v>
      </c>
      <c r="N60" s="264">
        <v>0</v>
      </c>
      <c r="O60" s="16">
        <f t="shared" si="7"/>
        <v>24558</v>
      </c>
      <c r="P60" s="265">
        <v>105.07</v>
      </c>
      <c r="Q60" s="16">
        <f t="shared" si="8"/>
        <v>2210.2199999999998</v>
      </c>
      <c r="R60" s="16">
        <f t="shared" si="9"/>
        <v>200</v>
      </c>
      <c r="S60" s="16">
        <f t="shared" si="10"/>
        <v>613.95000000000005</v>
      </c>
      <c r="T60" s="266">
        <f t="shared" si="29"/>
        <v>6166.26</v>
      </c>
      <c r="U60" s="267">
        <f t="shared" si="11"/>
        <v>9295.5</v>
      </c>
      <c r="V60" s="268">
        <f t="shared" si="12"/>
        <v>7631</v>
      </c>
      <c r="W60" s="269">
        <f t="shared" si="13"/>
        <v>7631.5</v>
      </c>
      <c r="X60" s="270"/>
      <c r="Y60" s="270"/>
      <c r="Z60" s="271">
        <f t="shared" ref="Z60" si="41">ROUND(V60+W60,2)</f>
        <v>15262.5</v>
      </c>
      <c r="AA60" s="261">
        <v>25</v>
      </c>
      <c r="AB60" s="272">
        <f t="shared" si="14"/>
        <v>2946.96</v>
      </c>
      <c r="AC60" s="273">
        <v>0</v>
      </c>
      <c r="AD60" s="16">
        <v>100</v>
      </c>
      <c r="AE60" s="16">
        <f t="shared" si="15"/>
        <v>613.95000000000005</v>
      </c>
      <c r="AF60" s="274">
        <v>200</v>
      </c>
      <c r="AG60" s="275">
        <f t="shared" si="16"/>
        <v>15262.5</v>
      </c>
      <c r="AH60" s="276">
        <f t="shared" si="17"/>
        <v>7631.25</v>
      </c>
      <c r="AI60" s="261">
        <v>25</v>
      </c>
      <c r="AJ60" s="281" t="s">
        <v>121</v>
      </c>
      <c r="AK60" s="280" t="s">
        <v>27</v>
      </c>
      <c r="AL60" s="265">
        <f t="shared" si="18"/>
        <v>105.07</v>
      </c>
      <c r="AM60" s="273">
        <f t="shared" si="19"/>
        <v>2210.2199999999998</v>
      </c>
      <c r="AN60" s="16"/>
      <c r="AO60" s="16"/>
      <c r="AP60" s="16">
        <v>0</v>
      </c>
      <c r="AQ60" s="16">
        <v>0</v>
      </c>
      <c r="AR60" s="16">
        <v>0</v>
      </c>
      <c r="AS60" s="16">
        <v>0</v>
      </c>
      <c r="AT60" s="16"/>
      <c r="AU60" s="16">
        <v>0</v>
      </c>
      <c r="AV60" s="16">
        <f t="shared" si="20"/>
        <v>2210.2199999999998</v>
      </c>
      <c r="AW60" s="277">
        <v>200</v>
      </c>
      <c r="AX60" s="277"/>
      <c r="AY60" s="16">
        <v>0</v>
      </c>
      <c r="AZ60" s="16">
        <f t="shared" si="21"/>
        <v>200</v>
      </c>
      <c r="BA60" s="16">
        <f t="shared" si="22"/>
        <v>613.95000000000005</v>
      </c>
      <c r="BB60" s="16">
        <v>0</v>
      </c>
      <c r="BC60" s="16">
        <v>5966.26</v>
      </c>
      <c r="BD60" s="16">
        <v>100</v>
      </c>
      <c r="BE60" s="16">
        <v>100</v>
      </c>
      <c r="BF60" s="16"/>
      <c r="BG60" s="266">
        <f t="shared" si="30"/>
        <v>6166.26</v>
      </c>
      <c r="BH60" s="278">
        <f t="shared" si="34"/>
        <v>9295.5</v>
      </c>
    </row>
    <row r="61" spans="1:60" s="23" customFormat="1" ht="23.1" customHeight="1" x14ac:dyDescent="0.35">
      <c r="A61" s="261"/>
      <c r="B61" s="281" t="s">
        <v>120</v>
      </c>
      <c r="C61" s="280" t="s">
        <v>49</v>
      </c>
      <c r="D61" s="16"/>
      <c r="E61" s="16"/>
      <c r="F61" s="16">
        <f t="shared" si="3"/>
        <v>0</v>
      </c>
      <c r="G61" s="16"/>
      <c r="H61" s="16"/>
      <c r="I61" s="16">
        <f t="shared" si="4"/>
        <v>0</v>
      </c>
      <c r="J61" s="16">
        <f t="shared" si="39"/>
        <v>0</v>
      </c>
      <c r="K61" s="263">
        <f t="shared" si="6"/>
        <v>0</v>
      </c>
      <c r="L61" s="264"/>
      <c r="M61" s="264"/>
      <c r="N61" s="264"/>
      <c r="O61" s="16">
        <f t="shared" si="7"/>
        <v>0</v>
      </c>
      <c r="P61" s="265"/>
      <c r="Q61" s="16">
        <f t="shared" si="8"/>
        <v>0</v>
      </c>
      <c r="R61" s="16">
        <f t="shared" si="9"/>
        <v>0</v>
      </c>
      <c r="S61" s="16">
        <f t="shared" si="10"/>
        <v>0</v>
      </c>
      <c r="T61" s="266">
        <f t="shared" si="29"/>
        <v>0</v>
      </c>
      <c r="U61" s="267">
        <f t="shared" si="11"/>
        <v>0</v>
      </c>
      <c r="V61" s="268">
        <f t="shared" si="12"/>
        <v>0</v>
      </c>
      <c r="W61" s="269">
        <f t="shared" si="13"/>
        <v>0</v>
      </c>
      <c r="X61" s="270"/>
      <c r="Y61" s="270"/>
      <c r="Z61" s="271"/>
      <c r="AA61" s="261"/>
      <c r="AB61" s="272">
        <f t="shared" si="14"/>
        <v>0</v>
      </c>
      <c r="AC61" s="16"/>
      <c r="AD61" s="33"/>
      <c r="AE61" s="16">
        <f t="shared" si="15"/>
        <v>0</v>
      </c>
      <c r="AF61" s="27"/>
      <c r="AG61" s="275">
        <f t="shared" si="16"/>
        <v>0</v>
      </c>
      <c r="AH61" s="276">
        <f t="shared" si="17"/>
        <v>0</v>
      </c>
      <c r="AI61" s="261"/>
      <c r="AJ61" s="281" t="s">
        <v>120</v>
      </c>
      <c r="AK61" s="280" t="s">
        <v>49</v>
      </c>
      <c r="AL61" s="265">
        <f t="shared" si="18"/>
        <v>0</v>
      </c>
      <c r="AM61" s="273">
        <f t="shared" si="19"/>
        <v>0</v>
      </c>
      <c r="AN61" s="16"/>
      <c r="AO61" s="16"/>
      <c r="AP61" s="16"/>
      <c r="AQ61" s="16"/>
      <c r="AR61" s="16"/>
      <c r="AS61" s="16"/>
      <c r="AT61" s="16"/>
      <c r="AU61" s="16"/>
      <c r="AV61" s="16">
        <f t="shared" si="20"/>
        <v>0</v>
      </c>
      <c r="AW61" s="277"/>
      <c r="AX61" s="277"/>
      <c r="AY61" s="16"/>
      <c r="AZ61" s="16">
        <f t="shared" si="21"/>
        <v>0</v>
      </c>
      <c r="BA61" s="16">
        <f t="shared" si="22"/>
        <v>0</v>
      </c>
      <c r="BB61" s="16"/>
      <c r="BC61" s="16"/>
      <c r="BD61" s="16"/>
      <c r="BE61" s="16"/>
      <c r="BF61" s="16"/>
      <c r="BG61" s="266">
        <f t="shared" si="30"/>
        <v>0</v>
      </c>
      <c r="BH61" s="278">
        <f t="shared" si="34"/>
        <v>0</v>
      </c>
    </row>
    <row r="62" spans="1:60" s="23" customFormat="1" ht="23.1" customHeight="1" x14ac:dyDescent="0.35">
      <c r="A62" s="261"/>
      <c r="B62" s="281"/>
      <c r="C62" s="280"/>
      <c r="D62" s="16"/>
      <c r="E62" s="16"/>
      <c r="F62" s="16"/>
      <c r="G62" s="16"/>
      <c r="H62" s="16"/>
      <c r="I62" s="16"/>
      <c r="J62" s="16"/>
      <c r="K62" s="263"/>
      <c r="L62" s="264"/>
      <c r="M62" s="264"/>
      <c r="N62" s="264"/>
      <c r="O62" s="16"/>
      <c r="P62" s="265"/>
      <c r="Q62" s="16"/>
      <c r="R62" s="16"/>
      <c r="S62" s="16"/>
      <c r="T62" s="266"/>
      <c r="U62" s="267"/>
      <c r="V62" s="268"/>
      <c r="W62" s="269"/>
      <c r="X62" s="270"/>
      <c r="Y62" s="270"/>
      <c r="Z62" s="271"/>
      <c r="AA62" s="261"/>
      <c r="AB62" s="272"/>
      <c r="AC62" s="273"/>
      <c r="AD62" s="33"/>
      <c r="AE62" s="16"/>
      <c r="AF62" s="27"/>
      <c r="AG62" s="275"/>
      <c r="AH62" s="276"/>
      <c r="AI62" s="261"/>
      <c r="AJ62" s="281"/>
      <c r="AK62" s="280"/>
      <c r="AL62" s="265"/>
      <c r="AM62" s="273"/>
      <c r="AN62" s="16"/>
      <c r="AO62" s="16"/>
      <c r="AP62" s="16"/>
      <c r="AQ62" s="16"/>
      <c r="AR62" s="16"/>
      <c r="AS62" s="16"/>
      <c r="AT62" s="16"/>
      <c r="AU62" s="16"/>
      <c r="AV62" s="16"/>
      <c r="AW62" s="277"/>
      <c r="AX62" s="277"/>
      <c r="AY62" s="16"/>
      <c r="AZ62" s="16"/>
      <c r="BA62" s="16"/>
      <c r="BB62" s="16"/>
      <c r="BC62" s="16"/>
      <c r="BD62" s="16"/>
      <c r="BE62" s="16"/>
      <c r="BF62" s="16"/>
      <c r="BG62" s="266"/>
      <c r="BH62" s="278"/>
    </row>
    <row r="63" spans="1:60" s="94" customFormat="1" ht="24.95" customHeight="1" x14ac:dyDescent="0.35">
      <c r="B63" s="439" t="s">
        <v>70</v>
      </c>
      <c r="C63" s="439"/>
      <c r="D63" s="439"/>
      <c r="E63" s="217"/>
      <c r="F63" s="217"/>
      <c r="G63" s="217"/>
      <c r="H63" s="217"/>
      <c r="I63" s="217"/>
      <c r="J63" s="437" t="s">
        <v>71</v>
      </c>
      <c r="K63" s="437"/>
      <c r="L63" s="437"/>
      <c r="M63" s="437"/>
      <c r="N63" s="437"/>
      <c r="O63" s="217"/>
      <c r="Q63" s="438" t="s">
        <v>72</v>
      </c>
      <c r="R63" s="438"/>
      <c r="S63" s="438"/>
      <c r="V63" s="438" t="s">
        <v>73</v>
      </c>
      <c r="W63" s="438"/>
      <c r="X63" s="438"/>
      <c r="Y63" s="438"/>
      <c r="Z63" s="438"/>
      <c r="AA63" s="438"/>
      <c r="AB63" s="438"/>
      <c r="AC63" s="286"/>
      <c r="AD63" s="286"/>
      <c r="AE63" s="286"/>
      <c r="AF63" s="91"/>
      <c r="AG63" s="85"/>
      <c r="AH63" s="85"/>
      <c r="AJ63" s="440" t="s">
        <v>70</v>
      </c>
      <c r="AK63" s="440"/>
      <c r="AL63" s="286"/>
      <c r="AM63" s="286"/>
      <c r="AP63" s="287"/>
      <c r="AQ63" s="288"/>
      <c r="AR63" s="288"/>
      <c r="AS63" s="288"/>
      <c r="AT63" s="288"/>
      <c r="AU63" s="287"/>
      <c r="AV63" s="85"/>
      <c r="AW63" s="85"/>
      <c r="AX63" s="85"/>
      <c r="BB63" s="85"/>
      <c r="BC63" s="85"/>
      <c r="BD63" s="217"/>
      <c r="BE63" s="289"/>
      <c r="BF63" s="286"/>
      <c r="BG63" s="286"/>
      <c r="BH63" s="286"/>
    </row>
    <row r="64" spans="1:60" s="94" customFormat="1" ht="24.95" customHeight="1" x14ac:dyDescent="0.35">
      <c r="B64" s="290"/>
      <c r="C64" s="290"/>
      <c r="D64" s="219"/>
      <c r="E64" s="219"/>
      <c r="F64" s="219"/>
      <c r="G64" s="219"/>
      <c r="H64" s="217"/>
      <c r="I64" s="217"/>
      <c r="J64" s="217"/>
      <c r="K64" s="85"/>
      <c r="L64" s="290"/>
      <c r="M64" s="290"/>
      <c r="N64" s="290"/>
      <c r="O64" s="219"/>
      <c r="P64" s="290"/>
      <c r="Q64" s="85"/>
      <c r="R64" s="85"/>
      <c r="S64" s="290"/>
      <c r="T64" s="290"/>
      <c r="U64" s="290"/>
      <c r="V64" s="291"/>
      <c r="W64" s="291"/>
      <c r="X64" s="291"/>
      <c r="Y64" s="291"/>
      <c r="Z64" s="291"/>
      <c r="AA64" s="292"/>
      <c r="AB64" s="292"/>
      <c r="AC64" s="292"/>
      <c r="AD64" s="292"/>
      <c r="AE64" s="292"/>
      <c r="AF64" s="91"/>
      <c r="AG64" s="85"/>
      <c r="AH64" s="85"/>
      <c r="AJ64" s="290"/>
      <c r="AK64" s="290"/>
      <c r="AL64" s="293"/>
      <c r="AM64" s="85"/>
      <c r="AN64" s="287"/>
      <c r="AO64" s="287"/>
      <c r="AP64" s="287"/>
      <c r="AQ64" s="287"/>
      <c r="AR64" s="287"/>
      <c r="AS64" s="287"/>
      <c r="AT64" s="287"/>
      <c r="AU64" s="287"/>
      <c r="AV64" s="85"/>
      <c r="AW64" s="85"/>
      <c r="AX64" s="85"/>
      <c r="AY64" s="85"/>
      <c r="AZ64" s="85"/>
      <c r="BA64" s="85"/>
      <c r="BB64" s="85"/>
      <c r="BC64" s="85"/>
      <c r="BD64" s="217"/>
      <c r="BE64" s="217"/>
      <c r="BF64" s="85"/>
      <c r="BH64" s="220"/>
    </row>
    <row r="65" spans="1:60" s="94" customFormat="1" ht="24.95" customHeight="1" x14ac:dyDescent="0.35">
      <c r="A65" s="99"/>
      <c r="B65" s="290"/>
      <c r="D65" s="217"/>
      <c r="E65" s="294"/>
      <c r="F65" s="294"/>
      <c r="G65" s="294"/>
      <c r="H65" s="294"/>
      <c r="I65" s="294"/>
      <c r="J65" s="294"/>
      <c r="K65" s="99"/>
      <c r="L65" s="99"/>
      <c r="M65" s="85"/>
      <c r="N65" s="85"/>
      <c r="O65" s="294"/>
      <c r="P65" s="295"/>
      <c r="Q65" s="85"/>
      <c r="R65" s="85"/>
      <c r="S65" s="85"/>
      <c r="T65" s="99"/>
      <c r="V65" s="221"/>
      <c r="W65" s="296"/>
      <c r="X65" s="296"/>
      <c r="Y65" s="296"/>
      <c r="Z65" s="296"/>
      <c r="AA65" s="85"/>
      <c r="AB65" s="90"/>
      <c r="AC65" s="90"/>
      <c r="AD65" s="90"/>
      <c r="AE65" s="90"/>
      <c r="AF65" s="91"/>
      <c r="AG65" s="85"/>
      <c r="AH65" s="85"/>
      <c r="AI65" s="99"/>
      <c r="AJ65" s="290"/>
      <c r="AL65" s="295"/>
      <c r="AM65" s="85"/>
      <c r="AN65" s="287"/>
      <c r="AO65" s="287"/>
      <c r="AP65" s="287"/>
      <c r="AQ65" s="297"/>
      <c r="AR65" s="297"/>
      <c r="AS65" s="297"/>
      <c r="AT65" s="297"/>
      <c r="AU65" s="287"/>
      <c r="AV65" s="85"/>
      <c r="AW65" s="85"/>
      <c r="AX65" s="85"/>
      <c r="AY65" s="99"/>
      <c r="AZ65" s="99"/>
      <c r="BA65" s="99"/>
      <c r="BB65" s="85"/>
      <c r="BC65" s="85"/>
      <c r="BD65" s="217"/>
      <c r="BE65" s="217"/>
      <c r="BF65" s="85"/>
      <c r="BG65" s="99"/>
    </row>
    <row r="66" spans="1:60" s="94" customFormat="1" ht="24.95" customHeight="1" x14ac:dyDescent="0.35">
      <c r="B66" s="434" t="s">
        <v>123</v>
      </c>
      <c r="C66" s="434"/>
      <c r="D66" s="434"/>
      <c r="E66" s="294"/>
      <c r="F66" s="294"/>
      <c r="G66" s="294"/>
      <c r="H66" s="294"/>
      <c r="I66" s="217"/>
      <c r="J66" s="434" t="s">
        <v>74</v>
      </c>
      <c r="K66" s="434"/>
      <c r="L66" s="434"/>
      <c r="M66" s="434"/>
      <c r="N66" s="434"/>
      <c r="O66" s="294"/>
      <c r="P66" s="99"/>
      <c r="Q66" s="435" t="s">
        <v>75</v>
      </c>
      <c r="R66" s="435"/>
      <c r="S66" s="435"/>
      <c r="T66" s="99"/>
      <c r="U66" s="99"/>
      <c r="V66" s="435" t="s">
        <v>76</v>
      </c>
      <c r="W66" s="435"/>
      <c r="X66" s="435"/>
      <c r="Y66" s="435"/>
      <c r="Z66" s="435"/>
      <c r="AA66" s="435"/>
      <c r="AB66" s="435"/>
      <c r="AC66" s="99"/>
      <c r="AD66" s="99"/>
      <c r="AE66" s="99"/>
      <c r="AF66" s="91"/>
      <c r="AG66" s="85"/>
      <c r="AH66" s="85"/>
      <c r="AJ66" s="436" t="s">
        <v>123</v>
      </c>
      <c r="AK66" s="436"/>
      <c r="AL66" s="298"/>
      <c r="AM66" s="298"/>
      <c r="AN66" s="287"/>
      <c r="AO66" s="287"/>
      <c r="AP66" s="287"/>
      <c r="AQ66" s="297"/>
      <c r="AR66" s="297"/>
      <c r="AS66" s="297"/>
      <c r="AT66" s="297"/>
      <c r="AU66" s="287"/>
      <c r="AV66" s="85"/>
      <c r="AW66" s="85"/>
      <c r="AX66" s="85"/>
      <c r="AY66" s="99"/>
      <c r="AZ66" s="99"/>
      <c r="BA66" s="99"/>
      <c r="BB66" s="85"/>
      <c r="BC66" s="85"/>
      <c r="BD66" s="217"/>
      <c r="BE66" s="294"/>
      <c r="BF66" s="99"/>
      <c r="BG66" s="99"/>
      <c r="BH66" s="99"/>
    </row>
    <row r="67" spans="1:60" s="94" customFormat="1" ht="24.95" customHeight="1" x14ac:dyDescent="0.35">
      <c r="B67" s="437" t="s">
        <v>124</v>
      </c>
      <c r="C67" s="437"/>
      <c r="D67" s="437"/>
      <c r="E67" s="217"/>
      <c r="F67" s="217"/>
      <c r="G67" s="217"/>
      <c r="H67" s="217"/>
      <c r="I67" s="217"/>
      <c r="J67" s="438" t="s">
        <v>125</v>
      </c>
      <c r="K67" s="438"/>
      <c r="L67" s="438"/>
      <c r="M67" s="438"/>
      <c r="N67" s="438"/>
      <c r="O67" s="217"/>
      <c r="Q67" s="438" t="s">
        <v>77</v>
      </c>
      <c r="R67" s="438"/>
      <c r="S67" s="438"/>
      <c r="V67" s="438" t="s">
        <v>78</v>
      </c>
      <c r="W67" s="438"/>
      <c r="X67" s="438"/>
      <c r="Y67" s="438"/>
      <c r="Z67" s="438"/>
      <c r="AA67" s="438"/>
      <c r="AB67" s="438"/>
      <c r="AF67" s="91"/>
      <c r="AG67" s="85"/>
      <c r="AH67" s="85"/>
      <c r="AJ67" s="430" t="s">
        <v>124</v>
      </c>
      <c r="AK67" s="430"/>
      <c r="AL67" s="106"/>
      <c r="AM67" s="106"/>
      <c r="AN67" s="287"/>
      <c r="AO67" s="287"/>
      <c r="AP67" s="287"/>
      <c r="AQ67" s="288"/>
      <c r="AR67" s="288"/>
      <c r="AS67" s="288"/>
      <c r="AT67" s="288"/>
      <c r="AU67" s="287"/>
      <c r="AV67" s="299"/>
      <c r="AW67" s="300"/>
      <c r="AX67" s="300"/>
      <c r="BB67" s="85"/>
      <c r="BC67" s="85"/>
      <c r="BD67" s="217"/>
      <c r="BE67" s="217"/>
    </row>
    <row r="68" spans="1:60" s="94" customFormat="1" ht="24.95" customHeight="1" x14ac:dyDescent="0.35">
      <c r="B68" s="290"/>
      <c r="C68" s="290"/>
      <c r="D68" s="290"/>
      <c r="E68" s="217"/>
      <c r="F68" s="217"/>
      <c r="G68" s="217"/>
      <c r="H68" s="217"/>
      <c r="I68" s="217"/>
      <c r="J68" s="301"/>
      <c r="K68" s="301"/>
      <c r="L68" s="301"/>
      <c r="M68" s="301"/>
      <c r="N68" s="301"/>
      <c r="O68" s="217"/>
      <c r="Q68" s="301"/>
      <c r="R68" s="301"/>
      <c r="S68" s="301"/>
      <c r="V68" s="301"/>
      <c r="W68" s="301"/>
      <c r="X68" s="301"/>
      <c r="Y68" s="301"/>
      <c r="Z68" s="301"/>
      <c r="AA68" s="301"/>
      <c r="AB68" s="301"/>
      <c r="AF68" s="91"/>
      <c r="AG68" s="85"/>
      <c r="AH68" s="85"/>
      <c r="AJ68" s="213"/>
      <c r="AK68" s="213"/>
      <c r="AL68" s="106"/>
      <c r="AM68" s="106"/>
      <c r="AN68" s="287"/>
      <c r="AO68" s="287"/>
      <c r="AP68" s="287"/>
      <c r="AQ68" s="288"/>
      <c r="AR68" s="288"/>
      <c r="AS68" s="288"/>
      <c r="AT68" s="288"/>
      <c r="AU68" s="287"/>
      <c r="AV68" s="299"/>
      <c r="AW68" s="300"/>
      <c r="AX68" s="300"/>
      <c r="BB68" s="85"/>
      <c r="BC68" s="85"/>
      <c r="BD68" s="217"/>
      <c r="BE68" s="217"/>
    </row>
    <row r="69" spans="1:60" s="23" customFormat="1" ht="23.1" customHeight="1" x14ac:dyDescent="0.35">
      <c r="A69" s="261">
        <v>26</v>
      </c>
      <c r="B69" s="281" t="s">
        <v>148</v>
      </c>
      <c r="C69" s="280" t="s">
        <v>160</v>
      </c>
      <c r="D69" s="16">
        <v>21211</v>
      </c>
      <c r="E69" s="16">
        <v>1008</v>
      </c>
      <c r="F69" s="16">
        <f t="shared" si="3"/>
        <v>22219</v>
      </c>
      <c r="G69" s="16">
        <v>1007</v>
      </c>
      <c r="H69" s="16"/>
      <c r="I69" s="16">
        <f t="shared" si="4"/>
        <v>23226</v>
      </c>
      <c r="J69" s="16">
        <f t="shared" si="39"/>
        <v>23226</v>
      </c>
      <c r="K69" s="263">
        <f t="shared" si="6"/>
        <v>0</v>
      </c>
      <c r="L69" s="264">
        <v>0</v>
      </c>
      <c r="M69" s="264">
        <v>0</v>
      </c>
      <c r="N69" s="264">
        <v>0</v>
      </c>
      <c r="O69" s="16">
        <f t="shared" si="7"/>
        <v>23226</v>
      </c>
      <c r="P69" s="265"/>
      <c r="Q69" s="16">
        <f t="shared" si="8"/>
        <v>2090.34</v>
      </c>
      <c r="R69" s="16">
        <f t="shared" si="9"/>
        <v>200</v>
      </c>
      <c r="S69" s="16">
        <f t="shared" si="10"/>
        <v>580.65</v>
      </c>
      <c r="T69" s="266">
        <f t="shared" ref="T69:T118" si="42">SUM(BB69:BF69)</f>
        <v>100</v>
      </c>
      <c r="U69" s="267">
        <f t="shared" si="11"/>
        <v>2970.99</v>
      </c>
      <c r="V69" s="268">
        <f t="shared" si="12"/>
        <v>10128</v>
      </c>
      <c r="W69" s="269">
        <f t="shared" si="13"/>
        <v>10127.010000000002</v>
      </c>
      <c r="X69" s="270"/>
      <c r="Y69" s="270"/>
      <c r="Z69" s="271"/>
      <c r="AA69" s="261">
        <v>26</v>
      </c>
      <c r="AB69" s="272">
        <f t="shared" si="14"/>
        <v>2787.12</v>
      </c>
      <c r="AC69" s="273"/>
      <c r="AD69" s="16">
        <v>100</v>
      </c>
      <c r="AE69" s="16">
        <f t="shared" si="15"/>
        <v>580.65</v>
      </c>
      <c r="AF69" s="274">
        <v>200</v>
      </c>
      <c r="AG69" s="275">
        <f t="shared" si="16"/>
        <v>20255.010000000002</v>
      </c>
      <c r="AH69" s="276">
        <f t="shared" si="17"/>
        <v>10127.505000000001</v>
      </c>
      <c r="AI69" s="261">
        <v>26</v>
      </c>
      <c r="AJ69" s="281" t="s">
        <v>148</v>
      </c>
      <c r="AK69" s="280" t="s">
        <v>160</v>
      </c>
      <c r="AL69" s="265">
        <f t="shared" si="18"/>
        <v>0</v>
      </c>
      <c r="AM69" s="273">
        <f t="shared" si="19"/>
        <v>2090.34</v>
      </c>
      <c r="AN69" s="16"/>
      <c r="AO69" s="16"/>
      <c r="AP69" s="16"/>
      <c r="AQ69" s="16"/>
      <c r="AR69" s="16"/>
      <c r="AS69" s="16"/>
      <c r="AT69" s="16"/>
      <c r="AU69" s="16"/>
      <c r="AV69" s="16">
        <f t="shared" si="20"/>
        <v>2090.34</v>
      </c>
      <c r="AW69" s="277">
        <v>200</v>
      </c>
      <c r="AX69" s="277"/>
      <c r="AY69" s="16"/>
      <c r="AZ69" s="16">
        <f t="shared" si="21"/>
        <v>200</v>
      </c>
      <c r="BA69" s="16">
        <f t="shared" si="22"/>
        <v>580.65</v>
      </c>
      <c r="BB69" s="16"/>
      <c r="BC69" s="16"/>
      <c r="BD69" s="16"/>
      <c r="BE69" s="16">
        <v>100</v>
      </c>
      <c r="BF69" s="16"/>
      <c r="BG69" s="266">
        <f t="shared" ref="BG69:BG118" si="43">SUM(BB69:BF69)</f>
        <v>100</v>
      </c>
      <c r="BH69" s="278">
        <f t="shared" ref="BH69:BH99" si="44">AL69+AV69+AZ69+BA69+BG69</f>
        <v>2970.9900000000002</v>
      </c>
    </row>
    <row r="70" spans="1:60" s="23" customFormat="1" ht="23.1" customHeight="1" x14ac:dyDescent="0.35">
      <c r="A70" s="261"/>
      <c r="B70" s="281"/>
      <c r="C70" s="280" t="s">
        <v>49</v>
      </c>
      <c r="D70" s="16"/>
      <c r="E70" s="16"/>
      <c r="F70" s="16">
        <f t="shared" si="3"/>
        <v>0</v>
      </c>
      <c r="G70" s="16"/>
      <c r="H70" s="16"/>
      <c r="I70" s="16">
        <f t="shared" si="4"/>
        <v>0</v>
      </c>
      <c r="J70" s="16">
        <f t="shared" si="39"/>
        <v>0</v>
      </c>
      <c r="K70" s="263">
        <f t="shared" si="6"/>
        <v>0</v>
      </c>
      <c r="L70" s="264"/>
      <c r="M70" s="264"/>
      <c r="N70" s="264"/>
      <c r="O70" s="16">
        <f t="shared" si="7"/>
        <v>0</v>
      </c>
      <c r="P70" s="265"/>
      <c r="Q70" s="16">
        <f t="shared" si="8"/>
        <v>0</v>
      </c>
      <c r="R70" s="16">
        <f t="shared" si="9"/>
        <v>0</v>
      </c>
      <c r="S70" s="16">
        <f t="shared" si="10"/>
        <v>0</v>
      </c>
      <c r="T70" s="266">
        <f t="shared" si="42"/>
        <v>0</v>
      </c>
      <c r="U70" s="267">
        <f t="shared" si="11"/>
        <v>0</v>
      </c>
      <c r="V70" s="268">
        <f t="shared" si="12"/>
        <v>0</v>
      </c>
      <c r="W70" s="269">
        <f t="shared" si="13"/>
        <v>0</v>
      </c>
      <c r="X70" s="270"/>
      <c r="Y70" s="270"/>
      <c r="Z70" s="271"/>
      <c r="AA70" s="261"/>
      <c r="AB70" s="272">
        <f t="shared" si="14"/>
        <v>0</v>
      </c>
      <c r="AC70" s="273"/>
      <c r="AD70" s="16"/>
      <c r="AE70" s="16">
        <f t="shared" si="15"/>
        <v>0</v>
      </c>
      <c r="AF70" s="27"/>
      <c r="AG70" s="275">
        <f t="shared" si="16"/>
        <v>0</v>
      </c>
      <c r="AH70" s="276">
        <f t="shared" si="17"/>
        <v>0</v>
      </c>
      <c r="AI70" s="261"/>
      <c r="AJ70" s="281"/>
      <c r="AK70" s="280" t="s">
        <v>49</v>
      </c>
      <c r="AL70" s="265">
        <f t="shared" si="18"/>
        <v>0</v>
      </c>
      <c r="AM70" s="273">
        <f t="shared" si="19"/>
        <v>0</v>
      </c>
      <c r="AN70" s="16"/>
      <c r="AO70" s="16"/>
      <c r="AP70" s="16"/>
      <c r="AQ70" s="16"/>
      <c r="AR70" s="16"/>
      <c r="AS70" s="16"/>
      <c r="AT70" s="16"/>
      <c r="AU70" s="16"/>
      <c r="AV70" s="16">
        <f t="shared" si="20"/>
        <v>0</v>
      </c>
      <c r="AW70" s="277"/>
      <c r="AX70" s="277"/>
      <c r="AY70" s="16"/>
      <c r="AZ70" s="16">
        <f t="shared" si="21"/>
        <v>0</v>
      </c>
      <c r="BA70" s="16">
        <f t="shared" si="22"/>
        <v>0</v>
      </c>
      <c r="BB70" s="16"/>
      <c r="BC70" s="16"/>
      <c r="BD70" s="16"/>
      <c r="BE70" s="16"/>
      <c r="BF70" s="16"/>
      <c r="BG70" s="266">
        <f t="shared" si="43"/>
        <v>0</v>
      </c>
      <c r="BH70" s="278">
        <f t="shared" si="44"/>
        <v>0</v>
      </c>
    </row>
    <row r="71" spans="1:60" s="29" customFormat="1" ht="23.1" customHeight="1" x14ac:dyDescent="0.35">
      <c r="A71" s="261">
        <v>27</v>
      </c>
      <c r="B71" s="281" t="s">
        <v>50</v>
      </c>
      <c r="C71" s="283" t="s">
        <v>27</v>
      </c>
      <c r="D71" s="16">
        <v>13780</v>
      </c>
      <c r="E71" s="16">
        <v>551</v>
      </c>
      <c r="F71" s="16">
        <f t="shared" si="3"/>
        <v>14331</v>
      </c>
      <c r="G71" s="16">
        <v>531</v>
      </c>
      <c r="H71" s="16">
        <v>0</v>
      </c>
      <c r="I71" s="16">
        <f t="shared" si="4"/>
        <v>14862</v>
      </c>
      <c r="J71" s="16">
        <f t="shared" si="39"/>
        <v>14862</v>
      </c>
      <c r="K71" s="263">
        <f t="shared" si="6"/>
        <v>0</v>
      </c>
      <c r="L71" s="264">
        <v>0</v>
      </c>
      <c r="M71" s="264">
        <v>0</v>
      </c>
      <c r="N71" s="264">
        <v>0</v>
      </c>
      <c r="O71" s="16">
        <f t="shared" si="7"/>
        <v>14862</v>
      </c>
      <c r="P71" s="265">
        <v>0</v>
      </c>
      <c r="Q71" s="16">
        <f t="shared" si="8"/>
        <v>4802.6000000000004</v>
      </c>
      <c r="R71" s="16">
        <f t="shared" si="9"/>
        <v>1173.58</v>
      </c>
      <c r="S71" s="16">
        <f t="shared" si="10"/>
        <v>371.55</v>
      </c>
      <c r="T71" s="266">
        <f t="shared" si="42"/>
        <v>3514.27</v>
      </c>
      <c r="U71" s="267">
        <f t="shared" si="11"/>
        <v>9862</v>
      </c>
      <c r="V71" s="268">
        <f t="shared" si="12"/>
        <v>2500</v>
      </c>
      <c r="W71" s="269">
        <f t="shared" si="13"/>
        <v>2500</v>
      </c>
      <c r="X71" s="270"/>
      <c r="Y71" s="270"/>
      <c r="Z71" s="271">
        <f t="shared" ref="Z71" si="45">ROUND(V71+W71,2)</f>
        <v>5000</v>
      </c>
      <c r="AA71" s="261">
        <v>27</v>
      </c>
      <c r="AB71" s="272">
        <f t="shared" si="14"/>
        <v>1783.4399999999998</v>
      </c>
      <c r="AC71" s="273">
        <v>0</v>
      </c>
      <c r="AD71" s="16">
        <v>100</v>
      </c>
      <c r="AE71" s="16">
        <f t="shared" si="15"/>
        <v>371.55</v>
      </c>
      <c r="AF71" s="274">
        <v>200</v>
      </c>
      <c r="AG71" s="275">
        <f t="shared" si="16"/>
        <v>5000</v>
      </c>
      <c r="AH71" s="276">
        <f t="shared" si="17"/>
        <v>2500</v>
      </c>
      <c r="AI71" s="261">
        <v>27</v>
      </c>
      <c r="AJ71" s="281" t="s">
        <v>50</v>
      </c>
      <c r="AK71" s="283" t="s">
        <v>27</v>
      </c>
      <c r="AL71" s="265">
        <f t="shared" si="18"/>
        <v>0</v>
      </c>
      <c r="AM71" s="273">
        <f t="shared" si="19"/>
        <v>1337.58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2694.61</v>
      </c>
      <c r="AT71" s="16"/>
      <c r="AU71" s="16">
        <v>770.41</v>
      </c>
      <c r="AV71" s="16">
        <f t="shared" si="20"/>
        <v>4802.6000000000004</v>
      </c>
      <c r="AW71" s="277">
        <v>200</v>
      </c>
      <c r="AX71" s="277"/>
      <c r="AY71" s="16">
        <v>973.58</v>
      </c>
      <c r="AZ71" s="16">
        <f t="shared" si="21"/>
        <v>1173.58</v>
      </c>
      <c r="BA71" s="16">
        <f t="shared" si="22"/>
        <v>371.55</v>
      </c>
      <c r="BB71" s="16">
        <v>0</v>
      </c>
      <c r="BC71" s="16">
        <v>3156.75</v>
      </c>
      <c r="BD71" s="16">
        <v>257.52</v>
      </c>
      <c r="BE71" s="16">
        <v>100</v>
      </c>
      <c r="BF71" s="16">
        <v>0</v>
      </c>
      <c r="BG71" s="266">
        <f t="shared" si="43"/>
        <v>3514.27</v>
      </c>
      <c r="BH71" s="278">
        <f t="shared" si="44"/>
        <v>9862</v>
      </c>
    </row>
    <row r="72" spans="1:60" s="29" customFormat="1" ht="23.1" customHeight="1" x14ac:dyDescent="0.35">
      <c r="A72" s="261"/>
      <c r="B72" s="281"/>
      <c r="C72" s="280" t="s">
        <v>36</v>
      </c>
      <c r="D72" s="16"/>
      <c r="E72" s="16"/>
      <c r="F72" s="16">
        <f t="shared" si="3"/>
        <v>0</v>
      </c>
      <c r="G72" s="16"/>
      <c r="H72" s="16"/>
      <c r="I72" s="16">
        <f t="shared" si="4"/>
        <v>0</v>
      </c>
      <c r="J72" s="16">
        <f t="shared" si="39"/>
        <v>0</v>
      </c>
      <c r="K72" s="263">
        <f t="shared" si="6"/>
        <v>0</v>
      </c>
      <c r="L72" s="264"/>
      <c r="M72" s="264"/>
      <c r="N72" s="264"/>
      <c r="O72" s="16">
        <f t="shared" si="7"/>
        <v>0</v>
      </c>
      <c r="P72" s="265"/>
      <c r="Q72" s="16">
        <f t="shared" si="8"/>
        <v>0</v>
      </c>
      <c r="R72" s="16">
        <f t="shared" si="9"/>
        <v>0</v>
      </c>
      <c r="S72" s="16">
        <f t="shared" si="10"/>
        <v>0</v>
      </c>
      <c r="T72" s="266">
        <f t="shared" si="42"/>
        <v>0</v>
      </c>
      <c r="U72" s="267">
        <f t="shared" si="11"/>
        <v>0</v>
      </c>
      <c r="V72" s="268">
        <f t="shared" si="12"/>
        <v>0</v>
      </c>
      <c r="W72" s="269">
        <f t="shared" si="13"/>
        <v>0</v>
      </c>
      <c r="X72" s="270"/>
      <c r="Y72" s="270"/>
      <c r="Z72" s="271"/>
      <c r="AA72" s="261"/>
      <c r="AB72" s="272">
        <f t="shared" si="14"/>
        <v>0</v>
      </c>
      <c r="AC72" s="16"/>
      <c r="AD72" s="16"/>
      <c r="AE72" s="16">
        <f t="shared" si="15"/>
        <v>0</v>
      </c>
      <c r="AF72" s="27"/>
      <c r="AG72" s="275">
        <f t="shared" si="16"/>
        <v>0</v>
      </c>
      <c r="AH72" s="276">
        <f t="shared" si="17"/>
        <v>0</v>
      </c>
      <c r="AI72" s="261"/>
      <c r="AJ72" s="281"/>
      <c r="AK72" s="280" t="s">
        <v>36</v>
      </c>
      <c r="AL72" s="265">
        <f t="shared" si="18"/>
        <v>0</v>
      </c>
      <c r="AM72" s="273">
        <f t="shared" si="19"/>
        <v>0</v>
      </c>
      <c r="AN72" s="16"/>
      <c r="AO72" s="16"/>
      <c r="AP72" s="16"/>
      <c r="AQ72" s="16"/>
      <c r="AR72" s="16"/>
      <c r="AS72" s="16"/>
      <c r="AT72" s="16"/>
      <c r="AU72" s="16"/>
      <c r="AV72" s="16">
        <f t="shared" si="20"/>
        <v>0</v>
      </c>
      <c r="AW72" s="277"/>
      <c r="AX72" s="277"/>
      <c r="AY72" s="16" t="s">
        <v>188</v>
      </c>
      <c r="AZ72" s="16">
        <f t="shared" si="21"/>
        <v>0</v>
      </c>
      <c r="BA72" s="16">
        <f t="shared" si="22"/>
        <v>0</v>
      </c>
      <c r="BB72" s="16"/>
      <c r="BC72" s="16"/>
      <c r="BD72" s="16"/>
      <c r="BE72" s="16"/>
      <c r="BF72" s="16"/>
      <c r="BG72" s="266">
        <f t="shared" si="43"/>
        <v>0</v>
      </c>
      <c r="BH72" s="278">
        <f t="shared" si="44"/>
        <v>0</v>
      </c>
    </row>
    <row r="73" spans="1:60" s="29" customFormat="1" ht="23.1" customHeight="1" x14ac:dyDescent="0.35">
      <c r="A73" s="261">
        <v>28</v>
      </c>
      <c r="B73" s="281" t="s">
        <v>149</v>
      </c>
      <c r="C73" s="280" t="s">
        <v>153</v>
      </c>
      <c r="D73" s="16">
        <v>17553</v>
      </c>
      <c r="E73" s="16">
        <v>702</v>
      </c>
      <c r="F73" s="16">
        <f t="shared" si="3"/>
        <v>18255</v>
      </c>
      <c r="G73" s="16">
        <v>702</v>
      </c>
      <c r="H73" s="16"/>
      <c r="I73" s="16">
        <f t="shared" si="4"/>
        <v>18957</v>
      </c>
      <c r="J73" s="16">
        <f t="shared" si="39"/>
        <v>18957</v>
      </c>
      <c r="K73" s="263">
        <f t="shared" si="6"/>
        <v>0</v>
      </c>
      <c r="L73" s="264">
        <v>0</v>
      </c>
      <c r="M73" s="264">
        <v>0</v>
      </c>
      <c r="N73" s="264">
        <v>0</v>
      </c>
      <c r="O73" s="16">
        <f t="shared" si="7"/>
        <v>18957</v>
      </c>
      <c r="P73" s="265"/>
      <c r="Q73" s="16">
        <f t="shared" si="8"/>
        <v>4293.63</v>
      </c>
      <c r="R73" s="16">
        <f t="shared" si="9"/>
        <v>200</v>
      </c>
      <c r="S73" s="16">
        <f t="shared" si="10"/>
        <v>473.92</v>
      </c>
      <c r="T73" s="266">
        <f t="shared" si="42"/>
        <v>213.28</v>
      </c>
      <c r="U73" s="267">
        <f t="shared" si="11"/>
        <v>5180.83</v>
      </c>
      <c r="V73" s="268">
        <f t="shared" si="12"/>
        <v>6888</v>
      </c>
      <c r="W73" s="269">
        <f t="shared" si="13"/>
        <v>6888.17</v>
      </c>
      <c r="X73" s="270"/>
      <c r="Y73" s="270"/>
      <c r="Z73" s="271"/>
      <c r="AA73" s="261">
        <v>28</v>
      </c>
      <c r="AB73" s="272">
        <f t="shared" si="14"/>
        <v>2274.8399999999997</v>
      </c>
      <c r="AC73" s="273"/>
      <c r="AD73" s="16">
        <v>100</v>
      </c>
      <c r="AE73" s="16">
        <f t="shared" si="15"/>
        <v>473.93</v>
      </c>
      <c r="AF73" s="274">
        <v>200</v>
      </c>
      <c r="AG73" s="275">
        <f t="shared" si="16"/>
        <v>13776.17</v>
      </c>
      <c r="AH73" s="276">
        <f t="shared" si="17"/>
        <v>6888.085</v>
      </c>
      <c r="AI73" s="261">
        <v>28</v>
      </c>
      <c r="AJ73" s="281" t="s">
        <v>149</v>
      </c>
      <c r="AK73" s="280" t="s">
        <v>153</v>
      </c>
      <c r="AL73" s="265">
        <f t="shared" si="18"/>
        <v>0</v>
      </c>
      <c r="AM73" s="273">
        <f t="shared" si="19"/>
        <v>1706.1299999999999</v>
      </c>
      <c r="AN73" s="16"/>
      <c r="AO73" s="16"/>
      <c r="AP73" s="16"/>
      <c r="AQ73" s="16"/>
      <c r="AR73" s="16"/>
      <c r="AS73" s="16"/>
      <c r="AT73" s="16">
        <v>2587.5</v>
      </c>
      <c r="AU73" s="16"/>
      <c r="AV73" s="16">
        <f t="shared" si="20"/>
        <v>4293.63</v>
      </c>
      <c r="AW73" s="277">
        <v>200</v>
      </c>
      <c r="AX73" s="277"/>
      <c r="AY73" s="16"/>
      <c r="AZ73" s="16">
        <f t="shared" si="21"/>
        <v>200</v>
      </c>
      <c r="BA73" s="16">
        <f t="shared" si="22"/>
        <v>473.92</v>
      </c>
      <c r="BB73" s="16"/>
      <c r="BC73" s="16"/>
      <c r="BD73" s="16"/>
      <c r="BE73" s="16">
        <v>213.28</v>
      </c>
      <c r="BF73" s="16"/>
      <c r="BG73" s="266">
        <f t="shared" si="43"/>
        <v>213.28</v>
      </c>
      <c r="BH73" s="278">
        <f t="shared" si="44"/>
        <v>5180.83</v>
      </c>
    </row>
    <row r="74" spans="1:60" s="29" customFormat="1" ht="23.1" customHeight="1" x14ac:dyDescent="0.35">
      <c r="A74" s="261"/>
      <c r="B74" s="281"/>
      <c r="C74" s="280" t="s">
        <v>154</v>
      </c>
      <c r="D74" s="16"/>
      <c r="E74" s="16"/>
      <c r="F74" s="16">
        <f t="shared" si="3"/>
        <v>0</v>
      </c>
      <c r="G74" s="16"/>
      <c r="H74" s="16"/>
      <c r="I74" s="16">
        <f t="shared" si="4"/>
        <v>0</v>
      </c>
      <c r="J74" s="16">
        <f t="shared" si="39"/>
        <v>0</v>
      </c>
      <c r="K74" s="263">
        <f t="shared" si="6"/>
        <v>0</v>
      </c>
      <c r="L74" s="264"/>
      <c r="M74" s="264"/>
      <c r="N74" s="264"/>
      <c r="O74" s="16">
        <f t="shared" si="7"/>
        <v>0</v>
      </c>
      <c r="P74" s="265"/>
      <c r="Q74" s="16">
        <f t="shared" si="8"/>
        <v>0</v>
      </c>
      <c r="R74" s="16">
        <f t="shared" si="9"/>
        <v>0</v>
      </c>
      <c r="S74" s="16">
        <f t="shared" si="10"/>
        <v>0</v>
      </c>
      <c r="T74" s="266">
        <f t="shared" si="42"/>
        <v>0</v>
      </c>
      <c r="U74" s="267">
        <f t="shared" si="11"/>
        <v>0</v>
      </c>
      <c r="V74" s="268">
        <f t="shared" si="12"/>
        <v>0</v>
      </c>
      <c r="W74" s="269">
        <f t="shared" si="13"/>
        <v>0</v>
      </c>
      <c r="X74" s="270"/>
      <c r="Y74" s="270"/>
      <c r="Z74" s="271"/>
      <c r="AA74" s="261"/>
      <c r="AB74" s="272">
        <f t="shared" si="14"/>
        <v>0</v>
      </c>
      <c r="AC74" s="273"/>
      <c r="AD74" s="16">
        <f>J74*1%</f>
        <v>0</v>
      </c>
      <c r="AE74" s="16">
        <f t="shared" si="15"/>
        <v>0</v>
      </c>
      <c r="AF74" s="27"/>
      <c r="AG74" s="275">
        <f t="shared" si="16"/>
        <v>0</v>
      </c>
      <c r="AH74" s="276">
        <f t="shared" si="17"/>
        <v>0</v>
      </c>
      <c r="AI74" s="261"/>
      <c r="AJ74" s="281"/>
      <c r="AK74" s="280" t="s">
        <v>154</v>
      </c>
      <c r="AL74" s="265">
        <f t="shared" si="18"/>
        <v>0</v>
      </c>
      <c r="AM74" s="273">
        <f t="shared" si="19"/>
        <v>0</v>
      </c>
      <c r="AN74" s="16"/>
      <c r="AO74" s="16"/>
      <c r="AP74" s="16"/>
      <c r="AQ74" s="16"/>
      <c r="AR74" s="16"/>
      <c r="AS74" s="16"/>
      <c r="AT74" s="16"/>
      <c r="AU74" s="16"/>
      <c r="AV74" s="16">
        <f t="shared" si="20"/>
        <v>0</v>
      </c>
      <c r="AW74" s="277"/>
      <c r="AX74" s="277"/>
      <c r="AY74" s="16"/>
      <c r="AZ74" s="16">
        <f t="shared" si="21"/>
        <v>0</v>
      </c>
      <c r="BA74" s="16">
        <f t="shared" si="22"/>
        <v>0</v>
      </c>
      <c r="BB74" s="16"/>
      <c r="BC74" s="16"/>
      <c r="BD74" s="16"/>
      <c r="BE74" s="16"/>
      <c r="BF74" s="16"/>
      <c r="BG74" s="266">
        <f t="shared" si="43"/>
        <v>0</v>
      </c>
      <c r="BH74" s="278">
        <f t="shared" si="44"/>
        <v>0</v>
      </c>
    </row>
    <row r="75" spans="1:60" s="29" customFormat="1" ht="23.1" customHeight="1" x14ac:dyDescent="0.35">
      <c r="A75" s="261">
        <v>29</v>
      </c>
      <c r="B75" s="281" t="s">
        <v>150</v>
      </c>
      <c r="C75" s="280" t="s">
        <v>161</v>
      </c>
      <c r="D75" s="16">
        <v>27000</v>
      </c>
      <c r="E75" s="16">
        <v>1512</v>
      </c>
      <c r="F75" s="16">
        <f t="shared" si="3"/>
        <v>28512</v>
      </c>
      <c r="G75" s="16">
        <v>1512</v>
      </c>
      <c r="H75" s="16"/>
      <c r="I75" s="16">
        <f t="shared" si="4"/>
        <v>30024</v>
      </c>
      <c r="J75" s="16">
        <f t="shared" si="39"/>
        <v>30024</v>
      </c>
      <c r="K75" s="263">
        <f t="shared" si="6"/>
        <v>0</v>
      </c>
      <c r="L75" s="264">
        <v>0</v>
      </c>
      <c r="M75" s="264">
        <v>0</v>
      </c>
      <c r="N75" s="264">
        <v>0</v>
      </c>
      <c r="O75" s="16">
        <f t="shared" si="7"/>
        <v>30024</v>
      </c>
      <c r="P75" s="265">
        <v>830.69</v>
      </c>
      <c r="Q75" s="16">
        <f t="shared" si="8"/>
        <v>7827.57</v>
      </c>
      <c r="R75" s="16">
        <f t="shared" si="9"/>
        <v>200</v>
      </c>
      <c r="S75" s="16">
        <f t="shared" si="10"/>
        <v>750.6</v>
      </c>
      <c r="T75" s="266">
        <f t="shared" si="42"/>
        <v>8129.93</v>
      </c>
      <c r="U75" s="267">
        <f t="shared" si="11"/>
        <v>17738.79</v>
      </c>
      <c r="V75" s="268">
        <f t="shared" si="12"/>
        <v>6143</v>
      </c>
      <c r="W75" s="269">
        <f t="shared" si="13"/>
        <v>6142.2099999999991</v>
      </c>
      <c r="X75" s="270"/>
      <c r="Y75" s="270"/>
      <c r="Z75" s="271"/>
      <c r="AA75" s="261">
        <v>29</v>
      </c>
      <c r="AB75" s="272">
        <f t="shared" si="14"/>
        <v>3602.8799999999997</v>
      </c>
      <c r="AC75" s="273"/>
      <c r="AD75" s="16">
        <v>100</v>
      </c>
      <c r="AE75" s="16">
        <f t="shared" si="15"/>
        <v>750.6</v>
      </c>
      <c r="AF75" s="274">
        <v>200</v>
      </c>
      <c r="AG75" s="275">
        <f t="shared" si="16"/>
        <v>12285.21</v>
      </c>
      <c r="AH75" s="276">
        <f t="shared" si="17"/>
        <v>6142.6049999999996</v>
      </c>
      <c r="AI75" s="261">
        <v>29</v>
      </c>
      <c r="AJ75" s="281" t="s">
        <v>150</v>
      </c>
      <c r="AK75" s="280" t="s">
        <v>161</v>
      </c>
      <c r="AL75" s="265">
        <f t="shared" si="18"/>
        <v>830.69</v>
      </c>
      <c r="AM75" s="273">
        <f t="shared" si="19"/>
        <v>2702.16</v>
      </c>
      <c r="AN75" s="16"/>
      <c r="AO75" s="16"/>
      <c r="AP75" s="16"/>
      <c r="AQ75" s="16"/>
      <c r="AR75" s="16"/>
      <c r="AS75" s="16">
        <v>2686.52</v>
      </c>
      <c r="AT75" s="16">
        <v>1783.33</v>
      </c>
      <c r="AU75" s="16">
        <v>655.56</v>
      </c>
      <c r="AV75" s="16">
        <f>SUM(AM75:AU75)</f>
        <v>7827.57</v>
      </c>
      <c r="AW75" s="277">
        <v>200</v>
      </c>
      <c r="AX75" s="277"/>
      <c r="AY75" s="16"/>
      <c r="AZ75" s="16">
        <f t="shared" si="21"/>
        <v>200</v>
      </c>
      <c r="BA75" s="16">
        <f t="shared" si="22"/>
        <v>750.6</v>
      </c>
      <c r="BB75" s="16"/>
      <c r="BC75" s="16">
        <v>7891.88</v>
      </c>
      <c r="BD75" s="16"/>
      <c r="BE75" s="16">
        <v>238.05</v>
      </c>
      <c r="BF75" s="16"/>
      <c r="BG75" s="266">
        <f t="shared" si="43"/>
        <v>8129.93</v>
      </c>
      <c r="BH75" s="278">
        <f t="shared" si="44"/>
        <v>17738.79</v>
      </c>
    </row>
    <row r="76" spans="1:60" s="29" customFormat="1" ht="23.1" customHeight="1" x14ac:dyDescent="0.35">
      <c r="A76" s="261"/>
      <c r="B76" s="281"/>
      <c r="C76" s="280" t="s">
        <v>162</v>
      </c>
      <c r="D76" s="16"/>
      <c r="E76" s="16"/>
      <c r="F76" s="16">
        <f t="shared" si="3"/>
        <v>0</v>
      </c>
      <c r="G76" s="16"/>
      <c r="H76" s="16"/>
      <c r="I76" s="16">
        <f t="shared" si="4"/>
        <v>0</v>
      </c>
      <c r="J76" s="16">
        <f t="shared" si="39"/>
        <v>0</v>
      </c>
      <c r="K76" s="263">
        <f t="shared" si="6"/>
        <v>0</v>
      </c>
      <c r="L76" s="264"/>
      <c r="M76" s="264"/>
      <c r="N76" s="264"/>
      <c r="O76" s="16">
        <f t="shared" si="7"/>
        <v>0</v>
      </c>
      <c r="P76" s="265"/>
      <c r="Q76" s="16">
        <f t="shared" si="8"/>
        <v>0</v>
      </c>
      <c r="R76" s="16">
        <f t="shared" si="9"/>
        <v>0</v>
      </c>
      <c r="S76" s="16">
        <f t="shared" si="10"/>
        <v>0</v>
      </c>
      <c r="T76" s="266">
        <f t="shared" si="42"/>
        <v>0</v>
      </c>
      <c r="U76" s="267">
        <f t="shared" si="11"/>
        <v>0</v>
      </c>
      <c r="V76" s="268">
        <f t="shared" si="12"/>
        <v>0</v>
      </c>
      <c r="W76" s="269">
        <f t="shared" si="13"/>
        <v>0</v>
      </c>
      <c r="X76" s="270"/>
      <c r="Y76" s="270"/>
      <c r="Z76" s="271"/>
      <c r="AA76" s="261"/>
      <c r="AB76" s="272">
        <f t="shared" si="14"/>
        <v>0</v>
      </c>
      <c r="AC76" s="273"/>
      <c r="AD76" s="33"/>
      <c r="AE76" s="16">
        <f t="shared" si="15"/>
        <v>0</v>
      </c>
      <c r="AF76" s="27"/>
      <c r="AG76" s="275">
        <f t="shared" si="16"/>
        <v>0</v>
      </c>
      <c r="AH76" s="276">
        <f t="shared" si="17"/>
        <v>0</v>
      </c>
      <c r="AI76" s="261"/>
      <c r="AJ76" s="281"/>
      <c r="AK76" s="280" t="s">
        <v>162</v>
      </c>
      <c r="AL76" s="265">
        <f t="shared" si="18"/>
        <v>0</v>
      </c>
      <c r="AM76" s="273">
        <f t="shared" si="19"/>
        <v>0</v>
      </c>
      <c r="AN76" s="16"/>
      <c r="AO76" s="16"/>
      <c r="AP76" s="16"/>
      <c r="AQ76" s="16"/>
      <c r="AR76" s="16"/>
      <c r="AS76" s="16"/>
      <c r="AT76" s="16"/>
      <c r="AU76" s="16"/>
      <c r="AV76" s="16">
        <f t="shared" si="20"/>
        <v>0</v>
      </c>
      <c r="AW76" s="277"/>
      <c r="AX76" s="277"/>
      <c r="AY76" s="16"/>
      <c r="AZ76" s="16">
        <f t="shared" si="21"/>
        <v>0</v>
      </c>
      <c r="BA76" s="16">
        <f t="shared" si="22"/>
        <v>0</v>
      </c>
      <c r="BB76" s="16"/>
      <c r="BC76" s="16"/>
      <c r="BD76" s="16"/>
      <c r="BE76" s="16"/>
      <c r="BF76" s="16"/>
      <c r="BG76" s="266">
        <f t="shared" si="43"/>
        <v>0</v>
      </c>
      <c r="BH76" s="278">
        <f t="shared" si="44"/>
        <v>0</v>
      </c>
    </row>
    <row r="77" spans="1:60" s="29" customFormat="1" ht="23.1" customHeight="1" x14ac:dyDescent="0.35">
      <c r="A77" s="261">
        <v>30</v>
      </c>
      <c r="B77" s="281" t="s">
        <v>151</v>
      </c>
      <c r="C77" s="280" t="s">
        <v>156</v>
      </c>
      <c r="D77" s="16">
        <v>27000</v>
      </c>
      <c r="E77" s="16">
        <v>1512</v>
      </c>
      <c r="F77" s="16">
        <f t="shared" si="3"/>
        <v>28512</v>
      </c>
      <c r="G77" s="16">
        <v>1512</v>
      </c>
      <c r="H77" s="16"/>
      <c r="I77" s="16">
        <f t="shared" si="4"/>
        <v>30024</v>
      </c>
      <c r="J77" s="16">
        <f t="shared" si="39"/>
        <v>30024</v>
      </c>
      <c r="K77" s="263">
        <f t="shared" si="6"/>
        <v>0</v>
      </c>
      <c r="L77" s="264">
        <v>0</v>
      </c>
      <c r="M77" s="264">
        <v>0</v>
      </c>
      <c r="N77" s="264">
        <v>0</v>
      </c>
      <c r="O77" s="16">
        <f t="shared" si="7"/>
        <v>30024</v>
      </c>
      <c r="P77" s="265">
        <v>830.69</v>
      </c>
      <c r="Q77" s="16">
        <f t="shared" si="8"/>
        <v>5848.84</v>
      </c>
      <c r="R77" s="16">
        <f t="shared" si="9"/>
        <v>200</v>
      </c>
      <c r="S77" s="16">
        <f t="shared" si="10"/>
        <v>750.6</v>
      </c>
      <c r="T77" s="266">
        <f t="shared" si="42"/>
        <v>250.55</v>
      </c>
      <c r="U77" s="267">
        <f t="shared" si="11"/>
        <v>7880.68</v>
      </c>
      <c r="V77" s="268">
        <f t="shared" si="12"/>
        <v>11072</v>
      </c>
      <c r="W77" s="269">
        <f t="shared" si="13"/>
        <v>11071.32</v>
      </c>
      <c r="X77" s="270"/>
      <c r="Y77" s="270"/>
      <c r="Z77" s="271"/>
      <c r="AA77" s="261">
        <v>30</v>
      </c>
      <c r="AB77" s="272">
        <f t="shared" si="14"/>
        <v>3602.8799999999997</v>
      </c>
      <c r="AC77" s="273"/>
      <c r="AD77" s="16">
        <v>100</v>
      </c>
      <c r="AE77" s="16">
        <f t="shared" si="15"/>
        <v>750.6</v>
      </c>
      <c r="AF77" s="274">
        <v>200</v>
      </c>
      <c r="AG77" s="275">
        <f t="shared" si="16"/>
        <v>22143.32</v>
      </c>
      <c r="AH77" s="276">
        <f t="shared" si="17"/>
        <v>11071.66</v>
      </c>
      <c r="AI77" s="261">
        <v>30</v>
      </c>
      <c r="AJ77" s="281" t="s">
        <v>151</v>
      </c>
      <c r="AK77" s="280" t="s">
        <v>156</v>
      </c>
      <c r="AL77" s="265">
        <f t="shared" si="18"/>
        <v>830.69</v>
      </c>
      <c r="AM77" s="273">
        <f t="shared" si="19"/>
        <v>2702.16</v>
      </c>
      <c r="AN77" s="16"/>
      <c r="AO77" s="16"/>
      <c r="AP77" s="16"/>
      <c r="AQ77" s="16"/>
      <c r="AR77" s="16"/>
      <c r="AS77" s="16">
        <v>1363.35</v>
      </c>
      <c r="AT77" s="16">
        <v>1783.33</v>
      </c>
      <c r="AU77" s="16"/>
      <c r="AV77" s="16">
        <f t="shared" si="20"/>
        <v>5848.84</v>
      </c>
      <c r="AW77" s="277">
        <v>200</v>
      </c>
      <c r="AX77" s="277"/>
      <c r="AY77" s="16"/>
      <c r="AZ77" s="16">
        <f t="shared" si="21"/>
        <v>200</v>
      </c>
      <c r="BA77" s="16">
        <f t="shared" si="22"/>
        <v>750.6</v>
      </c>
      <c r="BB77" s="16"/>
      <c r="BC77" s="16"/>
      <c r="BD77" s="16"/>
      <c r="BE77" s="16">
        <v>250.55</v>
      </c>
      <c r="BF77" s="16"/>
      <c r="BG77" s="266">
        <f t="shared" si="43"/>
        <v>250.55</v>
      </c>
      <c r="BH77" s="278">
        <f t="shared" si="44"/>
        <v>7880.6800000000012</v>
      </c>
    </row>
    <row r="78" spans="1:60" s="29" customFormat="1" ht="23.1" customHeight="1" x14ac:dyDescent="0.35">
      <c r="A78" s="261"/>
      <c r="B78" s="281"/>
      <c r="C78" s="280" t="s">
        <v>163</v>
      </c>
      <c r="D78" s="16"/>
      <c r="E78" s="16"/>
      <c r="F78" s="16">
        <f t="shared" si="3"/>
        <v>0</v>
      </c>
      <c r="G78" s="16"/>
      <c r="H78" s="16"/>
      <c r="I78" s="16">
        <f t="shared" si="4"/>
        <v>0</v>
      </c>
      <c r="J78" s="16">
        <f t="shared" si="39"/>
        <v>0</v>
      </c>
      <c r="K78" s="263">
        <f t="shared" si="6"/>
        <v>0</v>
      </c>
      <c r="L78" s="264"/>
      <c r="M78" s="264"/>
      <c r="N78" s="264"/>
      <c r="O78" s="16">
        <f t="shared" si="7"/>
        <v>0</v>
      </c>
      <c r="P78" s="265"/>
      <c r="Q78" s="16">
        <f t="shared" si="8"/>
        <v>0</v>
      </c>
      <c r="R78" s="16">
        <f t="shared" si="9"/>
        <v>0</v>
      </c>
      <c r="S78" s="16">
        <f t="shared" si="10"/>
        <v>0</v>
      </c>
      <c r="T78" s="266">
        <f t="shared" si="42"/>
        <v>0</v>
      </c>
      <c r="U78" s="267">
        <f t="shared" si="11"/>
        <v>0</v>
      </c>
      <c r="V78" s="268">
        <f t="shared" si="12"/>
        <v>0</v>
      </c>
      <c r="W78" s="269">
        <f t="shared" si="13"/>
        <v>0</v>
      </c>
      <c r="X78" s="270"/>
      <c r="Y78" s="270"/>
      <c r="Z78" s="271"/>
      <c r="AA78" s="261"/>
      <c r="AB78" s="272">
        <f t="shared" si="14"/>
        <v>0</v>
      </c>
      <c r="AC78" s="273"/>
      <c r="AD78" s="16"/>
      <c r="AE78" s="16">
        <f t="shared" si="15"/>
        <v>0</v>
      </c>
      <c r="AF78" s="27"/>
      <c r="AG78" s="275">
        <f t="shared" si="16"/>
        <v>0</v>
      </c>
      <c r="AH78" s="276">
        <f t="shared" si="17"/>
        <v>0</v>
      </c>
      <c r="AI78" s="261"/>
      <c r="AJ78" s="281"/>
      <c r="AK78" s="280" t="s">
        <v>163</v>
      </c>
      <c r="AL78" s="265">
        <f t="shared" si="18"/>
        <v>0</v>
      </c>
      <c r="AM78" s="273">
        <f t="shared" si="19"/>
        <v>0</v>
      </c>
      <c r="AN78" s="16"/>
      <c r="AO78" s="16"/>
      <c r="AP78" s="16"/>
      <c r="AQ78" s="16"/>
      <c r="AR78" s="16"/>
      <c r="AS78" s="16"/>
      <c r="AT78" s="16"/>
      <c r="AU78" s="16"/>
      <c r="AV78" s="16">
        <f t="shared" si="20"/>
        <v>0</v>
      </c>
      <c r="AW78" s="277"/>
      <c r="AX78" s="277"/>
      <c r="AY78" s="16"/>
      <c r="AZ78" s="16">
        <f t="shared" si="21"/>
        <v>0</v>
      </c>
      <c r="BA78" s="16">
        <f t="shared" si="22"/>
        <v>0</v>
      </c>
      <c r="BB78" s="16"/>
      <c r="BC78" s="16"/>
      <c r="BD78" s="16"/>
      <c r="BE78" s="16"/>
      <c r="BF78" s="16"/>
      <c r="BG78" s="266">
        <f t="shared" si="43"/>
        <v>0</v>
      </c>
      <c r="BH78" s="278">
        <f t="shared" si="44"/>
        <v>0</v>
      </c>
    </row>
    <row r="79" spans="1:60" s="23" customFormat="1" ht="23.1" customHeight="1" x14ac:dyDescent="0.35">
      <c r="A79" s="261">
        <v>31</v>
      </c>
      <c r="B79" s="281" t="s">
        <v>129</v>
      </c>
      <c r="C79" s="280" t="s">
        <v>51</v>
      </c>
      <c r="D79" s="16">
        <v>131124</v>
      </c>
      <c r="E79" s="16">
        <v>5769</v>
      </c>
      <c r="F79" s="16">
        <f t="shared" si="3"/>
        <v>136893</v>
      </c>
      <c r="G79" s="16">
        <v>5770</v>
      </c>
      <c r="H79" s="16">
        <v>0</v>
      </c>
      <c r="I79" s="16">
        <f t="shared" si="4"/>
        <v>142663</v>
      </c>
      <c r="J79" s="16">
        <f t="shared" si="39"/>
        <v>142663</v>
      </c>
      <c r="K79" s="263">
        <f t="shared" si="6"/>
        <v>0</v>
      </c>
      <c r="L79" s="264">
        <v>0</v>
      </c>
      <c r="M79" s="264">
        <v>0</v>
      </c>
      <c r="N79" s="264">
        <v>0</v>
      </c>
      <c r="O79" s="16">
        <f t="shared" si="7"/>
        <v>142663</v>
      </c>
      <c r="P79" s="265">
        <v>27725.119999999999</v>
      </c>
      <c r="Q79" s="16">
        <f t="shared" si="8"/>
        <v>49824.81</v>
      </c>
      <c r="R79" s="16">
        <f t="shared" si="9"/>
        <v>200</v>
      </c>
      <c r="S79" s="16">
        <f>BA79</f>
        <v>2500</v>
      </c>
      <c r="T79" s="266">
        <f t="shared" si="42"/>
        <v>32155.54</v>
      </c>
      <c r="U79" s="267">
        <f t="shared" si="11"/>
        <v>112405.47</v>
      </c>
      <c r="V79" s="268">
        <f t="shared" si="12"/>
        <v>15129</v>
      </c>
      <c r="W79" s="269">
        <f t="shared" si="13"/>
        <v>15128.529999999999</v>
      </c>
      <c r="X79" s="270"/>
      <c r="Y79" s="270"/>
      <c r="Z79" s="271">
        <f t="shared" ref="Z79" si="46">ROUND(V79+W79,2)</f>
        <v>30257.53</v>
      </c>
      <c r="AA79" s="261">
        <v>31</v>
      </c>
      <c r="AB79" s="272">
        <f t="shared" si="14"/>
        <v>17119.559999999998</v>
      </c>
      <c r="AC79" s="273">
        <v>0</v>
      </c>
      <c r="AD79" s="16">
        <v>100</v>
      </c>
      <c r="AE79" s="16">
        <v>2500</v>
      </c>
      <c r="AF79" s="274">
        <v>200</v>
      </c>
      <c r="AG79" s="275">
        <f t="shared" si="16"/>
        <v>30257.53</v>
      </c>
      <c r="AH79" s="276">
        <f t="shared" si="17"/>
        <v>15128.764999999999</v>
      </c>
      <c r="AI79" s="261">
        <v>31</v>
      </c>
      <c r="AJ79" s="281" t="s">
        <v>129</v>
      </c>
      <c r="AK79" s="280" t="s">
        <v>51</v>
      </c>
      <c r="AL79" s="265">
        <f t="shared" si="18"/>
        <v>27725.119999999999</v>
      </c>
      <c r="AM79" s="273">
        <f t="shared" si="19"/>
        <v>12839.67</v>
      </c>
      <c r="AN79" s="16">
        <v>0</v>
      </c>
      <c r="AO79" s="16">
        <v>500</v>
      </c>
      <c r="AP79" s="16">
        <v>9634.44</v>
      </c>
      <c r="AQ79" s="16">
        <v>0</v>
      </c>
      <c r="AR79" s="16">
        <v>0</v>
      </c>
      <c r="AS79" s="16">
        <v>26850.7</v>
      </c>
      <c r="AT79" s="16"/>
      <c r="AU79" s="16">
        <v>0</v>
      </c>
      <c r="AV79" s="16">
        <f t="shared" si="20"/>
        <v>49824.81</v>
      </c>
      <c r="AW79" s="277">
        <v>200</v>
      </c>
      <c r="AX79" s="277"/>
      <c r="AY79" s="16">
        <v>0</v>
      </c>
      <c r="AZ79" s="16">
        <f t="shared" si="21"/>
        <v>200</v>
      </c>
      <c r="BA79" s="16">
        <v>2500</v>
      </c>
      <c r="BB79" s="16">
        <v>0</v>
      </c>
      <c r="BC79" s="16">
        <v>31567.54</v>
      </c>
      <c r="BD79" s="16">
        <v>0</v>
      </c>
      <c r="BE79" s="16">
        <v>100</v>
      </c>
      <c r="BF79" s="16">
        <v>488</v>
      </c>
      <c r="BG79" s="266">
        <f t="shared" si="43"/>
        <v>32155.54</v>
      </c>
      <c r="BH79" s="278">
        <f t="shared" si="44"/>
        <v>112405.47</v>
      </c>
    </row>
    <row r="80" spans="1:60" s="29" customFormat="1" ht="23.1" customHeight="1" x14ac:dyDescent="0.35">
      <c r="A80" s="261"/>
      <c r="B80" s="281"/>
      <c r="C80" s="283" t="s">
        <v>130</v>
      </c>
      <c r="D80" s="16"/>
      <c r="E80" s="16"/>
      <c r="F80" s="16">
        <f t="shared" ref="F80:F131" si="47">SUM(D80:E80)</f>
        <v>0</v>
      </c>
      <c r="G80" s="16"/>
      <c r="H80" s="16"/>
      <c r="I80" s="16">
        <f t="shared" ref="I80:I131" si="48">SUM(F80+G80)</f>
        <v>0</v>
      </c>
      <c r="J80" s="16">
        <f t="shared" si="39"/>
        <v>0</v>
      </c>
      <c r="K80" s="263">
        <f t="shared" si="6"/>
        <v>0</v>
      </c>
      <c r="L80" s="264"/>
      <c r="M80" s="264"/>
      <c r="N80" s="264"/>
      <c r="O80" s="16">
        <f t="shared" si="7"/>
        <v>0</v>
      </c>
      <c r="P80" s="265"/>
      <c r="Q80" s="16">
        <f t="shared" si="8"/>
        <v>0</v>
      </c>
      <c r="R80" s="16">
        <f t="shared" si="9"/>
        <v>0</v>
      </c>
      <c r="S80" s="16">
        <f t="shared" ref="S80:S132" si="49">BA80</f>
        <v>0</v>
      </c>
      <c r="T80" s="266">
        <f t="shared" si="42"/>
        <v>0</v>
      </c>
      <c r="U80" s="267">
        <f t="shared" si="11"/>
        <v>0</v>
      </c>
      <c r="V80" s="268">
        <f t="shared" si="12"/>
        <v>0</v>
      </c>
      <c r="W80" s="269">
        <f t="shared" si="13"/>
        <v>0</v>
      </c>
      <c r="X80" s="270"/>
      <c r="Y80" s="270"/>
      <c r="Z80" s="271"/>
      <c r="AA80" s="261"/>
      <c r="AB80" s="272">
        <f t="shared" si="14"/>
        <v>0</v>
      </c>
      <c r="AC80" s="16"/>
      <c r="AD80" s="16"/>
      <c r="AE80" s="16">
        <f t="shared" ref="AE80:AE132" si="50">ROUNDUP(J80*5%/2,2)</f>
        <v>0</v>
      </c>
      <c r="AF80" s="27"/>
      <c r="AG80" s="275">
        <f t="shared" si="16"/>
        <v>0</v>
      </c>
      <c r="AH80" s="276">
        <f t="shared" si="17"/>
        <v>0</v>
      </c>
      <c r="AI80" s="261"/>
      <c r="AJ80" s="281"/>
      <c r="AK80" s="283" t="s">
        <v>130</v>
      </c>
      <c r="AL80" s="265">
        <f t="shared" si="18"/>
        <v>0</v>
      </c>
      <c r="AM80" s="273">
        <f t="shared" si="19"/>
        <v>0</v>
      </c>
      <c r="AN80" s="16"/>
      <c r="AO80" s="16"/>
      <c r="AP80" s="16"/>
      <c r="AQ80" s="16"/>
      <c r="AR80" s="16"/>
      <c r="AS80" s="16"/>
      <c r="AT80" s="16"/>
      <c r="AU80" s="16"/>
      <c r="AV80" s="16">
        <f t="shared" si="20"/>
        <v>0</v>
      </c>
      <c r="AW80" s="277"/>
      <c r="AX80" s="277"/>
      <c r="AY80" s="16"/>
      <c r="AZ80" s="16">
        <f t="shared" si="21"/>
        <v>0</v>
      </c>
      <c r="BA80" s="16">
        <f t="shared" ref="BA80:BA132" si="51">ROUNDDOWN(J80*5%/2,2)</f>
        <v>0</v>
      </c>
      <c r="BB80" s="16"/>
      <c r="BC80" s="16"/>
      <c r="BD80" s="16"/>
      <c r="BE80" s="16"/>
      <c r="BF80" s="16"/>
      <c r="BG80" s="266">
        <f t="shared" si="43"/>
        <v>0</v>
      </c>
      <c r="BH80" s="278">
        <f t="shared" si="44"/>
        <v>0</v>
      </c>
    </row>
    <row r="81" spans="1:60" s="23" customFormat="1" ht="23.1" customHeight="1" x14ac:dyDescent="0.35">
      <c r="A81" s="261">
        <v>32</v>
      </c>
      <c r="B81" s="281" t="s">
        <v>52</v>
      </c>
      <c r="C81" s="280" t="s">
        <v>111</v>
      </c>
      <c r="D81" s="16">
        <v>36619</v>
      </c>
      <c r="E81" s="16">
        <v>1794</v>
      </c>
      <c r="F81" s="16">
        <f t="shared" si="47"/>
        <v>38413</v>
      </c>
      <c r="G81" s="16">
        <v>1795</v>
      </c>
      <c r="H81" s="16">
        <v>0</v>
      </c>
      <c r="I81" s="16">
        <f t="shared" si="48"/>
        <v>40208</v>
      </c>
      <c r="J81" s="16">
        <f t="shared" si="39"/>
        <v>40208</v>
      </c>
      <c r="K81" s="263">
        <f t="shared" si="6"/>
        <v>0</v>
      </c>
      <c r="L81" s="264">
        <v>0</v>
      </c>
      <c r="M81" s="264">
        <v>0</v>
      </c>
      <c r="N81" s="264">
        <v>0</v>
      </c>
      <c r="O81" s="16">
        <f t="shared" si="7"/>
        <v>40208</v>
      </c>
      <c r="P81" s="265">
        <v>2285.15</v>
      </c>
      <c r="Q81" s="16">
        <f t="shared" si="8"/>
        <v>5923.01</v>
      </c>
      <c r="R81" s="16">
        <f t="shared" si="9"/>
        <v>200</v>
      </c>
      <c r="S81" s="16">
        <f t="shared" si="49"/>
        <v>1005.2</v>
      </c>
      <c r="T81" s="266">
        <f t="shared" si="42"/>
        <v>12591.07</v>
      </c>
      <c r="U81" s="267">
        <f t="shared" si="11"/>
        <v>22004.43</v>
      </c>
      <c r="V81" s="268">
        <f t="shared" si="12"/>
        <v>9102</v>
      </c>
      <c r="W81" s="269">
        <f t="shared" si="13"/>
        <v>9101.57</v>
      </c>
      <c r="X81" s="270"/>
      <c r="Y81" s="270"/>
      <c r="Z81" s="271">
        <f t="shared" ref="Z81" si="52">ROUND(V81+W81,2)</f>
        <v>18203.57</v>
      </c>
      <c r="AA81" s="261">
        <v>32</v>
      </c>
      <c r="AB81" s="272">
        <f t="shared" si="14"/>
        <v>4824.96</v>
      </c>
      <c r="AC81" s="273">
        <v>0</v>
      </c>
      <c r="AD81" s="16">
        <v>100</v>
      </c>
      <c r="AE81" s="16">
        <f t="shared" si="50"/>
        <v>1005.2</v>
      </c>
      <c r="AF81" s="274">
        <v>200</v>
      </c>
      <c r="AG81" s="275">
        <f t="shared" si="16"/>
        <v>18203.57</v>
      </c>
      <c r="AH81" s="276">
        <f t="shared" si="17"/>
        <v>9101.7849999999999</v>
      </c>
      <c r="AI81" s="261">
        <v>32</v>
      </c>
      <c r="AJ81" s="281" t="s">
        <v>52</v>
      </c>
      <c r="AK81" s="280" t="s">
        <v>111</v>
      </c>
      <c r="AL81" s="265">
        <f t="shared" si="18"/>
        <v>2285.15</v>
      </c>
      <c r="AM81" s="273">
        <f t="shared" si="19"/>
        <v>3618.72</v>
      </c>
      <c r="AN81" s="16">
        <v>0</v>
      </c>
      <c r="AO81" s="16"/>
      <c r="AP81" s="16">
        <v>0</v>
      </c>
      <c r="AQ81" s="16">
        <v>0</v>
      </c>
      <c r="AR81" s="16">
        <v>0</v>
      </c>
      <c r="AS81" s="16">
        <v>2304.29</v>
      </c>
      <c r="AT81" s="16"/>
      <c r="AU81" s="16">
        <v>0</v>
      </c>
      <c r="AV81" s="16">
        <f t="shared" si="20"/>
        <v>5923.01</v>
      </c>
      <c r="AW81" s="277">
        <v>200</v>
      </c>
      <c r="AX81" s="277"/>
      <c r="AY81" s="16">
        <v>0</v>
      </c>
      <c r="AZ81" s="16">
        <f t="shared" si="21"/>
        <v>200</v>
      </c>
      <c r="BA81" s="16">
        <f t="shared" si="51"/>
        <v>1005.2</v>
      </c>
      <c r="BB81" s="16">
        <v>0</v>
      </c>
      <c r="BC81" s="16">
        <v>12191.07</v>
      </c>
      <c r="BD81" s="16">
        <v>300</v>
      </c>
      <c r="BE81" s="16">
        <v>100</v>
      </c>
      <c r="BF81" s="16">
        <v>0</v>
      </c>
      <c r="BG81" s="266">
        <f t="shared" si="43"/>
        <v>12591.07</v>
      </c>
      <c r="BH81" s="278">
        <f t="shared" si="44"/>
        <v>22004.43</v>
      </c>
    </row>
    <row r="82" spans="1:60" s="29" customFormat="1" ht="23.1" customHeight="1" x14ac:dyDescent="0.35">
      <c r="A82" s="261"/>
      <c r="B82" s="281"/>
      <c r="C82" s="283"/>
      <c r="D82" s="16"/>
      <c r="E82" s="16"/>
      <c r="F82" s="16">
        <f t="shared" si="47"/>
        <v>0</v>
      </c>
      <c r="G82" s="16"/>
      <c r="H82" s="16"/>
      <c r="I82" s="16">
        <f t="shared" si="48"/>
        <v>0</v>
      </c>
      <c r="J82" s="16">
        <f t="shared" si="39"/>
        <v>0</v>
      </c>
      <c r="K82" s="263">
        <f t="shared" ref="K82:K132" si="53">ROUND(J82/8/31/60*(N82+M82*60+L82*8*60),2)</f>
        <v>0</v>
      </c>
      <c r="L82" s="264"/>
      <c r="M82" s="264"/>
      <c r="N82" s="264"/>
      <c r="O82" s="16">
        <f t="shared" ref="O82:O130" si="54">J82-K82</f>
        <v>0</v>
      </c>
      <c r="P82" s="265"/>
      <c r="Q82" s="16">
        <f t="shared" ref="Q82:Q132" si="55">SUM(AM82:AU82)</f>
        <v>0</v>
      </c>
      <c r="R82" s="16">
        <f t="shared" ref="R82:R132" si="56">SUM(AW82:AY82)</f>
        <v>0</v>
      </c>
      <c r="S82" s="16">
        <f t="shared" si="49"/>
        <v>0</v>
      </c>
      <c r="T82" s="266">
        <f t="shared" si="42"/>
        <v>0</v>
      </c>
      <c r="U82" s="267">
        <f t="shared" ref="U82:U132" si="57">ROUND(P82+Q82+R82+S82+T82,2)</f>
        <v>0</v>
      </c>
      <c r="V82" s="268">
        <f t="shared" ref="V82:V132" si="58">ROUND(AH82,0)</f>
        <v>0</v>
      </c>
      <c r="W82" s="269">
        <f t="shared" ref="W82:W132" si="59">(AG82-V82)</f>
        <v>0</v>
      </c>
      <c r="X82" s="270"/>
      <c r="Y82" s="270"/>
      <c r="Z82" s="271"/>
      <c r="AA82" s="261"/>
      <c r="AB82" s="272">
        <f t="shared" ref="AB82:AB132" si="60">J82*12%</f>
        <v>0</v>
      </c>
      <c r="AC82" s="16"/>
      <c r="AD82" s="16">
        <f>J82*1%</f>
        <v>0</v>
      </c>
      <c r="AE82" s="16">
        <f t="shared" si="50"/>
        <v>0</v>
      </c>
      <c r="AF82" s="27"/>
      <c r="AG82" s="275">
        <f t="shared" ref="AG82:AG132" si="61">+O82-U82</f>
        <v>0</v>
      </c>
      <c r="AH82" s="276">
        <f t="shared" ref="AH82:AH132" si="62">(+O82-U82)/2</f>
        <v>0</v>
      </c>
      <c r="AI82" s="261"/>
      <c r="AJ82" s="281"/>
      <c r="AK82" s="283"/>
      <c r="AL82" s="265">
        <f t="shared" ref="AL82:AL131" si="63">P82</f>
        <v>0</v>
      </c>
      <c r="AM82" s="273">
        <f t="shared" ref="AM82:AM132" si="64">J82*9%</f>
        <v>0</v>
      </c>
      <c r="AN82" s="16"/>
      <c r="AO82" s="16"/>
      <c r="AP82" s="16"/>
      <c r="AQ82" s="16"/>
      <c r="AR82" s="16"/>
      <c r="AS82" s="16"/>
      <c r="AT82" s="16"/>
      <c r="AU82" s="16"/>
      <c r="AV82" s="16">
        <f t="shared" ref="AV82:AV132" si="65">SUM(AM82:AU82)</f>
        <v>0</v>
      </c>
      <c r="AW82" s="277"/>
      <c r="AX82" s="277"/>
      <c r="AY82" s="16"/>
      <c r="AZ82" s="16">
        <f t="shared" ref="AZ82:AZ132" si="66">SUM(AW82:AY82)</f>
        <v>0</v>
      </c>
      <c r="BA82" s="16">
        <f t="shared" si="51"/>
        <v>0</v>
      </c>
      <c r="BB82" s="16"/>
      <c r="BC82" s="16"/>
      <c r="BD82" s="16"/>
      <c r="BE82" s="16"/>
      <c r="BF82" s="16"/>
      <c r="BG82" s="266">
        <f t="shared" si="43"/>
        <v>0</v>
      </c>
      <c r="BH82" s="278">
        <f t="shared" si="44"/>
        <v>0</v>
      </c>
    </row>
    <row r="83" spans="1:60" s="29" customFormat="1" ht="23.1" customHeight="1" x14ac:dyDescent="0.35">
      <c r="A83" s="261">
        <v>33</v>
      </c>
      <c r="B83" s="281" t="s">
        <v>136</v>
      </c>
      <c r="C83" s="283" t="s">
        <v>164</v>
      </c>
      <c r="D83" s="16">
        <v>29165</v>
      </c>
      <c r="E83" s="16">
        <v>1540</v>
      </c>
      <c r="F83" s="16">
        <f t="shared" si="47"/>
        <v>30705</v>
      </c>
      <c r="G83" s="16">
        <v>1540</v>
      </c>
      <c r="H83" s="16"/>
      <c r="I83" s="16">
        <f t="shared" si="48"/>
        <v>32245</v>
      </c>
      <c r="J83" s="16">
        <f t="shared" si="39"/>
        <v>32245</v>
      </c>
      <c r="K83" s="263">
        <f t="shared" si="53"/>
        <v>0</v>
      </c>
      <c r="L83" s="264">
        <v>0</v>
      </c>
      <c r="M83" s="264">
        <v>0</v>
      </c>
      <c r="N83" s="264">
        <v>0</v>
      </c>
      <c r="O83" s="16">
        <f t="shared" si="54"/>
        <v>32245</v>
      </c>
      <c r="P83" s="265">
        <v>1125.52</v>
      </c>
      <c r="Q83" s="16">
        <f t="shared" si="55"/>
        <v>2902.0499999999997</v>
      </c>
      <c r="R83" s="16">
        <f t="shared" si="56"/>
        <v>200</v>
      </c>
      <c r="S83" s="16">
        <f t="shared" si="49"/>
        <v>806.12</v>
      </c>
      <c r="T83" s="266">
        <f t="shared" si="42"/>
        <v>213.28</v>
      </c>
      <c r="U83" s="267">
        <f t="shared" si="57"/>
        <v>5246.97</v>
      </c>
      <c r="V83" s="268">
        <f t="shared" si="58"/>
        <v>13499</v>
      </c>
      <c r="W83" s="269">
        <f t="shared" si="59"/>
        <v>13499.029999999999</v>
      </c>
      <c r="X83" s="270"/>
      <c r="Y83" s="270"/>
      <c r="Z83" s="271"/>
      <c r="AA83" s="261">
        <v>33</v>
      </c>
      <c r="AB83" s="272">
        <f t="shared" si="60"/>
        <v>3869.3999999999996</v>
      </c>
      <c r="AC83" s="273"/>
      <c r="AD83" s="16">
        <v>100</v>
      </c>
      <c r="AE83" s="16">
        <f t="shared" si="50"/>
        <v>806.13</v>
      </c>
      <c r="AF83" s="274">
        <v>200</v>
      </c>
      <c r="AG83" s="275">
        <f t="shared" si="61"/>
        <v>26998.03</v>
      </c>
      <c r="AH83" s="276">
        <f t="shared" si="62"/>
        <v>13499.014999999999</v>
      </c>
      <c r="AI83" s="261">
        <v>33</v>
      </c>
      <c r="AJ83" s="281" t="s">
        <v>136</v>
      </c>
      <c r="AK83" s="283" t="s">
        <v>164</v>
      </c>
      <c r="AL83" s="265">
        <f t="shared" si="63"/>
        <v>1125.52</v>
      </c>
      <c r="AM83" s="273">
        <f t="shared" si="64"/>
        <v>2902.0499999999997</v>
      </c>
      <c r="AN83" s="16"/>
      <c r="AO83" s="16"/>
      <c r="AP83" s="16"/>
      <c r="AQ83" s="16"/>
      <c r="AR83" s="16"/>
      <c r="AS83" s="16"/>
      <c r="AT83" s="16"/>
      <c r="AU83" s="16"/>
      <c r="AV83" s="16">
        <f t="shared" si="65"/>
        <v>2902.0499999999997</v>
      </c>
      <c r="AW83" s="277">
        <v>200</v>
      </c>
      <c r="AX83" s="277"/>
      <c r="AY83" s="16"/>
      <c r="AZ83" s="16">
        <f t="shared" si="66"/>
        <v>200</v>
      </c>
      <c r="BA83" s="16">
        <f t="shared" si="51"/>
        <v>806.12</v>
      </c>
      <c r="BB83" s="16"/>
      <c r="BC83" s="16"/>
      <c r="BD83" s="16"/>
      <c r="BE83" s="16">
        <v>213.28</v>
      </c>
      <c r="BF83" s="16"/>
      <c r="BG83" s="266">
        <f t="shared" si="43"/>
        <v>213.28</v>
      </c>
      <c r="BH83" s="278">
        <f t="shared" si="44"/>
        <v>5246.9699999999993</v>
      </c>
    </row>
    <row r="84" spans="1:60" s="29" customFormat="1" ht="23.1" customHeight="1" x14ac:dyDescent="0.35">
      <c r="A84" s="261"/>
      <c r="B84" s="281"/>
      <c r="C84" s="283" t="s">
        <v>165</v>
      </c>
      <c r="D84" s="16"/>
      <c r="E84" s="16"/>
      <c r="F84" s="16">
        <f t="shared" si="47"/>
        <v>0</v>
      </c>
      <c r="G84" s="16"/>
      <c r="H84" s="16"/>
      <c r="I84" s="16">
        <f t="shared" si="48"/>
        <v>0</v>
      </c>
      <c r="J84" s="16">
        <f t="shared" si="39"/>
        <v>0</v>
      </c>
      <c r="K84" s="263">
        <f t="shared" si="53"/>
        <v>0</v>
      </c>
      <c r="L84" s="264"/>
      <c r="M84" s="264"/>
      <c r="N84" s="264"/>
      <c r="O84" s="16">
        <f t="shared" si="54"/>
        <v>0</v>
      </c>
      <c r="P84" s="265"/>
      <c r="Q84" s="16">
        <f t="shared" si="55"/>
        <v>0</v>
      </c>
      <c r="R84" s="16">
        <f t="shared" si="56"/>
        <v>0</v>
      </c>
      <c r="S84" s="16">
        <f t="shared" si="49"/>
        <v>0</v>
      </c>
      <c r="T84" s="266">
        <f t="shared" si="42"/>
        <v>0</v>
      </c>
      <c r="U84" s="267">
        <f t="shared" si="57"/>
        <v>0</v>
      </c>
      <c r="V84" s="268">
        <f t="shared" si="58"/>
        <v>0</v>
      </c>
      <c r="W84" s="269">
        <f t="shared" si="59"/>
        <v>0</v>
      </c>
      <c r="X84" s="270"/>
      <c r="Y84" s="270"/>
      <c r="Z84" s="271"/>
      <c r="AA84" s="261"/>
      <c r="AB84" s="272">
        <f t="shared" si="60"/>
        <v>0</v>
      </c>
      <c r="AC84" s="273"/>
      <c r="AD84" s="33"/>
      <c r="AE84" s="16">
        <f t="shared" si="50"/>
        <v>0</v>
      </c>
      <c r="AF84" s="27"/>
      <c r="AG84" s="275">
        <f t="shared" si="61"/>
        <v>0</v>
      </c>
      <c r="AH84" s="276">
        <f t="shared" si="62"/>
        <v>0</v>
      </c>
      <c r="AI84" s="261"/>
      <c r="AJ84" s="281"/>
      <c r="AK84" s="283" t="s">
        <v>165</v>
      </c>
      <c r="AL84" s="265">
        <f t="shared" si="63"/>
        <v>0</v>
      </c>
      <c r="AM84" s="273">
        <f t="shared" si="64"/>
        <v>0</v>
      </c>
      <c r="AN84" s="16"/>
      <c r="AO84" s="16"/>
      <c r="AP84" s="16"/>
      <c r="AQ84" s="16"/>
      <c r="AR84" s="16"/>
      <c r="AS84" s="16"/>
      <c r="AT84" s="16"/>
      <c r="AU84" s="16"/>
      <c r="AV84" s="16">
        <f t="shared" si="65"/>
        <v>0</v>
      </c>
      <c r="AW84" s="277"/>
      <c r="AX84" s="277"/>
      <c r="AY84" s="16"/>
      <c r="AZ84" s="16">
        <f t="shared" si="66"/>
        <v>0</v>
      </c>
      <c r="BA84" s="16">
        <f t="shared" si="51"/>
        <v>0</v>
      </c>
      <c r="BB84" s="16"/>
      <c r="BC84" s="16"/>
      <c r="BD84" s="16"/>
      <c r="BE84" s="16"/>
      <c r="BF84" s="16"/>
      <c r="BG84" s="266">
        <f t="shared" si="43"/>
        <v>0</v>
      </c>
      <c r="BH84" s="278">
        <f t="shared" si="44"/>
        <v>0</v>
      </c>
    </row>
    <row r="85" spans="1:60" s="29" customFormat="1" ht="23.1" customHeight="1" x14ac:dyDescent="0.35">
      <c r="A85" s="261">
        <v>34</v>
      </c>
      <c r="B85" s="281" t="s">
        <v>137</v>
      </c>
      <c r="C85" s="283" t="s">
        <v>153</v>
      </c>
      <c r="D85" s="16">
        <v>19744</v>
      </c>
      <c r="E85" s="16">
        <v>790</v>
      </c>
      <c r="F85" s="16">
        <f t="shared" si="47"/>
        <v>20534</v>
      </c>
      <c r="G85" s="16">
        <v>914</v>
      </c>
      <c r="H85" s="16"/>
      <c r="I85" s="16">
        <f t="shared" si="48"/>
        <v>21448</v>
      </c>
      <c r="J85" s="16">
        <f t="shared" si="39"/>
        <v>21448</v>
      </c>
      <c r="K85" s="263">
        <f t="shared" si="53"/>
        <v>0</v>
      </c>
      <c r="L85" s="264">
        <v>0</v>
      </c>
      <c r="M85" s="264">
        <v>0</v>
      </c>
      <c r="N85" s="264">
        <v>0</v>
      </c>
      <c r="O85" s="16">
        <f t="shared" si="54"/>
        <v>21448</v>
      </c>
      <c r="P85" s="265"/>
      <c r="Q85" s="16">
        <f t="shared" si="55"/>
        <v>1930.32</v>
      </c>
      <c r="R85" s="16">
        <f t="shared" si="56"/>
        <v>200</v>
      </c>
      <c r="S85" s="16">
        <f t="shared" si="49"/>
        <v>536.20000000000005</v>
      </c>
      <c r="T85" s="266">
        <f t="shared" si="42"/>
        <v>213.28</v>
      </c>
      <c r="U85" s="267">
        <f t="shared" si="57"/>
        <v>2879.8</v>
      </c>
      <c r="V85" s="268">
        <f t="shared" si="58"/>
        <v>9284</v>
      </c>
      <c r="W85" s="269">
        <f t="shared" si="59"/>
        <v>9284.2000000000007</v>
      </c>
      <c r="X85" s="270"/>
      <c r="Y85" s="270"/>
      <c r="Z85" s="271"/>
      <c r="AA85" s="261">
        <v>34</v>
      </c>
      <c r="AB85" s="272">
        <f t="shared" si="60"/>
        <v>2573.7599999999998</v>
      </c>
      <c r="AC85" s="273"/>
      <c r="AD85" s="16">
        <v>100</v>
      </c>
      <c r="AE85" s="16">
        <f t="shared" si="50"/>
        <v>536.20000000000005</v>
      </c>
      <c r="AF85" s="274">
        <v>200</v>
      </c>
      <c r="AG85" s="275">
        <f t="shared" si="61"/>
        <v>18568.2</v>
      </c>
      <c r="AH85" s="276">
        <f t="shared" si="62"/>
        <v>9284.1</v>
      </c>
      <c r="AI85" s="261">
        <v>34</v>
      </c>
      <c r="AJ85" s="281" t="s">
        <v>137</v>
      </c>
      <c r="AK85" s="283" t="s">
        <v>153</v>
      </c>
      <c r="AL85" s="265">
        <f t="shared" si="63"/>
        <v>0</v>
      </c>
      <c r="AM85" s="273">
        <f t="shared" si="64"/>
        <v>1930.32</v>
      </c>
      <c r="AN85" s="16"/>
      <c r="AO85" s="16"/>
      <c r="AP85" s="16"/>
      <c r="AQ85" s="16"/>
      <c r="AR85" s="16"/>
      <c r="AS85" s="16"/>
      <c r="AT85" s="16"/>
      <c r="AU85" s="16"/>
      <c r="AV85" s="16">
        <f t="shared" si="65"/>
        <v>1930.32</v>
      </c>
      <c r="AW85" s="277">
        <v>200</v>
      </c>
      <c r="AX85" s="277"/>
      <c r="AY85" s="16"/>
      <c r="AZ85" s="16">
        <f t="shared" si="66"/>
        <v>200</v>
      </c>
      <c r="BA85" s="16">
        <f t="shared" si="51"/>
        <v>536.20000000000005</v>
      </c>
      <c r="BB85" s="16"/>
      <c r="BC85" s="16"/>
      <c r="BD85" s="16"/>
      <c r="BE85" s="16">
        <v>213.28</v>
      </c>
      <c r="BF85" s="16"/>
      <c r="BG85" s="266">
        <f t="shared" si="43"/>
        <v>213.28</v>
      </c>
      <c r="BH85" s="278">
        <f t="shared" si="44"/>
        <v>2879.7999999999997</v>
      </c>
    </row>
    <row r="86" spans="1:60" s="29" customFormat="1" ht="23.1" customHeight="1" x14ac:dyDescent="0.35">
      <c r="A86" s="261"/>
      <c r="B86" s="281"/>
      <c r="C86" s="283" t="s">
        <v>159</v>
      </c>
      <c r="D86" s="16"/>
      <c r="E86" s="16"/>
      <c r="F86" s="16">
        <f t="shared" si="47"/>
        <v>0</v>
      </c>
      <c r="G86" s="16"/>
      <c r="H86" s="16"/>
      <c r="I86" s="16">
        <f t="shared" si="48"/>
        <v>0</v>
      </c>
      <c r="J86" s="16">
        <f t="shared" si="39"/>
        <v>0</v>
      </c>
      <c r="K86" s="263">
        <f t="shared" si="53"/>
        <v>0</v>
      </c>
      <c r="L86" s="264"/>
      <c r="M86" s="264"/>
      <c r="N86" s="264"/>
      <c r="O86" s="16">
        <f t="shared" si="54"/>
        <v>0</v>
      </c>
      <c r="P86" s="265"/>
      <c r="Q86" s="16">
        <f t="shared" si="55"/>
        <v>0</v>
      </c>
      <c r="R86" s="16">
        <f t="shared" si="56"/>
        <v>0</v>
      </c>
      <c r="S86" s="16">
        <f t="shared" si="49"/>
        <v>0</v>
      </c>
      <c r="T86" s="266">
        <f t="shared" si="42"/>
        <v>0</v>
      </c>
      <c r="U86" s="267">
        <f t="shared" si="57"/>
        <v>0</v>
      </c>
      <c r="V86" s="268">
        <f t="shared" si="58"/>
        <v>0</v>
      </c>
      <c r="W86" s="269">
        <f t="shared" si="59"/>
        <v>0</v>
      </c>
      <c r="X86" s="270"/>
      <c r="Y86" s="270"/>
      <c r="Z86" s="271"/>
      <c r="AA86" s="261"/>
      <c r="AB86" s="272">
        <f t="shared" si="60"/>
        <v>0</v>
      </c>
      <c r="AC86" s="273"/>
      <c r="AD86" s="16"/>
      <c r="AE86" s="16">
        <f t="shared" si="50"/>
        <v>0</v>
      </c>
      <c r="AF86" s="27"/>
      <c r="AG86" s="275">
        <f t="shared" si="61"/>
        <v>0</v>
      </c>
      <c r="AH86" s="276">
        <f t="shared" si="62"/>
        <v>0</v>
      </c>
      <c r="AI86" s="261"/>
      <c r="AJ86" s="281"/>
      <c r="AK86" s="283" t="s">
        <v>159</v>
      </c>
      <c r="AL86" s="265">
        <f t="shared" si="63"/>
        <v>0</v>
      </c>
      <c r="AM86" s="273">
        <f t="shared" si="64"/>
        <v>0</v>
      </c>
      <c r="AN86" s="16"/>
      <c r="AO86" s="16"/>
      <c r="AP86" s="16"/>
      <c r="AQ86" s="16"/>
      <c r="AR86" s="16"/>
      <c r="AS86" s="16"/>
      <c r="AT86" s="16"/>
      <c r="AU86" s="16"/>
      <c r="AV86" s="16">
        <f t="shared" si="65"/>
        <v>0</v>
      </c>
      <c r="AW86" s="277"/>
      <c r="AX86" s="277"/>
      <c r="AY86" s="16"/>
      <c r="AZ86" s="16">
        <f t="shared" si="66"/>
        <v>0</v>
      </c>
      <c r="BA86" s="16">
        <f t="shared" si="51"/>
        <v>0</v>
      </c>
      <c r="BB86" s="16"/>
      <c r="BC86" s="16"/>
      <c r="BD86" s="16"/>
      <c r="BE86" s="16"/>
      <c r="BF86" s="16"/>
      <c r="BG86" s="266">
        <f t="shared" si="43"/>
        <v>0</v>
      </c>
      <c r="BH86" s="278">
        <f t="shared" si="44"/>
        <v>0</v>
      </c>
    </row>
    <row r="87" spans="1:60" s="23" customFormat="1" ht="23.1" customHeight="1" x14ac:dyDescent="0.35">
      <c r="A87" s="261">
        <v>35</v>
      </c>
      <c r="B87" s="262" t="s">
        <v>53</v>
      </c>
      <c r="C87" s="280" t="s">
        <v>110</v>
      </c>
      <c r="D87" s="16">
        <v>46725</v>
      </c>
      <c r="E87" s="16">
        <v>2290</v>
      </c>
      <c r="F87" s="16">
        <f t="shared" si="47"/>
        <v>49015</v>
      </c>
      <c r="G87" s="16">
        <v>2289</v>
      </c>
      <c r="H87" s="16">
        <v>0</v>
      </c>
      <c r="I87" s="16">
        <f t="shared" si="48"/>
        <v>51304</v>
      </c>
      <c r="J87" s="16">
        <f t="shared" si="39"/>
        <v>51304</v>
      </c>
      <c r="K87" s="263">
        <f t="shared" si="53"/>
        <v>0</v>
      </c>
      <c r="L87" s="264">
        <v>0</v>
      </c>
      <c r="M87" s="264">
        <v>0</v>
      </c>
      <c r="N87" s="264">
        <v>0</v>
      </c>
      <c r="O87" s="16">
        <f t="shared" si="54"/>
        <v>51304</v>
      </c>
      <c r="P87" s="265">
        <v>4459.28</v>
      </c>
      <c r="Q87" s="16">
        <f t="shared" si="55"/>
        <v>20342.560000000001</v>
      </c>
      <c r="R87" s="16">
        <f t="shared" si="56"/>
        <v>200</v>
      </c>
      <c r="S87" s="16">
        <f t="shared" si="49"/>
        <v>1282.5999999999999</v>
      </c>
      <c r="T87" s="266">
        <f t="shared" si="42"/>
        <v>200</v>
      </c>
      <c r="U87" s="267">
        <f t="shared" si="57"/>
        <v>26484.44</v>
      </c>
      <c r="V87" s="268">
        <f t="shared" si="58"/>
        <v>12410</v>
      </c>
      <c r="W87" s="269">
        <f t="shared" si="59"/>
        <v>12409.560000000001</v>
      </c>
      <c r="X87" s="270"/>
      <c r="Y87" s="270"/>
      <c r="Z87" s="271">
        <f t="shared" ref="Z87" si="67">ROUND(V87+W87,2)</f>
        <v>24819.56</v>
      </c>
      <c r="AA87" s="261">
        <v>35</v>
      </c>
      <c r="AB87" s="272">
        <f t="shared" si="60"/>
        <v>6156.48</v>
      </c>
      <c r="AC87" s="273">
        <v>0</v>
      </c>
      <c r="AD87" s="16">
        <v>100</v>
      </c>
      <c r="AE87" s="16">
        <f t="shared" si="50"/>
        <v>1282.5999999999999</v>
      </c>
      <c r="AF87" s="274">
        <v>200</v>
      </c>
      <c r="AG87" s="275">
        <f t="shared" si="61"/>
        <v>24819.56</v>
      </c>
      <c r="AH87" s="276">
        <f t="shared" si="62"/>
        <v>12409.78</v>
      </c>
      <c r="AI87" s="261">
        <v>35</v>
      </c>
      <c r="AJ87" s="262" t="s">
        <v>53</v>
      </c>
      <c r="AK87" s="280" t="s">
        <v>110</v>
      </c>
      <c r="AL87" s="265">
        <f t="shared" si="63"/>
        <v>4459.28</v>
      </c>
      <c r="AM87" s="273">
        <f t="shared" si="64"/>
        <v>4617.3599999999997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15069.64</v>
      </c>
      <c r="AT87" s="16"/>
      <c r="AU87" s="16">
        <v>655.56</v>
      </c>
      <c r="AV87" s="16">
        <f t="shared" si="65"/>
        <v>20342.560000000001</v>
      </c>
      <c r="AW87" s="277">
        <v>200</v>
      </c>
      <c r="AX87" s="277"/>
      <c r="AY87" s="16">
        <v>0</v>
      </c>
      <c r="AZ87" s="16">
        <f t="shared" si="66"/>
        <v>200</v>
      </c>
      <c r="BA87" s="16">
        <f t="shared" si="51"/>
        <v>1282.5999999999999</v>
      </c>
      <c r="BB87" s="16">
        <v>0</v>
      </c>
      <c r="BC87" s="16"/>
      <c r="BD87" s="16">
        <v>100</v>
      </c>
      <c r="BE87" s="16">
        <v>100</v>
      </c>
      <c r="BF87" s="16">
        <v>0</v>
      </c>
      <c r="BG87" s="266">
        <f t="shared" si="43"/>
        <v>200</v>
      </c>
      <c r="BH87" s="278">
        <f t="shared" si="44"/>
        <v>26484.44</v>
      </c>
    </row>
    <row r="88" spans="1:60" s="23" customFormat="1" ht="23.1" customHeight="1" x14ac:dyDescent="0.35">
      <c r="A88" s="261"/>
      <c r="B88" s="281"/>
      <c r="C88" s="280"/>
      <c r="D88" s="16"/>
      <c r="E88" s="16"/>
      <c r="F88" s="16">
        <f t="shared" si="47"/>
        <v>0</v>
      </c>
      <c r="G88" s="16"/>
      <c r="H88" s="16"/>
      <c r="I88" s="16">
        <f t="shared" si="48"/>
        <v>0</v>
      </c>
      <c r="J88" s="16">
        <f t="shared" si="39"/>
        <v>0</v>
      </c>
      <c r="K88" s="263">
        <f t="shared" si="53"/>
        <v>0</v>
      </c>
      <c r="L88" s="264"/>
      <c r="M88" s="264"/>
      <c r="N88" s="264"/>
      <c r="O88" s="16">
        <f t="shared" si="54"/>
        <v>0</v>
      </c>
      <c r="P88" s="265"/>
      <c r="Q88" s="16">
        <f t="shared" si="55"/>
        <v>0</v>
      </c>
      <c r="R88" s="16">
        <f t="shared" si="56"/>
        <v>0</v>
      </c>
      <c r="S88" s="16">
        <f t="shared" si="49"/>
        <v>0</v>
      </c>
      <c r="T88" s="266">
        <f t="shared" si="42"/>
        <v>0</v>
      </c>
      <c r="U88" s="267">
        <f t="shared" si="57"/>
        <v>0</v>
      </c>
      <c r="V88" s="268">
        <f t="shared" si="58"/>
        <v>0</v>
      </c>
      <c r="W88" s="269">
        <f t="shared" si="59"/>
        <v>0</v>
      </c>
      <c r="X88" s="270"/>
      <c r="Y88" s="270"/>
      <c r="Z88" s="271"/>
      <c r="AA88" s="261"/>
      <c r="AB88" s="272">
        <f t="shared" si="60"/>
        <v>0</v>
      </c>
      <c r="AC88" s="16"/>
      <c r="AD88" s="16"/>
      <c r="AE88" s="16">
        <f t="shared" si="50"/>
        <v>0</v>
      </c>
      <c r="AF88" s="27"/>
      <c r="AG88" s="275">
        <f t="shared" si="61"/>
        <v>0</v>
      </c>
      <c r="AH88" s="276">
        <f t="shared" si="62"/>
        <v>0</v>
      </c>
      <c r="AI88" s="261"/>
      <c r="AJ88" s="281"/>
      <c r="AK88" s="280"/>
      <c r="AL88" s="265">
        <f t="shared" si="63"/>
        <v>0</v>
      </c>
      <c r="AM88" s="273">
        <f t="shared" si="64"/>
        <v>0</v>
      </c>
      <c r="AN88" s="16"/>
      <c r="AO88" s="16"/>
      <c r="AP88" s="16"/>
      <c r="AQ88" s="16"/>
      <c r="AR88" s="16"/>
      <c r="AS88" s="16"/>
      <c r="AT88" s="16"/>
      <c r="AU88" s="16"/>
      <c r="AV88" s="16">
        <f t="shared" si="65"/>
        <v>0</v>
      </c>
      <c r="AW88" s="277"/>
      <c r="AX88" s="277"/>
      <c r="AY88" s="16"/>
      <c r="AZ88" s="16">
        <f t="shared" si="66"/>
        <v>0</v>
      </c>
      <c r="BA88" s="16">
        <f t="shared" si="51"/>
        <v>0</v>
      </c>
      <c r="BB88" s="16"/>
      <c r="BC88" s="16"/>
      <c r="BD88" s="16"/>
      <c r="BE88" s="16"/>
      <c r="BF88" s="16"/>
      <c r="BG88" s="266">
        <f t="shared" si="43"/>
        <v>0</v>
      </c>
      <c r="BH88" s="278">
        <f t="shared" si="44"/>
        <v>0</v>
      </c>
    </row>
    <row r="89" spans="1:60" s="23" customFormat="1" ht="23.1" customHeight="1" x14ac:dyDescent="0.35">
      <c r="A89" s="261">
        <v>36</v>
      </c>
      <c r="B89" s="281" t="s">
        <v>138</v>
      </c>
      <c r="C89" s="280" t="s">
        <v>153</v>
      </c>
      <c r="D89" s="16">
        <v>17553</v>
      </c>
      <c r="E89" s="16">
        <v>702</v>
      </c>
      <c r="F89" s="16">
        <f t="shared" si="47"/>
        <v>18255</v>
      </c>
      <c r="G89" s="16">
        <v>702</v>
      </c>
      <c r="H89" s="16"/>
      <c r="I89" s="16">
        <f t="shared" si="48"/>
        <v>18957</v>
      </c>
      <c r="J89" s="16">
        <f t="shared" si="39"/>
        <v>18957</v>
      </c>
      <c r="K89" s="263">
        <f t="shared" si="53"/>
        <v>0</v>
      </c>
      <c r="L89" s="264">
        <v>0</v>
      </c>
      <c r="M89" s="264">
        <v>0</v>
      </c>
      <c r="N89" s="264">
        <v>0</v>
      </c>
      <c r="O89" s="16">
        <f t="shared" si="54"/>
        <v>18957</v>
      </c>
      <c r="P89" s="265"/>
      <c r="Q89" s="16">
        <f t="shared" si="55"/>
        <v>3931.2799999999997</v>
      </c>
      <c r="R89" s="16">
        <f t="shared" si="56"/>
        <v>200</v>
      </c>
      <c r="S89" s="16">
        <f t="shared" si="49"/>
        <v>473.92</v>
      </c>
      <c r="T89" s="266">
        <f t="shared" si="42"/>
        <v>6828.8899999999994</v>
      </c>
      <c r="U89" s="267">
        <f t="shared" si="57"/>
        <v>11434.09</v>
      </c>
      <c r="V89" s="268">
        <f t="shared" si="58"/>
        <v>3761</v>
      </c>
      <c r="W89" s="269">
        <f t="shared" si="59"/>
        <v>3761.91</v>
      </c>
      <c r="X89" s="270"/>
      <c r="Y89" s="270"/>
      <c r="Z89" s="271"/>
      <c r="AA89" s="261">
        <v>36</v>
      </c>
      <c r="AB89" s="272">
        <f t="shared" si="60"/>
        <v>2274.8399999999997</v>
      </c>
      <c r="AC89" s="273"/>
      <c r="AD89" s="16">
        <v>100</v>
      </c>
      <c r="AE89" s="16">
        <f t="shared" si="50"/>
        <v>473.93</v>
      </c>
      <c r="AF89" s="274">
        <v>200</v>
      </c>
      <c r="AG89" s="275">
        <f t="shared" si="61"/>
        <v>7522.91</v>
      </c>
      <c r="AH89" s="276">
        <f t="shared" si="62"/>
        <v>3761.4549999999999</v>
      </c>
      <c r="AI89" s="261">
        <v>36</v>
      </c>
      <c r="AJ89" s="281" t="s">
        <v>138</v>
      </c>
      <c r="AK89" s="280" t="s">
        <v>153</v>
      </c>
      <c r="AL89" s="265">
        <f t="shared" si="63"/>
        <v>0</v>
      </c>
      <c r="AM89" s="273">
        <f t="shared" si="64"/>
        <v>1706.1299999999999</v>
      </c>
      <c r="AN89" s="16"/>
      <c r="AO89" s="16"/>
      <c r="AP89" s="16"/>
      <c r="AQ89" s="16"/>
      <c r="AR89" s="16"/>
      <c r="AS89" s="16">
        <v>619.59</v>
      </c>
      <c r="AT89" s="16">
        <v>950</v>
      </c>
      <c r="AU89" s="16">
        <v>655.56</v>
      </c>
      <c r="AV89" s="16">
        <f t="shared" si="65"/>
        <v>3931.2799999999997</v>
      </c>
      <c r="AW89" s="277">
        <v>200</v>
      </c>
      <c r="AX89" s="277"/>
      <c r="AY89" s="16"/>
      <c r="AZ89" s="16">
        <f t="shared" si="66"/>
        <v>200</v>
      </c>
      <c r="BA89" s="16">
        <f t="shared" si="51"/>
        <v>473.92</v>
      </c>
      <c r="BB89" s="16"/>
      <c r="BC89" s="16">
        <v>6615.61</v>
      </c>
      <c r="BD89" s="16"/>
      <c r="BE89" s="16">
        <v>213.28</v>
      </c>
      <c r="BF89" s="16"/>
      <c r="BG89" s="266">
        <f t="shared" si="43"/>
        <v>6828.8899999999994</v>
      </c>
      <c r="BH89" s="278">
        <f t="shared" si="44"/>
        <v>11434.09</v>
      </c>
    </row>
    <row r="90" spans="1:60" s="23" customFormat="1" ht="23.1" customHeight="1" x14ac:dyDescent="0.35">
      <c r="A90" s="261"/>
      <c r="B90" s="281"/>
      <c r="C90" s="280" t="s">
        <v>154</v>
      </c>
      <c r="D90" s="16"/>
      <c r="E90" s="16"/>
      <c r="F90" s="16">
        <f t="shared" si="47"/>
        <v>0</v>
      </c>
      <c r="G90" s="16"/>
      <c r="H90" s="16"/>
      <c r="I90" s="16">
        <f t="shared" si="48"/>
        <v>0</v>
      </c>
      <c r="J90" s="16">
        <f t="shared" si="39"/>
        <v>0</v>
      </c>
      <c r="K90" s="263">
        <f t="shared" si="53"/>
        <v>0</v>
      </c>
      <c r="L90" s="264"/>
      <c r="M90" s="264"/>
      <c r="N90" s="264"/>
      <c r="O90" s="16">
        <f t="shared" si="54"/>
        <v>0</v>
      </c>
      <c r="P90" s="265"/>
      <c r="Q90" s="16">
        <f t="shared" si="55"/>
        <v>0</v>
      </c>
      <c r="R90" s="16">
        <f t="shared" si="56"/>
        <v>0</v>
      </c>
      <c r="S90" s="16">
        <f t="shared" si="49"/>
        <v>0</v>
      </c>
      <c r="T90" s="266">
        <f t="shared" si="42"/>
        <v>0</v>
      </c>
      <c r="U90" s="267">
        <f t="shared" si="57"/>
        <v>0</v>
      </c>
      <c r="V90" s="268">
        <f t="shared" si="58"/>
        <v>0</v>
      </c>
      <c r="W90" s="269">
        <f t="shared" si="59"/>
        <v>0</v>
      </c>
      <c r="X90" s="270"/>
      <c r="Y90" s="270"/>
      <c r="Z90" s="271"/>
      <c r="AA90" s="261"/>
      <c r="AB90" s="272">
        <f t="shared" si="60"/>
        <v>0</v>
      </c>
      <c r="AC90" s="273"/>
      <c r="AD90" s="16">
        <f>J90*1%</f>
        <v>0</v>
      </c>
      <c r="AE90" s="16">
        <f t="shared" si="50"/>
        <v>0</v>
      </c>
      <c r="AF90" s="27"/>
      <c r="AG90" s="275">
        <f t="shared" si="61"/>
        <v>0</v>
      </c>
      <c r="AH90" s="276">
        <f t="shared" si="62"/>
        <v>0</v>
      </c>
      <c r="AI90" s="261"/>
      <c r="AJ90" s="281"/>
      <c r="AK90" s="280" t="s">
        <v>154</v>
      </c>
      <c r="AL90" s="265">
        <f t="shared" si="63"/>
        <v>0</v>
      </c>
      <c r="AM90" s="273">
        <f t="shared" si="64"/>
        <v>0</v>
      </c>
      <c r="AN90" s="16"/>
      <c r="AO90" s="16"/>
      <c r="AP90" s="16"/>
      <c r="AQ90" s="16"/>
      <c r="AR90" s="16"/>
      <c r="AS90" s="16"/>
      <c r="AT90" s="16"/>
      <c r="AU90" s="16"/>
      <c r="AV90" s="16">
        <f t="shared" si="65"/>
        <v>0</v>
      </c>
      <c r="AW90" s="277"/>
      <c r="AX90" s="277"/>
      <c r="AY90" s="16"/>
      <c r="AZ90" s="16">
        <f t="shared" si="66"/>
        <v>0</v>
      </c>
      <c r="BA90" s="16">
        <f t="shared" si="51"/>
        <v>0</v>
      </c>
      <c r="BB90" s="16"/>
      <c r="BC90" s="16"/>
      <c r="BD90" s="16"/>
      <c r="BE90" s="16"/>
      <c r="BF90" s="16"/>
      <c r="BG90" s="266">
        <f t="shared" si="43"/>
        <v>0</v>
      </c>
      <c r="BH90" s="278">
        <f t="shared" si="44"/>
        <v>0</v>
      </c>
    </row>
    <row r="91" spans="1:60" s="23" customFormat="1" ht="23.1" customHeight="1" x14ac:dyDescent="0.35">
      <c r="A91" s="261">
        <v>37</v>
      </c>
      <c r="B91" s="262" t="s">
        <v>54</v>
      </c>
      <c r="C91" s="280" t="s">
        <v>79</v>
      </c>
      <c r="D91" s="16">
        <v>36619</v>
      </c>
      <c r="E91" s="16">
        <v>1794</v>
      </c>
      <c r="F91" s="16">
        <f t="shared" si="47"/>
        <v>38413</v>
      </c>
      <c r="G91" s="16">
        <v>1795</v>
      </c>
      <c r="H91" s="16">
        <v>0</v>
      </c>
      <c r="I91" s="16">
        <f t="shared" si="48"/>
        <v>40208</v>
      </c>
      <c r="J91" s="16">
        <f t="shared" si="39"/>
        <v>40208</v>
      </c>
      <c r="K91" s="263">
        <f t="shared" si="53"/>
        <v>0</v>
      </c>
      <c r="L91" s="264">
        <v>0</v>
      </c>
      <c r="M91" s="264">
        <v>0</v>
      </c>
      <c r="N91" s="264">
        <v>0</v>
      </c>
      <c r="O91" s="16">
        <f t="shared" si="54"/>
        <v>40208</v>
      </c>
      <c r="P91" s="265">
        <v>2285.15</v>
      </c>
      <c r="Q91" s="16">
        <f t="shared" si="55"/>
        <v>10441.1</v>
      </c>
      <c r="R91" s="16">
        <f t="shared" si="56"/>
        <v>1008.9</v>
      </c>
      <c r="S91" s="16">
        <f t="shared" si="49"/>
        <v>1005.2</v>
      </c>
      <c r="T91" s="266">
        <f t="shared" si="42"/>
        <v>8723.24</v>
      </c>
      <c r="U91" s="267">
        <f t="shared" si="57"/>
        <v>23463.59</v>
      </c>
      <c r="V91" s="268">
        <f t="shared" si="58"/>
        <v>8372</v>
      </c>
      <c r="W91" s="269">
        <f t="shared" si="59"/>
        <v>8372.41</v>
      </c>
      <c r="X91" s="270"/>
      <c r="Y91" s="270"/>
      <c r="Z91" s="271">
        <f t="shared" ref="Z91" si="68">ROUND(V91+W91,2)</f>
        <v>16744.41</v>
      </c>
      <c r="AA91" s="261">
        <v>37</v>
      </c>
      <c r="AB91" s="272">
        <f t="shared" si="60"/>
        <v>4824.96</v>
      </c>
      <c r="AC91" s="273">
        <v>0</v>
      </c>
      <c r="AD91" s="16">
        <v>100</v>
      </c>
      <c r="AE91" s="16">
        <f t="shared" si="50"/>
        <v>1005.2</v>
      </c>
      <c r="AF91" s="274">
        <v>200</v>
      </c>
      <c r="AG91" s="275">
        <f t="shared" si="61"/>
        <v>16744.41</v>
      </c>
      <c r="AH91" s="276">
        <f t="shared" si="62"/>
        <v>8372.2049999999999</v>
      </c>
      <c r="AI91" s="261">
        <v>37</v>
      </c>
      <c r="AJ91" s="262" t="s">
        <v>54</v>
      </c>
      <c r="AK91" s="280" t="s">
        <v>79</v>
      </c>
      <c r="AL91" s="265">
        <f t="shared" si="63"/>
        <v>2285.15</v>
      </c>
      <c r="AM91" s="273">
        <f t="shared" si="64"/>
        <v>3618.72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5422.38</v>
      </c>
      <c r="AT91" s="16">
        <v>1400</v>
      </c>
      <c r="AU91" s="16"/>
      <c r="AV91" s="16">
        <f t="shared" si="65"/>
        <v>10441.1</v>
      </c>
      <c r="AW91" s="277">
        <v>200</v>
      </c>
      <c r="AX91" s="277"/>
      <c r="AY91" s="16">
        <v>808.9</v>
      </c>
      <c r="AZ91" s="16">
        <f t="shared" si="66"/>
        <v>1008.9</v>
      </c>
      <c r="BA91" s="16">
        <f t="shared" si="51"/>
        <v>1005.2</v>
      </c>
      <c r="BB91" s="16">
        <v>0</v>
      </c>
      <c r="BC91" s="16">
        <v>8523.24</v>
      </c>
      <c r="BD91" s="16">
        <v>100</v>
      </c>
      <c r="BE91" s="16">
        <v>100</v>
      </c>
      <c r="BF91" s="16">
        <v>0</v>
      </c>
      <c r="BG91" s="266">
        <f t="shared" si="43"/>
        <v>8723.24</v>
      </c>
      <c r="BH91" s="278">
        <f t="shared" si="44"/>
        <v>23463.59</v>
      </c>
    </row>
    <row r="92" spans="1:60" s="23" customFormat="1" ht="23.1" customHeight="1" x14ac:dyDescent="0.35">
      <c r="A92" s="261"/>
      <c r="B92" s="281"/>
      <c r="C92" s="280"/>
      <c r="D92" s="16"/>
      <c r="E92" s="16"/>
      <c r="F92" s="16">
        <f t="shared" si="47"/>
        <v>0</v>
      </c>
      <c r="G92" s="16"/>
      <c r="H92" s="16"/>
      <c r="I92" s="16">
        <f t="shared" si="48"/>
        <v>0</v>
      </c>
      <c r="J92" s="16">
        <f t="shared" si="39"/>
        <v>0</v>
      </c>
      <c r="K92" s="263">
        <f t="shared" si="53"/>
        <v>0</v>
      </c>
      <c r="L92" s="264"/>
      <c r="M92" s="264"/>
      <c r="N92" s="264"/>
      <c r="O92" s="16">
        <f t="shared" si="54"/>
        <v>0</v>
      </c>
      <c r="P92" s="265"/>
      <c r="Q92" s="16">
        <f t="shared" si="55"/>
        <v>0</v>
      </c>
      <c r="R92" s="16">
        <f t="shared" si="56"/>
        <v>0</v>
      </c>
      <c r="S92" s="16">
        <f t="shared" si="49"/>
        <v>0</v>
      </c>
      <c r="T92" s="266">
        <f t="shared" si="42"/>
        <v>0</v>
      </c>
      <c r="U92" s="267">
        <f t="shared" si="57"/>
        <v>0</v>
      </c>
      <c r="V92" s="268">
        <f t="shared" si="58"/>
        <v>0</v>
      </c>
      <c r="W92" s="269">
        <f t="shared" si="59"/>
        <v>0</v>
      </c>
      <c r="X92" s="270"/>
      <c r="Y92" s="270"/>
      <c r="Z92" s="271"/>
      <c r="AA92" s="261"/>
      <c r="AB92" s="272">
        <f t="shared" si="60"/>
        <v>0</v>
      </c>
      <c r="AC92" s="16"/>
      <c r="AD92" s="33"/>
      <c r="AE92" s="16">
        <f t="shared" si="50"/>
        <v>0</v>
      </c>
      <c r="AF92" s="27"/>
      <c r="AG92" s="275">
        <f t="shared" si="61"/>
        <v>0</v>
      </c>
      <c r="AH92" s="276">
        <f t="shared" si="62"/>
        <v>0</v>
      </c>
      <c r="AI92" s="261"/>
      <c r="AJ92" s="281"/>
      <c r="AK92" s="280"/>
      <c r="AL92" s="265">
        <f t="shared" si="63"/>
        <v>0</v>
      </c>
      <c r="AM92" s="273">
        <f t="shared" si="64"/>
        <v>0</v>
      </c>
      <c r="AN92" s="16"/>
      <c r="AO92" s="16"/>
      <c r="AP92" s="16"/>
      <c r="AQ92" s="16"/>
      <c r="AR92" s="16"/>
      <c r="AS92" s="16"/>
      <c r="AT92" s="16"/>
      <c r="AU92" s="16"/>
      <c r="AV92" s="16">
        <f t="shared" si="65"/>
        <v>0</v>
      </c>
      <c r="AW92" s="277"/>
      <c r="AX92" s="277"/>
      <c r="AY92" s="16"/>
      <c r="AZ92" s="16">
        <f t="shared" si="66"/>
        <v>0</v>
      </c>
      <c r="BA92" s="16">
        <f t="shared" si="51"/>
        <v>0</v>
      </c>
      <c r="BB92" s="16"/>
      <c r="BC92" s="16"/>
      <c r="BD92" s="16"/>
      <c r="BE92" s="16"/>
      <c r="BF92" s="16"/>
      <c r="BG92" s="266">
        <f t="shared" si="43"/>
        <v>0</v>
      </c>
      <c r="BH92" s="278">
        <f t="shared" si="44"/>
        <v>0</v>
      </c>
    </row>
    <row r="93" spans="1:60" s="23" customFormat="1" ht="23.1" customHeight="1" x14ac:dyDescent="0.35">
      <c r="A93" s="261">
        <v>38</v>
      </c>
      <c r="B93" s="281" t="s">
        <v>55</v>
      </c>
      <c r="C93" s="280" t="s">
        <v>56</v>
      </c>
      <c r="D93" s="16">
        <v>66873</v>
      </c>
      <c r="E93" s="16">
        <v>3143</v>
      </c>
      <c r="F93" s="16">
        <f t="shared" si="47"/>
        <v>70016</v>
      </c>
      <c r="G93" s="16">
        <v>3008</v>
      </c>
      <c r="H93" s="16">
        <v>0</v>
      </c>
      <c r="I93" s="16">
        <f t="shared" si="48"/>
        <v>73024</v>
      </c>
      <c r="J93" s="16">
        <f t="shared" si="39"/>
        <v>73024</v>
      </c>
      <c r="K93" s="263">
        <f t="shared" si="53"/>
        <v>0</v>
      </c>
      <c r="L93" s="264">
        <v>0</v>
      </c>
      <c r="M93" s="264">
        <v>0</v>
      </c>
      <c r="N93" s="264">
        <v>0</v>
      </c>
      <c r="O93" s="16">
        <f t="shared" si="54"/>
        <v>73024</v>
      </c>
      <c r="P93" s="265">
        <v>9149.23</v>
      </c>
      <c r="Q93" s="16">
        <f t="shared" si="55"/>
        <v>19476.63</v>
      </c>
      <c r="R93" s="16">
        <f t="shared" si="56"/>
        <v>200</v>
      </c>
      <c r="S93" s="16">
        <f t="shared" si="49"/>
        <v>1825.6</v>
      </c>
      <c r="T93" s="266">
        <f t="shared" si="42"/>
        <v>2269.5</v>
      </c>
      <c r="U93" s="267">
        <f t="shared" si="57"/>
        <v>32920.959999999999</v>
      </c>
      <c r="V93" s="268">
        <f t="shared" si="58"/>
        <v>20052</v>
      </c>
      <c r="W93" s="269">
        <f t="shared" si="59"/>
        <v>20051.04</v>
      </c>
      <c r="X93" s="270"/>
      <c r="Y93" s="270"/>
      <c r="Z93" s="271">
        <f t="shared" ref="Z93" si="69">ROUND(V93+W93,2)</f>
        <v>40103.040000000001</v>
      </c>
      <c r="AA93" s="261">
        <v>38</v>
      </c>
      <c r="AB93" s="272">
        <f t="shared" si="60"/>
        <v>8762.8799999999992</v>
      </c>
      <c r="AC93" s="273">
        <v>0</v>
      </c>
      <c r="AD93" s="16">
        <v>100</v>
      </c>
      <c r="AE93" s="16">
        <f t="shared" si="50"/>
        <v>1825.6</v>
      </c>
      <c r="AF93" s="274">
        <v>200</v>
      </c>
      <c r="AG93" s="275">
        <f t="shared" si="61"/>
        <v>40103.040000000001</v>
      </c>
      <c r="AH93" s="276">
        <f t="shared" si="62"/>
        <v>20051.52</v>
      </c>
      <c r="AI93" s="261">
        <v>38</v>
      </c>
      <c r="AJ93" s="281" t="s">
        <v>55</v>
      </c>
      <c r="AK93" s="280" t="s">
        <v>56</v>
      </c>
      <c r="AL93" s="265">
        <f t="shared" si="63"/>
        <v>9149.23</v>
      </c>
      <c r="AM93" s="273">
        <f t="shared" si="64"/>
        <v>6572.16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12248.91</v>
      </c>
      <c r="AT93" s="16"/>
      <c r="AU93" s="16">
        <v>655.56</v>
      </c>
      <c r="AV93" s="16">
        <f t="shared" si="65"/>
        <v>19476.63</v>
      </c>
      <c r="AW93" s="277">
        <v>200</v>
      </c>
      <c r="AX93" s="277"/>
      <c r="AY93" s="16">
        <v>0</v>
      </c>
      <c r="AZ93" s="16">
        <f t="shared" si="66"/>
        <v>200</v>
      </c>
      <c r="BA93" s="16">
        <f t="shared" si="51"/>
        <v>1825.6</v>
      </c>
      <c r="BB93" s="16"/>
      <c r="BC93" s="16"/>
      <c r="BD93" s="16">
        <v>2169.5</v>
      </c>
      <c r="BE93" s="16">
        <v>100</v>
      </c>
      <c r="BF93" s="16">
        <v>0</v>
      </c>
      <c r="BG93" s="266">
        <f t="shared" si="43"/>
        <v>2269.5</v>
      </c>
      <c r="BH93" s="278">
        <f t="shared" si="44"/>
        <v>32920.959999999999</v>
      </c>
    </row>
    <row r="94" spans="1:60" s="23" customFormat="1" ht="23.1" customHeight="1" x14ac:dyDescent="0.35">
      <c r="A94" s="261"/>
      <c r="B94" s="281"/>
      <c r="C94" s="280"/>
      <c r="D94" s="16"/>
      <c r="E94" s="16"/>
      <c r="F94" s="16">
        <f t="shared" si="47"/>
        <v>0</v>
      </c>
      <c r="G94" s="16"/>
      <c r="H94" s="16"/>
      <c r="I94" s="16">
        <f t="shared" si="48"/>
        <v>0</v>
      </c>
      <c r="J94" s="16">
        <f t="shared" si="39"/>
        <v>0</v>
      </c>
      <c r="K94" s="263">
        <f t="shared" si="53"/>
        <v>0</v>
      </c>
      <c r="L94" s="264"/>
      <c r="M94" s="264"/>
      <c r="N94" s="264"/>
      <c r="O94" s="16">
        <f t="shared" si="54"/>
        <v>0</v>
      </c>
      <c r="P94" s="302"/>
      <c r="Q94" s="16">
        <f t="shared" si="55"/>
        <v>0</v>
      </c>
      <c r="R94" s="16">
        <f t="shared" si="56"/>
        <v>0</v>
      </c>
      <c r="S94" s="16">
        <f t="shared" si="49"/>
        <v>0</v>
      </c>
      <c r="T94" s="266">
        <f t="shared" si="42"/>
        <v>0</v>
      </c>
      <c r="U94" s="267">
        <f t="shared" si="57"/>
        <v>0</v>
      </c>
      <c r="V94" s="268">
        <f t="shared" si="58"/>
        <v>0</v>
      </c>
      <c r="W94" s="269">
        <f t="shared" si="59"/>
        <v>0</v>
      </c>
      <c r="X94" s="270"/>
      <c r="Y94" s="270"/>
      <c r="Z94" s="271"/>
      <c r="AA94" s="261"/>
      <c r="AB94" s="272">
        <f t="shared" si="60"/>
        <v>0</v>
      </c>
      <c r="AC94" s="16"/>
      <c r="AD94" s="16"/>
      <c r="AE94" s="16">
        <f t="shared" si="50"/>
        <v>0</v>
      </c>
      <c r="AF94" s="27"/>
      <c r="AG94" s="275">
        <f t="shared" si="61"/>
        <v>0</v>
      </c>
      <c r="AH94" s="276">
        <f t="shared" si="62"/>
        <v>0</v>
      </c>
      <c r="AI94" s="261"/>
      <c r="AJ94" s="281"/>
      <c r="AK94" s="280"/>
      <c r="AL94" s="265">
        <f t="shared" si="63"/>
        <v>0</v>
      </c>
      <c r="AM94" s="273">
        <f t="shared" si="64"/>
        <v>0</v>
      </c>
      <c r="AN94" s="16"/>
      <c r="AO94" s="16"/>
      <c r="AP94" s="16"/>
      <c r="AQ94" s="16"/>
      <c r="AR94" s="16"/>
      <c r="AS94" s="16"/>
      <c r="AT94" s="16"/>
      <c r="AU94" s="16"/>
      <c r="AV94" s="16">
        <f t="shared" si="65"/>
        <v>0</v>
      </c>
      <c r="AW94" s="277"/>
      <c r="AX94" s="277"/>
      <c r="AY94" s="16"/>
      <c r="AZ94" s="16">
        <f t="shared" si="66"/>
        <v>0</v>
      </c>
      <c r="BA94" s="16">
        <f t="shared" si="51"/>
        <v>0</v>
      </c>
      <c r="BB94" s="16"/>
      <c r="BC94" s="16"/>
      <c r="BD94" s="16"/>
      <c r="BE94" s="16"/>
      <c r="BF94" s="16"/>
      <c r="BG94" s="266">
        <f t="shared" si="43"/>
        <v>0</v>
      </c>
      <c r="BH94" s="278">
        <f t="shared" si="44"/>
        <v>0</v>
      </c>
    </row>
    <row r="95" spans="1:60" s="23" customFormat="1" ht="23.1" customHeight="1" x14ac:dyDescent="0.35">
      <c r="A95" s="261">
        <v>39</v>
      </c>
      <c r="B95" s="262" t="s">
        <v>57</v>
      </c>
      <c r="C95" s="280" t="s">
        <v>58</v>
      </c>
      <c r="D95" s="16">
        <v>23565</v>
      </c>
      <c r="E95" s="16">
        <v>1225</v>
      </c>
      <c r="F95" s="16">
        <f t="shared" si="47"/>
        <v>24790</v>
      </c>
      <c r="G95" s="16">
        <v>1206</v>
      </c>
      <c r="H95" s="16">
        <v>0</v>
      </c>
      <c r="I95" s="16">
        <f t="shared" si="48"/>
        <v>25996</v>
      </c>
      <c r="J95" s="16">
        <f t="shared" si="39"/>
        <v>25996</v>
      </c>
      <c r="K95" s="263">
        <f t="shared" si="53"/>
        <v>0</v>
      </c>
      <c r="L95" s="264">
        <v>0</v>
      </c>
      <c r="M95" s="264">
        <v>0</v>
      </c>
      <c r="N95" s="264">
        <v>0</v>
      </c>
      <c r="O95" s="16">
        <f t="shared" si="54"/>
        <v>25996</v>
      </c>
      <c r="P95" s="265">
        <v>295.97000000000003</v>
      </c>
      <c r="Q95" s="16">
        <f t="shared" si="55"/>
        <v>6161.77</v>
      </c>
      <c r="R95" s="16">
        <f t="shared" si="56"/>
        <v>200</v>
      </c>
      <c r="S95" s="16">
        <f t="shared" si="49"/>
        <v>649.9</v>
      </c>
      <c r="T95" s="266">
        <f t="shared" si="42"/>
        <v>100</v>
      </c>
      <c r="U95" s="267">
        <f t="shared" si="57"/>
        <v>7407.64</v>
      </c>
      <c r="V95" s="268">
        <f t="shared" si="58"/>
        <v>9294</v>
      </c>
      <c r="W95" s="269">
        <f t="shared" si="59"/>
        <v>9294.36</v>
      </c>
      <c r="X95" s="270"/>
      <c r="Y95" s="270"/>
      <c r="Z95" s="271">
        <f t="shared" ref="Z95" si="70">ROUND(V95+W95,2)</f>
        <v>18588.36</v>
      </c>
      <c r="AA95" s="261">
        <v>39</v>
      </c>
      <c r="AB95" s="272">
        <f t="shared" si="60"/>
        <v>3119.52</v>
      </c>
      <c r="AC95" s="273">
        <v>0</v>
      </c>
      <c r="AD95" s="16">
        <v>100</v>
      </c>
      <c r="AE95" s="16">
        <f t="shared" si="50"/>
        <v>649.9</v>
      </c>
      <c r="AF95" s="274">
        <v>200</v>
      </c>
      <c r="AG95" s="275">
        <f t="shared" si="61"/>
        <v>18588.36</v>
      </c>
      <c r="AH95" s="276">
        <f t="shared" si="62"/>
        <v>9294.18</v>
      </c>
      <c r="AI95" s="261">
        <v>39</v>
      </c>
      <c r="AJ95" s="262" t="s">
        <v>57</v>
      </c>
      <c r="AK95" s="280" t="s">
        <v>58</v>
      </c>
      <c r="AL95" s="265">
        <f t="shared" si="63"/>
        <v>295.97000000000003</v>
      </c>
      <c r="AM95" s="273">
        <f t="shared" si="64"/>
        <v>2339.64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3822.13</v>
      </c>
      <c r="AT95" s="16"/>
      <c r="AU95" s="16">
        <v>0</v>
      </c>
      <c r="AV95" s="16">
        <f t="shared" si="65"/>
        <v>6161.77</v>
      </c>
      <c r="AW95" s="277">
        <v>200</v>
      </c>
      <c r="AX95" s="277"/>
      <c r="AY95" s="16">
        <v>0</v>
      </c>
      <c r="AZ95" s="16">
        <f t="shared" si="66"/>
        <v>200</v>
      </c>
      <c r="BA95" s="16">
        <f t="shared" si="51"/>
        <v>649.9</v>
      </c>
      <c r="BB95" s="16">
        <v>0</v>
      </c>
      <c r="BC95" s="16">
        <v>0</v>
      </c>
      <c r="BD95" s="16">
        <v>0</v>
      </c>
      <c r="BE95" s="16">
        <v>100</v>
      </c>
      <c r="BF95" s="16">
        <v>0</v>
      </c>
      <c r="BG95" s="266">
        <f t="shared" si="43"/>
        <v>100</v>
      </c>
      <c r="BH95" s="278">
        <f t="shared" si="44"/>
        <v>7407.64</v>
      </c>
    </row>
    <row r="96" spans="1:60" s="23" customFormat="1" ht="23.1" customHeight="1" x14ac:dyDescent="0.35">
      <c r="A96" s="261"/>
      <c r="B96" s="281"/>
      <c r="C96" s="280"/>
      <c r="D96" s="16"/>
      <c r="E96" s="16"/>
      <c r="F96" s="16">
        <f t="shared" si="47"/>
        <v>0</v>
      </c>
      <c r="G96" s="16"/>
      <c r="H96" s="16"/>
      <c r="I96" s="16">
        <f t="shared" si="48"/>
        <v>0</v>
      </c>
      <c r="J96" s="16">
        <f t="shared" si="39"/>
        <v>0</v>
      </c>
      <c r="K96" s="263">
        <f t="shared" si="53"/>
        <v>0</v>
      </c>
      <c r="L96" s="264"/>
      <c r="M96" s="264"/>
      <c r="N96" s="264"/>
      <c r="O96" s="16">
        <f t="shared" si="54"/>
        <v>0</v>
      </c>
      <c r="P96" s="265"/>
      <c r="Q96" s="16">
        <f t="shared" si="55"/>
        <v>0</v>
      </c>
      <c r="R96" s="16">
        <f t="shared" si="56"/>
        <v>0</v>
      </c>
      <c r="S96" s="16">
        <f t="shared" si="49"/>
        <v>0</v>
      </c>
      <c r="T96" s="266">
        <f t="shared" si="42"/>
        <v>0</v>
      </c>
      <c r="U96" s="267">
        <f t="shared" si="57"/>
        <v>0</v>
      </c>
      <c r="V96" s="268">
        <f t="shared" si="58"/>
        <v>0</v>
      </c>
      <c r="W96" s="269">
        <f t="shared" si="59"/>
        <v>0</v>
      </c>
      <c r="X96" s="270"/>
      <c r="Y96" s="270"/>
      <c r="Z96" s="271"/>
      <c r="AA96" s="261"/>
      <c r="AB96" s="272">
        <f t="shared" si="60"/>
        <v>0</v>
      </c>
      <c r="AC96" s="16"/>
      <c r="AD96" s="16"/>
      <c r="AE96" s="16">
        <f t="shared" si="50"/>
        <v>0</v>
      </c>
      <c r="AF96" s="27"/>
      <c r="AG96" s="275">
        <f t="shared" si="61"/>
        <v>0</v>
      </c>
      <c r="AH96" s="276">
        <f t="shared" si="62"/>
        <v>0</v>
      </c>
      <c r="AI96" s="261"/>
      <c r="AJ96" s="281"/>
      <c r="AK96" s="280"/>
      <c r="AL96" s="265">
        <f t="shared" si="63"/>
        <v>0</v>
      </c>
      <c r="AM96" s="273">
        <f t="shared" si="64"/>
        <v>0</v>
      </c>
      <c r="AN96" s="16"/>
      <c r="AO96" s="16"/>
      <c r="AP96" s="16"/>
      <c r="AQ96" s="16"/>
      <c r="AR96" s="16"/>
      <c r="AS96" s="16"/>
      <c r="AT96" s="16"/>
      <c r="AU96" s="16"/>
      <c r="AV96" s="16">
        <f t="shared" si="65"/>
        <v>0</v>
      </c>
      <c r="AW96" s="277"/>
      <c r="AX96" s="277"/>
      <c r="AY96" s="16"/>
      <c r="AZ96" s="16">
        <f t="shared" si="66"/>
        <v>0</v>
      </c>
      <c r="BA96" s="16">
        <f t="shared" si="51"/>
        <v>0</v>
      </c>
      <c r="BB96" s="16"/>
      <c r="BC96" s="16"/>
      <c r="BD96" s="16"/>
      <c r="BE96" s="16"/>
      <c r="BF96" s="16"/>
      <c r="BG96" s="266">
        <f t="shared" si="43"/>
        <v>0</v>
      </c>
      <c r="BH96" s="278">
        <f t="shared" si="44"/>
        <v>0</v>
      </c>
    </row>
    <row r="97" spans="1:60" s="23" customFormat="1" ht="23.1" customHeight="1" x14ac:dyDescent="0.35">
      <c r="A97" s="261">
        <v>40</v>
      </c>
      <c r="B97" s="281" t="s">
        <v>139</v>
      </c>
      <c r="C97" s="280" t="s">
        <v>153</v>
      </c>
      <c r="D97" s="16">
        <v>19744</v>
      </c>
      <c r="E97" s="16">
        <v>790</v>
      </c>
      <c r="F97" s="16">
        <f t="shared" si="47"/>
        <v>20534</v>
      </c>
      <c r="G97" s="16">
        <v>914</v>
      </c>
      <c r="H97" s="16"/>
      <c r="I97" s="16">
        <f t="shared" si="48"/>
        <v>21448</v>
      </c>
      <c r="J97" s="16">
        <f t="shared" si="39"/>
        <v>21448</v>
      </c>
      <c r="K97" s="263">
        <f t="shared" si="53"/>
        <v>0</v>
      </c>
      <c r="L97" s="264">
        <v>0</v>
      </c>
      <c r="M97" s="264">
        <v>0</v>
      </c>
      <c r="N97" s="264">
        <v>0</v>
      </c>
      <c r="O97" s="16">
        <f t="shared" si="54"/>
        <v>21448</v>
      </c>
      <c r="P97" s="265"/>
      <c r="Q97" s="16">
        <f t="shared" si="55"/>
        <v>4834.83</v>
      </c>
      <c r="R97" s="16">
        <f t="shared" si="56"/>
        <v>200</v>
      </c>
      <c r="S97" s="16">
        <f t="shared" si="49"/>
        <v>536.20000000000005</v>
      </c>
      <c r="T97" s="266">
        <f t="shared" si="42"/>
        <v>9286.85</v>
      </c>
      <c r="U97" s="267">
        <f t="shared" si="57"/>
        <v>14857.88</v>
      </c>
      <c r="V97" s="268">
        <f t="shared" si="58"/>
        <v>3295</v>
      </c>
      <c r="W97" s="269">
        <f t="shared" si="59"/>
        <v>3295.1200000000008</v>
      </c>
      <c r="X97" s="270"/>
      <c r="Y97" s="270"/>
      <c r="Z97" s="271"/>
      <c r="AA97" s="261">
        <v>40</v>
      </c>
      <c r="AB97" s="272">
        <f t="shared" si="60"/>
        <v>2573.7599999999998</v>
      </c>
      <c r="AC97" s="273"/>
      <c r="AD97" s="16">
        <v>100</v>
      </c>
      <c r="AE97" s="16">
        <f t="shared" si="50"/>
        <v>536.20000000000005</v>
      </c>
      <c r="AF97" s="274">
        <v>200</v>
      </c>
      <c r="AG97" s="275">
        <f t="shared" si="61"/>
        <v>6590.1200000000008</v>
      </c>
      <c r="AH97" s="276">
        <f t="shared" si="62"/>
        <v>3295.0600000000004</v>
      </c>
      <c r="AI97" s="261">
        <v>40</v>
      </c>
      <c r="AJ97" s="281" t="s">
        <v>139</v>
      </c>
      <c r="AK97" s="280" t="s">
        <v>153</v>
      </c>
      <c r="AL97" s="265">
        <f t="shared" si="63"/>
        <v>0</v>
      </c>
      <c r="AM97" s="273">
        <f t="shared" si="64"/>
        <v>1930.32</v>
      </c>
      <c r="AN97" s="16"/>
      <c r="AO97" s="16"/>
      <c r="AP97" s="16"/>
      <c r="AQ97" s="16"/>
      <c r="AR97" s="16"/>
      <c r="AS97" s="16">
        <v>727.97</v>
      </c>
      <c r="AT97" s="16">
        <v>950</v>
      </c>
      <c r="AU97" s="16">
        <v>1226.54</v>
      </c>
      <c r="AV97" s="16">
        <f t="shared" si="65"/>
        <v>4834.83</v>
      </c>
      <c r="AW97" s="277">
        <v>200</v>
      </c>
      <c r="AX97" s="277"/>
      <c r="AY97" s="16"/>
      <c r="AZ97" s="16">
        <f t="shared" si="66"/>
        <v>200</v>
      </c>
      <c r="BA97" s="16">
        <f t="shared" si="51"/>
        <v>536.20000000000005</v>
      </c>
      <c r="BB97" s="16"/>
      <c r="BC97" s="16">
        <v>4545.57</v>
      </c>
      <c r="BD97" s="16">
        <v>4128</v>
      </c>
      <c r="BE97" s="16">
        <v>613.28</v>
      </c>
      <c r="BF97" s="16"/>
      <c r="BG97" s="266">
        <f t="shared" si="43"/>
        <v>9286.85</v>
      </c>
      <c r="BH97" s="278">
        <f t="shared" si="44"/>
        <v>14857.880000000001</v>
      </c>
    </row>
    <row r="98" spans="1:60" s="23" customFormat="1" ht="23.1" customHeight="1" x14ac:dyDescent="0.35">
      <c r="A98" s="261"/>
      <c r="B98" s="281"/>
      <c r="C98" s="280" t="s">
        <v>159</v>
      </c>
      <c r="D98" s="16"/>
      <c r="E98" s="16"/>
      <c r="F98" s="16">
        <f t="shared" si="47"/>
        <v>0</v>
      </c>
      <c r="G98" s="16"/>
      <c r="H98" s="16"/>
      <c r="I98" s="16">
        <f t="shared" si="48"/>
        <v>0</v>
      </c>
      <c r="J98" s="16">
        <f t="shared" si="39"/>
        <v>0</v>
      </c>
      <c r="K98" s="263">
        <f t="shared" si="53"/>
        <v>0</v>
      </c>
      <c r="L98" s="264"/>
      <c r="M98" s="264"/>
      <c r="N98" s="264"/>
      <c r="O98" s="16">
        <f t="shared" si="54"/>
        <v>0</v>
      </c>
      <c r="P98" s="265"/>
      <c r="Q98" s="16">
        <f t="shared" si="55"/>
        <v>0</v>
      </c>
      <c r="R98" s="16">
        <f t="shared" si="56"/>
        <v>0</v>
      </c>
      <c r="S98" s="16">
        <f t="shared" si="49"/>
        <v>0</v>
      </c>
      <c r="T98" s="266">
        <f t="shared" si="42"/>
        <v>0</v>
      </c>
      <c r="U98" s="267">
        <f t="shared" si="57"/>
        <v>0</v>
      </c>
      <c r="V98" s="268">
        <f t="shared" si="58"/>
        <v>0</v>
      </c>
      <c r="W98" s="269">
        <f t="shared" si="59"/>
        <v>0</v>
      </c>
      <c r="X98" s="270"/>
      <c r="Y98" s="270"/>
      <c r="Z98" s="271"/>
      <c r="AA98" s="261"/>
      <c r="AB98" s="272">
        <f t="shared" si="60"/>
        <v>0</v>
      </c>
      <c r="AC98" s="273"/>
      <c r="AD98" s="16"/>
      <c r="AE98" s="16">
        <f t="shared" si="50"/>
        <v>0</v>
      </c>
      <c r="AF98" s="27"/>
      <c r="AG98" s="275">
        <f t="shared" si="61"/>
        <v>0</v>
      </c>
      <c r="AH98" s="276">
        <f t="shared" si="62"/>
        <v>0</v>
      </c>
      <c r="AI98" s="261"/>
      <c r="AJ98" s="281"/>
      <c r="AK98" s="280" t="s">
        <v>159</v>
      </c>
      <c r="AL98" s="265">
        <f t="shared" si="63"/>
        <v>0</v>
      </c>
      <c r="AM98" s="273">
        <f t="shared" si="64"/>
        <v>0</v>
      </c>
      <c r="AN98" s="16"/>
      <c r="AO98" s="16"/>
      <c r="AP98" s="16"/>
      <c r="AQ98" s="16"/>
      <c r="AR98" s="16"/>
      <c r="AS98" s="16"/>
      <c r="AT98" s="16"/>
      <c r="AU98" s="16"/>
      <c r="AV98" s="16">
        <f t="shared" si="65"/>
        <v>0</v>
      </c>
      <c r="AW98" s="277"/>
      <c r="AX98" s="277"/>
      <c r="AY98" s="16"/>
      <c r="AZ98" s="16">
        <f t="shared" si="66"/>
        <v>0</v>
      </c>
      <c r="BA98" s="16">
        <f t="shared" si="51"/>
        <v>0</v>
      </c>
      <c r="BB98" s="16"/>
      <c r="BC98" s="16"/>
      <c r="BD98" s="16"/>
      <c r="BE98" s="16"/>
      <c r="BF98" s="16"/>
      <c r="BG98" s="266">
        <f t="shared" si="43"/>
        <v>0</v>
      </c>
      <c r="BH98" s="278">
        <f t="shared" si="44"/>
        <v>0</v>
      </c>
    </row>
    <row r="99" spans="1:60" s="23" customFormat="1" ht="23.1" customHeight="1" x14ac:dyDescent="0.35">
      <c r="A99" s="261">
        <v>41</v>
      </c>
      <c r="B99" s="262" t="s">
        <v>108</v>
      </c>
      <c r="C99" s="280" t="s">
        <v>81</v>
      </c>
      <c r="D99" s="16">
        <v>19744</v>
      </c>
      <c r="E99" s="16">
        <v>790</v>
      </c>
      <c r="F99" s="16">
        <f t="shared" si="47"/>
        <v>20534</v>
      </c>
      <c r="G99" s="16">
        <v>914</v>
      </c>
      <c r="H99" s="16">
        <v>0</v>
      </c>
      <c r="I99" s="16">
        <f t="shared" si="48"/>
        <v>21448</v>
      </c>
      <c r="J99" s="16">
        <f t="shared" si="39"/>
        <v>21448</v>
      </c>
      <c r="K99" s="263">
        <f t="shared" si="53"/>
        <v>0</v>
      </c>
      <c r="L99" s="264">
        <v>0</v>
      </c>
      <c r="M99" s="264">
        <v>0</v>
      </c>
      <c r="N99" s="264">
        <v>0</v>
      </c>
      <c r="O99" s="16">
        <f t="shared" si="54"/>
        <v>21448</v>
      </c>
      <c r="P99" s="265">
        <v>0</v>
      </c>
      <c r="Q99" s="16">
        <f t="shared" si="55"/>
        <v>4095.0599999999995</v>
      </c>
      <c r="R99" s="16">
        <f t="shared" si="56"/>
        <v>4746.62</v>
      </c>
      <c r="S99" s="16">
        <f t="shared" si="49"/>
        <v>536.20000000000005</v>
      </c>
      <c r="T99" s="266">
        <f t="shared" si="42"/>
        <v>4203.78</v>
      </c>
      <c r="U99" s="267">
        <f t="shared" si="57"/>
        <v>13581.66</v>
      </c>
      <c r="V99" s="268">
        <f t="shared" si="58"/>
        <v>3933</v>
      </c>
      <c r="W99" s="269">
        <f t="shared" si="59"/>
        <v>3933.34</v>
      </c>
      <c r="X99" s="270"/>
      <c r="Y99" s="270"/>
      <c r="Z99" s="271">
        <f t="shared" ref="Z99" si="71">ROUND(V99+W99,2)</f>
        <v>7866.34</v>
      </c>
      <c r="AA99" s="261">
        <v>41</v>
      </c>
      <c r="AB99" s="272">
        <f t="shared" si="60"/>
        <v>2573.7599999999998</v>
      </c>
      <c r="AC99" s="273">
        <v>0</v>
      </c>
      <c r="AD99" s="16">
        <v>100</v>
      </c>
      <c r="AE99" s="16">
        <f t="shared" si="50"/>
        <v>536.20000000000005</v>
      </c>
      <c r="AF99" s="274">
        <v>200</v>
      </c>
      <c r="AG99" s="275">
        <f t="shared" si="61"/>
        <v>7866.34</v>
      </c>
      <c r="AH99" s="276">
        <f t="shared" si="62"/>
        <v>3933.17</v>
      </c>
      <c r="AI99" s="261">
        <v>41</v>
      </c>
      <c r="AJ99" s="262" t="s">
        <v>108</v>
      </c>
      <c r="AK99" s="280" t="s">
        <v>81</v>
      </c>
      <c r="AL99" s="265">
        <f t="shared" si="63"/>
        <v>0</v>
      </c>
      <c r="AM99" s="273">
        <f t="shared" si="64"/>
        <v>1930.32</v>
      </c>
      <c r="AN99" s="16">
        <v>2164.7399999999998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/>
      <c r="AU99" s="16">
        <v>0</v>
      </c>
      <c r="AV99" s="16">
        <f t="shared" si="65"/>
        <v>4095.0599999999995</v>
      </c>
      <c r="AW99" s="277">
        <v>200</v>
      </c>
      <c r="AX99" s="277"/>
      <c r="AY99" s="16">
        <v>4546.62</v>
      </c>
      <c r="AZ99" s="16">
        <f t="shared" si="66"/>
        <v>4746.62</v>
      </c>
      <c r="BA99" s="16">
        <f t="shared" si="51"/>
        <v>536.20000000000005</v>
      </c>
      <c r="BB99" s="16">
        <v>0</v>
      </c>
      <c r="BC99" s="16">
        <v>4103.78</v>
      </c>
      <c r="BD99" s="16">
        <v>0</v>
      </c>
      <c r="BE99" s="16">
        <v>100</v>
      </c>
      <c r="BF99" s="16">
        <v>0</v>
      </c>
      <c r="BG99" s="266">
        <f t="shared" si="43"/>
        <v>4203.78</v>
      </c>
      <c r="BH99" s="278">
        <f t="shared" si="44"/>
        <v>13581.66</v>
      </c>
    </row>
    <row r="100" spans="1:60" s="23" customFormat="1" ht="23.1" customHeight="1" x14ac:dyDescent="0.35">
      <c r="A100" s="261"/>
      <c r="B100" s="262"/>
      <c r="C100" s="283"/>
      <c r="D100" s="16"/>
      <c r="E100" s="16"/>
      <c r="F100" s="16">
        <f t="shared" si="47"/>
        <v>0</v>
      </c>
      <c r="G100" s="16"/>
      <c r="H100" s="16"/>
      <c r="I100" s="16">
        <f t="shared" si="48"/>
        <v>0</v>
      </c>
      <c r="J100" s="16">
        <f t="shared" si="39"/>
        <v>0</v>
      </c>
      <c r="K100" s="263">
        <f t="shared" si="53"/>
        <v>0</v>
      </c>
      <c r="L100" s="264"/>
      <c r="M100" s="264"/>
      <c r="N100" s="264"/>
      <c r="O100" s="16">
        <f t="shared" si="54"/>
        <v>0</v>
      </c>
      <c r="P100" s="302" t="s">
        <v>1</v>
      </c>
      <c r="Q100" s="16">
        <f t="shared" si="55"/>
        <v>0</v>
      </c>
      <c r="R100" s="16">
        <f t="shared" si="56"/>
        <v>0</v>
      </c>
      <c r="S100" s="16">
        <f t="shared" si="49"/>
        <v>0</v>
      </c>
      <c r="T100" s="266">
        <f t="shared" si="42"/>
        <v>0</v>
      </c>
      <c r="U100" s="267"/>
      <c r="V100" s="268"/>
      <c r="W100" s="269">
        <f t="shared" si="59"/>
        <v>0</v>
      </c>
      <c r="X100" s="270"/>
      <c r="Y100" s="270"/>
      <c r="Z100" s="271"/>
      <c r="AA100" s="261"/>
      <c r="AB100" s="272">
        <f t="shared" si="60"/>
        <v>0</v>
      </c>
      <c r="AC100" s="16"/>
      <c r="AD100" s="16"/>
      <c r="AE100" s="16">
        <f t="shared" si="50"/>
        <v>0</v>
      </c>
      <c r="AF100" s="27"/>
      <c r="AG100" s="275">
        <f t="shared" si="61"/>
        <v>0</v>
      </c>
      <c r="AH100" s="276">
        <f t="shared" si="62"/>
        <v>0</v>
      </c>
      <c r="AI100" s="261"/>
      <c r="AJ100" s="262"/>
      <c r="AK100" s="283"/>
      <c r="AL100" s="265" t="str">
        <f t="shared" si="63"/>
        <v xml:space="preserve"> </v>
      </c>
      <c r="AM100" s="273">
        <f t="shared" si="64"/>
        <v>0</v>
      </c>
      <c r="AN100" s="16"/>
      <c r="AO100" s="16"/>
      <c r="AP100" s="16"/>
      <c r="AQ100" s="16"/>
      <c r="AR100" s="16"/>
      <c r="AS100" s="16"/>
      <c r="AT100" s="16"/>
      <c r="AU100" s="16"/>
      <c r="AV100" s="16">
        <f t="shared" si="65"/>
        <v>0</v>
      </c>
      <c r="AW100" s="277"/>
      <c r="AX100" s="277"/>
      <c r="AY100" s="303"/>
      <c r="AZ100" s="16">
        <f t="shared" si="66"/>
        <v>0</v>
      </c>
      <c r="BA100" s="16">
        <f t="shared" si="51"/>
        <v>0</v>
      </c>
      <c r="BB100" s="16"/>
      <c r="BC100" s="16"/>
      <c r="BD100" s="16"/>
      <c r="BE100" s="16"/>
      <c r="BF100" s="16"/>
      <c r="BG100" s="266">
        <f t="shared" si="43"/>
        <v>0</v>
      </c>
      <c r="BH100" s="278"/>
    </row>
    <row r="101" spans="1:60" s="23" customFormat="1" ht="23.1" customHeight="1" x14ac:dyDescent="0.35">
      <c r="A101" s="261">
        <v>42</v>
      </c>
      <c r="B101" s="262" t="s">
        <v>59</v>
      </c>
      <c r="C101" s="68" t="s">
        <v>27</v>
      </c>
      <c r="D101" s="16">
        <v>48779</v>
      </c>
      <c r="E101" s="16">
        <v>2387</v>
      </c>
      <c r="F101" s="16">
        <f t="shared" si="47"/>
        <v>51166</v>
      </c>
      <c r="G101" s="16">
        <v>2290</v>
      </c>
      <c r="H101" s="16">
        <v>554</v>
      </c>
      <c r="I101" s="16">
        <f t="shared" si="48"/>
        <v>53456</v>
      </c>
      <c r="J101" s="16">
        <f t="shared" si="39"/>
        <v>54010</v>
      </c>
      <c r="K101" s="263">
        <f t="shared" si="53"/>
        <v>0</v>
      </c>
      <c r="L101" s="264">
        <v>0</v>
      </c>
      <c r="M101" s="264">
        <v>0</v>
      </c>
      <c r="N101" s="264">
        <v>0</v>
      </c>
      <c r="O101" s="16">
        <f t="shared" si="54"/>
        <v>54010</v>
      </c>
      <c r="P101" s="265">
        <v>4987.58</v>
      </c>
      <c r="Q101" s="16">
        <f t="shared" si="55"/>
        <v>4860.8999999999996</v>
      </c>
      <c r="R101" s="16">
        <f t="shared" si="56"/>
        <v>200</v>
      </c>
      <c r="S101" s="16">
        <f t="shared" si="49"/>
        <v>1350.25</v>
      </c>
      <c r="T101" s="266">
        <f t="shared" si="42"/>
        <v>300</v>
      </c>
      <c r="U101" s="267">
        <f t="shared" si="57"/>
        <v>11698.73</v>
      </c>
      <c r="V101" s="268">
        <f t="shared" si="58"/>
        <v>21156</v>
      </c>
      <c r="W101" s="269">
        <f t="shared" si="59"/>
        <v>21155.270000000004</v>
      </c>
      <c r="X101" s="270"/>
      <c r="Y101" s="270"/>
      <c r="Z101" s="271">
        <f t="shared" ref="Z101" si="72">ROUND(V101+W101,2)</f>
        <v>42311.27</v>
      </c>
      <c r="AA101" s="261">
        <v>42</v>
      </c>
      <c r="AB101" s="272">
        <f t="shared" si="60"/>
        <v>6481.2</v>
      </c>
      <c r="AC101" s="273">
        <v>0</v>
      </c>
      <c r="AD101" s="16">
        <v>100</v>
      </c>
      <c r="AE101" s="16">
        <f t="shared" si="50"/>
        <v>1350.25</v>
      </c>
      <c r="AF101" s="274">
        <v>200</v>
      </c>
      <c r="AG101" s="275">
        <f t="shared" si="61"/>
        <v>42311.270000000004</v>
      </c>
      <c r="AH101" s="276">
        <f t="shared" si="62"/>
        <v>21155.635000000002</v>
      </c>
      <c r="AI101" s="261">
        <v>42</v>
      </c>
      <c r="AJ101" s="262" t="s">
        <v>59</v>
      </c>
      <c r="AK101" s="68" t="s">
        <v>27</v>
      </c>
      <c r="AL101" s="265">
        <f t="shared" si="63"/>
        <v>4987.58</v>
      </c>
      <c r="AM101" s="273">
        <f t="shared" si="64"/>
        <v>4860.8999999999996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/>
      <c r="AU101" s="16">
        <v>0</v>
      </c>
      <c r="AV101" s="16">
        <f t="shared" si="65"/>
        <v>4860.8999999999996</v>
      </c>
      <c r="AW101" s="277">
        <v>200</v>
      </c>
      <c r="AX101" s="277"/>
      <c r="AY101" s="16">
        <v>0</v>
      </c>
      <c r="AZ101" s="16">
        <f t="shared" si="66"/>
        <v>200</v>
      </c>
      <c r="BA101" s="16">
        <f t="shared" si="51"/>
        <v>1350.25</v>
      </c>
      <c r="BB101" s="16">
        <v>0</v>
      </c>
      <c r="BC101" s="16">
        <v>0</v>
      </c>
      <c r="BD101" s="16">
        <v>200</v>
      </c>
      <c r="BE101" s="16">
        <v>100</v>
      </c>
      <c r="BF101" s="16">
        <v>0</v>
      </c>
      <c r="BG101" s="266">
        <f t="shared" si="43"/>
        <v>300</v>
      </c>
      <c r="BH101" s="278">
        <f t="shared" ref="BH101:BH118" si="73">AL101+AV101+AZ101+BA101+BG101</f>
        <v>11698.73</v>
      </c>
    </row>
    <row r="102" spans="1:60" s="23" customFormat="1" ht="23.1" customHeight="1" x14ac:dyDescent="0.35">
      <c r="A102" s="261"/>
      <c r="B102" s="279"/>
      <c r="C102" s="280" t="s">
        <v>40</v>
      </c>
      <c r="D102" s="16"/>
      <c r="E102" s="16"/>
      <c r="F102" s="16">
        <f t="shared" si="47"/>
        <v>0</v>
      </c>
      <c r="G102" s="16"/>
      <c r="H102" s="16" t="s">
        <v>179</v>
      </c>
      <c r="I102" s="16">
        <f t="shared" si="48"/>
        <v>0</v>
      </c>
      <c r="J102" s="16"/>
      <c r="K102" s="263">
        <f t="shared" si="53"/>
        <v>0</v>
      </c>
      <c r="L102" s="264"/>
      <c r="M102" s="264"/>
      <c r="N102" s="264"/>
      <c r="O102" s="16">
        <f t="shared" si="54"/>
        <v>0</v>
      </c>
      <c r="P102" s="265"/>
      <c r="Q102" s="16">
        <f t="shared" si="55"/>
        <v>0</v>
      </c>
      <c r="R102" s="16">
        <f t="shared" si="56"/>
        <v>0</v>
      </c>
      <c r="S102" s="16">
        <f t="shared" si="49"/>
        <v>0</v>
      </c>
      <c r="T102" s="266">
        <f t="shared" si="42"/>
        <v>0</v>
      </c>
      <c r="U102" s="267">
        <f t="shared" si="57"/>
        <v>0</v>
      </c>
      <c r="V102" s="268">
        <f t="shared" si="58"/>
        <v>0</v>
      </c>
      <c r="W102" s="269">
        <f t="shared" si="59"/>
        <v>0</v>
      </c>
      <c r="X102" s="270"/>
      <c r="Y102" s="270"/>
      <c r="Z102" s="271"/>
      <c r="AA102" s="261"/>
      <c r="AB102" s="272">
        <f t="shared" si="60"/>
        <v>0</v>
      </c>
      <c r="AC102" s="16"/>
      <c r="AD102" s="16">
        <f>J102*1%</f>
        <v>0</v>
      </c>
      <c r="AE102" s="16">
        <f t="shared" si="50"/>
        <v>0</v>
      </c>
      <c r="AF102" s="27"/>
      <c r="AG102" s="275">
        <f t="shared" si="61"/>
        <v>0</v>
      </c>
      <c r="AH102" s="276">
        <f t="shared" si="62"/>
        <v>0</v>
      </c>
      <c r="AI102" s="261"/>
      <c r="AJ102" s="279"/>
      <c r="AK102" s="280" t="s">
        <v>40</v>
      </c>
      <c r="AL102" s="265">
        <f t="shared" si="63"/>
        <v>0</v>
      </c>
      <c r="AM102" s="273">
        <f t="shared" si="64"/>
        <v>0</v>
      </c>
      <c r="AN102" s="16"/>
      <c r="AO102" s="16"/>
      <c r="AP102" s="16"/>
      <c r="AQ102" s="16"/>
      <c r="AR102" s="16"/>
      <c r="AS102" s="16"/>
      <c r="AT102" s="16"/>
      <c r="AU102" s="16"/>
      <c r="AV102" s="16">
        <f t="shared" si="65"/>
        <v>0</v>
      </c>
      <c r="AW102" s="277"/>
      <c r="AX102" s="277"/>
      <c r="AY102" s="16"/>
      <c r="AZ102" s="16">
        <f t="shared" si="66"/>
        <v>0</v>
      </c>
      <c r="BA102" s="16">
        <f t="shared" si="51"/>
        <v>0</v>
      </c>
      <c r="BB102" s="16"/>
      <c r="BC102" s="16"/>
      <c r="BD102" s="16"/>
      <c r="BE102" s="16"/>
      <c r="BF102" s="16"/>
      <c r="BG102" s="266">
        <f t="shared" si="43"/>
        <v>0</v>
      </c>
      <c r="BH102" s="278">
        <f t="shared" si="73"/>
        <v>0</v>
      </c>
    </row>
    <row r="103" spans="1:60" s="23" customFormat="1" ht="23.1" customHeight="1" x14ac:dyDescent="0.35">
      <c r="A103" s="261">
        <v>43</v>
      </c>
      <c r="B103" s="262" t="s">
        <v>60</v>
      </c>
      <c r="C103" s="280" t="s">
        <v>115</v>
      </c>
      <c r="D103" s="16">
        <v>46725</v>
      </c>
      <c r="E103" s="16">
        <v>2290</v>
      </c>
      <c r="F103" s="16">
        <f t="shared" si="47"/>
        <v>49015</v>
      </c>
      <c r="G103" s="16">
        <v>2289</v>
      </c>
      <c r="H103" s="16">
        <v>0</v>
      </c>
      <c r="I103" s="16">
        <f t="shared" si="48"/>
        <v>51304</v>
      </c>
      <c r="J103" s="16">
        <f t="shared" si="39"/>
        <v>51304</v>
      </c>
      <c r="K103" s="263">
        <f t="shared" si="53"/>
        <v>0</v>
      </c>
      <c r="L103" s="264">
        <v>0</v>
      </c>
      <c r="M103" s="264">
        <v>0</v>
      </c>
      <c r="N103" s="264">
        <v>0</v>
      </c>
      <c r="O103" s="16">
        <f t="shared" si="54"/>
        <v>51304</v>
      </c>
      <c r="P103" s="265">
        <v>4459.28</v>
      </c>
      <c r="Q103" s="16">
        <f t="shared" si="55"/>
        <v>4617.3599999999997</v>
      </c>
      <c r="R103" s="16">
        <f t="shared" si="56"/>
        <v>200</v>
      </c>
      <c r="S103" s="16">
        <f t="shared" si="49"/>
        <v>1282.5999999999999</v>
      </c>
      <c r="T103" s="266">
        <f t="shared" si="42"/>
        <v>200</v>
      </c>
      <c r="U103" s="267">
        <f t="shared" si="57"/>
        <v>10759.24</v>
      </c>
      <c r="V103" s="268">
        <f t="shared" si="58"/>
        <v>20272</v>
      </c>
      <c r="W103" s="269">
        <f t="shared" si="59"/>
        <v>20272.760000000002</v>
      </c>
      <c r="X103" s="270"/>
      <c r="Y103" s="270"/>
      <c r="Z103" s="271">
        <f t="shared" ref="Z103" si="74">ROUND(V103+W103,2)</f>
        <v>40544.76</v>
      </c>
      <c r="AA103" s="261">
        <v>43</v>
      </c>
      <c r="AB103" s="272">
        <f t="shared" si="60"/>
        <v>6156.48</v>
      </c>
      <c r="AC103" s="273">
        <v>0</v>
      </c>
      <c r="AD103" s="16">
        <v>100</v>
      </c>
      <c r="AE103" s="16">
        <f t="shared" si="50"/>
        <v>1282.5999999999999</v>
      </c>
      <c r="AF103" s="274">
        <v>200</v>
      </c>
      <c r="AG103" s="275">
        <f t="shared" si="61"/>
        <v>40544.76</v>
      </c>
      <c r="AH103" s="276">
        <f t="shared" si="62"/>
        <v>20272.38</v>
      </c>
      <c r="AI103" s="261">
        <v>43</v>
      </c>
      <c r="AJ103" s="262" t="s">
        <v>60</v>
      </c>
      <c r="AK103" s="280" t="s">
        <v>115</v>
      </c>
      <c r="AL103" s="265">
        <f t="shared" si="63"/>
        <v>4459.28</v>
      </c>
      <c r="AM103" s="273">
        <f t="shared" si="64"/>
        <v>4617.3599999999997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/>
      <c r="AU103" s="16">
        <v>0</v>
      </c>
      <c r="AV103" s="16">
        <f t="shared" si="65"/>
        <v>4617.3599999999997</v>
      </c>
      <c r="AW103" s="277">
        <v>200</v>
      </c>
      <c r="AX103" s="277"/>
      <c r="AY103" s="16">
        <v>0</v>
      </c>
      <c r="AZ103" s="16">
        <f t="shared" si="66"/>
        <v>200</v>
      </c>
      <c r="BA103" s="16">
        <f t="shared" si="51"/>
        <v>1282.5999999999999</v>
      </c>
      <c r="BB103" s="16">
        <v>0</v>
      </c>
      <c r="BC103" s="16">
        <v>0</v>
      </c>
      <c r="BD103" s="16">
        <v>100</v>
      </c>
      <c r="BE103" s="16">
        <v>100</v>
      </c>
      <c r="BF103" s="16">
        <v>0</v>
      </c>
      <c r="BG103" s="266">
        <f t="shared" si="43"/>
        <v>200</v>
      </c>
      <c r="BH103" s="278">
        <f t="shared" si="73"/>
        <v>10759.24</v>
      </c>
    </row>
    <row r="104" spans="1:60" s="23" customFormat="1" ht="23.1" customHeight="1" x14ac:dyDescent="0.35">
      <c r="A104" s="261"/>
      <c r="B104" s="281"/>
      <c r="C104" s="280"/>
      <c r="D104" s="16"/>
      <c r="E104" s="16"/>
      <c r="F104" s="16">
        <f t="shared" si="47"/>
        <v>0</v>
      </c>
      <c r="G104" s="16"/>
      <c r="H104" s="16"/>
      <c r="I104" s="16">
        <f t="shared" si="48"/>
        <v>0</v>
      </c>
      <c r="J104" s="16">
        <f t="shared" si="39"/>
        <v>0</v>
      </c>
      <c r="K104" s="263">
        <f t="shared" si="53"/>
        <v>0</v>
      </c>
      <c r="L104" s="264"/>
      <c r="M104" s="264"/>
      <c r="N104" s="264"/>
      <c r="O104" s="16">
        <f t="shared" si="54"/>
        <v>0</v>
      </c>
      <c r="P104" s="265"/>
      <c r="Q104" s="16">
        <f t="shared" si="55"/>
        <v>0</v>
      </c>
      <c r="R104" s="16">
        <f t="shared" si="56"/>
        <v>0</v>
      </c>
      <c r="S104" s="16">
        <f t="shared" si="49"/>
        <v>0</v>
      </c>
      <c r="T104" s="266">
        <f t="shared" si="42"/>
        <v>0</v>
      </c>
      <c r="U104" s="267">
        <f t="shared" si="57"/>
        <v>0</v>
      </c>
      <c r="V104" s="268">
        <f t="shared" si="58"/>
        <v>0</v>
      </c>
      <c r="W104" s="269">
        <f t="shared" si="59"/>
        <v>0</v>
      </c>
      <c r="X104" s="270"/>
      <c r="Y104" s="270"/>
      <c r="Z104" s="271"/>
      <c r="AA104" s="261"/>
      <c r="AB104" s="272">
        <f t="shared" si="60"/>
        <v>0</v>
      </c>
      <c r="AC104" s="16"/>
      <c r="AD104" s="33"/>
      <c r="AE104" s="16">
        <f t="shared" si="50"/>
        <v>0</v>
      </c>
      <c r="AF104" s="27"/>
      <c r="AG104" s="275">
        <f t="shared" si="61"/>
        <v>0</v>
      </c>
      <c r="AH104" s="276">
        <f t="shared" si="62"/>
        <v>0</v>
      </c>
      <c r="AI104" s="261"/>
      <c r="AJ104" s="281"/>
      <c r="AK104" s="280"/>
      <c r="AL104" s="265">
        <f t="shared" si="63"/>
        <v>0</v>
      </c>
      <c r="AM104" s="273">
        <f t="shared" si="64"/>
        <v>0</v>
      </c>
      <c r="AN104" s="16"/>
      <c r="AO104" s="16"/>
      <c r="AP104" s="16"/>
      <c r="AQ104" s="16"/>
      <c r="AR104" s="16"/>
      <c r="AS104" s="16"/>
      <c r="AT104" s="16"/>
      <c r="AU104" s="16"/>
      <c r="AV104" s="16">
        <f t="shared" si="65"/>
        <v>0</v>
      </c>
      <c r="AW104" s="277"/>
      <c r="AX104" s="277"/>
      <c r="AY104" s="16"/>
      <c r="AZ104" s="16">
        <f t="shared" si="66"/>
        <v>0</v>
      </c>
      <c r="BA104" s="16">
        <f t="shared" si="51"/>
        <v>0</v>
      </c>
      <c r="BB104" s="16"/>
      <c r="BC104" s="16"/>
      <c r="BD104" s="16"/>
      <c r="BE104" s="16"/>
      <c r="BF104" s="16"/>
      <c r="BG104" s="266">
        <f t="shared" si="43"/>
        <v>0</v>
      </c>
      <c r="BH104" s="278">
        <f t="shared" si="73"/>
        <v>0</v>
      </c>
    </row>
    <row r="105" spans="1:60" s="29" customFormat="1" ht="23.1" customHeight="1" x14ac:dyDescent="0.35">
      <c r="A105" s="261">
        <v>44</v>
      </c>
      <c r="B105" s="262" t="s">
        <v>61</v>
      </c>
      <c r="C105" s="280" t="s">
        <v>80</v>
      </c>
      <c r="D105" s="16">
        <v>33843</v>
      </c>
      <c r="E105" s="16">
        <v>1591</v>
      </c>
      <c r="F105" s="16">
        <f t="shared" si="47"/>
        <v>35434</v>
      </c>
      <c r="G105" s="16">
        <v>1590</v>
      </c>
      <c r="H105" s="16">
        <v>0</v>
      </c>
      <c r="I105" s="16">
        <f t="shared" si="48"/>
        <v>37024</v>
      </c>
      <c r="J105" s="16">
        <f t="shared" si="39"/>
        <v>37024</v>
      </c>
      <c r="K105" s="263">
        <f t="shared" si="53"/>
        <v>0</v>
      </c>
      <c r="L105" s="264">
        <v>0</v>
      </c>
      <c r="M105" s="264">
        <v>0</v>
      </c>
      <c r="N105" s="264">
        <v>0</v>
      </c>
      <c r="O105" s="16">
        <f t="shared" si="54"/>
        <v>37024</v>
      </c>
      <c r="P105" s="265">
        <v>1759.94</v>
      </c>
      <c r="Q105" s="16">
        <f t="shared" si="55"/>
        <v>3332.16</v>
      </c>
      <c r="R105" s="16">
        <f t="shared" si="56"/>
        <v>200</v>
      </c>
      <c r="S105" s="16">
        <f t="shared" si="49"/>
        <v>925.6</v>
      </c>
      <c r="T105" s="266">
        <f t="shared" si="42"/>
        <v>200</v>
      </c>
      <c r="U105" s="267">
        <f t="shared" si="57"/>
        <v>6417.7</v>
      </c>
      <c r="V105" s="268">
        <f t="shared" si="58"/>
        <v>15303</v>
      </c>
      <c r="W105" s="269">
        <f t="shared" si="59"/>
        <v>15303.3</v>
      </c>
      <c r="X105" s="270"/>
      <c r="Y105" s="270"/>
      <c r="Z105" s="271">
        <f t="shared" ref="Z105" si="75">ROUND(V105+W105,2)</f>
        <v>30606.3</v>
      </c>
      <c r="AA105" s="261">
        <v>44</v>
      </c>
      <c r="AB105" s="272">
        <f t="shared" si="60"/>
        <v>4442.88</v>
      </c>
      <c r="AC105" s="273">
        <v>0</v>
      </c>
      <c r="AD105" s="16">
        <v>100</v>
      </c>
      <c r="AE105" s="16">
        <f t="shared" si="50"/>
        <v>925.6</v>
      </c>
      <c r="AF105" s="274">
        <v>200</v>
      </c>
      <c r="AG105" s="275">
        <f t="shared" si="61"/>
        <v>30606.3</v>
      </c>
      <c r="AH105" s="276">
        <f t="shared" si="62"/>
        <v>15303.15</v>
      </c>
      <c r="AI105" s="261">
        <v>44</v>
      </c>
      <c r="AJ105" s="262" t="s">
        <v>61</v>
      </c>
      <c r="AK105" s="280" t="s">
        <v>80</v>
      </c>
      <c r="AL105" s="265">
        <f t="shared" si="63"/>
        <v>1759.94</v>
      </c>
      <c r="AM105" s="273">
        <f t="shared" si="64"/>
        <v>3332.16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/>
      <c r="AU105" s="16">
        <v>0</v>
      </c>
      <c r="AV105" s="16">
        <f t="shared" si="65"/>
        <v>3332.16</v>
      </c>
      <c r="AW105" s="277">
        <v>200</v>
      </c>
      <c r="AX105" s="277"/>
      <c r="AY105" s="16">
        <v>0</v>
      </c>
      <c r="AZ105" s="16">
        <f t="shared" si="66"/>
        <v>200</v>
      </c>
      <c r="BA105" s="16">
        <f t="shared" si="51"/>
        <v>925.6</v>
      </c>
      <c r="BB105" s="16"/>
      <c r="BC105" s="16">
        <v>0</v>
      </c>
      <c r="BD105" s="16">
        <v>100</v>
      </c>
      <c r="BE105" s="16">
        <v>100</v>
      </c>
      <c r="BF105" s="16"/>
      <c r="BG105" s="266">
        <f t="shared" si="43"/>
        <v>200</v>
      </c>
      <c r="BH105" s="278">
        <f t="shared" si="73"/>
        <v>6417.7000000000007</v>
      </c>
    </row>
    <row r="106" spans="1:60" s="29" customFormat="1" ht="23.1" customHeight="1" x14ac:dyDescent="0.35">
      <c r="A106" s="261"/>
      <c r="B106" s="282"/>
      <c r="C106" s="283"/>
      <c r="D106" s="16"/>
      <c r="E106" s="16"/>
      <c r="F106" s="16">
        <f t="shared" si="47"/>
        <v>0</v>
      </c>
      <c r="G106" s="16"/>
      <c r="H106" s="16"/>
      <c r="I106" s="16">
        <f t="shared" si="48"/>
        <v>0</v>
      </c>
      <c r="J106" s="16">
        <f t="shared" si="39"/>
        <v>0</v>
      </c>
      <c r="K106" s="263">
        <f t="shared" si="53"/>
        <v>0</v>
      </c>
      <c r="L106" s="264"/>
      <c r="M106" s="264"/>
      <c r="N106" s="264"/>
      <c r="O106" s="16">
        <f t="shared" si="54"/>
        <v>0</v>
      </c>
      <c r="P106" s="265"/>
      <c r="Q106" s="16">
        <f t="shared" si="55"/>
        <v>0</v>
      </c>
      <c r="R106" s="16">
        <f t="shared" si="56"/>
        <v>0</v>
      </c>
      <c r="S106" s="16">
        <f t="shared" si="49"/>
        <v>0</v>
      </c>
      <c r="T106" s="266">
        <f t="shared" si="42"/>
        <v>0</v>
      </c>
      <c r="U106" s="267">
        <f t="shared" si="57"/>
        <v>0</v>
      </c>
      <c r="V106" s="268">
        <f t="shared" si="58"/>
        <v>0</v>
      </c>
      <c r="W106" s="269">
        <f t="shared" si="59"/>
        <v>0</v>
      </c>
      <c r="X106" s="270"/>
      <c r="Y106" s="270"/>
      <c r="Z106" s="271"/>
      <c r="AA106" s="261"/>
      <c r="AB106" s="272">
        <f t="shared" si="60"/>
        <v>0</v>
      </c>
      <c r="AC106" s="16"/>
      <c r="AD106" s="33"/>
      <c r="AE106" s="16">
        <f t="shared" si="50"/>
        <v>0</v>
      </c>
      <c r="AF106" s="27"/>
      <c r="AG106" s="275">
        <f t="shared" si="61"/>
        <v>0</v>
      </c>
      <c r="AH106" s="276">
        <f t="shared" si="62"/>
        <v>0</v>
      </c>
      <c r="AI106" s="261"/>
      <c r="AJ106" s="282"/>
      <c r="AK106" s="283"/>
      <c r="AL106" s="265">
        <f t="shared" si="63"/>
        <v>0</v>
      </c>
      <c r="AM106" s="273">
        <f t="shared" si="64"/>
        <v>0</v>
      </c>
      <c r="AN106" s="16"/>
      <c r="AO106" s="16"/>
      <c r="AP106" s="16"/>
      <c r="AQ106" s="16"/>
      <c r="AR106" s="16"/>
      <c r="AS106" s="16"/>
      <c r="AT106" s="16"/>
      <c r="AU106" s="16"/>
      <c r="AV106" s="16">
        <f t="shared" si="65"/>
        <v>0</v>
      </c>
      <c r="AW106" s="277"/>
      <c r="AX106" s="277"/>
      <c r="AY106" s="16"/>
      <c r="AZ106" s="16">
        <f t="shared" si="66"/>
        <v>0</v>
      </c>
      <c r="BA106" s="16">
        <f t="shared" si="51"/>
        <v>0</v>
      </c>
      <c r="BB106" s="16"/>
      <c r="BC106" s="16"/>
      <c r="BD106" s="16"/>
      <c r="BE106" s="16"/>
      <c r="BF106" s="16"/>
      <c r="BG106" s="266">
        <f t="shared" si="43"/>
        <v>0</v>
      </c>
      <c r="BH106" s="278">
        <f t="shared" si="73"/>
        <v>0</v>
      </c>
    </row>
    <row r="107" spans="1:60" s="29" customFormat="1" ht="23.1" customHeight="1" x14ac:dyDescent="0.35">
      <c r="A107" s="261">
        <v>45</v>
      </c>
      <c r="B107" s="282" t="s">
        <v>140</v>
      </c>
      <c r="C107" s="283" t="s">
        <v>153</v>
      </c>
      <c r="D107" s="16">
        <v>17553</v>
      </c>
      <c r="E107" s="16">
        <v>702</v>
      </c>
      <c r="F107" s="16">
        <f t="shared" si="47"/>
        <v>18255</v>
      </c>
      <c r="G107" s="16">
        <v>702</v>
      </c>
      <c r="H107" s="16"/>
      <c r="I107" s="16">
        <f t="shared" si="48"/>
        <v>18957</v>
      </c>
      <c r="J107" s="16">
        <f t="shared" si="39"/>
        <v>18957</v>
      </c>
      <c r="K107" s="263">
        <f t="shared" si="53"/>
        <v>611.52</v>
      </c>
      <c r="L107" s="264">
        <v>1</v>
      </c>
      <c r="M107" s="264">
        <v>0</v>
      </c>
      <c r="N107" s="264">
        <v>0</v>
      </c>
      <c r="O107" s="16">
        <f t="shared" si="54"/>
        <v>18345.48</v>
      </c>
      <c r="P107" s="265"/>
      <c r="Q107" s="16">
        <f t="shared" si="55"/>
        <v>1706.1299999999999</v>
      </c>
      <c r="R107" s="16">
        <f t="shared" si="56"/>
        <v>200</v>
      </c>
      <c r="S107" s="16">
        <f t="shared" si="49"/>
        <v>473.92</v>
      </c>
      <c r="T107" s="266">
        <f t="shared" si="42"/>
        <v>213.28</v>
      </c>
      <c r="U107" s="267">
        <f t="shared" si="57"/>
        <v>2593.33</v>
      </c>
      <c r="V107" s="268">
        <f t="shared" si="58"/>
        <v>7876</v>
      </c>
      <c r="W107" s="269">
        <f t="shared" si="59"/>
        <v>7876.15</v>
      </c>
      <c r="X107" s="270"/>
      <c r="Y107" s="270"/>
      <c r="Z107" s="271"/>
      <c r="AA107" s="261">
        <v>45</v>
      </c>
      <c r="AB107" s="272">
        <f t="shared" si="60"/>
        <v>2274.8399999999997</v>
      </c>
      <c r="AC107" s="273"/>
      <c r="AD107" s="16">
        <v>100</v>
      </c>
      <c r="AE107" s="16">
        <f t="shared" si="50"/>
        <v>473.93</v>
      </c>
      <c r="AF107" s="274">
        <v>200</v>
      </c>
      <c r="AG107" s="275">
        <f t="shared" si="61"/>
        <v>15752.15</v>
      </c>
      <c r="AH107" s="276">
        <f t="shared" si="62"/>
        <v>7876.0749999999998</v>
      </c>
      <c r="AI107" s="261">
        <v>45</v>
      </c>
      <c r="AJ107" s="282" t="s">
        <v>140</v>
      </c>
      <c r="AK107" s="283" t="s">
        <v>153</v>
      </c>
      <c r="AL107" s="265">
        <f t="shared" si="63"/>
        <v>0</v>
      </c>
      <c r="AM107" s="273">
        <f t="shared" si="64"/>
        <v>1706.1299999999999</v>
      </c>
      <c r="AN107" s="16"/>
      <c r="AO107" s="16"/>
      <c r="AP107" s="16"/>
      <c r="AQ107" s="16"/>
      <c r="AR107" s="16"/>
      <c r="AS107" s="16"/>
      <c r="AT107" s="16"/>
      <c r="AU107" s="16"/>
      <c r="AV107" s="16">
        <f t="shared" si="65"/>
        <v>1706.1299999999999</v>
      </c>
      <c r="AW107" s="277">
        <v>200</v>
      </c>
      <c r="AX107" s="277"/>
      <c r="AY107" s="16"/>
      <c r="AZ107" s="16">
        <f t="shared" si="66"/>
        <v>200</v>
      </c>
      <c r="BA107" s="16">
        <f t="shared" si="51"/>
        <v>473.92</v>
      </c>
      <c r="BB107" s="16"/>
      <c r="BC107" s="16"/>
      <c r="BD107" s="16"/>
      <c r="BE107" s="16">
        <v>213.28</v>
      </c>
      <c r="BF107" s="16"/>
      <c r="BG107" s="266">
        <f t="shared" si="43"/>
        <v>213.28</v>
      </c>
      <c r="BH107" s="278">
        <f t="shared" si="73"/>
        <v>2593.33</v>
      </c>
    </row>
    <row r="108" spans="1:60" s="29" customFormat="1" ht="23.1" customHeight="1" x14ac:dyDescent="0.35">
      <c r="A108" s="261"/>
      <c r="B108" s="282"/>
      <c r="C108" s="283" t="s">
        <v>154</v>
      </c>
      <c r="D108" s="16"/>
      <c r="E108" s="16"/>
      <c r="F108" s="16">
        <f t="shared" si="47"/>
        <v>0</v>
      </c>
      <c r="G108" s="16"/>
      <c r="H108" s="16"/>
      <c r="I108" s="16">
        <f t="shared" si="48"/>
        <v>0</v>
      </c>
      <c r="J108" s="16">
        <f t="shared" si="39"/>
        <v>0</v>
      </c>
      <c r="K108" s="263">
        <f t="shared" si="53"/>
        <v>0</v>
      </c>
      <c r="L108" s="264"/>
      <c r="M108" s="264"/>
      <c r="N108" s="264"/>
      <c r="O108" s="16">
        <f t="shared" si="54"/>
        <v>0</v>
      </c>
      <c r="P108" s="265"/>
      <c r="Q108" s="16">
        <f t="shared" si="55"/>
        <v>0</v>
      </c>
      <c r="R108" s="16">
        <f t="shared" si="56"/>
        <v>0</v>
      </c>
      <c r="S108" s="16">
        <f t="shared" si="49"/>
        <v>0</v>
      </c>
      <c r="T108" s="266">
        <f t="shared" si="42"/>
        <v>0</v>
      </c>
      <c r="U108" s="267">
        <f t="shared" si="57"/>
        <v>0</v>
      </c>
      <c r="V108" s="268">
        <f t="shared" si="58"/>
        <v>0</v>
      </c>
      <c r="W108" s="269">
        <f t="shared" si="59"/>
        <v>0</v>
      </c>
      <c r="X108" s="270"/>
      <c r="Y108" s="270"/>
      <c r="Z108" s="271"/>
      <c r="AA108" s="261"/>
      <c r="AB108" s="272">
        <f t="shared" si="60"/>
        <v>0</v>
      </c>
      <c r="AC108" s="273"/>
      <c r="AD108" s="16"/>
      <c r="AE108" s="16">
        <f t="shared" si="50"/>
        <v>0</v>
      </c>
      <c r="AF108" s="27"/>
      <c r="AG108" s="275">
        <f t="shared" si="61"/>
        <v>0</v>
      </c>
      <c r="AH108" s="276">
        <f t="shared" si="62"/>
        <v>0</v>
      </c>
      <c r="AI108" s="261"/>
      <c r="AJ108" s="282"/>
      <c r="AK108" s="283" t="s">
        <v>154</v>
      </c>
      <c r="AL108" s="265">
        <f t="shared" si="63"/>
        <v>0</v>
      </c>
      <c r="AM108" s="273">
        <f t="shared" si="64"/>
        <v>0</v>
      </c>
      <c r="AN108" s="16"/>
      <c r="AO108" s="16"/>
      <c r="AP108" s="16"/>
      <c r="AQ108" s="16"/>
      <c r="AR108" s="16"/>
      <c r="AS108" s="16"/>
      <c r="AT108" s="16"/>
      <c r="AU108" s="16"/>
      <c r="AV108" s="16">
        <f t="shared" si="65"/>
        <v>0</v>
      </c>
      <c r="AW108" s="277"/>
      <c r="AX108" s="277"/>
      <c r="AY108" s="16"/>
      <c r="AZ108" s="16">
        <f t="shared" si="66"/>
        <v>0</v>
      </c>
      <c r="BA108" s="16">
        <f t="shared" si="51"/>
        <v>0</v>
      </c>
      <c r="BB108" s="16"/>
      <c r="BC108" s="16"/>
      <c r="BD108" s="16"/>
      <c r="BE108" s="16"/>
      <c r="BF108" s="16"/>
      <c r="BG108" s="266">
        <f t="shared" si="43"/>
        <v>0</v>
      </c>
      <c r="BH108" s="278">
        <f t="shared" si="73"/>
        <v>0</v>
      </c>
    </row>
    <row r="109" spans="1:60" s="29" customFormat="1" ht="23.1" customHeight="1" x14ac:dyDescent="0.35">
      <c r="A109" s="261">
        <v>46</v>
      </c>
      <c r="B109" s="281" t="s">
        <v>62</v>
      </c>
      <c r="C109" s="280" t="s">
        <v>27</v>
      </c>
      <c r="D109" s="16">
        <v>17553</v>
      </c>
      <c r="E109" s="16">
        <v>702</v>
      </c>
      <c r="F109" s="16">
        <f t="shared" si="47"/>
        <v>18255</v>
      </c>
      <c r="G109" s="16">
        <v>702</v>
      </c>
      <c r="H109" s="16">
        <v>0</v>
      </c>
      <c r="I109" s="16">
        <f t="shared" si="48"/>
        <v>18957</v>
      </c>
      <c r="J109" s="16">
        <f t="shared" si="39"/>
        <v>18957</v>
      </c>
      <c r="K109" s="263">
        <f t="shared" si="53"/>
        <v>0</v>
      </c>
      <c r="L109" s="264">
        <v>0</v>
      </c>
      <c r="M109" s="264">
        <v>0</v>
      </c>
      <c r="N109" s="264">
        <v>0</v>
      </c>
      <c r="O109" s="16">
        <f t="shared" si="54"/>
        <v>18957</v>
      </c>
      <c r="P109" s="265">
        <v>0</v>
      </c>
      <c r="Q109" s="16">
        <f t="shared" si="55"/>
        <v>1706.1299999999999</v>
      </c>
      <c r="R109" s="16">
        <f t="shared" si="56"/>
        <v>200</v>
      </c>
      <c r="S109" s="16">
        <f t="shared" si="49"/>
        <v>473.92</v>
      </c>
      <c r="T109" s="266">
        <f t="shared" si="42"/>
        <v>200</v>
      </c>
      <c r="U109" s="267">
        <f t="shared" si="57"/>
        <v>2580.0500000000002</v>
      </c>
      <c r="V109" s="268">
        <f t="shared" si="58"/>
        <v>8188</v>
      </c>
      <c r="W109" s="269">
        <f t="shared" si="59"/>
        <v>8188.9500000000007</v>
      </c>
      <c r="X109" s="270"/>
      <c r="Y109" s="270"/>
      <c r="Z109" s="271">
        <f t="shared" ref="Z109" si="76">ROUND(V109+W109,2)</f>
        <v>16376.95</v>
      </c>
      <c r="AA109" s="261">
        <v>46</v>
      </c>
      <c r="AB109" s="272">
        <f t="shared" si="60"/>
        <v>2274.8399999999997</v>
      </c>
      <c r="AC109" s="273">
        <v>0</v>
      </c>
      <c r="AD109" s="16">
        <v>100</v>
      </c>
      <c r="AE109" s="16">
        <f t="shared" si="50"/>
        <v>473.93</v>
      </c>
      <c r="AF109" s="274">
        <v>200</v>
      </c>
      <c r="AG109" s="275">
        <f t="shared" si="61"/>
        <v>16376.95</v>
      </c>
      <c r="AH109" s="276">
        <f t="shared" si="62"/>
        <v>8188.4750000000004</v>
      </c>
      <c r="AI109" s="261">
        <v>46</v>
      </c>
      <c r="AJ109" s="281" t="s">
        <v>62</v>
      </c>
      <c r="AK109" s="280" t="s">
        <v>27</v>
      </c>
      <c r="AL109" s="265">
        <f t="shared" si="63"/>
        <v>0</v>
      </c>
      <c r="AM109" s="273">
        <f t="shared" si="64"/>
        <v>1706.1299999999999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/>
      <c r="AU109" s="16">
        <v>0</v>
      </c>
      <c r="AV109" s="16">
        <f t="shared" si="65"/>
        <v>1706.1299999999999</v>
      </c>
      <c r="AW109" s="277">
        <v>200</v>
      </c>
      <c r="AX109" s="277"/>
      <c r="AY109" s="16">
        <v>0</v>
      </c>
      <c r="AZ109" s="16">
        <f t="shared" si="66"/>
        <v>200</v>
      </c>
      <c r="BA109" s="16">
        <f t="shared" si="51"/>
        <v>473.92</v>
      </c>
      <c r="BB109" s="16"/>
      <c r="BC109" s="16">
        <v>0</v>
      </c>
      <c r="BD109" s="16">
        <v>100</v>
      </c>
      <c r="BE109" s="16">
        <v>100</v>
      </c>
      <c r="BF109" s="16"/>
      <c r="BG109" s="266">
        <f t="shared" si="43"/>
        <v>200</v>
      </c>
      <c r="BH109" s="278">
        <f t="shared" si="73"/>
        <v>2580.0499999999997</v>
      </c>
    </row>
    <row r="110" spans="1:60" s="29" customFormat="1" ht="23.1" customHeight="1" x14ac:dyDescent="0.35">
      <c r="A110" s="261"/>
      <c r="B110" s="282"/>
      <c r="C110" s="283" t="s">
        <v>28</v>
      </c>
      <c r="D110" s="16"/>
      <c r="E110" s="16"/>
      <c r="F110" s="16">
        <f t="shared" si="47"/>
        <v>0</v>
      </c>
      <c r="G110" s="16"/>
      <c r="H110" s="16"/>
      <c r="I110" s="16">
        <f t="shared" si="48"/>
        <v>0</v>
      </c>
      <c r="J110" s="16">
        <f t="shared" si="39"/>
        <v>0</v>
      </c>
      <c r="K110" s="263">
        <f t="shared" si="53"/>
        <v>0</v>
      </c>
      <c r="L110" s="264"/>
      <c r="M110" s="264"/>
      <c r="N110" s="264"/>
      <c r="O110" s="16">
        <f t="shared" si="54"/>
        <v>0</v>
      </c>
      <c r="P110" s="265"/>
      <c r="Q110" s="16">
        <f t="shared" si="55"/>
        <v>0</v>
      </c>
      <c r="R110" s="16">
        <f t="shared" si="56"/>
        <v>0</v>
      </c>
      <c r="S110" s="16">
        <f t="shared" si="49"/>
        <v>0</v>
      </c>
      <c r="T110" s="266">
        <f t="shared" si="42"/>
        <v>0</v>
      </c>
      <c r="U110" s="267">
        <f t="shared" si="57"/>
        <v>0</v>
      </c>
      <c r="V110" s="268">
        <f t="shared" si="58"/>
        <v>0</v>
      </c>
      <c r="W110" s="269">
        <f t="shared" si="59"/>
        <v>0</v>
      </c>
      <c r="X110" s="270"/>
      <c r="Y110" s="270"/>
      <c r="Z110" s="271"/>
      <c r="AA110" s="261"/>
      <c r="AB110" s="272">
        <f t="shared" si="60"/>
        <v>0</v>
      </c>
      <c r="AC110" s="16"/>
      <c r="AD110" s="16"/>
      <c r="AE110" s="16">
        <f t="shared" si="50"/>
        <v>0</v>
      </c>
      <c r="AF110" s="27"/>
      <c r="AG110" s="275">
        <f t="shared" si="61"/>
        <v>0</v>
      </c>
      <c r="AH110" s="276">
        <f t="shared" si="62"/>
        <v>0</v>
      </c>
      <c r="AI110" s="261"/>
      <c r="AJ110" s="282"/>
      <c r="AK110" s="283" t="s">
        <v>28</v>
      </c>
      <c r="AL110" s="265">
        <f t="shared" si="63"/>
        <v>0</v>
      </c>
      <c r="AM110" s="273">
        <f t="shared" si="64"/>
        <v>0</v>
      </c>
      <c r="AN110" s="16"/>
      <c r="AO110" s="16"/>
      <c r="AP110" s="16"/>
      <c r="AQ110" s="16"/>
      <c r="AR110" s="16"/>
      <c r="AS110" s="16"/>
      <c r="AT110" s="16"/>
      <c r="AU110" s="16"/>
      <c r="AV110" s="16">
        <f t="shared" si="65"/>
        <v>0</v>
      </c>
      <c r="AW110" s="277"/>
      <c r="AX110" s="277"/>
      <c r="AY110" s="16"/>
      <c r="AZ110" s="16">
        <f t="shared" si="66"/>
        <v>0</v>
      </c>
      <c r="BA110" s="16">
        <f t="shared" si="51"/>
        <v>0</v>
      </c>
      <c r="BB110" s="16"/>
      <c r="BC110" s="16"/>
      <c r="BD110" s="16"/>
      <c r="BE110" s="16"/>
      <c r="BF110" s="16"/>
      <c r="BG110" s="266">
        <f t="shared" si="43"/>
        <v>0</v>
      </c>
      <c r="BH110" s="278">
        <f t="shared" si="73"/>
        <v>0</v>
      </c>
    </row>
    <row r="111" spans="1:60" s="29" customFormat="1" ht="23.1" customHeight="1" x14ac:dyDescent="0.35">
      <c r="A111" s="261">
        <v>47</v>
      </c>
      <c r="B111" s="281" t="s">
        <v>63</v>
      </c>
      <c r="C111" s="280" t="s">
        <v>64</v>
      </c>
      <c r="D111" s="16">
        <v>43030</v>
      </c>
      <c r="E111" s="16">
        <v>2108</v>
      </c>
      <c r="F111" s="16">
        <f t="shared" si="47"/>
        <v>45138</v>
      </c>
      <c r="G111" s="16">
        <v>2109</v>
      </c>
      <c r="H111" s="16">
        <v>0</v>
      </c>
      <c r="I111" s="16">
        <f t="shared" si="48"/>
        <v>47247</v>
      </c>
      <c r="J111" s="16">
        <f t="shared" si="39"/>
        <v>47247</v>
      </c>
      <c r="K111" s="263">
        <f t="shared" si="53"/>
        <v>0</v>
      </c>
      <c r="L111" s="264">
        <v>0</v>
      </c>
      <c r="M111" s="264">
        <v>0</v>
      </c>
      <c r="N111" s="264">
        <v>0</v>
      </c>
      <c r="O111" s="16">
        <f t="shared" si="54"/>
        <v>47247</v>
      </c>
      <c r="P111" s="265">
        <v>3605.95</v>
      </c>
      <c r="Q111" s="16">
        <f t="shared" si="55"/>
        <v>6368.2799999999988</v>
      </c>
      <c r="R111" s="16">
        <f t="shared" si="56"/>
        <v>200</v>
      </c>
      <c r="S111" s="16">
        <f t="shared" si="49"/>
        <v>1181.17</v>
      </c>
      <c r="T111" s="266">
        <f t="shared" si="42"/>
        <v>4835.13</v>
      </c>
      <c r="U111" s="267">
        <f t="shared" si="57"/>
        <v>16190.53</v>
      </c>
      <c r="V111" s="268">
        <f t="shared" si="58"/>
        <v>15528</v>
      </c>
      <c r="W111" s="269">
        <f t="shared" si="59"/>
        <v>15528.470000000001</v>
      </c>
      <c r="X111" s="270"/>
      <c r="Y111" s="270"/>
      <c r="Z111" s="271">
        <f t="shared" ref="Z111" si="77">ROUND(V111+W111,2)</f>
        <v>31056.47</v>
      </c>
      <c r="AA111" s="261">
        <v>47</v>
      </c>
      <c r="AB111" s="272">
        <f t="shared" si="60"/>
        <v>5669.6399999999994</v>
      </c>
      <c r="AC111" s="273">
        <v>0</v>
      </c>
      <c r="AD111" s="16">
        <v>100</v>
      </c>
      <c r="AE111" s="16">
        <f t="shared" si="50"/>
        <v>1181.18</v>
      </c>
      <c r="AF111" s="274">
        <v>200</v>
      </c>
      <c r="AG111" s="275">
        <f t="shared" si="61"/>
        <v>31056.47</v>
      </c>
      <c r="AH111" s="276">
        <f t="shared" si="62"/>
        <v>15528.235000000001</v>
      </c>
      <c r="AI111" s="261">
        <v>47</v>
      </c>
      <c r="AJ111" s="281" t="s">
        <v>63</v>
      </c>
      <c r="AK111" s="280" t="s">
        <v>64</v>
      </c>
      <c r="AL111" s="265">
        <f t="shared" si="63"/>
        <v>3605.95</v>
      </c>
      <c r="AM111" s="273">
        <f t="shared" si="64"/>
        <v>4252.2299999999996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1460.49</v>
      </c>
      <c r="AT111" s="16"/>
      <c r="AU111" s="16">
        <v>655.56</v>
      </c>
      <c r="AV111" s="16">
        <f t="shared" si="65"/>
        <v>6368.2799999999988</v>
      </c>
      <c r="AW111" s="277">
        <v>200</v>
      </c>
      <c r="AX111" s="277"/>
      <c r="AY111" s="16">
        <v>0</v>
      </c>
      <c r="AZ111" s="16">
        <f t="shared" si="66"/>
        <v>200</v>
      </c>
      <c r="BA111" s="16">
        <f t="shared" si="51"/>
        <v>1181.17</v>
      </c>
      <c r="BB111" s="16"/>
      <c r="BC111" s="16">
        <v>4735.13</v>
      </c>
      <c r="BD111" s="16">
        <v>0</v>
      </c>
      <c r="BE111" s="16">
        <v>100</v>
      </c>
      <c r="BF111" s="16"/>
      <c r="BG111" s="266">
        <f t="shared" si="43"/>
        <v>4835.13</v>
      </c>
      <c r="BH111" s="278">
        <f t="shared" si="73"/>
        <v>16190.529999999999</v>
      </c>
    </row>
    <row r="112" spans="1:60" s="29" customFormat="1" ht="23.1" customHeight="1" x14ac:dyDescent="0.35">
      <c r="A112" s="261"/>
      <c r="B112" s="282"/>
      <c r="C112" s="283"/>
      <c r="D112" s="16"/>
      <c r="E112" s="16"/>
      <c r="F112" s="16">
        <f t="shared" si="47"/>
        <v>0</v>
      </c>
      <c r="G112" s="16"/>
      <c r="H112" s="16"/>
      <c r="I112" s="16">
        <f t="shared" si="48"/>
        <v>0</v>
      </c>
      <c r="J112" s="16">
        <f t="shared" si="39"/>
        <v>0</v>
      </c>
      <c r="K112" s="263">
        <f t="shared" si="53"/>
        <v>0</v>
      </c>
      <c r="L112" s="264"/>
      <c r="M112" s="264"/>
      <c r="N112" s="264"/>
      <c r="O112" s="16">
        <f t="shared" si="54"/>
        <v>0</v>
      </c>
      <c r="P112" s="265"/>
      <c r="Q112" s="16">
        <f t="shared" si="55"/>
        <v>0</v>
      </c>
      <c r="R112" s="16">
        <f t="shared" si="56"/>
        <v>0</v>
      </c>
      <c r="S112" s="16">
        <f t="shared" si="49"/>
        <v>0</v>
      </c>
      <c r="T112" s="266">
        <f t="shared" si="42"/>
        <v>0</v>
      </c>
      <c r="U112" s="267">
        <f t="shared" si="57"/>
        <v>0</v>
      </c>
      <c r="V112" s="268">
        <f t="shared" si="58"/>
        <v>0</v>
      </c>
      <c r="W112" s="269">
        <f t="shared" si="59"/>
        <v>0</v>
      </c>
      <c r="X112" s="270"/>
      <c r="Y112" s="270"/>
      <c r="Z112" s="271"/>
      <c r="AA112" s="261"/>
      <c r="AB112" s="272">
        <f t="shared" si="60"/>
        <v>0</v>
      </c>
      <c r="AC112" s="16"/>
      <c r="AD112" s="16">
        <f>J112*1%</f>
        <v>0</v>
      </c>
      <c r="AE112" s="16">
        <f t="shared" si="50"/>
        <v>0</v>
      </c>
      <c r="AF112" s="27"/>
      <c r="AG112" s="275">
        <f t="shared" si="61"/>
        <v>0</v>
      </c>
      <c r="AH112" s="276">
        <f t="shared" si="62"/>
        <v>0</v>
      </c>
      <c r="AI112" s="261"/>
      <c r="AJ112" s="282"/>
      <c r="AK112" s="283"/>
      <c r="AL112" s="265">
        <f t="shared" si="63"/>
        <v>0</v>
      </c>
      <c r="AM112" s="273">
        <f t="shared" si="64"/>
        <v>0</v>
      </c>
      <c r="AN112" s="16"/>
      <c r="AO112" s="16"/>
      <c r="AP112" s="16"/>
      <c r="AQ112" s="16"/>
      <c r="AR112" s="16"/>
      <c r="AS112" s="16"/>
      <c r="AT112" s="16"/>
      <c r="AU112" s="16"/>
      <c r="AV112" s="16">
        <f t="shared" si="65"/>
        <v>0</v>
      </c>
      <c r="AW112" s="277"/>
      <c r="AX112" s="277"/>
      <c r="AY112" s="16"/>
      <c r="AZ112" s="16">
        <f t="shared" si="66"/>
        <v>0</v>
      </c>
      <c r="BA112" s="16">
        <f t="shared" si="51"/>
        <v>0</v>
      </c>
      <c r="BB112" s="16"/>
      <c r="BC112" s="16"/>
      <c r="BD112" s="16"/>
      <c r="BE112" s="16"/>
      <c r="BF112" s="16"/>
      <c r="BG112" s="266">
        <f t="shared" si="43"/>
        <v>0</v>
      </c>
      <c r="BH112" s="278">
        <f t="shared" si="73"/>
        <v>0</v>
      </c>
    </row>
    <row r="113" spans="1:60" s="29" customFormat="1" ht="23.1" customHeight="1" x14ac:dyDescent="0.35">
      <c r="A113" s="261">
        <v>48</v>
      </c>
      <c r="B113" s="282" t="s">
        <v>141</v>
      </c>
      <c r="C113" s="283" t="s">
        <v>166</v>
      </c>
      <c r="D113" s="16">
        <v>36619</v>
      </c>
      <c r="E113" s="16">
        <v>1794</v>
      </c>
      <c r="F113" s="16">
        <f t="shared" si="47"/>
        <v>38413</v>
      </c>
      <c r="G113" s="16">
        <v>1795</v>
      </c>
      <c r="H113" s="16"/>
      <c r="I113" s="16">
        <f t="shared" si="48"/>
        <v>40208</v>
      </c>
      <c r="J113" s="16">
        <f t="shared" si="39"/>
        <v>40208</v>
      </c>
      <c r="K113" s="263">
        <f t="shared" si="53"/>
        <v>0</v>
      </c>
      <c r="L113" s="264">
        <v>0</v>
      </c>
      <c r="M113" s="264">
        <v>0</v>
      </c>
      <c r="N113" s="264">
        <v>0</v>
      </c>
      <c r="O113" s="16">
        <f t="shared" si="54"/>
        <v>40208</v>
      </c>
      <c r="P113" s="265">
        <v>2285.15</v>
      </c>
      <c r="Q113" s="16">
        <f t="shared" si="55"/>
        <v>3618.72</v>
      </c>
      <c r="R113" s="16">
        <f t="shared" si="56"/>
        <v>200</v>
      </c>
      <c r="S113" s="16">
        <f t="shared" si="49"/>
        <v>1005.2</v>
      </c>
      <c r="T113" s="266">
        <f t="shared" si="42"/>
        <v>213.28</v>
      </c>
      <c r="U113" s="267">
        <f t="shared" si="57"/>
        <v>7322.35</v>
      </c>
      <c r="V113" s="268">
        <f t="shared" si="58"/>
        <v>16443</v>
      </c>
      <c r="W113" s="269">
        <f t="shared" si="59"/>
        <v>16442.650000000001</v>
      </c>
      <c r="X113" s="270"/>
      <c r="Y113" s="270"/>
      <c r="Z113" s="271"/>
      <c r="AA113" s="261">
        <v>48</v>
      </c>
      <c r="AB113" s="272">
        <f t="shared" si="60"/>
        <v>4824.96</v>
      </c>
      <c r="AC113" s="273"/>
      <c r="AD113" s="16">
        <v>100</v>
      </c>
      <c r="AE113" s="16">
        <f t="shared" si="50"/>
        <v>1005.2</v>
      </c>
      <c r="AF113" s="274">
        <v>200</v>
      </c>
      <c r="AG113" s="275">
        <f t="shared" si="61"/>
        <v>32885.65</v>
      </c>
      <c r="AH113" s="276">
        <f t="shared" si="62"/>
        <v>16442.825000000001</v>
      </c>
      <c r="AI113" s="261">
        <v>48</v>
      </c>
      <c r="AJ113" s="282" t="s">
        <v>141</v>
      </c>
      <c r="AK113" s="283" t="s">
        <v>166</v>
      </c>
      <c r="AL113" s="265">
        <f t="shared" si="63"/>
        <v>2285.15</v>
      </c>
      <c r="AM113" s="273">
        <f t="shared" si="64"/>
        <v>3618.72</v>
      </c>
      <c r="AN113" s="16"/>
      <c r="AO113" s="16"/>
      <c r="AP113" s="16"/>
      <c r="AQ113" s="16"/>
      <c r="AR113" s="16"/>
      <c r="AS113" s="16"/>
      <c r="AT113" s="16"/>
      <c r="AU113" s="16"/>
      <c r="AV113" s="16">
        <f t="shared" si="65"/>
        <v>3618.72</v>
      </c>
      <c r="AW113" s="277">
        <v>200</v>
      </c>
      <c r="AX113" s="277"/>
      <c r="AY113" s="16"/>
      <c r="AZ113" s="16">
        <f t="shared" si="66"/>
        <v>200</v>
      </c>
      <c r="BA113" s="16">
        <f t="shared" si="51"/>
        <v>1005.2</v>
      </c>
      <c r="BB113" s="16"/>
      <c r="BC113" s="16"/>
      <c r="BD113" s="16"/>
      <c r="BE113" s="16">
        <v>213.28</v>
      </c>
      <c r="BF113" s="16"/>
      <c r="BG113" s="266">
        <f t="shared" si="43"/>
        <v>213.28</v>
      </c>
      <c r="BH113" s="278">
        <f t="shared" si="73"/>
        <v>7322.3499999999995</v>
      </c>
    </row>
    <row r="114" spans="1:60" s="29" customFormat="1" ht="23.1" customHeight="1" x14ac:dyDescent="0.35">
      <c r="A114" s="261"/>
      <c r="B114" s="282"/>
      <c r="C114" s="283" t="s">
        <v>163</v>
      </c>
      <c r="D114" s="16"/>
      <c r="E114" s="16"/>
      <c r="F114" s="16">
        <f t="shared" si="47"/>
        <v>0</v>
      </c>
      <c r="G114" s="16"/>
      <c r="H114" s="16"/>
      <c r="I114" s="16">
        <f t="shared" si="48"/>
        <v>0</v>
      </c>
      <c r="J114" s="16">
        <f t="shared" si="39"/>
        <v>0</v>
      </c>
      <c r="K114" s="263">
        <f t="shared" si="53"/>
        <v>0</v>
      </c>
      <c r="L114" s="264"/>
      <c r="M114" s="264"/>
      <c r="N114" s="264"/>
      <c r="O114" s="16">
        <f t="shared" si="54"/>
        <v>0</v>
      </c>
      <c r="P114" s="265"/>
      <c r="Q114" s="16">
        <f t="shared" si="55"/>
        <v>0</v>
      </c>
      <c r="R114" s="16">
        <f t="shared" si="56"/>
        <v>0</v>
      </c>
      <c r="S114" s="16">
        <f t="shared" si="49"/>
        <v>0</v>
      </c>
      <c r="T114" s="266">
        <f t="shared" si="42"/>
        <v>0</v>
      </c>
      <c r="U114" s="267">
        <f t="shared" si="57"/>
        <v>0</v>
      </c>
      <c r="V114" s="268">
        <f t="shared" si="58"/>
        <v>0</v>
      </c>
      <c r="W114" s="269">
        <f t="shared" si="59"/>
        <v>0</v>
      </c>
      <c r="X114" s="270"/>
      <c r="Y114" s="270"/>
      <c r="Z114" s="271"/>
      <c r="AA114" s="261"/>
      <c r="AB114" s="272">
        <f t="shared" si="60"/>
        <v>0</v>
      </c>
      <c r="AC114" s="273"/>
      <c r="AD114" s="33"/>
      <c r="AE114" s="16">
        <f t="shared" si="50"/>
        <v>0</v>
      </c>
      <c r="AF114" s="27"/>
      <c r="AG114" s="275">
        <f t="shared" si="61"/>
        <v>0</v>
      </c>
      <c r="AH114" s="276">
        <f t="shared" si="62"/>
        <v>0</v>
      </c>
      <c r="AI114" s="261"/>
      <c r="AJ114" s="282"/>
      <c r="AK114" s="283" t="s">
        <v>163</v>
      </c>
      <c r="AL114" s="265">
        <f t="shared" si="63"/>
        <v>0</v>
      </c>
      <c r="AM114" s="273">
        <f t="shared" si="64"/>
        <v>0</v>
      </c>
      <c r="AN114" s="16"/>
      <c r="AO114" s="16"/>
      <c r="AP114" s="16"/>
      <c r="AQ114" s="16"/>
      <c r="AR114" s="16"/>
      <c r="AS114" s="16"/>
      <c r="AT114" s="16"/>
      <c r="AU114" s="16"/>
      <c r="AV114" s="16">
        <f t="shared" si="65"/>
        <v>0</v>
      </c>
      <c r="AW114" s="277"/>
      <c r="AX114" s="277"/>
      <c r="AY114" s="16"/>
      <c r="AZ114" s="16">
        <f t="shared" si="66"/>
        <v>0</v>
      </c>
      <c r="BA114" s="16">
        <f t="shared" si="51"/>
        <v>0</v>
      </c>
      <c r="BB114" s="16"/>
      <c r="BC114" s="16"/>
      <c r="BD114" s="16"/>
      <c r="BE114" s="16"/>
      <c r="BF114" s="16"/>
      <c r="BG114" s="266">
        <f t="shared" si="43"/>
        <v>0</v>
      </c>
      <c r="BH114" s="278">
        <f t="shared" si="73"/>
        <v>0</v>
      </c>
    </row>
    <row r="115" spans="1:60" s="29" customFormat="1" ht="23.1" customHeight="1" x14ac:dyDescent="0.35">
      <c r="A115" s="261">
        <v>49</v>
      </c>
      <c r="B115" s="281" t="s">
        <v>65</v>
      </c>
      <c r="C115" s="280" t="s">
        <v>82</v>
      </c>
      <c r="D115" s="16">
        <v>39672</v>
      </c>
      <c r="E115" s="16">
        <v>1944</v>
      </c>
      <c r="F115" s="16">
        <f t="shared" si="47"/>
        <v>41616</v>
      </c>
      <c r="G115" s="16">
        <v>1944</v>
      </c>
      <c r="H115" s="16">
        <v>0</v>
      </c>
      <c r="I115" s="16">
        <f t="shared" si="48"/>
        <v>43560</v>
      </c>
      <c r="J115" s="16">
        <f t="shared" si="39"/>
        <v>43560</v>
      </c>
      <c r="K115" s="263">
        <f t="shared" si="53"/>
        <v>702.58</v>
      </c>
      <c r="L115" s="264">
        <v>0</v>
      </c>
      <c r="M115" s="264">
        <v>4</v>
      </c>
      <c r="N115" s="264">
        <v>0</v>
      </c>
      <c r="O115" s="16">
        <f t="shared" si="54"/>
        <v>42857.42</v>
      </c>
      <c r="P115" s="265">
        <v>2878.45</v>
      </c>
      <c r="Q115" s="16">
        <f t="shared" si="55"/>
        <v>8527.41</v>
      </c>
      <c r="R115" s="16">
        <f t="shared" si="56"/>
        <v>200</v>
      </c>
      <c r="S115" s="16">
        <f t="shared" si="49"/>
        <v>1089</v>
      </c>
      <c r="T115" s="266">
        <f t="shared" si="42"/>
        <v>14882.17</v>
      </c>
      <c r="U115" s="267">
        <f t="shared" si="57"/>
        <v>27577.03</v>
      </c>
      <c r="V115" s="268">
        <f t="shared" si="58"/>
        <v>7640</v>
      </c>
      <c r="W115" s="269">
        <f t="shared" si="59"/>
        <v>7640.3899999999994</v>
      </c>
      <c r="X115" s="270"/>
      <c r="Y115" s="270"/>
      <c r="Z115" s="271">
        <f t="shared" ref="Z115" si="78">ROUND(V115+W115,2)</f>
        <v>15280.39</v>
      </c>
      <c r="AA115" s="261">
        <v>49</v>
      </c>
      <c r="AB115" s="272">
        <f t="shared" si="60"/>
        <v>5227.2</v>
      </c>
      <c r="AC115" s="273">
        <v>0</v>
      </c>
      <c r="AD115" s="16">
        <v>100</v>
      </c>
      <c r="AE115" s="16">
        <f t="shared" si="50"/>
        <v>1089</v>
      </c>
      <c r="AF115" s="274">
        <v>200</v>
      </c>
      <c r="AG115" s="275">
        <f t="shared" si="61"/>
        <v>15280.39</v>
      </c>
      <c r="AH115" s="276">
        <f t="shared" si="62"/>
        <v>7640.1949999999997</v>
      </c>
      <c r="AI115" s="261">
        <v>49</v>
      </c>
      <c r="AJ115" s="281" t="s">
        <v>65</v>
      </c>
      <c r="AK115" s="280" t="s">
        <v>82</v>
      </c>
      <c r="AL115" s="265">
        <f t="shared" si="63"/>
        <v>2878.45</v>
      </c>
      <c r="AM115" s="273">
        <f t="shared" si="64"/>
        <v>3920.3999999999996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3207.01</v>
      </c>
      <c r="AT115" s="16">
        <v>1400</v>
      </c>
      <c r="AU115" s="16"/>
      <c r="AV115" s="16">
        <f t="shared" si="65"/>
        <v>8527.41</v>
      </c>
      <c r="AW115" s="277">
        <v>200</v>
      </c>
      <c r="AX115" s="277"/>
      <c r="AY115" s="16">
        <v>0</v>
      </c>
      <c r="AZ115" s="16">
        <f t="shared" si="66"/>
        <v>200</v>
      </c>
      <c r="BA115" s="16">
        <f t="shared" si="51"/>
        <v>1089</v>
      </c>
      <c r="BB115" s="16"/>
      <c r="BC115" s="16">
        <v>14382.17</v>
      </c>
      <c r="BD115" s="16">
        <v>400</v>
      </c>
      <c r="BE115" s="16">
        <v>100</v>
      </c>
      <c r="BF115" s="16"/>
      <c r="BG115" s="266">
        <f t="shared" si="43"/>
        <v>14882.17</v>
      </c>
      <c r="BH115" s="278">
        <f t="shared" si="73"/>
        <v>27577.03</v>
      </c>
    </row>
    <row r="116" spans="1:60" s="29" customFormat="1" ht="23.1" customHeight="1" x14ac:dyDescent="0.35">
      <c r="A116" s="261"/>
      <c r="B116" s="282"/>
      <c r="C116" s="283"/>
      <c r="D116" s="16"/>
      <c r="E116" s="16"/>
      <c r="F116" s="16">
        <f t="shared" si="47"/>
        <v>0</v>
      </c>
      <c r="G116" s="16"/>
      <c r="H116" s="16"/>
      <c r="I116" s="16">
        <f t="shared" si="48"/>
        <v>0</v>
      </c>
      <c r="J116" s="16">
        <f t="shared" si="39"/>
        <v>0</v>
      </c>
      <c r="K116" s="263">
        <f t="shared" si="53"/>
        <v>0</v>
      </c>
      <c r="L116" s="264"/>
      <c r="M116" s="264"/>
      <c r="N116" s="264"/>
      <c r="O116" s="16">
        <f t="shared" si="54"/>
        <v>0</v>
      </c>
      <c r="P116" s="265"/>
      <c r="Q116" s="16">
        <f t="shared" si="55"/>
        <v>0</v>
      </c>
      <c r="R116" s="16">
        <f t="shared" si="56"/>
        <v>0</v>
      </c>
      <c r="S116" s="16">
        <f t="shared" si="49"/>
        <v>0</v>
      </c>
      <c r="T116" s="266">
        <f t="shared" si="42"/>
        <v>0</v>
      </c>
      <c r="U116" s="267">
        <f t="shared" si="57"/>
        <v>0</v>
      </c>
      <c r="V116" s="268">
        <f t="shared" si="58"/>
        <v>0</v>
      </c>
      <c r="W116" s="269">
        <f t="shared" si="59"/>
        <v>0</v>
      </c>
      <c r="X116" s="270"/>
      <c r="Y116" s="270"/>
      <c r="Z116" s="271"/>
      <c r="AA116" s="261"/>
      <c r="AB116" s="272">
        <f t="shared" si="60"/>
        <v>0</v>
      </c>
      <c r="AC116" s="16"/>
      <c r="AD116" s="33"/>
      <c r="AE116" s="16">
        <f t="shared" si="50"/>
        <v>0</v>
      </c>
      <c r="AF116" s="27"/>
      <c r="AG116" s="275">
        <f t="shared" si="61"/>
        <v>0</v>
      </c>
      <c r="AH116" s="276">
        <f t="shared" si="62"/>
        <v>0</v>
      </c>
      <c r="AI116" s="261"/>
      <c r="AJ116" s="282"/>
      <c r="AK116" s="283"/>
      <c r="AL116" s="265">
        <f t="shared" si="63"/>
        <v>0</v>
      </c>
      <c r="AM116" s="273">
        <f t="shared" si="64"/>
        <v>0</v>
      </c>
      <c r="AN116" s="16"/>
      <c r="AO116" s="16"/>
      <c r="AP116" s="16"/>
      <c r="AQ116" s="16"/>
      <c r="AR116" s="16"/>
      <c r="AS116" s="16"/>
      <c r="AT116" s="16"/>
      <c r="AU116" s="16"/>
      <c r="AV116" s="16">
        <f t="shared" si="65"/>
        <v>0</v>
      </c>
      <c r="AW116" s="277"/>
      <c r="AX116" s="277"/>
      <c r="AY116" s="16"/>
      <c r="AZ116" s="16">
        <f t="shared" si="66"/>
        <v>0</v>
      </c>
      <c r="BA116" s="16">
        <f t="shared" si="51"/>
        <v>0</v>
      </c>
      <c r="BB116" s="16"/>
      <c r="BC116" s="16"/>
      <c r="BD116" s="16"/>
      <c r="BE116" s="16"/>
      <c r="BF116" s="16"/>
      <c r="BG116" s="266">
        <f t="shared" si="43"/>
        <v>0</v>
      </c>
      <c r="BH116" s="278">
        <f t="shared" si="73"/>
        <v>0</v>
      </c>
    </row>
    <row r="117" spans="1:60" s="29" customFormat="1" ht="23.1" customHeight="1" x14ac:dyDescent="0.35">
      <c r="A117" s="261">
        <v>50</v>
      </c>
      <c r="B117" s="282" t="s">
        <v>142</v>
      </c>
      <c r="C117" s="283" t="s">
        <v>153</v>
      </c>
      <c r="D117" s="16">
        <v>27000</v>
      </c>
      <c r="E117" s="16">
        <v>1512</v>
      </c>
      <c r="F117" s="16">
        <f t="shared" si="47"/>
        <v>28512</v>
      </c>
      <c r="G117" s="16">
        <v>1512</v>
      </c>
      <c r="H117" s="16"/>
      <c r="I117" s="16">
        <f t="shared" si="48"/>
        <v>30024</v>
      </c>
      <c r="J117" s="16">
        <f t="shared" si="39"/>
        <v>30024</v>
      </c>
      <c r="K117" s="263">
        <f t="shared" si="53"/>
        <v>0</v>
      </c>
      <c r="L117" s="264">
        <v>0</v>
      </c>
      <c r="M117" s="264">
        <v>0</v>
      </c>
      <c r="N117" s="264">
        <v>0</v>
      </c>
      <c r="O117" s="16">
        <f t="shared" si="54"/>
        <v>30024</v>
      </c>
      <c r="P117" s="265">
        <v>830.69</v>
      </c>
      <c r="Q117" s="16">
        <f t="shared" si="55"/>
        <v>2702.16</v>
      </c>
      <c r="R117" s="16">
        <f t="shared" si="56"/>
        <v>1200</v>
      </c>
      <c r="S117" s="16">
        <f t="shared" si="49"/>
        <v>750.6</v>
      </c>
      <c r="T117" s="266">
        <f t="shared" si="42"/>
        <v>2200</v>
      </c>
      <c r="U117" s="267">
        <f t="shared" si="57"/>
        <v>7683.45</v>
      </c>
      <c r="V117" s="268">
        <f t="shared" si="58"/>
        <v>11170</v>
      </c>
      <c r="W117" s="269">
        <f t="shared" si="59"/>
        <v>11170.55</v>
      </c>
      <c r="X117" s="270"/>
      <c r="Y117" s="270"/>
      <c r="Z117" s="271"/>
      <c r="AA117" s="261">
        <v>50</v>
      </c>
      <c r="AB117" s="272">
        <f t="shared" si="60"/>
        <v>3602.8799999999997</v>
      </c>
      <c r="AC117" s="273"/>
      <c r="AD117" s="16">
        <v>100</v>
      </c>
      <c r="AE117" s="16">
        <f t="shared" si="50"/>
        <v>750.6</v>
      </c>
      <c r="AF117" s="274">
        <v>200</v>
      </c>
      <c r="AG117" s="275">
        <f t="shared" si="61"/>
        <v>22340.55</v>
      </c>
      <c r="AH117" s="276">
        <f t="shared" si="62"/>
        <v>11170.275</v>
      </c>
      <c r="AI117" s="261">
        <v>50</v>
      </c>
      <c r="AJ117" s="282" t="s">
        <v>142</v>
      </c>
      <c r="AK117" s="283" t="s">
        <v>153</v>
      </c>
      <c r="AL117" s="265">
        <f t="shared" si="63"/>
        <v>830.69</v>
      </c>
      <c r="AM117" s="273">
        <f t="shared" si="64"/>
        <v>2702.16</v>
      </c>
      <c r="AN117" s="16"/>
      <c r="AO117" s="16"/>
      <c r="AP117" s="16"/>
      <c r="AQ117" s="16"/>
      <c r="AR117" s="16"/>
      <c r="AS117" s="16"/>
      <c r="AT117" s="16"/>
      <c r="AU117" s="16"/>
      <c r="AV117" s="16">
        <f t="shared" si="65"/>
        <v>2702.16</v>
      </c>
      <c r="AW117" s="277">
        <v>200</v>
      </c>
      <c r="AX117" s="277">
        <v>1000</v>
      </c>
      <c r="AY117" s="16"/>
      <c r="AZ117" s="16">
        <f t="shared" si="66"/>
        <v>1200</v>
      </c>
      <c r="BA117" s="16">
        <f t="shared" si="51"/>
        <v>750.6</v>
      </c>
      <c r="BB117" s="16"/>
      <c r="BC117" s="16"/>
      <c r="BD117" s="16">
        <v>2100</v>
      </c>
      <c r="BE117" s="16">
        <v>100</v>
      </c>
      <c r="BF117" s="16"/>
      <c r="BG117" s="266">
        <f t="shared" si="43"/>
        <v>2200</v>
      </c>
      <c r="BH117" s="278">
        <f t="shared" si="73"/>
        <v>7683.4500000000007</v>
      </c>
    </row>
    <row r="118" spans="1:60" s="29" customFormat="1" ht="23.1" customHeight="1" x14ac:dyDescent="0.35">
      <c r="A118" s="261"/>
      <c r="B118" s="282"/>
      <c r="C118" s="283" t="s">
        <v>163</v>
      </c>
      <c r="D118" s="16"/>
      <c r="E118" s="16"/>
      <c r="F118" s="16">
        <f t="shared" si="47"/>
        <v>0</v>
      </c>
      <c r="G118" s="16"/>
      <c r="H118" s="16"/>
      <c r="I118" s="16">
        <f t="shared" si="48"/>
        <v>0</v>
      </c>
      <c r="J118" s="16">
        <f t="shared" si="39"/>
        <v>0</v>
      </c>
      <c r="K118" s="263">
        <f t="shared" si="53"/>
        <v>0</v>
      </c>
      <c r="L118" s="264"/>
      <c r="M118" s="264"/>
      <c r="N118" s="264"/>
      <c r="O118" s="16">
        <f t="shared" si="54"/>
        <v>0</v>
      </c>
      <c r="P118" s="265"/>
      <c r="Q118" s="16">
        <f t="shared" si="55"/>
        <v>0</v>
      </c>
      <c r="R118" s="16">
        <f t="shared" si="56"/>
        <v>0</v>
      </c>
      <c r="S118" s="16">
        <f t="shared" si="49"/>
        <v>0</v>
      </c>
      <c r="T118" s="266">
        <f t="shared" si="42"/>
        <v>0</v>
      </c>
      <c r="U118" s="267">
        <f t="shared" si="57"/>
        <v>0</v>
      </c>
      <c r="V118" s="268">
        <f t="shared" si="58"/>
        <v>0</v>
      </c>
      <c r="W118" s="269">
        <f t="shared" si="59"/>
        <v>0</v>
      </c>
      <c r="X118" s="270"/>
      <c r="Y118" s="270"/>
      <c r="Z118" s="271"/>
      <c r="AA118" s="261"/>
      <c r="AB118" s="272">
        <f t="shared" si="60"/>
        <v>0</v>
      </c>
      <c r="AC118" s="273"/>
      <c r="AD118" s="16"/>
      <c r="AE118" s="16">
        <f t="shared" si="50"/>
        <v>0</v>
      </c>
      <c r="AF118" s="27"/>
      <c r="AG118" s="275">
        <f t="shared" si="61"/>
        <v>0</v>
      </c>
      <c r="AH118" s="276">
        <f t="shared" si="62"/>
        <v>0</v>
      </c>
      <c r="AI118" s="261"/>
      <c r="AJ118" s="282"/>
      <c r="AK118" s="283" t="s">
        <v>163</v>
      </c>
      <c r="AL118" s="265">
        <f t="shared" si="63"/>
        <v>0</v>
      </c>
      <c r="AM118" s="273">
        <f t="shared" si="64"/>
        <v>0</v>
      </c>
      <c r="AN118" s="16"/>
      <c r="AO118" s="16"/>
      <c r="AP118" s="16"/>
      <c r="AQ118" s="16"/>
      <c r="AR118" s="16"/>
      <c r="AS118" s="16"/>
      <c r="AT118" s="16"/>
      <c r="AU118" s="16"/>
      <c r="AV118" s="16">
        <f t="shared" si="65"/>
        <v>0</v>
      </c>
      <c r="AW118" s="277"/>
      <c r="AX118" s="277"/>
      <c r="AY118" s="16"/>
      <c r="AZ118" s="16">
        <f t="shared" si="66"/>
        <v>0</v>
      </c>
      <c r="BA118" s="16">
        <f t="shared" si="51"/>
        <v>0</v>
      </c>
      <c r="BB118" s="16"/>
      <c r="BC118" s="16"/>
      <c r="BD118" s="16"/>
      <c r="BE118" s="16"/>
      <c r="BF118" s="16"/>
      <c r="BG118" s="266">
        <f t="shared" si="43"/>
        <v>0</v>
      </c>
      <c r="BH118" s="278">
        <f t="shared" si="73"/>
        <v>0</v>
      </c>
    </row>
    <row r="119" spans="1:60" s="29" customFormat="1" ht="23.1" customHeight="1" x14ac:dyDescent="0.35">
      <c r="A119" s="261"/>
      <c r="B119" s="282"/>
      <c r="C119" s="283"/>
      <c r="D119" s="16"/>
      <c r="E119" s="16"/>
      <c r="F119" s="16"/>
      <c r="G119" s="16"/>
      <c r="H119" s="16"/>
      <c r="I119" s="16"/>
      <c r="J119" s="16"/>
      <c r="K119" s="263"/>
      <c r="L119" s="264"/>
      <c r="M119" s="264"/>
      <c r="N119" s="264"/>
      <c r="O119" s="16"/>
      <c r="P119" s="265"/>
      <c r="Q119" s="16"/>
      <c r="R119" s="16"/>
      <c r="S119" s="16"/>
      <c r="T119" s="266"/>
      <c r="U119" s="267"/>
      <c r="V119" s="268"/>
      <c r="W119" s="269"/>
      <c r="X119" s="270"/>
      <c r="Y119" s="270"/>
      <c r="Z119" s="271"/>
      <c r="AA119" s="261"/>
      <c r="AB119" s="272"/>
      <c r="AC119" s="273"/>
      <c r="AD119" s="16"/>
      <c r="AE119" s="16"/>
      <c r="AF119" s="27"/>
      <c r="AG119" s="275"/>
      <c r="AH119" s="276"/>
      <c r="AI119" s="261"/>
      <c r="AJ119" s="282"/>
      <c r="AK119" s="283"/>
      <c r="AL119" s="265"/>
      <c r="AM119" s="273"/>
      <c r="AN119" s="16"/>
      <c r="AO119" s="16"/>
      <c r="AP119" s="16"/>
      <c r="AQ119" s="16"/>
      <c r="AR119" s="16"/>
      <c r="AS119" s="16"/>
      <c r="AT119" s="16"/>
      <c r="AU119" s="16"/>
      <c r="AV119" s="16"/>
      <c r="AW119" s="277"/>
      <c r="AX119" s="277"/>
      <c r="AY119" s="16"/>
      <c r="AZ119" s="16"/>
      <c r="BA119" s="16"/>
      <c r="BB119" s="16"/>
      <c r="BC119" s="16"/>
      <c r="BD119" s="16"/>
      <c r="BE119" s="16"/>
      <c r="BF119" s="16"/>
      <c r="BG119" s="266"/>
      <c r="BH119" s="278"/>
    </row>
    <row r="120" spans="1:60" s="94" customFormat="1" ht="24.95" customHeight="1" x14ac:dyDescent="0.35">
      <c r="B120" s="439" t="s">
        <v>70</v>
      </c>
      <c r="C120" s="439"/>
      <c r="D120" s="439"/>
      <c r="E120" s="217"/>
      <c r="F120" s="217"/>
      <c r="G120" s="217"/>
      <c r="H120" s="217"/>
      <c r="I120" s="217"/>
      <c r="J120" s="437" t="s">
        <v>71</v>
      </c>
      <c r="K120" s="437"/>
      <c r="L120" s="437"/>
      <c r="M120" s="437"/>
      <c r="N120" s="437"/>
      <c r="O120" s="217"/>
      <c r="Q120" s="438" t="s">
        <v>72</v>
      </c>
      <c r="R120" s="438"/>
      <c r="S120" s="438"/>
      <c r="V120" s="438" t="s">
        <v>73</v>
      </c>
      <c r="W120" s="438"/>
      <c r="X120" s="438"/>
      <c r="Y120" s="438"/>
      <c r="Z120" s="438"/>
      <c r="AA120" s="438"/>
      <c r="AB120" s="438"/>
      <c r="AC120" s="286"/>
      <c r="AD120" s="286"/>
      <c r="AE120" s="286"/>
      <c r="AF120" s="91"/>
      <c r="AG120" s="85"/>
      <c r="AH120" s="85"/>
      <c r="AJ120" s="440" t="s">
        <v>70</v>
      </c>
      <c r="AK120" s="440"/>
      <c r="AL120" s="286"/>
      <c r="AM120" s="286"/>
      <c r="AP120" s="287"/>
      <c r="AQ120" s="288"/>
      <c r="AR120" s="288"/>
      <c r="AS120" s="288"/>
      <c r="AT120" s="288"/>
      <c r="AU120" s="287"/>
      <c r="AV120" s="85"/>
      <c r="AW120" s="85"/>
      <c r="AX120" s="85"/>
      <c r="BB120" s="85"/>
      <c r="BC120" s="85"/>
      <c r="BD120" s="217"/>
      <c r="BE120" s="289"/>
      <c r="BF120" s="286"/>
      <c r="BG120" s="286"/>
      <c r="BH120" s="286"/>
    </row>
    <row r="121" spans="1:60" s="94" customFormat="1" ht="24.95" customHeight="1" x14ac:dyDescent="0.35">
      <c r="B121" s="290"/>
      <c r="C121" s="290"/>
      <c r="D121" s="219"/>
      <c r="E121" s="219"/>
      <c r="F121" s="219"/>
      <c r="G121" s="219"/>
      <c r="H121" s="217"/>
      <c r="I121" s="217"/>
      <c r="J121" s="217"/>
      <c r="K121" s="85"/>
      <c r="L121" s="290"/>
      <c r="M121" s="290"/>
      <c r="N121" s="290"/>
      <c r="O121" s="219"/>
      <c r="P121" s="290"/>
      <c r="Q121" s="85"/>
      <c r="R121" s="85"/>
      <c r="S121" s="290"/>
      <c r="T121" s="290"/>
      <c r="U121" s="290"/>
      <c r="V121" s="291"/>
      <c r="W121" s="291"/>
      <c r="X121" s="291"/>
      <c r="Y121" s="291"/>
      <c r="Z121" s="291"/>
      <c r="AA121" s="292"/>
      <c r="AB121" s="292"/>
      <c r="AC121" s="292"/>
      <c r="AD121" s="292"/>
      <c r="AE121" s="292"/>
      <c r="AF121" s="91"/>
      <c r="AG121" s="85"/>
      <c r="AH121" s="85"/>
      <c r="AJ121" s="290"/>
      <c r="AK121" s="290"/>
      <c r="AL121" s="293"/>
      <c r="AM121" s="85"/>
      <c r="AN121" s="287"/>
      <c r="AO121" s="287"/>
      <c r="AP121" s="287"/>
      <c r="AQ121" s="287"/>
      <c r="AR121" s="287"/>
      <c r="AS121" s="287"/>
      <c r="AT121" s="287"/>
      <c r="AU121" s="287"/>
      <c r="AV121" s="85"/>
      <c r="AW121" s="85"/>
      <c r="AX121" s="85"/>
      <c r="AY121" s="85"/>
      <c r="AZ121" s="85"/>
      <c r="BA121" s="85"/>
      <c r="BB121" s="85"/>
      <c r="BC121" s="85"/>
      <c r="BD121" s="217"/>
      <c r="BE121" s="217"/>
      <c r="BF121" s="85"/>
      <c r="BH121" s="220"/>
    </row>
    <row r="122" spans="1:60" s="94" customFormat="1" ht="24.95" customHeight="1" x14ac:dyDescent="0.35">
      <c r="A122" s="99"/>
      <c r="B122" s="290"/>
      <c r="D122" s="217"/>
      <c r="E122" s="294"/>
      <c r="F122" s="294"/>
      <c r="G122" s="294"/>
      <c r="H122" s="294"/>
      <c r="I122" s="294"/>
      <c r="J122" s="294"/>
      <c r="K122" s="99"/>
      <c r="L122" s="99"/>
      <c r="M122" s="85"/>
      <c r="N122" s="85"/>
      <c r="O122" s="294"/>
      <c r="P122" s="295"/>
      <c r="Q122" s="85"/>
      <c r="R122" s="85"/>
      <c r="S122" s="85"/>
      <c r="T122" s="99"/>
      <c r="V122" s="221"/>
      <c r="W122" s="296"/>
      <c r="X122" s="296"/>
      <c r="Y122" s="296"/>
      <c r="Z122" s="296"/>
      <c r="AA122" s="85"/>
      <c r="AB122" s="90"/>
      <c r="AC122" s="90"/>
      <c r="AD122" s="90"/>
      <c r="AE122" s="90"/>
      <c r="AF122" s="91"/>
      <c r="AG122" s="85"/>
      <c r="AH122" s="85"/>
      <c r="AI122" s="99"/>
      <c r="AJ122" s="290"/>
      <c r="AL122" s="295"/>
      <c r="AM122" s="85"/>
      <c r="AN122" s="287"/>
      <c r="AO122" s="287"/>
      <c r="AP122" s="287"/>
      <c r="AQ122" s="297"/>
      <c r="AR122" s="297"/>
      <c r="AS122" s="297"/>
      <c r="AT122" s="297"/>
      <c r="AU122" s="287"/>
      <c r="AV122" s="85"/>
      <c r="AW122" s="85"/>
      <c r="AX122" s="85"/>
      <c r="AY122" s="99"/>
      <c r="AZ122" s="99"/>
      <c r="BA122" s="99"/>
      <c r="BB122" s="85"/>
      <c r="BC122" s="85"/>
      <c r="BD122" s="217"/>
      <c r="BE122" s="217"/>
      <c r="BF122" s="85"/>
      <c r="BG122" s="99"/>
    </row>
    <row r="123" spans="1:60" s="94" customFormat="1" ht="24.95" customHeight="1" x14ac:dyDescent="0.35">
      <c r="B123" s="434" t="s">
        <v>123</v>
      </c>
      <c r="C123" s="434"/>
      <c r="D123" s="434"/>
      <c r="E123" s="294"/>
      <c r="F123" s="294"/>
      <c r="G123" s="294"/>
      <c r="H123" s="294"/>
      <c r="I123" s="217"/>
      <c r="J123" s="434" t="s">
        <v>74</v>
      </c>
      <c r="K123" s="434"/>
      <c r="L123" s="434"/>
      <c r="M123" s="434"/>
      <c r="N123" s="434"/>
      <c r="O123" s="294"/>
      <c r="P123" s="99"/>
      <c r="Q123" s="435" t="s">
        <v>75</v>
      </c>
      <c r="R123" s="435"/>
      <c r="S123" s="435"/>
      <c r="T123" s="99"/>
      <c r="U123" s="99"/>
      <c r="V123" s="435" t="s">
        <v>76</v>
      </c>
      <c r="W123" s="435"/>
      <c r="X123" s="435"/>
      <c r="Y123" s="435"/>
      <c r="Z123" s="435"/>
      <c r="AA123" s="435"/>
      <c r="AB123" s="435"/>
      <c r="AC123" s="99"/>
      <c r="AD123" s="99"/>
      <c r="AE123" s="99"/>
      <c r="AF123" s="91"/>
      <c r="AG123" s="85"/>
      <c r="AH123" s="85"/>
      <c r="AJ123" s="436" t="s">
        <v>123</v>
      </c>
      <c r="AK123" s="436"/>
      <c r="AL123" s="298"/>
      <c r="AM123" s="298"/>
      <c r="AN123" s="287"/>
      <c r="AO123" s="287"/>
      <c r="AP123" s="287"/>
      <c r="AQ123" s="297"/>
      <c r="AR123" s="297"/>
      <c r="AS123" s="297"/>
      <c r="AT123" s="297"/>
      <c r="AU123" s="287"/>
      <c r="AV123" s="85"/>
      <c r="AW123" s="85"/>
      <c r="AX123" s="85"/>
      <c r="AY123" s="99"/>
      <c r="AZ123" s="99"/>
      <c r="BA123" s="99"/>
      <c r="BB123" s="85"/>
      <c r="BC123" s="85"/>
      <c r="BD123" s="217"/>
      <c r="BE123" s="294"/>
      <c r="BF123" s="99"/>
      <c r="BG123" s="99"/>
      <c r="BH123" s="99"/>
    </row>
    <row r="124" spans="1:60" s="94" customFormat="1" ht="24.95" customHeight="1" x14ac:dyDescent="0.35">
      <c r="B124" s="437" t="s">
        <v>124</v>
      </c>
      <c r="C124" s="437"/>
      <c r="D124" s="437"/>
      <c r="E124" s="217"/>
      <c r="F124" s="217"/>
      <c r="G124" s="217"/>
      <c r="H124" s="217"/>
      <c r="I124" s="217"/>
      <c r="J124" s="438" t="s">
        <v>125</v>
      </c>
      <c r="K124" s="438"/>
      <c r="L124" s="438"/>
      <c r="M124" s="438"/>
      <c r="N124" s="438"/>
      <c r="O124" s="217"/>
      <c r="Q124" s="438" t="s">
        <v>77</v>
      </c>
      <c r="R124" s="438"/>
      <c r="S124" s="438"/>
      <c r="V124" s="438" t="s">
        <v>78</v>
      </c>
      <c r="W124" s="438"/>
      <c r="X124" s="438"/>
      <c r="Y124" s="438"/>
      <c r="Z124" s="438"/>
      <c r="AA124" s="438"/>
      <c r="AB124" s="438"/>
      <c r="AF124" s="91"/>
      <c r="AG124" s="85"/>
      <c r="AH124" s="85"/>
      <c r="AJ124" s="430" t="s">
        <v>124</v>
      </c>
      <c r="AK124" s="430"/>
      <c r="AL124" s="106"/>
      <c r="AM124" s="106"/>
      <c r="AN124" s="287"/>
      <c r="AO124" s="287"/>
      <c r="AP124" s="287"/>
      <c r="AQ124" s="288"/>
      <c r="AR124" s="288"/>
      <c r="AS124" s="288"/>
      <c r="AT124" s="288"/>
      <c r="AU124" s="287"/>
      <c r="AV124" s="299"/>
      <c r="AW124" s="300"/>
      <c r="AX124" s="300"/>
      <c r="BB124" s="85"/>
      <c r="BC124" s="85"/>
      <c r="BD124" s="217"/>
      <c r="BE124" s="217"/>
    </row>
    <row r="125" spans="1:60" s="29" customFormat="1" ht="24.75" customHeight="1" x14ac:dyDescent="0.35">
      <c r="A125" s="261">
        <v>51</v>
      </c>
      <c r="B125" s="281" t="s">
        <v>66</v>
      </c>
      <c r="C125" s="280" t="s">
        <v>112</v>
      </c>
      <c r="D125" s="16">
        <v>19744</v>
      </c>
      <c r="E125" s="16">
        <v>790</v>
      </c>
      <c r="F125" s="16">
        <f t="shared" si="47"/>
        <v>20534</v>
      </c>
      <c r="G125" s="16">
        <v>914</v>
      </c>
      <c r="H125" s="16">
        <v>0</v>
      </c>
      <c r="I125" s="16">
        <f t="shared" si="48"/>
        <v>21448</v>
      </c>
      <c r="J125" s="16">
        <f t="shared" si="39"/>
        <v>21448</v>
      </c>
      <c r="K125" s="263">
        <f t="shared" si="53"/>
        <v>864.84</v>
      </c>
      <c r="L125" s="264">
        <v>1</v>
      </c>
      <c r="M125" s="264">
        <v>2</v>
      </c>
      <c r="N125" s="264">
        <v>0</v>
      </c>
      <c r="O125" s="16">
        <f>J125-K125</f>
        <v>20583.16</v>
      </c>
      <c r="P125" s="265">
        <v>0</v>
      </c>
      <c r="Q125" s="16">
        <f t="shared" si="55"/>
        <v>6751.6299999999992</v>
      </c>
      <c r="R125" s="16">
        <f t="shared" si="56"/>
        <v>200</v>
      </c>
      <c r="S125" s="16">
        <f t="shared" si="49"/>
        <v>536.20000000000005</v>
      </c>
      <c r="T125" s="266">
        <f t="shared" ref="T125:T132" si="79">SUM(BB125:BF125)</f>
        <v>200</v>
      </c>
      <c r="U125" s="267">
        <f t="shared" si="57"/>
        <v>7687.83</v>
      </c>
      <c r="V125" s="268">
        <f t="shared" si="58"/>
        <v>6448</v>
      </c>
      <c r="W125" s="269">
        <f t="shared" si="59"/>
        <v>6447.33</v>
      </c>
      <c r="X125" s="270"/>
      <c r="Y125" s="270"/>
      <c r="Z125" s="271">
        <f t="shared" ref="Z125" si="80">ROUND(V125+W125,2)</f>
        <v>12895.33</v>
      </c>
      <c r="AA125" s="261">
        <v>51</v>
      </c>
      <c r="AB125" s="272">
        <f t="shared" si="60"/>
        <v>2573.7599999999998</v>
      </c>
      <c r="AC125" s="273">
        <v>0</v>
      </c>
      <c r="AD125" s="16">
        <v>100</v>
      </c>
      <c r="AE125" s="16">
        <f t="shared" si="50"/>
        <v>536.20000000000005</v>
      </c>
      <c r="AF125" s="274">
        <v>200</v>
      </c>
      <c r="AG125" s="275">
        <f t="shared" si="61"/>
        <v>12895.33</v>
      </c>
      <c r="AH125" s="276">
        <f t="shared" si="62"/>
        <v>6447.665</v>
      </c>
      <c r="AI125" s="261">
        <v>51</v>
      </c>
      <c r="AJ125" s="281" t="s">
        <v>66</v>
      </c>
      <c r="AK125" s="280" t="s">
        <v>112</v>
      </c>
      <c r="AL125" s="265">
        <f t="shared" si="63"/>
        <v>0</v>
      </c>
      <c r="AM125" s="273">
        <f t="shared" si="64"/>
        <v>1930.32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2349.08</v>
      </c>
      <c r="AT125" s="16">
        <v>1816.67</v>
      </c>
      <c r="AU125" s="16">
        <v>655.56</v>
      </c>
      <c r="AV125" s="16">
        <f t="shared" si="65"/>
        <v>6751.6299999999992</v>
      </c>
      <c r="AW125" s="277">
        <v>200</v>
      </c>
      <c r="AX125" s="277"/>
      <c r="AY125" s="16">
        <v>0</v>
      </c>
      <c r="AZ125" s="16">
        <f t="shared" si="66"/>
        <v>200</v>
      </c>
      <c r="BA125" s="16">
        <f t="shared" si="51"/>
        <v>536.20000000000005</v>
      </c>
      <c r="BB125" s="16"/>
      <c r="BC125" s="16">
        <v>0</v>
      </c>
      <c r="BD125" s="16">
        <v>100</v>
      </c>
      <c r="BE125" s="16">
        <v>100</v>
      </c>
      <c r="BF125" s="16"/>
      <c r="BG125" s="266">
        <f t="shared" ref="BG125:BG133" si="81">SUM(BB125:BF125)</f>
        <v>200</v>
      </c>
      <c r="BH125" s="278">
        <f t="shared" ref="BH125:BH132" si="82">AL125+AV125+AZ125+BA125+BG125</f>
        <v>7687.829999999999</v>
      </c>
    </row>
    <row r="126" spans="1:60" s="29" customFormat="1" ht="23.1" customHeight="1" x14ac:dyDescent="0.35">
      <c r="A126" s="261"/>
      <c r="B126" s="282"/>
      <c r="C126" s="283"/>
      <c r="D126" s="16"/>
      <c r="E126" s="16"/>
      <c r="F126" s="16">
        <f t="shared" si="47"/>
        <v>0</v>
      </c>
      <c r="G126" s="16"/>
      <c r="H126" s="16"/>
      <c r="I126" s="16">
        <f t="shared" si="48"/>
        <v>0</v>
      </c>
      <c r="J126" s="16">
        <f t="shared" si="39"/>
        <v>0</v>
      </c>
      <c r="K126" s="263">
        <f t="shared" si="53"/>
        <v>0</v>
      </c>
      <c r="L126" s="264"/>
      <c r="M126" s="264"/>
      <c r="N126" s="264"/>
      <c r="O126" s="16">
        <f t="shared" si="54"/>
        <v>0</v>
      </c>
      <c r="P126" s="265"/>
      <c r="Q126" s="16">
        <f t="shared" si="55"/>
        <v>0</v>
      </c>
      <c r="R126" s="16">
        <f t="shared" si="56"/>
        <v>0</v>
      </c>
      <c r="S126" s="16">
        <f t="shared" si="49"/>
        <v>0</v>
      </c>
      <c r="T126" s="266">
        <f t="shared" si="79"/>
        <v>0</v>
      </c>
      <c r="U126" s="267">
        <f t="shared" si="57"/>
        <v>0</v>
      </c>
      <c r="V126" s="268">
        <f t="shared" si="58"/>
        <v>0</v>
      </c>
      <c r="W126" s="269">
        <f t="shared" si="59"/>
        <v>0</v>
      </c>
      <c r="X126" s="270"/>
      <c r="Y126" s="270"/>
      <c r="Z126" s="271"/>
      <c r="AA126" s="261"/>
      <c r="AB126" s="272">
        <f t="shared" si="60"/>
        <v>0</v>
      </c>
      <c r="AC126" s="16"/>
      <c r="AD126" s="16"/>
      <c r="AE126" s="16">
        <f t="shared" si="50"/>
        <v>0</v>
      </c>
      <c r="AF126" s="27"/>
      <c r="AG126" s="275">
        <f t="shared" si="61"/>
        <v>0</v>
      </c>
      <c r="AH126" s="276">
        <f t="shared" si="62"/>
        <v>0</v>
      </c>
      <c r="AI126" s="261"/>
      <c r="AJ126" s="282"/>
      <c r="AK126" s="283"/>
      <c r="AL126" s="265">
        <f t="shared" si="63"/>
        <v>0</v>
      </c>
      <c r="AM126" s="273">
        <f t="shared" si="64"/>
        <v>0</v>
      </c>
      <c r="AN126" s="16"/>
      <c r="AO126" s="16"/>
      <c r="AP126" s="16"/>
      <c r="AQ126" s="16"/>
      <c r="AR126" s="16"/>
      <c r="AS126" s="16"/>
      <c r="AT126" s="16"/>
      <c r="AU126" s="16"/>
      <c r="AV126" s="16">
        <f t="shared" si="65"/>
        <v>0</v>
      </c>
      <c r="AW126" s="277"/>
      <c r="AX126" s="277"/>
      <c r="AY126" s="16"/>
      <c r="AZ126" s="16">
        <f t="shared" si="66"/>
        <v>0</v>
      </c>
      <c r="BA126" s="16">
        <f t="shared" si="51"/>
        <v>0</v>
      </c>
      <c r="BB126" s="16"/>
      <c r="BC126" s="16"/>
      <c r="BD126" s="16"/>
      <c r="BE126" s="16"/>
      <c r="BF126" s="16"/>
      <c r="BG126" s="266">
        <f t="shared" si="81"/>
        <v>0</v>
      </c>
      <c r="BH126" s="278">
        <f t="shared" si="82"/>
        <v>0</v>
      </c>
    </row>
    <row r="127" spans="1:60" s="29" customFormat="1" ht="23.1" customHeight="1" x14ac:dyDescent="0.35">
      <c r="A127" s="261">
        <v>52</v>
      </c>
      <c r="B127" s="262" t="s">
        <v>67</v>
      </c>
      <c r="C127" s="280" t="s">
        <v>46</v>
      </c>
      <c r="D127" s="16">
        <v>14678</v>
      </c>
      <c r="E127" s="16">
        <v>587</v>
      </c>
      <c r="F127" s="16">
        <f t="shared" si="47"/>
        <v>15265</v>
      </c>
      <c r="G127" s="16">
        <v>587</v>
      </c>
      <c r="H127" s="16">
        <v>119</v>
      </c>
      <c r="I127" s="16">
        <f t="shared" si="48"/>
        <v>15852</v>
      </c>
      <c r="J127" s="16">
        <f t="shared" si="39"/>
        <v>15971</v>
      </c>
      <c r="K127" s="263">
        <f t="shared" si="53"/>
        <v>0</v>
      </c>
      <c r="L127" s="264">
        <v>0</v>
      </c>
      <c r="M127" s="264">
        <v>0</v>
      </c>
      <c r="N127" s="264">
        <v>0</v>
      </c>
      <c r="O127" s="16">
        <f t="shared" si="54"/>
        <v>15971</v>
      </c>
      <c r="P127" s="265">
        <v>0</v>
      </c>
      <c r="Q127" s="16">
        <f t="shared" si="55"/>
        <v>3346.6899999999996</v>
      </c>
      <c r="R127" s="16">
        <f t="shared" si="56"/>
        <v>200</v>
      </c>
      <c r="S127" s="16">
        <f t="shared" si="49"/>
        <v>399.27</v>
      </c>
      <c r="T127" s="266">
        <f t="shared" si="79"/>
        <v>7025.04</v>
      </c>
      <c r="U127" s="267">
        <f t="shared" si="57"/>
        <v>10971</v>
      </c>
      <c r="V127" s="268">
        <f t="shared" si="58"/>
        <v>2500</v>
      </c>
      <c r="W127" s="269">
        <f t="shared" si="59"/>
        <v>2500</v>
      </c>
      <c r="X127" s="270"/>
      <c r="Y127" s="270"/>
      <c r="Z127" s="271">
        <f t="shared" ref="Z127:Z131" si="83">ROUND(V127+W127,2)</f>
        <v>5000</v>
      </c>
      <c r="AA127" s="261">
        <v>52</v>
      </c>
      <c r="AB127" s="272">
        <f t="shared" si="60"/>
        <v>1916.52</v>
      </c>
      <c r="AC127" s="273">
        <v>0</v>
      </c>
      <c r="AD127" s="16">
        <v>100</v>
      </c>
      <c r="AE127" s="16">
        <f t="shared" si="50"/>
        <v>399.28</v>
      </c>
      <c r="AF127" s="274">
        <v>200</v>
      </c>
      <c r="AG127" s="275">
        <f t="shared" si="61"/>
        <v>5000</v>
      </c>
      <c r="AH127" s="276">
        <f t="shared" si="62"/>
        <v>2500</v>
      </c>
      <c r="AI127" s="261">
        <v>52</v>
      </c>
      <c r="AJ127" s="262" t="s">
        <v>67</v>
      </c>
      <c r="AK127" s="280" t="s">
        <v>46</v>
      </c>
      <c r="AL127" s="265">
        <f t="shared" si="63"/>
        <v>0</v>
      </c>
      <c r="AM127" s="273">
        <f t="shared" si="64"/>
        <v>1437.3899999999999</v>
      </c>
      <c r="AN127" s="16">
        <v>0</v>
      </c>
      <c r="AO127" s="16">
        <v>100</v>
      </c>
      <c r="AP127" s="16">
        <v>0</v>
      </c>
      <c r="AQ127" s="16">
        <v>0</v>
      </c>
      <c r="AR127" s="16">
        <v>0</v>
      </c>
      <c r="AS127" s="16">
        <v>498.18</v>
      </c>
      <c r="AT127" s="16"/>
      <c r="AU127" s="16">
        <v>1311.12</v>
      </c>
      <c r="AV127" s="16">
        <f t="shared" si="65"/>
        <v>3346.6899999999996</v>
      </c>
      <c r="AW127" s="277">
        <v>200</v>
      </c>
      <c r="AX127" s="277"/>
      <c r="AY127" s="16">
        <v>0</v>
      </c>
      <c r="AZ127" s="16">
        <f t="shared" si="66"/>
        <v>200</v>
      </c>
      <c r="BA127" s="16">
        <f t="shared" si="51"/>
        <v>399.27</v>
      </c>
      <c r="BB127" s="16"/>
      <c r="BC127" s="16">
        <v>3156.75</v>
      </c>
      <c r="BD127" s="16">
        <v>3268.29</v>
      </c>
      <c r="BE127" s="16">
        <v>600</v>
      </c>
      <c r="BF127" s="16"/>
      <c r="BG127" s="266">
        <f t="shared" si="81"/>
        <v>7025.04</v>
      </c>
      <c r="BH127" s="278">
        <f t="shared" si="82"/>
        <v>10971</v>
      </c>
    </row>
    <row r="128" spans="1:60" s="29" customFormat="1" ht="23.1" customHeight="1" x14ac:dyDescent="0.35">
      <c r="A128" s="261"/>
      <c r="B128" s="262"/>
      <c r="C128" s="280"/>
      <c r="D128" s="16"/>
      <c r="E128" s="16"/>
      <c r="F128" s="16">
        <f t="shared" si="47"/>
        <v>0</v>
      </c>
      <c r="G128" s="16"/>
      <c r="H128" s="16" t="s">
        <v>179</v>
      </c>
      <c r="I128" s="16">
        <f t="shared" si="48"/>
        <v>0</v>
      </c>
      <c r="J128" s="304"/>
      <c r="K128" s="263">
        <f t="shared" si="53"/>
        <v>0</v>
      </c>
      <c r="L128" s="264"/>
      <c r="M128" s="264"/>
      <c r="N128" s="264"/>
      <c r="O128" s="16">
        <f t="shared" si="54"/>
        <v>0</v>
      </c>
      <c r="P128" s="265"/>
      <c r="Q128" s="16">
        <f t="shared" si="55"/>
        <v>0</v>
      </c>
      <c r="R128" s="16">
        <f t="shared" si="56"/>
        <v>0</v>
      </c>
      <c r="S128" s="16">
        <f t="shared" si="49"/>
        <v>0</v>
      </c>
      <c r="T128" s="266">
        <f t="shared" si="79"/>
        <v>0</v>
      </c>
      <c r="U128" s="267">
        <f t="shared" si="57"/>
        <v>0</v>
      </c>
      <c r="V128" s="268">
        <f t="shared" si="58"/>
        <v>0</v>
      </c>
      <c r="W128" s="269">
        <f t="shared" si="59"/>
        <v>0</v>
      </c>
      <c r="X128" s="270"/>
      <c r="Y128" s="270"/>
      <c r="Z128" s="271"/>
      <c r="AA128" s="261"/>
      <c r="AB128" s="272">
        <f t="shared" si="60"/>
        <v>0</v>
      </c>
      <c r="AC128" s="273"/>
      <c r="AD128" s="33"/>
      <c r="AE128" s="16">
        <f t="shared" si="50"/>
        <v>0</v>
      </c>
      <c r="AF128" s="27"/>
      <c r="AG128" s="275">
        <f t="shared" si="61"/>
        <v>0</v>
      </c>
      <c r="AH128" s="276">
        <f t="shared" si="62"/>
        <v>0</v>
      </c>
      <c r="AI128" s="261"/>
      <c r="AJ128" s="262"/>
      <c r="AK128" s="280"/>
      <c r="AL128" s="265">
        <f t="shared" si="63"/>
        <v>0</v>
      </c>
      <c r="AM128" s="273">
        <f t="shared" si="64"/>
        <v>0</v>
      </c>
      <c r="AN128" s="16"/>
      <c r="AO128" s="16"/>
      <c r="AP128" s="16"/>
      <c r="AQ128" s="16"/>
      <c r="AR128" s="16"/>
      <c r="AS128" s="16"/>
      <c r="AT128" s="16"/>
      <c r="AU128" s="16"/>
      <c r="AV128" s="16">
        <f t="shared" si="65"/>
        <v>0</v>
      </c>
      <c r="AW128" s="277"/>
      <c r="AX128" s="277"/>
      <c r="AY128" s="16"/>
      <c r="AZ128" s="16">
        <f t="shared" si="66"/>
        <v>0</v>
      </c>
      <c r="BA128" s="16">
        <f t="shared" si="51"/>
        <v>0</v>
      </c>
      <c r="BB128" s="16"/>
      <c r="BC128" s="16"/>
      <c r="BD128" s="16"/>
      <c r="BE128" s="16"/>
      <c r="BF128" s="16"/>
      <c r="BG128" s="266">
        <f t="shared" si="81"/>
        <v>0</v>
      </c>
      <c r="BH128" s="278">
        <f t="shared" si="82"/>
        <v>0</v>
      </c>
    </row>
    <row r="129" spans="1:60" s="29" customFormat="1" ht="23.1" customHeight="1" x14ac:dyDescent="0.35">
      <c r="A129" s="261">
        <v>53</v>
      </c>
      <c r="B129" s="67" t="s">
        <v>126</v>
      </c>
      <c r="C129" s="68" t="s">
        <v>127</v>
      </c>
      <c r="D129" s="16">
        <v>15586</v>
      </c>
      <c r="E129" s="16">
        <v>623</v>
      </c>
      <c r="F129" s="16">
        <f t="shared" si="47"/>
        <v>16209</v>
      </c>
      <c r="G129" s="16">
        <v>624</v>
      </c>
      <c r="H129" s="16">
        <v>0</v>
      </c>
      <c r="I129" s="16">
        <f t="shared" si="48"/>
        <v>16833</v>
      </c>
      <c r="J129" s="16">
        <f t="shared" si="39"/>
        <v>16833</v>
      </c>
      <c r="K129" s="263">
        <f t="shared" si="53"/>
        <v>0</v>
      </c>
      <c r="L129" s="264">
        <v>0</v>
      </c>
      <c r="M129" s="264">
        <v>0</v>
      </c>
      <c r="N129" s="264">
        <v>0</v>
      </c>
      <c r="O129" s="16">
        <f t="shared" si="54"/>
        <v>16833</v>
      </c>
      <c r="P129" s="265">
        <v>0</v>
      </c>
      <c r="Q129" s="16">
        <f t="shared" si="55"/>
        <v>5200.66</v>
      </c>
      <c r="R129" s="16">
        <f t="shared" si="56"/>
        <v>200</v>
      </c>
      <c r="S129" s="16">
        <f t="shared" si="49"/>
        <v>420.82</v>
      </c>
      <c r="T129" s="266">
        <f t="shared" si="79"/>
        <v>6011.52</v>
      </c>
      <c r="U129" s="267">
        <f t="shared" si="57"/>
        <v>11833</v>
      </c>
      <c r="V129" s="268">
        <f t="shared" si="58"/>
        <v>2500</v>
      </c>
      <c r="W129" s="269">
        <f t="shared" si="59"/>
        <v>2500</v>
      </c>
      <c r="X129" s="270"/>
      <c r="Y129" s="270"/>
      <c r="Z129" s="271">
        <f t="shared" ref="Z129" si="84">ROUND(V129+W129,2)</f>
        <v>5000</v>
      </c>
      <c r="AA129" s="261">
        <v>53</v>
      </c>
      <c r="AB129" s="272">
        <f t="shared" si="60"/>
        <v>2019.96</v>
      </c>
      <c r="AC129" s="273">
        <v>0</v>
      </c>
      <c r="AD129" s="16">
        <v>100</v>
      </c>
      <c r="AE129" s="16">
        <f t="shared" si="50"/>
        <v>420.83</v>
      </c>
      <c r="AF129" s="274">
        <v>200</v>
      </c>
      <c r="AG129" s="275">
        <f t="shared" si="61"/>
        <v>5000</v>
      </c>
      <c r="AH129" s="276">
        <f t="shared" si="62"/>
        <v>2500</v>
      </c>
      <c r="AI129" s="261">
        <v>53</v>
      </c>
      <c r="AJ129" s="67" t="s">
        <v>126</v>
      </c>
      <c r="AK129" s="68" t="s">
        <v>127</v>
      </c>
      <c r="AL129" s="265">
        <f t="shared" si="63"/>
        <v>0</v>
      </c>
      <c r="AM129" s="273">
        <f t="shared" si="64"/>
        <v>1514.97</v>
      </c>
      <c r="AN129" s="16">
        <v>0</v>
      </c>
      <c r="AO129" s="16"/>
      <c r="AP129" s="16">
        <v>0</v>
      </c>
      <c r="AQ129" s="16">
        <v>0</v>
      </c>
      <c r="AR129" s="16">
        <v>0</v>
      </c>
      <c r="AS129" s="16">
        <v>2394.42</v>
      </c>
      <c r="AT129" s="16"/>
      <c r="AU129" s="16">
        <v>1291.27</v>
      </c>
      <c r="AV129" s="16">
        <f t="shared" si="65"/>
        <v>5200.66</v>
      </c>
      <c r="AW129" s="277">
        <v>200</v>
      </c>
      <c r="AX129" s="277"/>
      <c r="AY129" s="16">
        <v>0</v>
      </c>
      <c r="AZ129" s="16">
        <f t="shared" si="66"/>
        <v>200</v>
      </c>
      <c r="BA129" s="16">
        <f t="shared" si="51"/>
        <v>420.82</v>
      </c>
      <c r="BB129" s="16"/>
      <c r="BC129" s="16">
        <v>4640.43</v>
      </c>
      <c r="BD129" s="16">
        <v>100</v>
      </c>
      <c r="BE129" s="16">
        <v>1271.0899999999999</v>
      </c>
      <c r="BF129" s="16"/>
      <c r="BG129" s="266">
        <f t="shared" si="81"/>
        <v>6011.52</v>
      </c>
      <c r="BH129" s="278">
        <f t="shared" si="82"/>
        <v>11833</v>
      </c>
    </row>
    <row r="130" spans="1:60" s="29" customFormat="1" ht="23.1" customHeight="1" x14ac:dyDescent="0.35">
      <c r="A130" s="261"/>
      <c r="B130" s="282"/>
      <c r="C130" s="283"/>
      <c r="D130" s="16"/>
      <c r="E130" s="16"/>
      <c r="F130" s="16">
        <f t="shared" si="47"/>
        <v>0</v>
      </c>
      <c r="G130" s="16"/>
      <c r="H130" s="16"/>
      <c r="I130" s="16">
        <f t="shared" si="48"/>
        <v>0</v>
      </c>
      <c r="J130" s="16">
        <f t="shared" si="39"/>
        <v>0</v>
      </c>
      <c r="K130" s="263">
        <f t="shared" si="53"/>
        <v>0</v>
      </c>
      <c r="L130" s="264"/>
      <c r="M130" s="264"/>
      <c r="N130" s="264"/>
      <c r="O130" s="16">
        <f t="shared" si="54"/>
        <v>0</v>
      </c>
      <c r="P130" s="265"/>
      <c r="Q130" s="16">
        <f t="shared" si="55"/>
        <v>0</v>
      </c>
      <c r="R130" s="16">
        <f t="shared" si="56"/>
        <v>0</v>
      </c>
      <c r="S130" s="16">
        <f t="shared" si="49"/>
        <v>0</v>
      </c>
      <c r="T130" s="266">
        <f t="shared" si="79"/>
        <v>0</v>
      </c>
      <c r="U130" s="267">
        <f t="shared" si="57"/>
        <v>0</v>
      </c>
      <c r="V130" s="268">
        <f t="shared" si="58"/>
        <v>0</v>
      </c>
      <c r="W130" s="269">
        <f t="shared" si="59"/>
        <v>0</v>
      </c>
      <c r="X130" s="270"/>
      <c r="Y130" s="270"/>
      <c r="Z130" s="271"/>
      <c r="AA130" s="261"/>
      <c r="AB130" s="272">
        <f t="shared" si="60"/>
        <v>0</v>
      </c>
      <c r="AC130" s="16"/>
      <c r="AD130" s="33"/>
      <c r="AE130" s="16">
        <f t="shared" si="50"/>
        <v>0</v>
      </c>
      <c r="AF130" s="27"/>
      <c r="AG130" s="275">
        <f t="shared" si="61"/>
        <v>0</v>
      </c>
      <c r="AH130" s="276">
        <f t="shared" si="62"/>
        <v>0</v>
      </c>
      <c r="AI130" s="261"/>
      <c r="AJ130" s="282"/>
      <c r="AK130" s="283"/>
      <c r="AL130" s="265">
        <f t="shared" si="63"/>
        <v>0</v>
      </c>
      <c r="AM130" s="273">
        <f t="shared" si="64"/>
        <v>0</v>
      </c>
      <c r="AN130" s="16"/>
      <c r="AO130" s="16"/>
      <c r="AP130" s="16"/>
      <c r="AQ130" s="16"/>
      <c r="AR130" s="16"/>
      <c r="AS130" s="16"/>
      <c r="AT130" s="16"/>
      <c r="AU130" s="16"/>
      <c r="AV130" s="16">
        <f t="shared" si="65"/>
        <v>0</v>
      </c>
      <c r="AW130" s="277"/>
      <c r="AX130" s="277"/>
      <c r="AY130" s="16"/>
      <c r="AZ130" s="16">
        <f t="shared" si="66"/>
        <v>0</v>
      </c>
      <c r="BA130" s="16">
        <f t="shared" si="51"/>
        <v>0</v>
      </c>
      <c r="BB130" s="16"/>
      <c r="BC130" s="16"/>
      <c r="BD130" s="16"/>
      <c r="BE130" s="16"/>
      <c r="BF130" s="16"/>
      <c r="BG130" s="266">
        <f t="shared" si="81"/>
        <v>0</v>
      </c>
      <c r="BH130" s="278">
        <f t="shared" si="82"/>
        <v>0</v>
      </c>
    </row>
    <row r="131" spans="1:60" s="29" customFormat="1" ht="23.1" customHeight="1" x14ac:dyDescent="0.35">
      <c r="A131" s="261">
        <v>54</v>
      </c>
      <c r="B131" s="281" t="s">
        <v>68</v>
      </c>
      <c r="C131" s="280" t="s">
        <v>46</v>
      </c>
      <c r="D131" s="16">
        <v>15136</v>
      </c>
      <c r="E131" s="16">
        <v>605</v>
      </c>
      <c r="F131" s="16">
        <f t="shared" si="47"/>
        <v>15741</v>
      </c>
      <c r="G131" s="16">
        <v>588</v>
      </c>
      <c r="H131" s="16">
        <v>119</v>
      </c>
      <c r="I131" s="16">
        <f t="shared" si="48"/>
        <v>16329</v>
      </c>
      <c r="J131" s="16">
        <f t="shared" si="39"/>
        <v>16448</v>
      </c>
      <c r="K131" s="263">
        <f t="shared" si="53"/>
        <v>0</v>
      </c>
      <c r="L131" s="264">
        <v>0</v>
      </c>
      <c r="M131" s="264">
        <v>0</v>
      </c>
      <c r="N131" s="264">
        <v>0</v>
      </c>
      <c r="O131" s="16">
        <f>J131-K131</f>
        <v>16448</v>
      </c>
      <c r="P131" s="265">
        <v>0</v>
      </c>
      <c r="Q131" s="16">
        <f t="shared" si="55"/>
        <v>4941.1000000000004</v>
      </c>
      <c r="R131" s="16">
        <f t="shared" si="56"/>
        <v>1581.78</v>
      </c>
      <c r="S131" s="16">
        <f t="shared" si="49"/>
        <v>411.2</v>
      </c>
      <c r="T131" s="266">
        <f t="shared" si="79"/>
        <v>4513.92</v>
      </c>
      <c r="U131" s="267">
        <f t="shared" si="57"/>
        <v>11448</v>
      </c>
      <c r="V131" s="268">
        <f t="shared" si="58"/>
        <v>2500</v>
      </c>
      <c r="W131" s="269">
        <f t="shared" si="59"/>
        <v>2500</v>
      </c>
      <c r="X131" s="270"/>
      <c r="Y131" s="270"/>
      <c r="Z131" s="271">
        <f t="shared" si="83"/>
        <v>5000</v>
      </c>
      <c r="AA131" s="261">
        <v>54</v>
      </c>
      <c r="AB131" s="272">
        <f t="shared" si="60"/>
        <v>1973.76</v>
      </c>
      <c r="AC131" s="273">
        <v>0</v>
      </c>
      <c r="AD131" s="16">
        <v>100</v>
      </c>
      <c r="AE131" s="16">
        <f t="shared" si="50"/>
        <v>411.2</v>
      </c>
      <c r="AF131" s="274">
        <v>200</v>
      </c>
      <c r="AG131" s="275">
        <f t="shared" si="61"/>
        <v>5000</v>
      </c>
      <c r="AH131" s="276">
        <f t="shared" si="62"/>
        <v>2500</v>
      </c>
      <c r="AI131" s="261">
        <v>54</v>
      </c>
      <c r="AJ131" s="281" t="s">
        <v>68</v>
      </c>
      <c r="AK131" s="280" t="s">
        <v>46</v>
      </c>
      <c r="AL131" s="265">
        <f t="shared" si="63"/>
        <v>0</v>
      </c>
      <c r="AM131" s="273">
        <f t="shared" si="64"/>
        <v>1480.32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2213.9</v>
      </c>
      <c r="AT131" s="16"/>
      <c r="AU131" s="16">
        <v>1246.8800000000001</v>
      </c>
      <c r="AV131" s="16">
        <f t="shared" si="65"/>
        <v>4941.1000000000004</v>
      </c>
      <c r="AW131" s="277">
        <v>200</v>
      </c>
      <c r="AX131" s="277"/>
      <c r="AY131" s="16">
        <v>1381.78</v>
      </c>
      <c r="AZ131" s="16">
        <f t="shared" si="66"/>
        <v>1581.78</v>
      </c>
      <c r="BA131" s="16">
        <f t="shared" si="51"/>
        <v>411.2</v>
      </c>
      <c r="BB131" s="16">
        <v>0</v>
      </c>
      <c r="BC131" s="16">
        <v>0</v>
      </c>
      <c r="BD131" s="16">
        <v>1913.92</v>
      </c>
      <c r="BE131" s="16">
        <v>2600</v>
      </c>
      <c r="BF131" s="16">
        <v>0</v>
      </c>
      <c r="BG131" s="266">
        <f t="shared" si="81"/>
        <v>4513.92</v>
      </c>
      <c r="BH131" s="278">
        <f t="shared" si="82"/>
        <v>11448</v>
      </c>
    </row>
    <row r="132" spans="1:60" s="29" customFormat="1" ht="23.1" customHeight="1" thickBot="1" x14ac:dyDescent="0.4">
      <c r="A132" s="261"/>
      <c r="B132" s="305"/>
      <c r="C132" s="306"/>
      <c r="D132" s="307"/>
      <c r="E132" s="307"/>
      <c r="F132" s="307"/>
      <c r="G132" s="307"/>
      <c r="H132" s="16" t="s">
        <v>179</v>
      </c>
      <c r="I132" s="16">
        <f>SUM(D132:H132)</f>
        <v>0</v>
      </c>
      <c r="J132" s="16">
        <f t="shared" ref="J132" si="85">I132</f>
        <v>0</v>
      </c>
      <c r="K132" s="263">
        <f t="shared" si="53"/>
        <v>0</v>
      </c>
      <c r="L132" s="308"/>
      <c r="M132" s="308"/>
      <c r="N132" s="308"/>
      <c r="O132" s="307"/>
      <c r="P132" s="309"/>
      <c r="Q132" s="16">
        <f t="shared" si="55"/>
        <v>0</v>
      </c>
      <c r="R132" s="16">
        <f t="shared" si="56"/>
        <v>0</v>
      </c>
      <c r="S132" s="16">
        <f t="shared" si="49"/>
        <v>0</v>
      </c>
      <c r="T132" s="266">
        <f t="shared" si="79"/>
        <v>0</v>
      </c>
      <c r="U132" s="267">
        <f t="shared" si="57"/>
        <v>0</v>
      </c>
      <c r="V132" s="268">
        <f t="shared" si="58"/>
        <v>0</v>
      </c>
      <c r="W132" s="269">
        <f t="shared" si="59"/>
        <v>0</v>
      </c>
      <c r="X132" s="310"/>
      <c r="Y132" s="310"/>
      <c r="Z132" s="311"/>
      <c r="AA132" s="312"/>
      <c r="AB132" s="272">
        <f t="shared" si="60"/>
        <v>0</v>
      </c>
      <c r="AC132" s="313"/>
      <c r="AD132" s="307"/>
      <c r="AE132" s="16">
        <f t="shared" si="50"/>
        <v>0</v>
      </c>
      <c r="AF132" s="314"/>
      <c r="AG132" s="275">
        <f t="shared" si="61"/>
        <v>0</v>
      </c>
      <c r="AH132" s="276">
        <f t="shared" si="62"/>
        <v>0</v>
      </c>
      <c r="AI132" s="315"/>
      <c r="AJ132" s="316"/>
      <c r="AK132" s="317"/>
      <c r="AL132" s="318"/>
      <c r="AM132" s="319">
        <f t="shared" si="64"/>
        <v>0</v>
      </c>
      <c r="AN132" s="320"/>
      <c r="AO132" s="320"/>
      <c r="AP132" s="320"/>
      <c r="AQ132" s="320"/>
      <c r="AR132" s="320"/>
      <c r="AS132" s="320"/>
      <c r="AT132" s="320"/>
      <c r="AU132" s="320"/>
      <c r="AV132" s="320">
        <f t="shared" si="65"/>
        <v>0</v>
      </c>
      <c r="AW132" s="321"/>
      <c r="AX132" s="321"/>
      <c r="AY132" s="320"/>
      <c r="AZ132" s="320">
        <f t="shared" si="66"/>
        <v>0</v>
      </c>
      <c r="BA132" s="320">
        <f t="shared" si="51"/>
        <v>0</v>
      </c>
      <c r="BB132" s="320"/>
      <c r="BC132" s="320"/>
      <c r="BD132" s="320"/>
      <c r="BE132" s="320"/>
      <c r="BF132" s="320"/>
      <c r="BG132" s="322">
        <f t="shared" si="81"/>
        <v>0</v>
      </c>
      <c r="BH132" s="323">
        <f t="shared" si="82"/>
        <v>0</v>
      </c>
    </row>
    <row r="133" spans="1:60" s="29" customFormat="1" ht="24.95" customHeight="1" x14ac:dyDescent="0.35">
      <c r="A133" s="324"/>
      <c r="B133" s="61"/>
      <c r="C133" s="61"/>
      <c r="D133" s="56"/>
      <c r="E133" s="56"/>
      <c r="F133" s="56"/>
      <c r="G133" s="56"/>
      <c r="H133" s="56"/>
      <c r="I133" s="56"/>
      <c r="J133" s="56" t="s">
        <v>1</v>
      </c>
      <c r="K133" s="61"/>
      <c r="L133" s="61"/>
      <c r="M133" s="61"/>
      <c r="N133" s="61"/>
      <c r="O133" s="56" t="s">
        <v>1</v>
      </c>
      <c r="P133" s="325"/>
      <c r="Q133" s="326"/>
      <c r="R133" s="326"/>
      <c r="S133" s="326"/>
      <c r="T133" s="327"/>
      <c r="U133" s="328"/>
      <c r="V133" s="329" t="s">
        <v>1</v>
      </c>
      <c r="W133" s="330"/>
      <c r="X133" s="331"/>
      <c r="Y133" s="331"/>
      <c r="Z133" s="332"/>
      <c r="AA133" s="333"/>
      <c r="AB133" s="334"/>
      <c r="AC133" s="61"/>
      <c r="AD133" s="55"/>
      <c r="AE133" s="56"/>
      <c r="AF133" s="57"/>
      <c r="AG133" s="275"/>
      <c r="AH133" s="276"/>
      <c r="AI133" s="324"/>
      <c r="AJ133" s="61"/>
      <c r="AK133" s="61"/>
      <c r="AL133" s="325"/>
      <c r="AM133" s="326"/>
      <c r="AN133" s="335"/>
      <c r="AO133" s="335"/>
      <c r="AP133" s="335"/>
      <c r="AQ133" s="335"/>
      <c r="AR133" s="335"/>
      <c r="AS133" s="335"/>
      <c r="AT133" s="335"/>
      <c r="AU133" s="335"/>
      <c r="AV133" s="326"/>
      <c r="AW133" s="326"/>
      <c r="AX133" s="326"/>
      <c r="AY133" s="326"/>
      <c r="AZ133" s="326"/>
      <c r="BA133" s="326"/>
      <c r="BB133" s="326"/>
      <c r="BC133" s="326"/>
      <c r="BD133" s="335"/>
      <c r="BE133" s="335"/>
      <c r="BF133" s="326"/>
      <c r="BG133" s="327">
        <f t="shared" si="81"/>
        <v>0</v>
      </c>
      <c r="BH133" s="336"/>
    </row>
    <row r="134" spans="1:60" s="343" customFormat="1" ht="24.95" customHeight="1" x14ac:dyDescent="0.35">
      <c r="A134" s="337"/>
      <c r="B134" s="338" t="s">
        <v>69</v>
      </c>
      <c r="C134" s="339"/>
      <c r="D134" s="339">
        <f t="shared" ref="D134:K134" si="86">SUM(D12:D132)</f>
        <v>1513065</v>
      </c>
      <c r="E134" s="339">
        <f t="shared" si="86"/>
        <v>69977</v>
      </c>
      <c r="F134" s="339">
        <f t="shared" si="86"/>
        <v>1583042</v>
      </c>
      <c r="G134" s="339">
        <f t="shared" si="86"/>
        <v>70228</v>
      </c>
      <c r="H134" s="339">
        <f t="shared" si="86"/>
        <v>1566</v>
      </c>
      <c r="I134" s="339">
        <f t="shared" si="86"/>
        <v>1653270</v>
      </c>
      <c r="J134" s="339">
        <f t="shared" si="86"/>
        <v>1654836</v>
      </c>
      <c r="K134" s="339">
        <f t="shared" si="86"/>
        <v>2178.94</v>
      </c>
      <c r="L134" s="339"/>
      <c r="M134" s="339"/>
      <c r="N134" s="339"/>
      <c r="O134" s="339">
        <f t="shared" ref="O134:Z134" si="87">SUM(O12:O132)</f>
        <v>1652657.0599999998</v>
      </c>
      <c r="P134" s="339">
        <f t="shared" si="87"/>
        <v>96185.50999999998</v>
      </c>
      <c r="Q134" s="339">
        <f t="shared" si="87"/>
        <v>334126.47999999986</v>
      </c>
      <c r="R134" s="339">
        <f t="shared" si="87"/>
        <v>26670.699999999997</v>
      </c>
      <c r="S134" s="339">
        <f t="shared" si="87"/>
        <v>40272.159999999974</v>
      </c>
      <c r="T134" s="339">
        <f t="shared" si="87"/>
        <v>188699.71000000005</v>
      </c>
      <c r="U134" s="339">
        <f t="shared" si="87"/>
        <v>685954.55999999994</v>
      </c>
      <c r="V134" s="339">
        <f t="shared" si="87"/>
        <v>483351</v>
      </c>
      <c r="W134" s="339">
        <f t="shared" si="87"/>
        <v>483351.5</v>
      </c>
      <c r="X134" s="339">
        <f t="shared" si="87"/>
        <v>0</v>
      </c>
      <c r="Y134" s="339">
        <f t="shared" si="87"/>
        <v>0</v>
      </c>
      <c r="Z134" s="340">
        <f t="shared" si="87"/>
        <v>607866.54999999993</v>
      </c>
      <c r="AA134" s="341"/>
      <c r="AB134" s="342">
        <f t="shared" ref="AB134:AH134" si="88">SUM(AB12:AB132)</f>
        <v>198580.32000000004</v>
      </c>
      <c r="AC134" s="339">
        <f t="shared" si="88"/>
        <v>0</v>
      </c>
      <c r="AD134" s="339">
        <f t="shared" si="88"/>
        <v>5400</v>
      </c>
      <c r="AE134" s="339">
        <f t="shared" si="88"/>
        <v>40272.339999999997</v>
      </c>
      <c r="AF134" s="339">
        <f t="shared" si="88"/>
        <v>10800</v>
      </c>
      <c r="AG134" s="339">
        <f t="shared" si="88"/>
        <v>966702.50000000023</v>
      </c>
      <c r="AH134" s="339">
        <f t="shared" si="88"/>
        <v>483351.25000000012</v>
      </c>
      <c r="AI134" s="339"/>
      <c r="AJ134" s="339"/>
      <c r="AK134" s="339"/>
      <c r="AL134" s="339">
        <f t="shared" ref="AL134:BH134" si="89">SUM(AL12:AL132)</f>
        <v>96185.50999999998</v>
      </c>
      <c r="AM134" s="339">
        <f t="shared" si="89"/>
        <v>148935.24000000008</v>
      </c>
      <c r="AN134" s="339">
        <f t="shared" si="89"/>
        <v>10153.540000000001</v>
      </c>
      <c r="AO134" s="339">
        <f t="shared" si="89"/>
        <v>1600</v>
      </c>
      <c r="AP134" s="339">
        <f t="shared" si="89"/>
        <v>19268.88</v>
      </c>
      <c r="AQ134" s="339">
        <f t="shared" si="89"/>
        <v>0</v>
      </c>
      <c r="AR134" s="339">
        <f t="shared" si="89"/>
        <v>0</v>
      </c>
      <c r="AS134" s="339">
        <f t="shared" si="89"/>
        <v>125521.51999999999</v>
      </c>
      <c r="AT134" s="339">
        <f t="shared" si="89"/>
        <v>16820.830000000002</v>
      </c>
      <c r="AU134" s="339">
        <f t="shared" si="89"/>
        <v>11826.470000000001</v>
      </c>
      <c r="AV134" s="339">
        <f t="shared" si="89"/>
        <v>334126.47999999986</v>
      </c>
      <c r="AW134" s="339">
        <f t="shared" si="89"/>
        <v>11400</v>
      </c>
      <c r="AX134" s="339">
        <f t="shared" si="89"/>
        <v>1500</v>
      </c>
      <c r="AY134" s="339">
        <f t="shared" si="89"/>
        <v>13770.699999999999</v>
      </c>
      <c r="AZ134" s="339">
        <f t="shared" si="89"/>
        <v>26670.699999999997</v>
      </c>
      <c r="BA134" s="339">
        <f t="shared" si="89"/>
        <v>40272.159999999974</v>
      </c>
      <c r="BB134" s="339">
        <f t="shared" si="89"/>
        <v>0</v>
      </c>
      <c r="BC134" s="339">
        <f t="shared" si="89"/>
        <v>148922.11000000002</v>
      </c>
      <c r="BD134" s="339">
        <f t="shared" si="89"/>
        <v>25203.46</v>
      </c>
      <c r="BE134" s="339">
        <f t="shared" si="89"/>
        <v>14086.14</v>
      </c>
      <c r="BF134" s="339">
        <f t="shared" si="89"/>
        <v>488</v>
      </c>
      <c r="BG134" s="339">
        <f t="shared" si="89"/>
        <v>188699.71000000005</v>
      </c>
      <c r="BH134" s="339">
        <f t="shared" si="89"/>
        <v>685954.55999999994</v>
      </c>
    </row>
    <row r="135" spans="1:60" s="29" customFormat="1" ht="24.95" customHeight="1" thickBot="1" x14ac:dyDescent="0.4">
      <c r="A135" s="344"/>
      <c r="B135" s="345"/>
      <c r="C135" s="346"/>
      <c r="D135" s="320"/>
      <c r="E135" s="320"/>
      <c r="F135" s="320"/>
      <c r="G135" s="320"/>
      <c r="H135" s="320"/>
      <c r="I135" s="320"/>
      <c r="J135" s="320"/>
      <c r="K135" s="72"/>
      <c r="L135" s="72"/>
      <c r="M135" s="72"/>
      <c r="N135" s="72"/>
      <c r="O135" s="320"/>
      <c r="P135" s="318"/>
      <c r="Q135" s="72"/>
      <c r="R135" s="72"/>
      <c r="S135" s="72"/>
      <c r="T135" s="72"/>
      <c r="U135" s="347"/>
      <c r="V135" s="348"/>
      <c r="W135" s="349" t="s">
        <v>1</v>
      </c>
      <c r="X135" s="350"/>
      <c r="Y135" s="350"/>
      <c r="Z135" s="351"/>
      <c r="AA135" s="352"/>
      <c r="AB135" s="353"/>
      <c r="AC135" s="72"/>
      <c r="AD135" s="72"/>
      <c r="AE135" s="72"/>
      <c r="AF135" s="81"/>
      <c r="AG135" s="275"/>
      <c r="AH135" s="276"/>
      <c r="AI135" s="344"/>
      <c r="AJ135" s="345"/>
      <c r="AK135" s="346"/>
      <c r="AL135" s="318"/>
      <c r="AM135" s="72"/>
      <c r="AN135" s="320"/>
      <c r="AO135" s="320"/>
      <c r="AP135" s="320"/>
      <c r="AQ135" s="320"/>
      <c r="AR135" s="320"/>
      <c r="AS135" s="320"/>
      <c r="AT135" s="320"/>
      <c r="AU135" s="320"/>
      <c r="AV135" s="72"/>
      <c r="AW135" s="72"/>
      <c r="AX135" s="72"/>
      <c r="AY135" s="72"/>
      <c r="AZ135" s="72"/>
      <c r="BA135" s="72"/>
      <c r="BB135" s="72"/>
      <c r="BC135" s="72"/>
      <c r="BD135" s="320"/>
      <c r="BE135" s="320"/>
      <c r="BF135" s="72"/>
      <c r="BG135" s="72"/>
      <c r="BH135" s="354"/>
    </row>
    <row r="136" spans="1:60" s="94" customFormat="1" ht="24.95" customHeight="1" x14ac:dyDescent="0.35">
      <c r="B136" s="290"/>
      <c r="D136" s="217"/>
      <c r="E136" s="217"/>
      <c r="F136" s="217"/>
      <c r="G136" s="217"/>
      <c r="H136" s="217"/>
      <c r="I136" s="217"/>
      <c r="J136" s="217"/>
      <c r="K136" s="85"/>
      <c r="L136" s="85"/>
      <c r="M136" s="85"/>
      <c r="N136" s="85"/>
      <c r="O136" s="217"/>
      <c r="P136" s="293"/>
      <c r="Q136" s="85"/>
      <c r="R136" s="85"/>
      <c r="S136" s="85"/>
      <c r="U136" s="220"/>
      <c r="V136" s="291"/>
      <c r="W136" s="291" t="s">
        <v>1</v>
      </c>
      <c r="X136" s="291"/>
      <c r="Y136" s="291"/>
      <c r="Z136" s="291"/>
      <c r="AA136" s="85"/>
      <c r="AB136" s="355" t="s">
        <v>1</v>
      </c>
      <c r="AC136" s="355"/>
      <c r="AD136" s="90" t="s">
        <v>1</v>
      </c>
      <c r="AE136" s="90"/>
      <c r="AF136" s="91"/>
      <c r="AG136" s="85"/>
      <c r="AH136" s="85"/>
      <c r="AJ136" s="290"/>
      <c r="AL136" s="293"/>
      <c r="AM136" s="85"/>
      <c r="AN136" s="287"/>
      <c r="AO136" s="287"/>
      <c r="AP136" s="287"/>
      <c r="AQ136" s="287"/>
      <c r="AR136" s="287"/>
      <c r="AS136" s="287"/>
      <c r="AT136" s="287"/>
      <c r="AU136" s="287"/>
      <c r="AV136" s="85"/>
      <c r="AW136" s="85"/>
      <c r="AX136" s="85"/>
      <c r="AY136" s="85"/>
      <c r="AZ136" s="85"/>
      <c r="BA136" s="85"/>
      <c r="BB136" s="85"/>
      <c r="BC136" s="85"/>
      <c r="BD136" s="217"/>
      <c r="BE136" s="217"/>
      <c r="BF136" s="85"/>
      <c r="BH136" s="220"/>
    </row>
    <row r="137" spans="1:60" s="94" customFormat="1" ht="24.95" customHeight="1" x14ac:dyDescent="0.35">
      <c r="B137" s="439" t="s">
        <v>70</v>
      </c>
      <c r="C137" s="439"/>
      <c r="D137" s="439"/>
      <c r="E137" s="217"/>
      <c r="F137" s="217"/>
      <c r="G137" s="217"/>
      <c r="H137" s="217"/>
      <c r="I137" s="217"/>
      <c r="J137" s="437" t="s">
        <v>71</v>
      </c>
      <c r="K137" s="437"/>
      <c r="L137" s="437"/>
      <c r="M137" s="437"/>
      <c r="N137" s="437"/>
      <c r="O137" s="217"/>
      <c r="Q137" s="438" t="s">
        <v>72</v>
      </c>
      <c r="R137" s="438"/>
      <c r="S137" s="438"/>
      <c r="V137" s="438" t="s">
        <v>73</v>
      </c>
      <c r="W137" s="438"/>
      <c r="X137" s="438"/>
      <c r="Y137" s="438"/>
      <c r="Z137" s="438"/>
      <c r="AA137" s="438"/>
      <c r="AB137" s="438"/>
      <c r="AC137" s="286"/>
      <c r="AD137" s="286"/>
      <c r="AE137" s="286"/>
      <c r="AF137" s="91"/>
      <c r="AG137" s="85"/>
      <c r="AH137" s="85"/>
      <c r="AJ137" s="440" t="s">
        <v>70</v>
      </c>
      <c r="AK137" s="440"/>
      <c r="AL137" s="286"/>
      <c r="AM137" s="286"/>
      <c r="AP137" s="287"/>
      <c r="AQ137" s="288"/>
      <c r="AR137" s="288"/>
      <c r="AS137" s="288"/>
      <c r="AT137" s="288"/>
      <c r="AU137" s="287"/>
      <c r="AV137" s="85"/>
      <c r="AW137" s="85"/>
      <c r="AX137" s="85"/>
      <c r="BB137" s="85"/>
      <c r="BC137" s="85"/>
      <c r="BD137" s="217"/>
      <c r="BE137" s="289"/>
      <c r="BF137" s="286"/>
      <c r="BG137" s="286"/>
      <c r="BH137" s="286"/>
    </row>
    <row r="138" spans="1:60" s="94" customFormat="1" ht="24.95" customHeight="1" x14ac:dyDescent="0.35">
      <c r="B138" s="290"/>
      <c r="C138" s="290"/>
      <c r="D138" s="219"/>
      <c r="E138" s="219"/>
      <c r="F138" s="219"/>
      <c r="G138" s="219"/>
      <c r="H138" s="217"/>
      <c r="I138" s="217"/>
      <c r="J138" s="217"/>
      <c r="K138" s="85"/>
      <c r="L138" s="290"/>
      <c r="M138" s="290"/>
      <c r="N138" s="290"/>
      <c r="O138" s="219"/>
      <c r="P138" s="290"/>
      <c r="Q138" s="85"/>
      <c r="R138" s="85"/>
      <c r="S138" s="290"/>
      <c r="T138" s="290"/>
      <c r="U138" s="290"/>
      <c r="V138" s="291"/>
      <c r="W138" s="291"/>
      <c r="X138" s="291"/>
      <c r="Y138" s="291"/>
      <c r="Z138" s="291"/>
      <c r="AA138" s="292"/>
      <c r="AB138" s="292"/>
      <c r="AC138" s="292"/>
      <c r="AD138" s="292"/>
      <c r="AE138" s="292"/>
      <c r="AF138" s="91"/>
      <c r="AG138" s="85"/>
      <c r="AH138" s="85"/>
      <c r="AJ138" s="290"/>
      <c r="AK138" s="290"/>
      <c r="AL138" s="293"/>
      <c r="AM138" s="85"/>
      <c r="AN138" s="287"/>
      <c r="AO138" s="287"/>
      <c r="AP138" s="287"/>
      <c r="AQ138" s="287"/>
      <c r="AR138" s="287"/>
      <c r="AS138" s="287"/>
      <c r="AT138" s="287"/>
      <c r="AU138" s="287"/>
      <c r="AV138" s="85"/>
      <c r="AW138" s="85"/>
      <c r="AX138" s="85"/>
      <c r="AY138" s="85"/>
      <c r="AZ138" s="85"/>
      <c r="BA138" s="85"/>
      <c r="BB138" s="85"/>
      <c r="BC138" s="85"/>
      <c r="BD138" s="217"/>
      <c r="BE138" s="217"/>
      <c r="BF138" s="85"/>
      <c r="BH138" s="220"/>
    </row>
    <row r="139" spans="1:60" s="94" customFormat="1" ht="24.95" customHeight="1" x14ac:dyDescent="0.35">
      <c r="A139" s="99"/>
      <c r="B139" s="290"/>
      <c r="D139" s="217"/>
      <c r="E139" s="294"/>
      <c r="F139" s="294"/>
      <c r="G139" s="294"/>
      <c r="H139" s="294"/>
      <c r="I139" s="294"/>
      <c r="J139" s="294"/>
      <c r="K139" s="99"/>
      <c r="L139" s="99"/>
      <c r="M139" s="85"/>
      <c r="N139" s="85"/>
      <c r="O139" s="294"/>
      <c r="P139" s="295"/>
      <c r="Q139" s="85"/>
      <c r="R139" s="85"/>
      <c r="S139" s="85"/>
      <c r="T139" s="99"/>
      <c r="V139" s="221"/>
      <c r="W139" s="296"/>
      <c r="X139" s="296"/>
      <c r="Y139" s="296"/>
      <c r="Z139" s="296"/>
      <c r="AA139" s="85"/>
      <c r="AB139" s="90"/>
      <c r="AC139" s="90"/>
      <c r="AD139" s="90"/>
      <c r="AE139" s="90"/>
      <c r="AF139" s="91"/>
      <c r="AG139" s="85"/>
      <c r="AH139" s="85"/>
      <c r="AI139" s="99"/>
      <c r="AJ139" s="290"/>
      <c r="AL139" s="295"/>
      <c r="AM139" s="85"/>
      <c r="AN139" s="287"/>
      <c r="AO139" s="287"/>
      <c r="AP139" s="287"/>
      <c r="AQ139" s="297"/>
      <c r="AR139" s="297"/>
      <c r="AS139" s="297"/>
      <c r="AT139" s="297"/>
      <c r="AU139" s="287"/>
      <c r="AV139" s="85"/>
      <c r="AW139" s="85"/>
      <c r="AX139" s="85"/>
      <c r="AY139" s="99"/>
      <c r="AZ139" s="99"/>
      <c r="BA139" s="99"/>
      <c r="BB139" s="85"/>
      <c r="BC139" s="85"/>
      <c r="BD139" s="217"/>
      <c r="BE139" s="217"/>
      <c r="BF139" s="85"/>
      <c r="BG139" s="99"/>
    </row>
    <row r="140" spans="1:60" s="94" customFormat="1" ht="24.95" customHeight="1" x14ac:dyDescent="0.35">
      <c r="B140" s="434" t="s">
        <v>123</v>
      </c>
      <c r="C140" s="434"/>
      <c r="D140" s="434"/>
      <c r="E140" s="294"/>
      <c r="F140" s="294"/>
      <c r="G140" s="294"/>
      <c r="H140" s="294"/>
      <c r="I140" s="217"/>
      <c r="J140" s="434" t="s">
        <v>74</v>
      </c>
      <c r="K140" s="434"/>
      <c r="L140" s="434"/>
      <c r="M140" s="434"/>
      <c r="N140" s="434"/>
      <c r="O140" s="294"/>
      <c r="P140" s="99"/>
      <c r="Q140" s="435" t="s">
        <v>75</v>
      </c>
      <c r="R140" s="435"/>
      <c r="S140" s="435"/>
      <c r="T140" s="99"/>
      <c r="U140" s="99"/>
      <c r="V140" s="435" t="s">
        <v>76</v>
      </c>
      <c r="W140" s="435"/>
      <c r="X140" s="435"/>
      <c r="Y140" s="435"/>
      <c r="Z140" s="435"/>
      <c r="AA140" s="435"/>
      <c r="AB140" s="435"/>
      <c r="AC140" s="99"/>
      <c r="AD140" s="99"/>
      <c r="AE140" s="99"/>
      <c r="AF140" s="91"/>
      <c r="AG140" s="85"/>
      <c r="AH140" s="85"/>
      <c r="AJ140" s="436" t="s">
        <v>123</v>
      </c>
      <c r="AK140" s="436"/>
      <c r="AL140" s="298"/>
      <c r="AM140" s="298"/>
      <c r="AN140" s="287"/>
      <c r="AO140" s="287"/>
      <c r="AP140" s="287"/>
      <c r="AQ140" s="297"/>
      <c r="AR140" s="297"/>
      <c r="AS140" s="297"/>
      <c r="AT140" s="297"/>
      <c r="AU140" s="287"/>
      <c r="AV140" s="85"/>
      <c r="AW140" s="85"/>
      <c r="AX140" s="85"/>
      <c r="AY140" s="99"/>
      <c r="AZ140" s="99"/>
      <c r="BA140" s="99"/>
      <c r="BB140" s="85"/>
      <c r="BC140" s="85"/>
      <c r="BD140" s="217"/>
      <c r="BE140" s="294"/>
      <c r="BF140" s="99"/>
      <c r="BG140" s="99"/>
      <c r="BH140" s="99"/>
    </row>
    <row r="141" spans="1:60" s="94" customFormat="1" ht="24.95" customHeight="1" x14ac:dyDescent="0.35">
      <c r="B141" s="437" t="s">
        <v>124</v>
      </c>
      <c r="C141" s="437"/>
      <c r="D141" s="437"/>
      <c r="E141" s="217"/>
      <c r="F141" s="217"/>
      <c r="G141" s="217"/>
      <c r="H141" s="217"/>
      <c r="I141" s="217"/>
      <c r="J141" s="438" t="s">
        <v>125</v>
      </c>
      <c r="K141" s="438"/>
      <c r="L141" s="438"/>
      <c r="M141" s="438"/>
      <c r="N141" s="438"/>
      <c r="O141" s="217"/>
      <c r="Q141" s="438" t="s">
        <v>77</v>
      </c>
      <c r="R141" s="438"/>
      <c r="S141" s="438"/>
      <c r="V141" s="438" t="s">
        <v>78</v>
      </c>
      <c r="W141" s="438"/>
      <c r="X141" s="438"/>
      <c r="Y141" s="438"/>
      <c r="Z141" s="438"/>
      <c r="AA141" s="438"/>
      <c r="AB141" s="438"/>
      <c r="AF141" s="91"/>
      <c r="AG141" s="85"/>
      <c r="AH141" s="85"/>
      <c r="AJ141" s="430" t="s">
        <v>124</v>
      </c>
      <c r="AK141" s="430"/>
      <c r="AL141" s="106"/>
      <c r="AM141" s="106"/>
      <c r="AN141" s="287"/>
      <c r="AO141" s="287"/>
      <c r="AP141" s="287"/>
      <c r="AQ141" s="288"/>
      <c r="AR141" s="288"/>
      <c r="AS141" s="288"/>
      <c r="AT141" s="288"/>
      <c r="AU141" s="287"/>
      <c r="AV141" s="299"/>
      <c r="AW141" s="300"/>
      <c r="AX141" s="300"/>
      <c r="BB141" s="85"/>
      <c r="BC141" s="85"/>
      <c r="BD141" s="217"/>
      <c r="BE141" s="217"/>
    </row>
    <row r="142" spans="1:60" s="94" customFormat="1" ht="24.95" customHeight="1" x14ac:dyDescent="0.35">
      <c r="B142" s="109"/>
      <c r="C142" s="63"/>
      <c r="D142" s="119"/>
      <c r="E142" s="119"/>
      <c r="F142" s="119"/>
      <c r="G142" s="119"/>
      <c r="H142" s="119"/>
      <c r="I142" s="119"/>
      <c r="J142" s="119"/>
      <c r="L142" s="63"/>
      <c r="M142" s="66"/>
      <c r="N142" s="66"/>
      <c r="O142" s="119"/>
      <c r="P142" s="110"/>
      <c r="Q142" s="107"/>
      <c r="R142" s="87"/>
      <c r="S142" s="66"/>
      <c r="T142" s="63"/>
      <c r="U142" s="87"/>
      <c r="V142" s="88"/>
      <c r="W142" s="88"/>
      <c r="X142" s="88"/>
      <c r="Y142" s="88"/>
      <c r="Z142" s="88"/>
      <c r="AA142" s="66"/>
      <c r="AB142" s="103"/>
      <c r="AC142" s="103"/>
      <c r="AD142" s="90"/>
      <c r="AE142" s="90"/>
      <c r="AF142" s="91"/>
      <c r="AG142" s="92"/>
      <c r="AH142" s="92"/>
      <c r="AJ142" s="109"/>
      <c r="AK142" s="63"/>
      <c r="AL142" s="110"/>
      <c r="AM142" s="66"/>
      <c r="AN142" s="93"/>
      <c r="AO142" s="93"/>
      <c r="AP142" s="93"/>
      <c r="AQ142" s="93"/>
      <c r="AR142" s="93"/>
      <c r="AS142" s="93"/>
      <c r="AT142" s="93"/>
      <c r="AU142" s="93"/>
      <c r="AV142" s="107"/>
      <c r="AW142" s="108"/>
      <c r="AX142" s="108"/>
      <c r="AY142" s="108"/>
      <c r="AZ142" s="87"/>
      <c r="BA142" s="66"/>
      <c r="BB142" s="66"/>
      <c r="BC142" s="66"/>
      <c r="BD142" s="119"/>
      <c r="BE142" s="119"/>
      <c r="BF142" s="66"/>
      <c r="BG142" s="63"/>
      <c r="BH142" s="87"/>
    </row>
    <row r="143" spans="1:60" ht="24.95" customHeight="1" x14ac:dyDescent="0.35">
      <c r="E143" s="175"/>
      <c r="F143" s="175"/>
      <c r="G143" s="175"/>
      <c r="J143" s="119"/>
      <c r="M143" s="66"/>
      <c r="N143" s="66"/>
      <c r="P143" s="110"/>
      <c r="Q143" s="107" t="s">
        <v>1</v>
      </c>
      <c r="R143" s="87"/>
      <c r="S143" s="66"/>
      <c r="T143" s="63" t="s">
        <v>1</v>
      </c>
      <c r="V143" s="88"/>
      <c r="W143" s="88"/>
      <c r="X143" s="88"/>
      <c r="Y143" s="88"/>
      <c r="Z143" s="88"/>
      <c r="AA143" s="66"/>
      <c r="AB143" s="103"/>
      <c r="AC143" s="103"/>
      <c r="AD143" s="90"/>
      <c r="AE143" s="90"/>
      <c r="AF143" s="91"/>
      <c r="AG143" s="92"/>
      <c r="AH143" s="92"/>
      <c r="AL143" s="110"/>
      <c r="AM143" s="66"/>
      <c r="AN143" s="93"/>
      <c r="AO143" s="93"/>
      <c r="AP143" s="93"/>
      <c r="AQ143" s="93"/>
      <c r="AR143" s="93"/>
      <c r="AS143" s="93"/>
      <c r="AT143" s="93"/>
      <c r="AU143" s="93"/>
      <c r="AV143" s="107" t="s">
        <v>1</v>
      </c>
      <c r="AW143" s="108"/>
      <c r="AX143" s="108"/>
      <c r="AY143" s="108"/>
      <c r="AZ143" s="87"/>
      <c r="BA143" s="66"/>
      <c r="BB143" s="66"/>
      <c r="BC143" s="66"/>
      <c r="BF143" s="66"/>
      <c r="BG143" s="63" t="s">
        <v>1</v>
      </c>
    </row>
  </sheetData>
  <mergeCells count="107">
    <mergeCell ref="P2:T2"/>
    <mergeCell ref="AI2:BH2"/>
    <mergeCell ref="P3:T3"/>
    <mergeCell ref="AI3:BH3"/>
    <mergeCell ref="AI4:BH4"/>
    <mergeCell ref="P5:T5"/>
    <mergeCell ref="AI5:BH5"/>
    <mergeCell ref="P6:T6"/>
    <mergeCell ref="AI6:BH6"/>
    <mergeCell ref="A8:A10"/>
    <mergeCell ref="B8:B10"/>
    <mergeCell ref="C8:C10"/>
    <mergeCell ref="D8:D10"/>
    <mergeCell ref="E8:E10"/>
    <mergeCell ref="G8:G10"/>
    <mergeCell ref="H8:H10"/>
    <mergeCell ref="J8:J10"/>
    <mergeCell ref="Q8:Q10"/>
    <mergeCell ref="R8:R10"/>
    <mergeCell ref="S8:S10"/>
    <mergeCell ref="T8:T10"/>
    <mergeCell ref="U8:U10"/>
    <mergeCell ref="V8:V10"/>
    <mergeCell ref="K8:K10"/>
    <mergeCell ref="L8:L10"/>
    <mergeCell ref="M8:M10"/>
    <mergeCell ref="N8:N10"/>
    <mergeCell ref="AG8:AG10"/>
    <mergeCell ref="P8:P10"/>
    <mergeCell ref="AR8:AR10"/>
    <mergeCell ref="AS8:AS10"/>
    <mergeCell ref="AF8:AF10"/>
    <mergeCell ref="AI8:AI10"/>
    <mergeCell ref="AJ8:AJ10"/>
    <mergeCell ref="AK8:AK10"/>
    <mergeCell ref="AL8:AL10"/>
    <mergeCell ref="AM8:AM10"/>
    <mergeCell ref="W8:W10"/>
    <mergeCell ref="Z8:Z10"/>
    <mergeCell ref="AA8:AA10"/>
    <mergeCell ref="AB8:AB10"/>
    <mergeCell ref="AD8:AD10"/>
    <mergeCell ref="AE8:AE10"/>
    <mergeCell ref="BF8:BF10"/>
    <mergeCell ref="BG8:BG10"/>
    <mergeCell ref="BH8:BH10"/>
    <mergeCell ref="B63:D63"/>
    <mergeCell ref="J63:N63"/>
    <mergeCell ref="Q63:S63"/>
    <mergeCell ref="V63:AB63"/>
    <mergeCell ref="AJ63:AK63"/>
    <mergeCell ref="AZ8:AZ10"/>
    <mergeCell ref="BA8:BA10"/>
    <mergeCell ref="BB8:BB10"/>
    <mergeCell ref="BC8:BC10"/>
    <mergeCell ref="BD8:BD10"/>
    <mergeCell ref="BE8:BE10"/>
    <mergeCell ref="AT8:AT10"/>
    <mergeCell ref="AU8:AU10"/>
    <mergeCell ref="AV8:AV10"/>
    <mergeCell ref="AW8:AW10"/>
    <mergeCell ref="AX8:AX10"/>
    <mergeCell ref="AY8:AY10"/>
    <mergeCell ref="AN8:AN10"/>
    <mergeCell ref="AO8:AO10"/>
    <mergeCell ref="AP8:AP10"/>
    <mergeCell ref="AQ8:AQ10"/>
    <mergeCell ref="B66:D66"/>
    <mergeCell ref="J66:N66"/>
    <mergeCell ref="Q66:S66"/>
    <mergeCell ref="V66:AB66"/>
    <mergeCell ref="AJ66:AK66"/>
    <mergeCell ref="B67:D67"/>
    <mergeCell ref="J67:N67"/>
    <mergeCell ref="Q67:S67"/>
    <mergeCell ref="V67:AB67"/>
    <mergeCell ref="AJ67:AK67"/>
    <mergeCell ref="B120:D120"/>
    <mergeCell ref="J120:N120"/>
    <mergeCell ref="Q120:S120"/>
    <mergeCell ref="V120:AB120"/>
    <mergeCell ref="AJ120:AK120"/>
    <mergeCell ref="B123:D123"/>
    <mergeCell ref="J123:N123"/>
    <mergeCell ref="Q123:S123"/>
    <mergeCell ref="V123:AB123"/>
    <mergeCell ref="AJ123:AK123"/>
    <mergeCell ref="B124:D124"/>
    <mergeCell ref="J124:N124"/>
    <mergeCell ref="Q124:S124"/>
    <mergeCell ref="V124:AB124"/>
    <mergeCell ref="AJ124:AK124"/>
    <mergeCell ref="B137:D137"/>
    <mergeCell ref="J137:N137"/>
    <mergeCell ref="Q137:S137"/>
    <mergeCell ref="V137:AB137"/>
    <mergeCell ref="AJ137:AK137"/>
    <mergeCell ref="B140:D140"/>
    <mergeCell ref="J140:N140"/>
    <mergeCell ref="Q140:S140"/>
    <mergeCell ref="V140:AB140"/>
    <mergeCell ref="AJ140:AK140"/>
    <mergeCell ref="B141:D141"/>
    <mergeCell ref="J141:N141"/>
    <mergeCell ref="Q141:S141"/>
    <mergeCell ref="V141:AB141"/>
    <mergeCell ref="AJ141:AK141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5" orientation="landscape" r:id="rId1"/>
  <rowBreaks count="2" manualBreakCount="2">
    <brk id="67" max="59" man="1"/>
    <brk id="124" max="59" man="1"/>
  </rowBreaks>
  <colBreaks count="1" manualBreakCount="1">
    <brk id="34" max="140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71C7-CD0E-4D49-A4EA-EC67064715B4}">
  <dimension ref="A2:BI132"/>
  <sheetViews>
    <sheetView view="pageBreakPreview" zoomScale="50" zoomScaleNormal="50" zoomScaleSheetLayoutView="50" workbookViewId="0">
      <selection activeCell="BC8" sqref="BC8:BC10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424" t="s">
        <v>0</v>
      </c>
      <c r="Q2" s="424"/>
      <c r="R2" s="424"/>
      <c r="S2" s="424"/>
      <c r="T2" s="424"/>
      <c r="U2" s="87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425" t="s">
        <v>0</v>
      </c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  <c r="BG2" s="425"/>
      <c r="BH2" s="425"/>
      <c r="BI2" s="425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424" t="s">
        <v>2</v>
      </c>
      <c r="Q3" s="424"/>
      <c r="R3" s="424"/>
      <c r="S3" s="424"/>
      <c r="T3" s="424"/>
      <c r="U3" s="12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425" t="s">
        <v>2</v>
      </c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  <c r="BH3" s="425"/>
      <c r="BI3" s="425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L4" s="63"/>
      <c r="M4" s="63"/>
      <c r="N4" s="63"/>
      <c r="O4" s="120"/>
      <c r="P4" s="129"/>
      <c r="Q4" s="129"/>
      <c r="R4" s="188" t="s">
        <v>3</v>
      </c>
      <c r="S4" s="129"/>
      <c r="T4" s="130"/>
      <c r="U4" s="98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H4" s="127"/>
      <c r="AI4" s="425" t="s">
        <v>109</v>
      </c>
      <c r="AJ4" s="425"/>
      <c r="AK4" s="425"/>
      <c r="AL4" s="425"/>
      <c r="AM4" s="425"/>
      <c r="AN4" s="425"/>
      <c r="AO4" s="425"/>
      <c r="AP4" s="425"/>
      <c r="AQ4" s="425"/>
      <c r="AR4" s="425"/>
      <c r="AS4" s="425"/>
      <c r="AT4" s="425"/>
      <c r="AU4" s="425"/>
      <c r="AV4" s="425"/>
      <c r="AW4" s="425"/>
      <c r="AX4" s="425"/>
      <c r="AY4" s="425"/>
      <c r="AZ4" s="425"/>
      <c r="BA4" s="425"/>
      <c r="BB4" s="425"/>
      <c r="BC4" s="425"/>
      <c r="BD4" s="425"/>
      <c r="BE4" s="425"/>
      <c r="BF4" s="425"/>
      <c r="BG4" s="425"/>
      <c r="BH4" s="425"/>
      <c r="BI4" s="425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98"/>
      <c r="M5" s="98"/>
      <c r="N5" s="98"/>
      <c r="O5" s="131"/>
      <c r="P5" s="422" t="s">
        <v>183</v>
      </c>
      <c r="Q5" s="422"/>
      <c r="R5" s="422"/>
      <c r="S5" s="422"/>
      <c r="T5" s="422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I5" s="423" t="s">
        <v>184</v>
      </c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  <c r="BH5" s="423"/>
      <c r="BI5" s="423"/>
    </row>
    <row r="6" spans="1:61" s="94" customFormat="1" ht="23.1" customHeight="1" x14ac:dyDescent="0.35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422" t="s">
        <v>4</v>
      </c>
      <c r="Q6" s="422"/>
      <c r="R6" s="422"/>
      <c r="S6" s="422"/>
      <c r="T6" s="422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423" t="s">
        <v>4</v>
      </c>
      <c r="AJ6" s="423"/>
      <c r="AK6" s="423"/>
      <c r="AL6" s="423"/>
      <c r="AM6" s="423"/>
      <c r="AN6" s="423"/>
      <c r="AO6" s="423"/>
      <c r="AP6" s="423"/>
      <c r="AQ6" s="423"/>
      <c r="AR6" s="423"/>
      <c r="AS6" s="423"/>
      <c r="AT6" s="423"/>
      <c r="AU6" s="423"/>
      <c r="AV6" s="423"/>
      <c r="AW6" s="423"/>
      <c r="AX6" s="423"/>
      <c r="AY6" s="423"/>
      <c r="AZ6" s="423"/>
      <c r="BA6" s="423"/>
      <c r="BB6" s="423"/>
      <c r="BC6" s="423"/>
      <c r="BD6" s="423"/>
      <c r="BE6" s="423"/>
      <c r="BF6" s="423"/>
      <c r="BG6" s="423"/>
      <c r="BH6" s="423"/>
      <c r="BI6" s="423"/>
    </row>
    <row r="7" spans="1:61" s="94" customFormat="1" ht="23.1" customHeight="1" thickBot="1" x14ac:dyDescent="0.4">
      <c r="A7" s="63"/>
      <c r="B7" s="63"/>
      <c r="C7" s="63"/>
      <c r="D7" s="119"/>
      <c r="E7" s="119"/>
      <c r="F7" s="119"/>
      <c r="G7" s="119"/>
      <c r="H7" s="119"/>
      <c r="I7" s="119"/>
      <c r="J7" s="171"/>
      <c r="K7" s="99"/>
      <c r="L7" s="63"/>
      <c r="M7" s="63"/>
      <c r="N7" s="63"/>
      <c r="O7" s="131"/>
      <c r="P7" s="63"/>
      <c r="Q7" s="63"/>
      <c r="R7" s="132"/>
      <c r="S7" s="63"/>
      <c r="T7" s="133"/>
      <c r="U7" s="87"/>
      <c r="V7" s="101"/>
      <c r="W7" s="101"/>
      <c r="X7" s="101"/>
      <c r="Y7" s="101"/>
      <c r="Z7" s="101"/>
      <c r="AA7" s="63"/>
      <c r="AB7" s="124"/>
      <c r="AC7" s="124"/>
      <c r="AD7" s="126"/>
      <c r="AE7" s="126"/>
      <c r="AF7" s="126"/>
      <c r="AG7" s="127"/>
      <c r="AH7" s="127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22"/>
      <c r="BE7" s="122"/>
      <c r="BF7" s="193"/>
      <c r="BG7" s="193"/>
      <c r="BH7" s="193"/>
      <c r="BI7" s="193"/>
    </row>
    <row r="8" spans="1:61" s="166" customFormat="1" ht="23.1" customHeight="1" x14ac:dyDescent="0.35">
      <c r="A8" s="526" t="s">
        <v>9</v>
      </c>
      <c r="B8" s="529" t="s">
        <v>10</v>
      </c>
      <c r="C8" s="532" t="s">
        <v>11</v>
      </c>
      <c r="D8" s="535" t="s">
        <v>86</v>
      </c>
      <c r="E8" s="538" t="s">
        <v>122</v>
      </c>
      <c r="F8" s="189"/>
      <c r="G8" s="538" t="s">
        <v>172</v>
      </c>
      <c r="H8" s="541" t="s">
        <v>48</v>
      </c>
      <c r="I8" s="172"/>
      <c r="J8" s="544" t="s">
        <v>87</v>
      </c>
      <c r="K8" s="501" t="s">
        <v>12</v>
      </c>
      <c r="L8" s="547" t="s">
        <v>13</v>
      </c>
      <c r="M8" s="550" t="s">
        <v>14</v>
      </c>
      <c r="N8" s="547" t="s">
        <v>15</v>
      </c>
      <c r="O8" s="538"/>
      <c r="P8" s="523" t="s">
        <v>89</v>
      </c>
      <c r="Q8" s="529" t="s">
        <v>93</v>
      </c>
      <c r="R8" s="553" t="s">
        <v>97</v>
      </c>
      <c r="S8" s="447" t="s">
        <v>98</v>
      </c>
      <c r="T8" s="553" t="s">
        <v>104</v>
      </c>
      <c r="U8" s="529" t="s">
        <v>105</v>
      </c>
      <c r="V8" s="556" t="s">
        <v>114</v>
      </c>
      <c r="W8" s="559" t="s">
        <v>113</v>
      </c>
      <c r="X8" s="134"/>
      <c r="Y8" s="135"/>
      <c r="Z8" s="562" t="s">
        <v>116</v>
      </c>
      <c r="AA8" s="565" t="s">
        <v>9</v>
      </c>
      <c r="AB8" s="568" t="s">
        <v>7</v>
      </c>
      <c r="AC8" s="136" t="s">
        <v>5</v>
      </c>
      <c r="AD8" s="495" t="s">
        <v>8</v>
      </c>
      <c r="AE8" s="447" t="s">
        <v>98</v>
      </c>
      <c r="AF8" s="471" t="s">
        <v>6</v>
      </c>
      <c r="AG8" s="538" t="s">
        <v>88</v>
      </c>
      <c r="AH8" s="137"/>
      <c r="AI8" s="526" t="s">
        <v>9</v>
      </c>
      <c r="AJ8" s="529" t="s">
        <v>10</v>
      </c>
      <c r="AK8" s="532" t="s">
        <v>11</v>
      </c>
      <c r="AL8" s="523" t="s">
        <v>89</v>
      </c>
      <c r="AM8" s="574" t="s">
        <v>90</v>
      </c>
      <c r="AN8" s="577" t="s">
        <v>91</v>
      </c>
      <c r="AO8" s="577" t="s">
        <v>92</v>
      </c>
      <c r="AP8" s="571" t="s">
        <v>16</v>
      </c>
      <c r="AQ8" s="571" t="s">
        <v>17</v>
      </c>
      <c r="AR8" s="580" t="s">
        <v>107</v>
      </c>
      <c r="AS8" s="571" t="s">
        <v>19</v>
      </c>
      <c r="AT8" s="571" t="s">
        <v>128</v>
      </c>
      <c r="AU8" s="580" t="s">
        <v>106</v>
      </c>
      <c r="AV8" s="529" t="s">
        <v>93</v>
      </c>
      <c r="AW8" s="583" t="s">
        <v>94</v>
      </c>
      <c r="AX8" s="586" t="s">
        <v>95</v>
      </c>
      <c r="AY8" s="586" t="s">
        <v>96</v>
      </c>
      <c r="AZ8" s="553" t="s">
        <v>97</v>
      </c>
      <c r="BA8" s="447" t="s">
        <v>185</v>
      </c>
      <c r="BB8" s="595" t="s">
        <v>99</v>
      </c>
      <c r="BC8" s="598" t="s">
        <v>100</v>
      </c>
      <c r="BD8" s="601" t="s">
        <v>101</v>
      </c>
      <c r="BE8" s="571" t="s">
        <v>20</v>
      </c>
      <c r="BF8" s="586" t="s">
        <v>102</v>
      </c>
      <c r="BG8" s="589" t="s">
        <v>103</v>
      </c>
      <c r="BH8" s="553" t="s">
        <v>104</v>
      </c>
      <c r="BI8" s="592" t="s">
        <v>105</v>
      </c>
    </row>
    <row r="9" spans="1:61" s="166" customFormat="1" ht="23.1" customHeight="1" thickBot="1" x14ac:dyDescent="0.4">
      <c r="A9" s="527"/>
      <c r="B9" s="530"/>
      <c r="C9" s="533"/>
      <c r="D9" s="536"/>
      <c r="E9" s="539"/>
      <c r="F9" s="180" t="s">
        <v>171</v>
      </c>
      <c r="G9" s="539"/>
      <c r="H9" s="542"/>
      <c r="I9" s="173"/>
      <c r="J9" s="545"/>
      <c r="K9" s="502"/>
      <c r="L9" s="548"/>
      <c r="M9" s="551"/>
      <c r="N9" s="548"/>
      <c r="O9" s="539"/>
      <c r="P9" s="524"/>
      <c r="Q9" s="530"/>
      <c r="R9" s="554"/>
      <c r="S9" s="448"/>
      <c r="T9" s="554"/>
      <c r="U9" s="530"/>
      <c r="V9" s="557"/>
      <c r="W9" s="560"/>
      <c r="X9" s="138"/>
      <c r="Y9" s="139"/>
      <c r="Z9" s="563"/>
      <c r="AA9" s="566"/>
      <c r="AB9" s="569"/>
      <c r="AC9" s="140" t="s">
        <v>18</v>
      </c>
      <c r="AD9" s="496"/>
      <c r="AE9" s="448"/>
      <c r="AF9" s="472"/>
      <c r="AG9" s="539"/>
      <c r="AH9" s="137"/>
      <c r="AI9" s="527"/>
      <c r="AJ9" s="530"/>
      <c r="AK9" s="533"/>
      <c r="AL9" s="524"/>
      <c r="AM9" s="575"/>
      <c r="AN9" s="578"/>
      <c r="AO9" s="578"/>
      <c r="AP9" s="572"/>
      <c r="AQ9" s="572"/>
      <c r="AR9" s="581"/>
      <c r="AS9" s="572"/>
      <c r="AT9" s="572"/>
      <c r="AU9" s="581"/>
      <c r="AV9" s="530"/>
      <c r="AW9" s="584"/>
      <c r="AX9" s="587"/>
      <c r="AY9" s="587"/>
      <c r="AZ9" s="554"/>
      <c r="BA9" s="448"/>
      <c r="BB9" s="596"/>
      <c r="BC9" s="599"/>
      <c r="BD9" s="602"/>
      <c r="BE9" s="572"/>
      <c r="BF9" s="587"/>
      <c r="BG9" s="590"/>
      <c r="BH9" s="554"/>
      <c r="BI9" s="593"/>
    </row>
    <row r="10" spans="1:61" s="167" customFormat="1" ht="23.1" customHeight="1" thickBot="1" x14ac:dyDescent="0.4">
      <c r="A10" s="528"/>
      <c r="B10" s="531"/>
      <c r="C10" s="534"/>
      <c r="D10" s="537"/>
      <c r="E10" s="540"/>
      <c r="F10" s="190"/>
      <c r="G10" s="540"/>
      <c r="H10" s="543"/>
      <c r="I10" s="174"/>
      <c r="J10" s="546"/>
      <c r="K10" s="503"/>
      <c r="L10" s="549"/>
      <c r="M10" s="552"/>
      <c r="N10" s="549"/>
      <c r="O10" s="540"/>
      <c r="P10" s="525"/>
      <c r="Q10" s="531"/>
      <c r="R10" s="555"/>
      <c r="S10" s="449"/>
      <c r="T10" s="555"/>
      <c r="U10" s="531"/>
      <c r="V10" s="558"/>
      <c r="W10" s="561"/>
      <c r="X10" s="141"/>
      <c r="Y10" s="142"/>
      <c r="Z10" s="564"/>
      <c r="AA10" s="567"/>
      <c r="AB10" s="570"/>
      <c r="AC10" s="143"/>
      <c r="AD10" s="497"/>
      <c r="AE10" s="449"/>
      <c r="AF10" s="473"/>
      <c r="AG10" s="540"/>
      <c r="AH10" s="144"/>
      <c r="AI10" s="528"/>
      <c r="AJ10" s="531"/>
      <c r="AK10" s="534"/>
      <c r="AL10" s="525"/>
      <c r="AM10" s="576"/>
      <c r="AN10" s="579"/>
      <c r="AO10" s="579"/>
      <c r="AP10" s="573"/>
      <c r="AQ10" s="573"/>
      <c r="AR10" s="582"/>
      <c r="AS10" s="573"/>
      <c r="AT10" s="573"/>
      <c r="AU10" s="582"/>
      <c r="AV10" s="531"/>
      <c r="AW10" s="585"/>
      <c r="AX10" s="588"/>
      <c r="AY10" s="588"/>
      <c r="AZ10" s="555"/>
      <c r="BA10" s="449"/>
      <c r="BB10" s="597"/>
      <c r="BC10" s="600"/>
      <c r="BD10" s="603"/>
      <c r="BE10" s="573"/>
      <c r="BF10" s="588"/>
      <c r="BG10" s="591"/>
      <c r="BH10" s="555"/>
      <c r="BI10" s="594"/>
    </row>
    <row r="11" spans="1:61" s="23" customFormat="1" ht="23.1" customHeight="1" x14ac:dyDescent="0.35">
      <c r="A11" s="145"/>
      <c r="B11" s="146"/>
      <c r="C11" s="147"/>
      <c r="D11" s="123"/>
      <c r="E11" s="123"/>
      <c r="F11" s="123"/>
      <c r="G11" s="123"/>
      <c r="H11" s="123"/>
      <c r="I11" s="123"/>
      <c r="J11" s="123"/>
      <c r="K11" s="148"/>
      <c r="L11" s="64"/>
      <c r="M11" s="64"/>
      <c r="N11" s="64"/>
      <c r="O11" s="123"/>
      <c r="P11" s="123"/>
      <c r="Q11" s="64"/>
      <c r="R11" s="64"/>
      <c r="S11" s="149"/>
      <c r="T11" s="64"/>
      <c r="U11" s="146"/>
      <c r="V11" s="150"/>
      <c r="W11" s="151"/>
      <c r="X11" s="152"/>
      <c r="Y11" s="152"/>
      <c r="Z11" s="194"/>
      <c r="AA11" s="154"/>
      <c r="AB11" s="155"/>
      <c r="AC11" s="64"/>
      <c r="AD11" s="156"/>
      <c r="AE11" s="148"/>
      <c r="AF11" s="157"/>
      <c r="AG11" s="158"/>
      <c r="AH11" s="159"/>
      <c r="AI11" s="145"/>
      <c r="AJ11" s="146"/>
      <c r="AK11" s="64"/>
      <c r="AL11" s="123"/>
      <c r="AM11" s="64"/>
      <c r="AN11" s="123"/>
      <c r="AO11" s="123"/>
      <c r="AP11" s="123"/>
      <c r="AQ11" s="123"/>
      <c r="AR11" s="123"/>
      <c r="AS11" s="123"/>
      <c r="AT11" s="123"/>
      <c r="AU11" s="160"/>
      <c r="AV11" s="64"/>
      <c r="AW11" s="64"/>
      <c r="AX11" s="64"/>
      <c r="AY11" s="64"/>
      <c r="AZ11" s="64"/>
      <c r="BA11" s="149"/>
      <c r="BB11" s="64"/>
      <c r="BC11" s="64"/>
      <c r="BD11" s="123"/>
      <c r="BE11" s="123"/>
      <c r="BF11" s="64"/>
      <c r="BG11" s="64"/>
      <c r="BH11" s="64"/>
      <c r="BI11" s="161"/>
    </row>
    <row r="12" spans="1:61" s="23" customFormat="1" ht="23.1" customHeight="1" x14ac:dyDescent="0.35">
      <c r="A12" s="3">
        <v>1</v>
      </c>
      <c r="B12" s="4" t="s">
        <v>21</v>
      </c>
      <c r="C12" s="5" t="s">
        <v>22</v>
      </c>
      <c r="D12" s="2">
        <v>14792</v>
      </c>
      <c r="E12" s="2">
        <v>592</v>
      </c>
      <c r="F12" s="2">
        <f>SUM(D12:E12)</f>
        <v>15384</v>
      </c>
      <c r="G12" s="2">
        <v>587</v>
      </c>
      <c r="H12" s="2">
        <v>0</v>
      </c>
      <c r="I12" s="2">
        <f>SUM(F12+G12)</f>
        <v>15971</v>
      </c>
      <c r="J12" s="2">
        <f>F12+G12+H12</f>
        <v>15971</v>
      </c>
      <c r="K12" s="111">
        <f>ROUND(J12/8/31/60*(N12+M12*60+L12*8*60),2)</f>
        <v>0</v>
      </c>
      <c r="L12" s="6">
        <v>0</v>
      </c>
      <c r="M12" s="6">
        <v>0</v>
      </c>
      <c r="N12" s="6">
        <v>0</v>
      </c>
      <c r="O12" s="2">
        <f>J12-K12</f>
        <v>15971</v>
      </c>
      <c r="P12" s="7">
        <v>0</v>
      </c>
      <c r="Q12" s="2">
        <f>SUM(AM12:AU12)</f>
        <v>5065.59</v>
      </c>
      <c r="R12" s="2">
        <f>SUM(AW12:AY12)</f>
        <v>200</v>
      </c>
      <c r="S12" s="2">
        <f>BA12</f>
        <v>399.27</v>
      </c>
      <c r="T12" s="8">
        <f>SUM(BB12:BG12)</f>
        <v>5306.1399999999994</v>
      </c>
      <c r="U12" s="9">
        <f>ROUND(P12+Q12+R12+S12+T12,2)</f>
        <v>10971</v>
      </c>
      <c r="V12" s="10">
        <f>ROUND(AH12,0)</f>
        <v>2500</v>
      </c>
      <c r="W12" s="11">
        <f>(AG12-V12)</f>
        <v>2500</v>
      </c>
      <c r="X12" s="12"/>
      <c r="Y12" s="12"/>
      <c r="Z12" s="195">
        <f>ROUND(V12+W12,2)</f>
        <v>5000</v>
      </c>
      <c r="AA12" s="196">
        <v>1</v>
      </c>
      <c r="AB12" s="14">
        <f>J12*12%</f>
        <v>1916.52</v>
      </c>
      <c r="AC12" s="15">
        <v>0</v>
      </c>
      <c r="AD12" s="16">
        <v>100</v>
      </c>
      <c r="AE12" s="2">
        <f>ROUNDUP(J12*5%/2,2)</f>
        <v>399.28</v>
      </c>
      <c r="AF12" s="17">
        <v>200</v>
      </c>
      <c r="AG12" s="18">
        <f>+O12-U12</f>
        <v>5000</v>
      </c>
      <c r="AH12" s="19">
        <f>(+O12-U12)/2</f>
        <v>2500</v>
      </c>
      <c r="AI12" s="3">
        <v>1</v>
      </c>
      <c r="AJ12" s="4" t="s">
        <v>21</v>
      </c>
      <c r="AK12" s="5" t="s">
        <v>22</v>
      </c>
      <c r="AL12" s="7">
        <f>P12</f>
        <v>0</v>
      </c>
      <c r="AM12" s="15">
        <f>J12*9%</f>
        <v>1437.3899999999999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2892.43</v>
      </c>
      <c r="AT12" s="2"/>
      <c r="AU12" s="2">
        <v>735.77</v>
      </c>
      <c r="AV12" s="2">
        <f>SUM(AM12:AU12)</f>
        <v>5065.59</v>
      </c>
      <c r="AW12" s="21">
        <v>200</v>
      </c>
      <c r="AX12" s="21"/>
      <c r="AY12" s="2">
        <v>0</v>
      </c>
      <c r="AZ12" s="2">
        <f>SUM(AW12:AY12)</f>
        <v>200</v>
      </c>
      <c r="BA12" s="2">
        <f>ROUNDDOWN(J12*5%/2,2)</f>
        <v>399.27</v>
      </c>
      <c r="BB12" s="2"/>
      <c r="BC12" s="2">
        <v>4166.91</v>
      </c>
      <c r="BD12" s="2">
        <v>1039.23</v>
      </c>
      <c r="BE12" s="2">
        <v>100</v>
      </c>
      <c r="BF12" s="2">
        <v>0</v>
      </c>
      <c r="BG12" s="2">
        <v>0</v>
      </c>
      <c r="BH12" s="8">
        <f>SUM(BB12:BG12)</f>
        <v>5306.1399999999994</v>
      </c>
      <c r="BI12" s="22">
        <f>AL12+AV12+AZ12+BA12+BH12</f>
        <v>10971</v>
      </c>
    </row>
    <row r="13" spans="1:61" s="23" customFormat="1" ht="23.1" customHeight="1" x14ac:dyDescent="0.35">
      <c r="A13" s="3"/>
      <c r="B13" s="24"/>
      <c r="C13" s="25"/>
      <c r="D13" s="2"/>
      <c r="E13" s="2"/>
      <c r="F13" s="2">
        <f t="shared" ref="F13:F74" si="0">SUM(D13:E13)</f>
        <v>0</v>
      </c>
      <c r="G13" s="2"/>
      <c r="H13" s="2"/>
      <c r="I13" s="2">
        <f t="shared" ref="I13:I74" si="1">SUM(F13+G13)</f>
        <v>0</v>
      </c>
      <c r="J13" s="2">
        <f t="shared" ref="J13:J52" si="2">F13+G13+H13</f>
        <v>0</v>
      </c>
      <c r="K13" s="111">
        <f t="shared" ref="K13:K76" si="3">ROUND(J13/8/31/60*(N13+M13*60+L13*8*60),2)</f>
        <v>0</v>
      </c>
      <c r="L13" s="6"/>
      <c r="M13" s="6"/>
      <c r="N13" s="6"/>
      <c r="O13" s="2">
        <f t="shared" ref="O13:O76" si="4">J13-K13</f>
        <v>0</v>
      </c>
      <c r="P13" s="7"/>
      <c r="Q13" s="2">
        <f t="shared" ref="Q13:Q76" si="5">SUM(AM13:AU13)</f>
        <v>0</v>
      </c>
      <c r="R13" s="2">
        <f t="shared" ref="R13:R76" si="6">SUM(AW13:AY13)</f>
        <v>0</v>
      </c>
      <c r="S13" s="2">
        <f t="shared" ref="S13:S73" si="7">BA13</f>
        <v>0</v>
      </c>
      <c r="T13" s="8">
        <f t="shared" ref="T13:T76" si="8">SUM(BB13:BG13)</f>
        <v>0</v>
      </c>
      <c r="U13" s="9">
        <f t="shared" ref="U13:U76" si="9">ROUND(P13+Q13+R13+S13+T13,2)</f>
        <v>0</v>
      </c>
      <c r="V13" s="10">
        <f t="shared" ref="V13:V76" si="10">ROUND(AH13,0)</f>
        <v>0</v>
      </c>
      <c r="W13" s="11">
        <f t="shared" ref="W13:W76" si="11">(AG13-V13)</f>
        <v>0</v>
      </c>
      <c r="X13" s="12"/>
      <c r="Y13" s="12"/>
      <c r="Z13" s="195"/>
      <c r="AA13" s="196"/>
      <c r="AB13" s="14">
        <f t="shared" ref="AB13:AB76" si="12">J13*12%</f>
        <v>0</v>
      </c>
      <c r="AC13" s="2"/>
      <c r="AD13" s="16"/>
      <c r="AE13" s="2">
        <f t="shared" ref="AE13:AE73" si="13">ROUNDUP(J13*5%/2,2)</f>
        <v>0</v>
      </c>
      <c r="AF13" s="27"/>
      <c r="AG13" s="18">
        <f t="shared" ref="AG13:AG76" si="14">+O13-U13</f>
        <v>0</v>
      </c>
      <c r="AH13" s="19">
        <f t="shared" ref="AH13:AH76" si="15">(+O13-U13)/2</f>
        <v>0</v>
      </c>
      <c r="AI13" s="3"/>
      <c r="AJ13" s="24"/>
      <c r="AK13" s="25"/>
      <c r="AL13" s="7">
        <f t="shared" ref="AL13:AL76" si="16">P13</f>
        <v>0</v>
      </c>
      <c r="AM13" s="15">
        <f t="shared" ref="AM13:AM76" si="17">J13*9%</f>
        <v>0</v>
      </c>
      <c r="AN13" s="2"/>
      <c r="AO13" s="2"/>
      <c r="AP13" s="2"/>
      <c r="AQ13" s="2"/>
      <c r="AR13" s="2"/>
      <c r="AS13" s="2"/>
      <c r="AT13" s="2"/>
      <c r="AU13" s="2"/>
      <c r="AV13" s="2">
        <f t="shared" ref="AV13:AV76" si="18">SUM(AM13:AU13)</f>
        <v>0</v>
      </c>
      <c r="AW13" s="21"/>
      <c r="AX13" s="21"/>
      <c r="AY13" s="2"/>
      <c r="AZ13" s="2">
        <f t="shared" ref="AZ13:AZ76" si="19">SUM(AW13:AY13)</f>
        <v>0</v>
      </c>
      <c r="BA13" s="2">
        <f t="shared" ref="BA13:BA73" si="20">ROUNDDOWN(J13*5%/2,2)</f>
        <v>0</v>
      </c>
      <c r="BB13" s="2"/>
      <c r="BC13" s="2"/>
      <c r="BD13" s="2"/>
      <c r="BE13" s="2"/>
      <c r="BF13" s="2"/>
      <c r="BG13" s="2"/>
      <c r="BH13" s="8">
        <f t="shared" ref="BH13:BH76" si="21">SUM(BB13:BG13)</f>
        <v>0</v>
      </c>
      <c r="BI13" s="22">
        <f t="shared" ref="BI13:BI76" si="22">AL13+AV13+AZ13+BA13+BH13</f>
        <v>0</v>
      </c>
    </row>
    <row r="14" spans="1:61" s="23" customFormat="1" ht="23.1" customHeight="1" x14ac:dyDescent="0.35">
      <c r="A14" s="3">
        <v>2</v>
      </c>
      <c r="B14" s="24" t="s">
        <v>143</v>
      </c>
      <c r="C14" s="25" t="s">
        <v>22</v>
      </c>
      <c r="D14" s="2">
        <v>14678</v>
      </c>
      <c r="E14" s="2">
        <v>587</v>
      </c>
      <c r="F14" s="2">
        <f t="shared" si="0"/>
        <v>15265</v>
      </c>
      <c r="G14" s="2">
        <v>587</v>
      </c>
      <c r="H14" s="2"/>
      <c r="I14" s="2">
        <f t="shared" si="1"/>
        <v>15852</v>
      </c>
      <c r="J14" s="2">
        <f t="shared" si="2"/>
        <v>15852</v>
      </c>
      <c r="K14" s="111">
        <f>ROUND(J14/8/31/60*(N14+M14*60+L14*8*60),2)</f>
        <v>0</v>
      </c>
      <c r="L14" s="6">
        <v>0</v>
      </c>
      <c r="M14" s="6">
        <v>0</v>
      </c>
      <c r="N14" s="6">
        <v>0</v>
      </c>
      <c r="O14" s="2">
        <f t="shared" si="4"/>
        <v>15852</v>
      </c>
      <c r="P14" s="7"/>
      <c r="Q14" s="2">
        <f t="shared" si="5"/>
        <v>1426.6799999999998</v>
      </c>
      <c r="R14" s="2">
        <f t="shared" si="6"/>
        <v>1453.21</v>
      </c>
      <c r="S14" s="2">
        <f t="shared" si="7"/>
        <v>396.3</v>
      </c>
      <c r="T14" s="8">
        <f>SUM(BB14:BG14)</f>
        <v>1463.67</v>
      </c>
      <c r="U14" s="9">
        <f t="shared" si="9"/>
        <v>4739.8599999999997</v>
      </c>
      <c r="V14" s="10">
        <f t="shared" si="10"/>
        <v>5556</v>
      </c>
      <c r="W14" s="11">
        <f t="shared" si="11"/>
        <v>5556.1399999999994</v>
      </c>
      <c r="X14" s="12"/>
      <c r="Y14" s="12"/>
      <c r="Z14" s="195"/>
      <c r="AA14" s="196">
        <v>2</v>
      </c>
      <c r="AB14" s="14">
        <f t="shared" si="12"/>
        <v>1902.24</v>
      </c>
      <c r="AC14" s="15"/>
      <c r="AD14" s="16">
        <v>100</v>
      </c>
      <c r="AE14" s="2">
        <f t="shared" si="13"/>
        <v>396.3</v>
      </c>
      <c r="AF14" s="17">
        <v>200</v>
      </c>
      <c r="AG14" s="18">
        <f t="shared" si="14"/>
        <v>11112.14</v>
      </c>
      <c r="AH14" s="19">
        <f t="shared" si="15"/>
        <v>5556.07</v>
      </c>
      <c r="AI14" s="3">
        <v>2</v>
      </c>
      <c r="AJ14" s="24" t="s">
        <v>143</v>
      </c>
      <c r="AK14" s="25" t="s">
        <v>22</v>
      </c>
      <c r="AL14" s="7">
        <f t="shared" si="16"/>
        <v>0</v>
      </c>
      <c r="AM14" s="15">
        <f t="shared" si="17"/>
        <v>1426.6799999999998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1426.6799999999998</v>
      </c>
      <c r="AW14" s="21">
        <v>200</v>
      </c>
      <c r="AX14" s="21"/>
      <c r="AY14" s="2">
        <v>1253.21</v>
      </c>
      <c r="AZ14" s="2">
        <f t="shared" si="19"/>
        <v>1453.21</v>
      </c>
      <c r="BA14" s="2">
        <f t="shared" si="20"/>
        <v>396.3</v>
      </c>
      <c r="BB14" s="2"/>
      <c r="BC14" s="2">
        <v>1363.67</v>
      </c>
      <c r="BD14" s="2"/>
      <c r="BE14" s="2">
        <v>100</v>
      </c>
      <c r="BF14" s="2"/>
      <c r="BG14" s="2"/>
      <c r="BH14" s="8">
        <f t="shared" si="21"/>
        <v>1463.67</v>
      </c>
      <c r="BI14" s="22">
        <f t="shared" si="22"/>
        <v>4739.8600000000006</v>
      </c>
    </row>
    <row r="15" spans="1:61" s="23" customFormat="1" ht="23.1" customHeight="1" x14ac:dyDescent="0.35">
      <c r="A15" s="3"/>
      <c r="B15" s="24"/>
      <c r="C15" s="25"/>
      <c r="D15" s="2"/>
      <c r="E15" s="2"/>
      <c r="F15" s="2">
        <f t="shared" si="0"/>
        <v>0</v>
      </c>
      <c r="G15" s="2"/>
      <c r="H15" s="2"/>
      <c r="I15" s="2">
        <f t="shared" si="1"/>
        <v>0</v>
      </c>
      <c r="J15" s="2">
        <f t="shared" si="2"/>
        <v>0</v>
      </c>
      <c r="K15" s="111">
        <f t="shared" si="3"/>
        <v>0</v>
      </c>
      <c r="L15" s="6"/>
      <c r="M15" s="6"/>
      <c r="N15" s="6"/>
      <c r="O15" s="2">
        <f t="shared" si="4"/>
        <v>0</v>
      </c>
      <c r="P15" s="7"/>
      <c r="Q15" s="2">
        <f>SUM(AM15:AU15)</f>
        <v>0</v>
      </c>
      <c r="R15" s="2">
        <f t="shared" si="6"/>
        <v>0</v>
      </c>
      <c r="S15" s="2">
        <f t="shared" si="7"/>
        <v>0</v>
      </c>
      <c r="T15" s="8">
        <f t="shared" si="8"/>
        <v>0</v>
      </c>
      <c r="U15" s="9">
        <f t="shared" si="9"/>
        <v>0</v>
      </c>
      <c r="V15" s="10">
        <f t="shared" si="10"/>
        <v>0</v>
      </c>
      <c r="W15" s="11">
        <f t="shared" si="11"/>
        <v>0</v>
      </c>
      <c r="X15" s="12"/>
      <c r="Y15" s="12"/>
      <c r="Z15" s="195"/>
      <c r="AA15" s="196"/>
      <c r="AB15" s="14">
        <f t="shared" si="12"/>
        <v>0</v>
      </c>
      <c r="AC15" s="15"/>
      <c r="AD15" s="16"/>
      <c r="AE15" s="2">
        <f t="shared" si="13"/>
        <v>0</v>
      </c>
      <c r="AF15" s="27"/>
      <c r="AG15" s="18">
        <f t="shared" si="14"/>
        <v>0</v>
      </c>
      <c r="AH15" s="19">
        <f t="shared" si="15"/>
        <v>0</v>
      </c>
      <c r="AI15" s="3"/>
      <c r="AJ15" s="24"/>
      <c r="AK15" s="25"/>
      <c r="AL15" s="7">
        <f t="shared" si="16"/>
        <v>0</v>
      </c>
      <c r="AM15" s="15">
        <f t="shared" si="17"/>
        <v>0</v>
      </c>
      <c r="AN15" s="2"/>
      <c r="AO15" s="2"/>
      <c r="AP15" s="2"/>
      <c r="AQ15" s="2"/>
      <c r="AR15" s="2"/>
      <c r="AS15" s="2"/>
      <c r="AT15" s="2"/>
      <c r="AU15" s="2"/>
      <c r="AV15" s="2">
        <f t="shared" si="18"/>
        <v>0</v>
      </c>
      <c r="AW15" s="21"/>
      <c r="AX15" s="21"/>
      <c r="AY15" s="2"/>
      <c r="AZ15" s="2">
        <f t="shared" si="19"/>
        <v>0</v>
      </c>
      <c r="BA15" s="2">
        <f t="shared" si="20"/>
        <v>0</v>
      </c>
      <c r="BB15" s="2"/>
      <c r="BC15" s="2"/>
      <c r="BD15" s="2"/>
      <c r="BE15" s="2"/>
      <c r="BF15" s="2"/>
      <c r="BG15" s="2"/>
      <c r="BH15" s="8">
        <f t="shared" si="21"/>
        <v>0</v>
      </c>
      <c r="BI15" s="22">
        <f t="shared" si="22"/>
        <v>0</v>
      </c>
    </row>
    <row r="16" spans="1:61" s="29" customFormat="1" ht="23.1" customHeight="1" x14ac:dyDescent="0.35">
      <c r="A16" s="3">
        <v>3</v>
      </c>
      <c r="B16" s="28" t="s">
        <v>23</v>
      </c>
      <c r="C16" s="25" t="s">
        <v>24</v>
      </c>
      <c r="D16" s="2">
        <v>14678</v>
      </c>
      <c r="E16" s="2">
        <v>587</v>
      </c>
      <c r="F16" s="2">
        <f t="shared" si="0"/>
        <v>15265</v>
      </c>
      <c r="G16" s="2">
        <v>587</v>
      </c>
      <c r="H16" s="2">
        <v>119</v>
      </c>
      <c r="I16" s="2">
        <f t="shared" si="1"/>
        <v>15852</v>
      </c>
      <c r="J16" s="2">
        <f t="shared" si="2"/>
        <v>15971</v>
      </c>
      <c r="K16" s="111">
        <f t="shared" si="3"/>
        <v>0</v>
      </c>
      <c r="L16" s="6">
        <v>0</v>
      </c>
      <c r="M16" s="6">
        <v>0</v>
      </c>
      <c r="N16" s="6">
        <v>0</v>
      </c>
      <c r="O16" s="2">
        <f t="shared" si="4"/>
        <v>15971</v>
      </c>
      <c r="P16" s="7">
        <v>0</v>
      </c>
      <c r="Q16" s="2">
        <f t="shared" si="5"/>
        <v>1437.3899999999999</v>
      </c>
      <c r="R16" s="2">
        <f t="shared" si="6"/>
        <v>200</v>
      </c>
      <c r="S16" s="2">
        <f t="shared" si="7"/>
        <v>399.27</v>
      </c>
      <c r="T16" s="8">
        <f t="shared" si="8"/>
        <v>100</v>
      </c>
      <c r="U16" s="9">
        <f t="shared" si="9"/>
        <v>2136.66</v>
      </c>
      <c r="V16" s="10">
        <f t="shared" si="10"/>
        <v>6917</v>
      </c>
      <c r="W16" s="11">
        <f t="shared" si="11"/>
        <v>6917.34</v>
      </c>
      <c r="X16" s="12"/>
      <c r="Y16" s="12"/>
      <c r="Z16" s="195">
        <f>ROUND(V16+W16,2)</f>
        <v>13834.34</v>
      </c>
      <c r="AA16" s="196">
        <v>3</v>
      </c>
      <c r="AB16" s="14">
        <f t="shared" si="12"/>
        <v>1916.52</v>
      </c>
      <c r="AC16" s="15">
        <v>0</v>
      </c>
      <c r="AD16" s="2">
        <v>100</v>
      </c>
      <c r="AE16" s="2">
        <f t="shared" si="13"/>
        <v>399.28</v>
      </c>
      <c r="AF16" s="17">
        <v>200</v>
      </c>
      <c r="AG16" s="18">
        <f t="shared" si="14"/>
        <v>13834.34</v>
      </c>
      <c r="AH16" s="19">
        <f t="shared" si="15"/>
        <v>6917.17</v>
      </c>
      <c r="AI16" s="3">
        <v>3</v>
      </c>
      <c r="AJ16" s="28" t="s">
        <v>23</v>
      </c>
      <c r="AK16" s="25" t="s">
        <v>24</v>
      </c>
      <c r="AL16" s="7">
        <f t="shared" si="16"/>
        <v>0</v>
      </c>
      <c r="AM16" s="15">
        <f t="shared" si="17"/>
        <v>1437.3899999999999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/>
      <c r="AU16" s="2">
        <v>0</v>
      </c>
      <c r="AV16" s="2">
        <f t="shared" si="18"/>
        <v>1437.3899999999999</v>
      </c>
      <c r="AW16" s="21">
        <v>200</v>
      </c>
      <c r="AX16" s="21"/>
      <c r="AY16" s="2">
        <v>0</v>
      </c>
      <c r="AZ16" s="2">
        <f t="shared" si="19"/>
        <v>200</v>
      </c>
      <c r="BA16" s="2">
        <f t="shared" si="20"/>
        <v>399.27</v>
      </c>
      <c r="BB16" s="2">
        <v>0</v>
      </c>
      <c r="BC16" s="2">
        <v>0</v>
      </c>
      <c r="BD16" s="2">
        <v>0</v>
      </c>
      <c r="BE16" s="2">
        <v>100</v>
      </c>
      <c r="BF16" s="2">
        <v>0</v>
      </c>
      <c r="BG16" s="2"/>
      <c r="BH16" s="8">
        <f t="shared" si="21"/>
        <v>100</v>
      </c>
      <c r="BI16" s="22">
        <f t="shared" si="22"/>
        <v>2136.66</v>
      </c>
    </row>
    <row r="17" spans="1:61" s="29" customFormat="1" ht="23.1" customHeight="1" x14ac:dyDescent="0.35">
      <c r="A17" s="3"/>
      <c r="B17" s="28"/>
      <c r="C17" s="25" t="s">
        <v>25</v>
      </c>
      <c r="D17" s="2"/>
      <c r="E17" s="2"/>
      <c r="F17" s="2">
        <f t="shared" si="0"/>
        <v>0</v>
      </c>
      <c r="G17" s="2"/>
      <c r="H17" s="26" t="s">
        <v>179</v>
      </c>
      <c r="I17" s="2">
        <f t="shared" si="1"/>
        <v>0</v>
      </c>
      <c r="J17" s="2"/>
      <c r="K17" s="111">
        <f t="shared" si="3"/>
        <v>0</v>
      </c>
      <c r="L17" s="6"/>
      <c r="M17" s="6"/>
      <c r="N17" s="6"/>
      <c r="O17" s="2">
        <f t="shared" si="4"/>
        <v>0</v>
      </c>
      <c r="P17" s="7"/>
      <c r="Q17" s="2">
        <f t="shared" si="5"/>
        <v>0</v>
      </c>
      <c r="R17" s="2">
        <f t="shared" si="6"/>
        <v>0</v>
      </c>
      <c r="S17" s="2">
        <f t="shared" si="7"/>
        <v>0</v>
      </c>
      <c r="T17" s="8">
        <f t="shared" si="8"/>
        <v>0</v>
      </c>
      <c r="U17" s="9">
        <f t="shared" si="9"/>
        <v>0</v>
      </c>
      <c r="V17" s="10">
        <f t="shared" si="10"/>
        <v>0</v>
      </c>
      <c r="W17" s="11">
        <f t="shared" si="11"/>
        <v>0</v>
      </c>
      <c r="X17" s="12"/>
      <c r="Y17" s="12"/>
      <c r="Z17" s="12"/>
      <c r="AA17" s="196"/>
      <c r="AB17" s="14">
        <f t="shared" si="12"/>
        <v>0</v>
      </c>
      <c r="AC17" s="2"/>
      <c r="AD17" s="2">
        <f>J17*1%</f>
        <v>0</v>
      </c>
      <c r="AE17" s="2">
        <f t="shared" si="13"/>
        <v>0</v>
      </c>
      <c r="AF17" s="27"/>
      <c r="AG17" s="18">
        <f t="shared" si="14"/>
        <v>0</v>
      </c>
      <c r="AH17" s="19">
        <f t="shared" si="15"/>
        <v>0</v>
      </c>
      <c r="AI17" s="3"/>
      <c r="AJ17" s="28"/>
      <c r="AK17" s="25" t="s">
        <v>25</v>
      </c>
      <c r="AL17" s="7">
        <f t="shared" si="16"/>
        <v>0</v>
      </c>
      <c r="AM17" s="15">
        <f t="shared" si="17"/>
        <v>0</v>
      </c>
      <c r="AN17" s="2"/>
      <c r="AO17" s="2"/>
      <c r="AP17" s="2"/>
      <c r="AQ17" s="2"/>
      <c r="AR17" s="2"/>
      <c r="AS17" s="2"/>
      <c r="AT17" s="2"/>
      <c r="AU17" s="2"/>
      <c r="AV17" s="2">
        <f t="shared" si="18"/>
        <v>0</v>
      </c>
      <c r="AW17" s="21"/>
      <c r="AX17" s="21"/>
      <c r="AY17" s="2"/>
      <c r="AZ17" s="2">
        <f t="shared" si="19"/>
        <v>0</v>
      </c>
      <c r="BA17" s="2">
        <f t="shared" si="20"/>
        <v>0</v>
      </c>
      <c r="BB17" s="2"/>
      <c r="BC17" s="2"/>
      <c r="BD17" s="2"/>
      <c r="BE17" s="2"/>
      <c r="BF17" s="2"/>
      <c r="BG17" s="2"/>
      <c r="BH17" s="8">
        <f t="shared" si="21"/>
        <v>0</v>
      </c>
      <c r="BI17" s="22">
        <f t="shared" si="22"/>
        <v>0</v>
      </c>
    </row>
    <row r="18" spans="1:61" s="29" customFormat="1" ht="23.1" customHeight="1" x14ac:dyDescent="0.35">
      <c r="A18" s="3">
        <v>4</v>
      </c>
      <c r="B18" s="28" t="s">
        <v>26</v>
      </c>
      <c r="C18" s="25" t="s">
        <v>117</v>
      </c>
      <c r="D18" s="176">
        <v>27000</v>
      </c>
      <c r="E18" s="176">
        <v>1512</v>
      </c>
      <c r="F18" s="2">
        <f t="shared" si="0"/>
        <v>28512</v>
      </c>
      <c r="G18" s="176">
        <v>1512</v>
      </c>
      <c r="H18" s="2">
        <v>0</v>
      </c>
      <c r="I18" s="2">
        <f>SUM(F18+G18)</f>
        <v>30024</v>
      </c>
      <c r="J18" s="2">
        <f t="shared" si="2"/>
        <v>30024</v>
      </c>
      <c r="K18" s="111">
        <f t="shared" si="3"/>
        <v>0</v>
      </c>
      <c r="L18" s="6">
        <v>0</v>
      </c>
      <c r="M18" s="6">
        <v>0</v>
      </c>
      <c r="N18" s="6">
        <v>0</v>
      </c>
      <c r="O18" s="2">
        <f>J18-K18</f>
        <v>30024</v>
      </c>
      <c r="P18" s="7">
        <v>830.69</v>
      </c>
      <c r="Q18" s="2">
        <f t="shared" si="5"/>
        <v>9027.48</v>
      </c>
      <c r="R18" s="2">
        <f t="shared" si="6"/>
        <v>200</v>
      </c>
      <c r="S18" s="2">
        <f t="shared" si="7"/>
        <v>750.6</v>
      </c>
      <c r="T18" s="8">
        <f t="shared" si="8"/>
        <v>4560.92</v>
      </c>
      <c r="U18" s="9">
        <f t="shared" si="9"/>
        <v>15369.69</v>
      </c>
      <c r="V18" s="10">
        <f t="shared" si="10"/>
        <v>7327</v>
      </c>
      <c r="W18" s="11">
        <f t="shared" si="11"/>
        <v>7327.3099999999995</v>
      </c>
      <c r="X18" s="12"/>
      <c r="Y18" s="12"/>
      <c r="Z18" s="195">
        <f t="shared" ref="Z18" si="23">ROUND(V18+W18,2)</f>
        <v>14654.31</v>
      </c>
      <c r="AA18" s="196">
        <v>4</v>
      </c>
      <c r="AB18" s="14">
        <f t="shared" si="12"/>
        <v>3602.8799999999997</v>
      </c>
      <c r="AC18" s="15">
        <v>0</v>
      </c>
      <c r="AD18" s="16">
        <v>100</v>
      </c>
      <c r="AE18" s="2">
        <f t="shared" si="13"/>
        <v>750.6</v>
      </c>
      <c r="AF18" s="17">
        <v>200</v>
      </c>
      <c r="AG18" s="18">
        <f t="shared" si="14"/>
        <v>14654.31</v>
      </c>
      <c r="AH18" s="19">
        <f t="shared" si="15"/>
        <v>7327.1549999999997</v>
      </c>
      <c r="AI18" s="3">
        <v>4</v>
      </c>
      <c r="AJ18" s="28" t="s">
        <v>26</v>
      </c>
      <c r="AK18" s="25" t="s">
        <v>117</v>
      </c>
      <c r="AL18" s="7">
        <f t="shared" si="16"/>
        <v>830.69</v>
      </c>
      <c r="AM18" s="15">
        <f t="shared" si="17"/>
        <v>2702.16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3853.09</v>
      </c>
      <c r="AT18" s="2">
        <v>1816.67</v>
      </c>
      <c r="AU18" s="2">
        <v>655.56</v>
      </c>
      <c r="AV18" s="2">
        <f t="shared" si="18"/>
        <v>9027.48</v>
      </c>
      <c r="AW18" s="21">
        <v>200</v>
      </c>
      <c r="AX18" s="21"/>
      <c r="AY18" s="2">
        <v>0</v>
      </c>
      <c r="AZ18" s="2">
        <f t="shared" si="19"/>
        <v>200</v>
      </c>
      <c r="BA18" s="2">
        <f t="shared" si="20"/>
        <v>750.6</v>
      </c>
      <c r="BB18" s="2"/>
      <c r="BC18" s="2">
        <v>2998.92</v>
      </c>
      <c r="BD18" s="2">
        <v>1462</v>
      </c>
      <c r="BE18" s="2">
        <v>100</v>
      </c>
      <c r="BF18" s="2"/>
      <c r="BG18" s="2">
        <v>0</v>
      </c>
      <c r="BH18" s="8">
        <f t="shared" si="21"/>
        <v>4560.92</v>
      </c>
      <c r="BI18" s="22">
        <f t="shared" si="22"/>
        <v>15369.69</v>
      </c>
    </row>
    <row r="19" spans="1:61" s="29" customFormat="1" ht="23.1" customHeight="1" x14ac:dyDescent="0.35">
      <c r="A19" s="3"/>
      <c r="B19" s="31"/>
      <c r="C19" s="32"/>
      <c r="D19" s="2"/>
      <c r="E19" s="2"/>
      <c r="F19" s="2">
        <f t="shared" si="0"/>
        <v>0</v>
      </c>
      <c r="G19" s="2"/>
      <c r="H19" s="2"/>
      <c r="I19" s="2">
        <f t="shared" si="1"/>
        <v>0</v>
      </c>
      <c r="J19" s="2">
        <f t="shared" si="2"/>
        <v>0</v>
      </c>
      <c r="K19" s="111">
        <f t="shared" si="3"/>
        <v>0</v>
      </c>
      <c r="L19" s="6"/>
      <c r="M19" s="6"/>
      <c r="N19" s="6"/>
      <c r="O19" s="2">
        <f t="shared" si="4"/>
        <v>0</v>
      </c>
      <c r="P19" s="7"/>
      <c r="Q19" s="2">
        <f t="shared" si="5"/>
        <v>0</v>
      </c>
      <c r="R19" s="2">
        <f t="shared" si="6"/>
        <v>0</v>
      </c>
      <c r="S19" s="2">
        <f t="shared" si="7"/>
        <v>0</v>
      </c>
      <c r="T19" s="8">
        <f t="shared" si="8"/>
        <v>0</v>
      </c>
      <c r="U19" s="9">
        <f t="shared" si="9"/>
        <v>0</v>
      </c>
      <c r="V19" s="10">
        <f t="shared" si="10"/>
        <v>0</v>
      </c>
      <c r="W19" s="11">
        <f t="shared" si="11"/>
        <v>0</v>
      </c>
      <c r="X19" s="12"/>
      <c r="Y19" s="12"/>
      <c r="Z19" s="195"/>
      <c r="AA19" s="196"/>
      <c r="AB19" s="14">
        <f t="shared" si="12"/>
        <v>0</v>
      </c>
      <c r="AC19" s="2"/>
      <c r="AD19" s="33"/>
      <c r="AE19" s="2">
        <f t="shared" si="13"/>
        <v>0</v>
      </c>
      <c r="AF19" s="27"/>
      <c r="AG19" s="18">
        <f t="shared" si="14"/>
        <v>0</v>
      </c>
      <c r="AH19" s="19">
        <f t="shared" si="15"/>
        <v>0</v>
      </c>
      <c r="AI19" s="3"/>
      <c r="AJ19" s="31"/>
      <c r="AK19" s="32"/>
      <c r="AL19" s="7">
        <f t="shared" si="16"/>
        <v>0</v>
      </c>
      <c r="AM19" s="15">
        <f t="shared" si="17"/>
        <v>0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0</v>
      </c>
      <c r="AW19" s="21"/>
      <c r="AX19" s="21"/>
      <c r="AY19" s="2"/>
      <c r="AZ19" s="2">
        <f t="shared" si="19"/>
        <v>0</v>
      </c>
      <c r="BA19" s="2">
        <f t="shared" si="20"/>
        <v>0</v>
      </c>
      <c r="BB19" s="2"/>
      <c r="BC19" s="2"/>
      <c r="BD19" s="2"/>
      <c r="BE19" s="2"/>
      <c r="BF19" s="2"/>
      <c r="BG19" s="2"/>
      <c r="BH19" s="8">
        <f t="shared" si="21"/>
        <v>0</v>
      </c>
      <c r="BI19" s="22">
        <f t="shared" si="22"/>
        <v>0</v>
      </c>
    </row>
    <row r="20" spans="1:61" s="29" customFormat="1" ht="23.1" customHeight="1" x14ac:dyDescent="0.35">
      <c r="A20" s="3">
        <v>5</v>
      </c>
      <c r="B20" s="31" t="s">
        <v>144</v>
      </c>
      <c r="C20" s="32" t="s">
        <v>153</v>
      </c>
      <c r="D20" s="2">
        <v>17553</v>
      </c>
      <c r="E20" s="2">
        <v>702</v>
      </c>
      <c r="F20" s="2">
        <f t="shared" si="0"/>
        <v>18255</v>
      </c>
      <c r="G20" s="2">
        <v>702</v>
      </c>
      <c r="H20" s="2"/>
      <c r="I20" s="2">
        <f t="shared" si="1"/>
        <v>18957</v>
      </c>
      <c r="J20" s="2">
        <f t="shared" si="2"/>
        <v>18957</v>
      </c>
      <c r="K20" s="111">
        <f t="shared" si="3"/>
        <v>0</v>
      </c>
      <c r="L20" s="6">
        <v>0</v>
      </c>
      <c r="M20" s="6">
        <v>0</v>
      </c>
      <c r="N20" s="6">
        <v>0</v>
      </c>
      <c r="O20" s="2">
        <f t="shared" si="4"/>
        <v>18957</v>
      </c>
      <c r="P20" s="7"/>
      <c r="Q20" s="2">
        <f t="shared" si="5"/>
        <v>1706.1299999999999</v>
      </c>
      <c r="R20" s="2">
        <f t="shared" si="6"/>
        <v>1860.42</v>
      </c>
      <c r="S20" s="2">
        <f t="shared" si="7"/>
        <v>473.92</v>
      </c>
      <c r="T20" s="8">
        <f t="shared" si="8"/>
        <v>254.71</v>
      </c>
      <c r="U20" s="9">
        <f t="shared" si="9"/>
        <v>4295.18</v>
      </c>
      <c r="V20" s="10">
        <f t="shared" si="10"/>
        <v>7331</v>
      </c>
      <c r="W20" s="11">
        <f t="shared" si="11"/>
        <v>7330.82</v>
      </c>
      <c r="X20" s="12"/>
      <c r="Y20" s="12"/>
      <c r="Z20" s="195"/>
      <c r="AA20" s="196">
        <v>5</v>
      </c>
      <c r="AB20" s="14">
        <f t="shared" si="12"/>
        <v>2274.8399999999997</v>
      </c>
      <c r="AC20" s="15"/>
      <c r="AD20" s="16">
        <v>100</v>
      </c>
      <c r="AE20" s="2">
        <f t="shared" si="13"/>
        <v>473.93</v>
      </c>
      <c r="AF20" s="17">
        <v>200</v>
      </c>
      <c r="AG20" s="18">
        <f t="shared" si="14"/>
        <v>14661.82</v>
      </c>
      <c r="AH20" s="19">
        <f t="shared" si="15"/>
        <v>7330.91</v>
      </c>
      <c r="AI20" s="3">
        <v>5</v>
      </c>
      <c r="AJ20" s="31" t="s">
        <v>144</v>
      </c>
      <c r="AK20" s="32" t="s">
        <v>153</v>
      </c>
      <c r="AL20" s="7">
        <f t="shared" si="16"/>
        <v>0</v>
      </c>
      <c r="AM20" s="15">
        <f t="shared" si="17"/>
        <v>1706.1299999999999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1706.1299999999999</v>
      </c>
      <c r="AW20" s="21">
        <v>200</v>
      </c>
      <c r="AX20" s="21"/>
      <c r="AY20" s="2">
        <v>1660.42</v>
      </c>
      <c r="AZ20" s="2">
        <f t="shared" si="19"/>
        <v>1860.42</v>
      </c>
      <c r="BA20" s="2">
        <f t="shared" si="20"/>
        <v>473.92</v>
      </c>
      <c r="BB20" s="2"/>
      <c r="BC20" s="2"/>
      <c r="BD20" s="2"/>
      <c r="BE20" s="2">
        <v>254.71</v>
      </c>
      <c r="BF20" s="2"/>
      <c r="BG20" s="2"/>
      <c r="BH20" s="8">
        <f t="shared" si="21"/>
        <v>254.71</v>
      </c>
      <c r="BI20" s="22">
        <f t="shared" si="22"/>
        <v>4295.18</v>
      </c>
    </row>
    <row r="21" spans="1:61" s="29" customFormat="1" ht="23.1" customHeight="1" x14ac:dyDescent="0.35">
      <c r="A21" s="3"/>
      <c r="B21" s="31"/>
      <c r="C21" s="32" t="s">
        <v>154</v>
      </c>
      <c r="D21" s="2"/>
      <c r="E21" s="2"/>
      <c r="F21" s="2">
        <f t="shared" si="0"/>
        <v>0</v>
      </c>
      <c r="G21" s="2"/>
      <c r="H21" s="2"/>
      <c r="I21" s="2">
        <f t="shared" si="1"/>
        <v>0</v>
      </c>
      <c r="J21" s="2">
        <f t="shared" si="2"/>
        <v>0</v>
      </c>
      <c r="K21" s="111">
        <f t="shared" si="3"/>
        <v>0</v>
      </c>
      <c r="L21" s="6"/>
      <c r="M21" s="6"/>
      <c r="N21" s="6"/>
      <c r="O21" s="2">
        <f t="shared" si="4"/>
        <v>0</v>
      </c>
      <c r="P21" s="7"/>
      <c r="Q21" s="2">
        <f t="shared" si="5"/>
        <v>0</v>
      </c>
      <c r="R21" s="2">
        <f t="shared" si="6"/>
        <v>0</v>
      </c>
      <c r="S21" s="2">
        <f t="shared" si="7"/>
        <v>0</v>
      </c>
      <c r="T21" s="8">
        <f t="shared" si="8"/>
        <v>0</v>
      </c>
      <c r="U21" s="9">
        <f t="shared" si="9"/>
        <v>0</v>
      </c>
      <c r="V21" s="10">
        <f t="shared" si="10"/>
        <v>0</v>
      </c>
      <c r="W21" s="11">
        <f t="shared" si="11"/>
        <v>0</v>
      </c>
      <c r="X21" s="12"/>
      <c r="Y21" s="12"/>
      <c r="Z21" s="195"/>
      <c r="AA21" s="196"/>
      <c r="AB21" s="14">
        <f t="shared" si="12"/>
        <v>0</v>
      </c>
      <c r="AC21" s="15"/>
      <c r="AD21" s="16"/>
      <c r="AE21" s="2">
        <f t="shared" si="13"/>
        <v>0</v>
      </c>
      <c r="AF21" s="27"/>
      <c r="AG21" s="18">
        <f t="shared" si="14"/>
        <v>0</v>
      </c>
      <c r="AH21" s="19">
        <f t="shared" si="15"/>
        <v>0</v>
      </c>
      <c r="AI21" s="3"/>
      <c r="AJ21" s="31"/>
      <c r="AK21" s="32" t="s">
        <v>154</v>
      </c>
      <c r="AL21" s="7">
        <f t="shared" si="16"/>
        <v>0</v>
      </c>
      <c r="AM21" s="15">
        <f t="shared" si="17"/>
        <v>0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0</v>
      </c>
      <c r="AW21" s="21"/>
      <c r="AX21" s="21"/>
      <c r="AY21" s="2"/>
      <c r="AZ21" s="2">
        <f t="shared" si="19"/>
        <v>0</v>
      </c>
      <c r="BA21" s="2">
        <f t="shared" si="20"/>
        <v>0</v>
      </c>
      <c r="BB21" s="2"/>
      <c r="BC21" s="2"/>
      <c r="BD21" s="2"/>
      <c r="BE21" s="2"/>
      <c r="BF21" s="2"/>
      <c r="BG21" s="2"/>
      <c r="BH21" s="8">
        <f t="shared" si="21"/>
        <v>0</v>
      </c>
      <c r="BI21" s="22">
        <f t="shared" si="22"/>
        <v>0</v>
      </c>
    </row>
    <row r="22" spans="1:61" s="29" customFormat="1" ht="23.1" customHeight="1" x14ac:dyDescent="0.35">
      <c r="A22" s="3">
        <v>6</v>
      </c>
      <c r="B22" s="31" t="s">
        <v>145</v>
      </c>
      <c r="C22" s="32" t="s">
        <v>155</v>
      </c>
      <c r="D22" s="2">
        <v>27000</v>
      </c>
      <c r="E22" s="2">
        <v>1512</v>
      </c>
      <c r="F22" s="2">
        <f t="shared" si="0"/>
        <v>28512</v>
      </c>
      <c r="G22" s="2">
        <v>1512</v>
      </c>
      <c r="H22" s="2"/>
      <c r="I22" s="2">
        <f t="shared" si="1"/>
        <v>30024</v>
      </c>
      <c r="J22" s="2">
        <f t="shared" si="2"/>
        <v>30024</v>
      </c>
      <c r="K22" s="111">
        <f t="shared" si="3"/>
        <v>0</v>
      </c>
      <c r="L22" s="6">
        <v>0</v>
      </c>
      <c r="M22" s="6">
        <v>0</v>
      </c>
      <c r="N22" s="6">
        <v>0</v>
      </c>
      <c r="O22" s="2">
        <f t="shared" si="4"/>
        <v>30024</v>
      </c>
      <c r="P22" s="7">
        <v>830.69</v>
      </c>
      <c r="Q22" s="2">
        <f t="shared" si="5"/>
        <v>2702.16</v>
      </c>
      <c r="R22" s="2">
        <f t="shared" si="6"/>
        <v>200</v>
      </c>
      <c r="S22" s="2">
        <f t="shared" si="7"/>
        <v>750.6</v>
      </c>
      <c r="T22" s="8">
        <f t="shared" si="8"/>
        <v>250.55</v>
      </c>
      <c r="U22" s="9">
        <f t="shared" si="9"/>
        <v>4734</v>
      </c>
      <c r="V22" s="10">
        <f t="shared" si="10"/>
        <v>12645</v>
      </c>
      <c r="W22" s="11">
        <f t="shared" si="11"/>
        <v>12645</v>
      </c>
      <c r="X22" s="12"/>
      <c r="Y22" s="12"/>
      <c r="Z22" s="195"/>
      <c r="AA22" s="196">
        <v>6</v>
      </c>
      <c r="AB22" s="14">
        <f t="shared" si="12"/>
        <v>3602.8799999999997</v>
      </c>
      <c r="AC22" s="15"/>
      <c r="AD22" s="16">
        <v>100</v>
      </c>
      <c r="AE22" s="2">
        <f t="shared" si="13"/>
        <v>750.6</v>
      </c>
      <c r="AF22" s="17">
        <v>200</v>
      </c>
      <c r="AG22" s="18">
        <f t="shared" si="14"/>
        <v>25290</v>
      </c>
      <c r="AH22" s="19">
        <f t="shared" si="15"/>
        <v>12645</v>
      </c>
      <c r="AI22" s="3">
        <v>6</v>
      </c>
      <c r="AJ22" s="31" t="s">
        <v>145</v>
      </c>
      <c r="AK22" s="32" t="s">
        <v>155</v>
      </c>
      <c r="AL22" s="7">
        <f t="shared" si="16"/>
        <v>830.69</v>
      </c>
      <c r="AM22" s="15">
        <f t="shared" si="17"/>
        <v>2702.16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2702.16</v>
      </c>
      <c r="AW22" s="21">
        <v>200</v>
      </c>
      <c r="AX22" s="21"/>
      <c r="AY22" s="2"/>
      <c r="AZ22" s="2">
        <f t="shared" si="19"/>
        <v>200</v>
      </c>
      <c r="BA22" s="2">
        <f t="shared" si="20"/>
        <v>750.6</v>
      </c>
      <c r="BB22" s="2"/>
      <c r="BC22" s="2"/>
      <c r="BD22" s="2"/>
      <c r="BE22" s="2">
        <v>250.55</v>
      </c>
      <c r="BF22" s="2"/>
      <c r="BG22" s="2"/>
      <c r="BH22" s="8">
        <f t="shared" si="21"/>
        <v>250.55</v>
      </c>
      <c r="BI22" s="22">
        <f t="shared" si="22"/>
        <v>4734</v>
      </c>
    </row>
    <row r="23" spans="1:61" s="29" customFormat="1" ht="23.1" customHeight="1" x14ac:dyDescent="0.35">
      <c r="A23" s="3"/>
      <c r="B23" s="31"/>
      <c r="C23" s="32"/>
      <c r="D23" s="2"/>
      <c r="E23" s="2"/>
      <c r="F23" s="2">
        <f t="shared" si="0"/>
        <v>0</v>
      </c>
      <c r="G23" s="2"/>
      <c r="H23" s="2"/>
      <c r="I23" s="2">
        <f t="shared" si="1"/>
        <v>0</v>
      </c>
      <c r="J23" s="2">
        <f t="shared" si="2"/>
        <v>0</v>
      </c>
      <c r="K23" s="111">
        <f t="shared" si="3"/>
        <v>0</v>
      </c>
      <c r="L23" s="6"/>
      <c r="M23" s="6"/>
      <c r="N23" s="6"/>
      <c r="O23" s="2">
        <f t="shared" si="4"/>
        <v>0</v>
      </c>
      <c r="P23" s="7"/>
      <c r="Q23" s="2">
        <f t="shared" si="5"/>
        <v>0</v>
      </c>
      <c r="R23" s="2">
        <f t="shared" si="6"/>
        <v>0</v>
      </c>
      <c r="S23" s="2">
        <f t="shared" si="7"/>
        <v>0</v>
      </c>
      <c r="T23" s="8">
        <f t="shared" si="8"/>
        <v>0</v>
      </c>
      <c r="U23" s="9">
        <f t="shared" si="9"/>
        <v>0</v>
      </c>
      <c r="V23" s="10">
        <f t="shared" si="10"/>
        <v>0</v>
      </c>
      <c r="W23" s="11">
        <f t="shared" si="11"/>
        <v>0</v>
      </c>
      <c r="X23" s="12"/>
      <c r="Y23" s="12"/>
      <c r="Z23" s="195"/>
      <c r="AA23" s="196"/>
      <c r="AB23" s="14">
        <f t="shared" si="12"/>
        <v>0</v>
      </c>
      <c r="AC23" s="15"/>
      <c r="AD23" s="16"/>
      <c r="AE23" s="2">
        <f t="shared" si="13"/>
        <v>0</v>
      </c>
      <c r="AF23" s="27"/>
      <c r="AG23" s="18">
        <f t="shared" si="14"/>
        <v>0</v>
      </c>
      <c r="AH23" s="19">
        <f t="shared" si="15"/>
        <v>0</v>
      </c>
      <c r="AI23" s="3"/>
      <c r="AJ23" s="31"/>
      <c r="AK23" s="32"/>
      <c r="AL23" s="7">
        <f t="shared" si="16"/>
        <v>0</v>
      </c>
      <c r="AM23" s="15">
        <f t="shared" si="17"/>
        <v>0</v>
      </c>
      <c r="AN23" s="2"/>
      <c r="AO23" s="2"/>
      <c r="AP23" s="2"/>
      <c r="AQ23" s="2"/>
      <c r="AR23" s="2"/>
      <c r="AS23" s="2"/>
      <c r="AT23" s="2"/>
      <c r="AU23" s="2"/>
      <c r="AV23" s="2">
        <f t="shared" si="18"/>
        <v>0</v>
      </c>
      <c r="AW23" s="21"/>
      <c r="AX23" s="21"/>
      <c r="AY23" s="2"/>
      <c r="AZ23" s="2">
        <f t="shared" si="19"/>
        <v>0</v>
      </c>
      <c r="BA23" s="2">
        <f t="shared" si="20"/>
        <v>0</v>
      </c>
      <c r="BB23" s="2"/>
      <c r="BC23" s="2"/>
      <c r="BD23" s="2"/>
      <c r="BE23" s="2"/>
      <c r="BF23" s="2"/>
      <c r="BG23" s="2"/>
      <c r="BH23" s="8">
        <f t="shared" si="21"/>
        <v>0</v>
      </c>
      <c r="BI23" s="22">
        <f t="shared" si="22"/>
        <v>0</v>
      </c>
    </row>
    <row r="24" spans="1:61" s="29" customFormat="1" ht="23.1" customHeight="1" x14ac:dyDescent="0.35">
      <c r="A24" s="3">
        <v>7</v>
      </c>
      <c r="B24" s="28" t="s">
        <v>29</v>
      </c>
      <c r="C24" s="25" t="s">
        <v>24</v>
      </c>
      <c r="D24" s="2">
        <v>19744</v>
      </c>
      <c r="E24" s="2">
        <v>790</v>
      </c>
      <c r="F24" s="2">
        <f t="shared" si="0"/>
        <v>20534</v>
      </c>
      <c r="G24" s="2">
        <v>914</v>
      </c>
      <c r="H24" s="2">
        <v>194</v>
      </c>
      <c r="I24" s="2">
        <f t="shared" si="1"/>
        <v>21448</v>
      </c>
      <c r="J24" s="2">
        <f t="shared" si="2"/>
        <v>21642</v>
      </c>
      <c r="K24" s="111">
        <f t="shared" si="3"/>
        <v>0</v>
      </c>
      <c r="L24" s="6">
        <v>0</v>
      </c>
      <c r="M24" s="6">
        <v>0</v>
      </c>
      <c r="N24" s="6">
        <v>0</v>
      </c>
      <c r="O24" s="2">
        <f t="shared" si="4"/>
        <v>21642</v>
      </c>
      <c r="P24" s="7">
        <v>0</v>
      </c>
      <c r="Q24" s="2">
        <f t="shared" si="5"/>
        <v>4976.38</v>
      </c>
      <c r="R24" s="2">
        <f t="shared" si="6"/>
        <v>2246.06</v>
      </c>
      <c r="S24" s="2">
        <f t="shared" si="7"/>
        <v>541.04999999999995</v>
      </c>
      <c r="T24" s="8">
        <f t="shared" si="8"/>
        <v>7597.51</v>
      </c>
      <c r="U24" s="9">
        <f t="shared" si="9"/>
        <v>15361</v>
      </c>
      <c r="V24" s="10">
        <f t="shared" si="10"/>
        <v>3141</v>
      </c>
      <c r="W24" s="11">
        <f t="shared" si="11"/>
        <v>3140</v>
      </c>
      <c r="X24" s="12"/>
      <c r="Y24" s="12"/>
      <c r="Z24" s="195">
        <f t="shared" ref="Z24" si="24">ROUND(V24+W24,2)</f>
        <v>6281</v>
      </c>
      <c r="AA24" s="196">
        <v>7</v>
      </c>
      <c r="AB24" s="14">
        <f t="shared" si="12"/>
        <v>2597.04</v>
      </c>
      <c r="AC24" s="15">
        <v>0</v>
      </c>
      <c r="AD24" s="2">
        <v>100</v>
      </c>
      <c r="AE24" s="2">
        <f t="shared" si="13"/>
        <v>541.04999999999995</v>
      </c>
      <c r="AF24" s="17">
        <v>200</v>
      </c>
      <c r="AG24" s="18">
        <f t="shared" si="14"/>
        <v>6281</v>
      </c>
      <c r="AH24" s="19">
        <f t="shared" si="15"/>
        <v>3140.5</v>
      </c>
      <c r="AI24" s="3">
        <v>7</v>
      </c>
      <c r="AJ24" s="28" t="s">
        <v>29</v>
      </c>
      <c r="AK24" s="25" t="s">
        <v>24</v>
      </c>
      <c r="AL24" s="7">
        <f t="shared" si="16"/>
        <v>0</v>
      </c>
      <c r="AM24" s="15">
        <f t="shared" si="17"/>
        <v>1947.78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3028.6</v>
      </c>
      <c r="AT24" s="2"/>
      <c r="AU24" s="2">
        <v>0</v>
      </c>
      <c r="AV24" s="2">
        <f t="shared" si="18"/>
        <v>4976.38</v>
      </c>
      <c r="AW24" s="21">
        <v>400</v>
      </c>
      <c r="AX24" s="21"/>
      <c r="AY24" s="2">
        <v>1846.06</v>
      </c>
      <c r="AZ24" s="2">
        <f t="shared" si="19"/>
        <v>2246.06</v>
      </c>
      <c r="BA24" s="2">
        <f t="shared" si="20"/>
        <v>541.04999999999995</v>
      </c>
      <c r="BB24" s="2">
        <v>0</v>
      </c>
      <c r="BC24" s="2">
        <v>6313.51</v>
      </c>
      <c r="BD24" s="2">
        <v>1184</v>
      </c>
      <c r="BE24" s="2">
        <v>100</v>
      </c>
      <c r="BF24" s="2">
        <v>0</v>
      </c>
      <c r="BG24" s="2"/>
      <c r="BH24" s="8">
        <f t="shared" si="21"/>
        <v>7597.51</v>
      </c>
      <c r="BI24" s="22">
        <f t="shared" si="22"/>
        <v>15361</v>
      </c>
    </row>
    <row r="25" spans="1:61" s="29" customFormat="1" ht="23.1" customHeight="1" x14ac:dyDescent="0.35">
      <c r="A25" s="3"/>
      <c r="B25" s="28"/>
      <c r="C25" s="25" t="s">
        <v>30</v>
      </c>
      <c r="D25" s="2"/>
      <c r="E25" s="2"/>
      <c r="F25" s="2">
        <f t="shared" si="0"/>
        <v>0</v>
      </c>
      <c r="G25" s="2"/>
      <c r="H25" s="26" t="s">
        <v>179</v>
      </c>
      <c r="I25" s="2">
        <f t="shared" si="1"/>
        <v>0</v>
      </c>
      <c r="J25" s="2"/>
      <c r="K25" s="111">
        <f t="shared" si="3"/>
        <v>0</v>
      </c>
      <c r="L25" s="6"/>
      <c r="M25" s="6"/>
      <c r="N25" s="6"/>
      <c r="O25" s="2">
        <f t="shared" si="4"/>
        <v>0</v>
      </c>
      <c r="P25" s="7"/>
      <c r="Q25" s="2">
        <f t="shared" si="5"/>
        <v>0</v>
      </c>
      <c r="R25" s="2">
        <f t="shared" si="6"/>
        <v>0</v>
      </c>
      <c r="S25" s="2">
        <f t="shared" si="7"/>
        <v>0</v>
      </c>
      <c r="T25" s="8">
        <f t="shared" si="8"/>
        <v>0</v>
      </c>
      <c r="U25" s="9">
        <f t="shared" si="9"/>
        <v>0</v>
      </c>
      <c r="V25" s="10"/>
      <c r="W25" s="11"/>
      <c r="X25" s="12"/>
      <c r="Y25" s="12"/>
      <c r="Z25" s="195"/>
      <c r="AA25" s="196"/>
      <c r="AB25" s="14">
        <f t="shared" si="12"/>
        <v>0</v>
      </c>
      <c r="AC25" s="2"/>
      <c r="AD25" s="2">
        <f>J25*1%</f>
        <v>0</v>
      </c>
      <c r="AE25" s="2">
        <f t="shared" si="13"/>
        <v>0</v>
      </c>
      <c r="AF25" s="27"/>
      <c r="AG25" s="18"/>
      <c r="AH25" s="19"/>
      <c r="AI25" s="3"/>
      <c r="AJ25" s="28"/>
      <c r="AK25" s="25" t="s">
        <v>30</v>
      </c>
      <c r="AL25" s="7">
        <f t="shared" si="16"/>
        <v>0</v>
      </c>
      <c r="AM25" s="15">
        <f t="shared" si="17"/>
        <v>0</v>
      </c>
      <c r="AN25" s="2"/>
      <c r="AO25" s="2"/>
      <c r="AP25" s="2"/>
      <c r="AQ25" s="2"/>
      <c r="AR25" s="2"/>
      <c r="AS25" s="2"/>
      <c r="AT25" s="2"/>
      <c r="AU25" s="2"/>
      <c r="AV25" s="2">
        <f t="shared" si="18"/>
        <v>0</v>
      </c>
      <c r="AW25" s="21"/>
      <c r="AX25" s="21"/>
      <c r="AY25" s="34"/>
      <c r="AZ25" s="2">
        <f t="shared" si="19"/>
        <v>0</v>
      </c>
      <c r="BA25" s="2">
        <f t="shared" si="20"/>
        <v>0</v>
      </c>
      <c r="BB25" s="2"/>
      <c r="BC25" s="2"/>
      <c r="BD25" s="2"/>
      <c r="BE25" s="2"/>
      <c r="BF25" s="2"/>
      <c r="BG25" s="2"/>
      <c r="BH25" s="8">
        <f t="shared" si="21"/>
        <v>0</v>
      </c>
      <c r="BI25" s="22">
        <f t="shared" si="22"/>
        <v>0</v>
      </c>
    </row>
    <row r="26" spans="1:61" s="29" customFormat="1" ht="23.1" customHeight="1" x14ac:dyDescent="0.35">
      <c r="A26" s="3">
        <v>8</v>
      </c>
      <c r="B26" s="28" t="s">
        <v>31</v>
      </c>
      <c r="C26" s="25" t="s">
        <v>118</v>
      </c>
      <c r="D26" s="176">
        <v>23176</v>
      </c>
      <c r="E26" s="176">
        <v>1205</v>
      </c>
      <c r="F26" s="2">
        <f t="shared" si="0"/>
        <v>24381</v>
      </c>
      <c r="G26" s="176">
        <v>1205</v>
      </c>
      <c r="H26" s="2">
        <v>0</v>
      </c>
      <c r="I26" s="2">
        <f t="shared" si="1"/>
        <v>25586</v>
      </c>
      <c r="J26" s="2">
        <f t="shared" si="2"/>
        <v>25586</v>
      </c>
      <c r="K26" s="111">
        <f t="shared" si="3"/>
        <v>0</v>
      </c>
      <c r="L26" s="6">
        <v>0</v>
      </c>
      <c r="M26" s="6">
        <v>0</v>
      </c>
      <c r="N26" s="6">
        <v>0</v>
      </c>
      <c r="O26" s="2">
        <f t="shared" si="4"/>
        <v>25586</v>
      </c>
      <c r="P26" s="7">
        <v>241.54</v>
      </c>
      <c r="Q26" s="2">
        <f t="shared" si="5"/>
        <v>2302.7399999999998</v>
      </c>
      <c r="R26" s="2">
        <f t="shared" si="6"/>
        <v>200</v>
      </c>
      <c r="S26" s="2">
        <f t="shared" si="7"/>
        <v>639.65</v>
      </c>
      <c r="T26" s="8">
        <f t="shared" si="8"/>
        <v>200</v>
      </c>
      <c r="U26" s="9">
        <f t="shared" si="9"/>
        <v>3583.93</v>
      </c>
      <c r="V26" s="10">
        <f t="shared" si="10"/>
        <v>11001</v>
      </c>
      <c r="W26" s="11">
        <f t="shared" si="11"/>
        <v>11001.07</v>
      </c>
      <c r="X26" s="12"/>
      <c r="Y26" s="12"/>
      <c r="Z26" s="195">
        <f t="shared" ref="Z26" si="25">ROUND(V26+W26,2)</f>
        <v>22002.07</v>
      </c>
      <c r="AA26" s="196">
        <v>8</v>
      </c>
      <c r="AB26" s="14">
        <f t="shared" si="12"/>
        <v>3070.3199999999997</v>
      </c>
      <c r="AC26" s="15">
        <v>0</v>
      </c>
      <c r="AD26" s="16">
        <v>100</v>
      </c>
      <c r="AE26" s="2">
        <f t="shared" si="13"/>
        <v>639.65</v>
      </c>
      <c r="AF26" s="17">
        <v>200</v>
      </c>
      <c r="AG26" s="18">
        <f t="shared" si="14"/>
        <v>22002.07</v>
      </c>
      <c r="AH26" s="19">
        <f t="shared" si="15"/>
        <v>11001.035</v>
      </c>
      <c r="AI26" s="3">
        <v>8</v>
      </c>
      <c r="AJ26" s="28" t="s">
        <v>31</v>
      </c>
      <c r="AK26" s="25" t="s">
        <v>118</v>
      </c>
      <c r="AL26" s="7">
        <f t="shared" si="16"/>
        <v>241.54</v>
      </c>
      <c r="AM26" s="15">
        <f t="shared" si="17"/>
        <v>2302.7399999999998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/>
      <c r="AU26" s="2">
        <v>0</v>
      </c>
      <c r="AV26" s="2">
        <f t="shared" si="18"/>
        <v>2302.7399999999998</v>
      </c>
      <c r="AW26" s="21">
        <v>200</v>
      </c>
      <c r="AX26" s="21"/>
      <c r="AY26" s="2">
        <v>0</v>
      </c>
      <c r="AZ26" s="2">
        <f t="shared" si="19"/>
        <v>200</v>
      </c>
      <c r="BA26" s="2">
        <f t="shared" si="20"/>
        <v>639.65</v>
      </c>
      <c r="BB26" s="2"/>
      <c r="BC26" s="2">
        <v>0</v>
      </c>
      <c r="BD26" s="2">
        <v>100</v>
      </c>
      <c r="BE26" s="2">
        <v>100</v>
      </c>
      <c r="BF26" s="2"/>
      <c r="BG26" s="2">
        <v>0</v>
      </c>
      <c r="BH26" s="8">
        <f t="shared" si="21"/>
        <v>200</v>
      </c>
      <c r="BI26" s="22">
        <f t="shared" si="22"/>
        <v>3583.93</v>
      </c>
    </row>
    <row r="27" spans="1:61" s="29" customFormat="1" ht="23.1" customHeight="1" x14ac:dyDescent="0.35">
      <c r="A27" s="3"/>
      <c r="B27" s="31"/>
      <c r="C27" s="32" t="s">
        <v>28</v>
      </c>
      <c r="D27" s="2"/>
      <c r="E27" s="2"/>
      <c r="F27" s="2">
        <f t="shared" si="0"/>
        <v>0</v>
      </c>
      <c r="G27" s="2"/>
      <c r="H27" s="2"/>
      <c r="I27" s="2">
        <f t="shared" si="1"/>
        <v>0</v>
      </c>
      <c r="J27" s="2">
        <f t="shared" si="2"/>
        <v>0</v>
      </c>
      <c r="K27" s="111">
        <f t="shared" si="3"/>
        <v>0</v>
      </c>
      <c r="L27" s="6"/>
      <c r="M27" s="6"/>
      <c r="N27" s="6"/>
      <c r="O27" s="2">
        <f t="shared" si="4"/>
        <v>0</v>
      </c>
      <c r="P27" s="7"/>
      <c r="Q27" s="2">
        <f>SUM(AM27:AU27)</f>
        <v>0</v>
      </c>
      <c r="R27" s="2">
        <f t="shared" si="6"/>
        <v>0</v>
      </c>
      <c r="S27" s="2">
        <f t="shared" si="7"/>
        <v>0</v>
      </c>
      <c r="T27" s="8">
        <f t="shared" si="8"/>
        <v>0</v>
      </c>
      <c r="U27" s="9">
        <f t="shared" si="9"/>
        <v>0</v>
      </c>
      <c r="V27" s="10">
        <f t="shared" si="10"/>
        <v>0</v>
      </c>
      <c r="W27" s="11">
        <f t="shared" si="11"/>
        <v>0</v>
      </c>
      <c r="X27" s="12"/>
      <c r="Y27" s="12"/>
      <c r="Z27" s="195"/>
      <c r="AA27" s="196"/>
      <c r="AB27" s="14">
        <f t="shared" si="12"/>
        <v>0</v>
      </c>
      <c r="AC27" s="2"/>
      <c r="AD27" s="33"/>
      <c r="AE27" s="2">
        <f t="shared" si="13"/>
        <v>0</v>
      </c>
      <c r="AF27" s="27"/>
      <c r="AG27" s="18">
        <f t="shared" si="14"/>
        <v>0</v>
      </c>
      <c r="AH27" s="19">
        <f t="shared" si="15"/>
        <v>0</v>
      </c>
      <c r="AI27" s="3"/>
      <c r="AJ27" s="31"/>
      <c r="AK27" s="32" t="s">
        <v>28</v>
      </c>
      <c r="AL27" s="7">
        <f t="shared" si="16"/>
        <v>0</v>
      </c>
      <c r="AM27" s="15">
        <f t="shared" si="17"/>
        <v>0</v>
      </c>
      <c r="AN27" s="2"/>
      <c r="AO27" s="2"/>
      <c r="AP27" s="2"/>
      <c r="AQ27" s="2"/>
      <c r="AR27" s="2"/>
      <c r="AS27" s="2"/>
      <c r="AT27" s="2"/>
      <c r="AU27" s="2"/>
      <c r="AV27" s="2">
        <f t="shared" si="18"/>
        <v>0</v>
      </c>
      <c r="AW27" s="21"/>
      <c r="AX27" s="21"/>
      <c r="AY27" s="2"/>
      <c r="AZ27" s="2">
        <f t="shared" si="19"/>
        <v>0</v>
      </c>
      <c r="BA27" s="2">
        <f t="shared" si="20"/>
        <v>0</v>
      </c>
      <c r="BB27" s="2"/>
      <c r="BC27" s="2"/>
      <c r="BD27" s="2"/>
      <c r="BE27" s="2"/>
      <c r="BF27" s="2"/>
      <c r="BG27" s="2"/>
      <c r="BH27" s="8">
        <f t="shared" si="21"/>
        <v>0</v>
      </c>
      <c r="BI27" s="22">
        <f t="shared" si="22"/>
        <v>0</v>
      </c>
    </row>
    <row r="28" spans="1:61" s="29" customFormat="1" ht="23.1" customHeight="1" x14ac:dyDescent="0.35">
      <c r="A28" s="3">
        <v>9</v>
      </c>
      <c r="B28" s="28" t="s">
        <v>32</v>
      </c>
      <c r="C28" s="25" t="s">
        <v>27</v>
      </c>
      <c r="D28" s="2">
        <v>13819</v>
      </c>
      <c r="E28" s="2">
        <v>553</v>
      </c>
      <c r="F28" s="2">
        <f t="shared" si="0"/>
        <v>14372</v>
      </c>
      <c r="G28" s="2">
        <v>553</v>
      </c>
      <c r="H28" s="2">
        <v>110</v>
      </c>
      <c r="I28" s="2">
        <f t="shared" si="1"/>
        <v>14925</v>
      </c>
      <c r="J28" s="2">
        <f t="shared" si="2"/>
        <v>15035</v>
      </c>
      <c r="K28" s="111">
        <f t="shared" si="3"/>
        <v>0</v>
      </c>
      <c r="L28" s="6">
        <v>0</v>
      </c>
      <c r="M28" s="6">
        <v>0</v>
      </c>
      <c r="N28" s="6">
        <v>0</v>
      </c>
      <c r="O28" s="2">
        <f t="shared" si="4"/>
        <v>15035</v>
      </c>
      <c r="P28" s="7">
        <v>0</v>
      </c>
      <c r="Q28" s="2">
        <f t="shared" si="5"/>
        <v>4182.91</v>
      </c>
      <c r="R28" s="2">
        <f t="shared" si="6"/>
        <v>200</v>
      </c>
      <c r="S28" s="2">
        <f t="shared" si="7"/>
        <v>375.87</v>
      </c>
      <c r="T28" s="8">
        <f t="shared" si="8"/>
        <v>2617</v>
      </c>
      <c r="U28" s="9">
        <f t="shared" si="9"/>
        <v>7375.78</v>
      </c>
      <c r="V28" s="10">
        <f t="shared" si="10"/>
        <v>3830</v>
      </c>
      <c r="W28" s="11">
        <f t="shared" si="11"/>
        <v>3829.2200000000003</v>
      </c>
      <c r="X28" s="12"/>
      <c r="Y28" s="12"/>
      <c r="Z28" s="195">
        <f t="shared" ref="Z28" si="26">ROUND(V28+W28,2)</f>
        <v>7659.22</v>
      </c>
      <c r="AA28" s="196">
        <v>9</v>
      </c>
      <c r="AB28" s="14">
        <f t="shared" si="12"/>
        <v>1804.2</v>
      </c>
      <c r="AC28" s="15">
        <v>0</v>
      </c>
      <c r="AD28" s="16">
        <v>100</v>
      </c>
      <c r="AE28" s="2">
        <f t="shared" si="13"/>
        <v>375.88</v>
      </c>
      <c r="AF28" s="17">
        <v>200</v>
      </c>
      <c r="AG28" s="18">
        <f t="shared" si="14"/>
        <v>7659.22</v>
      </c>
      <c r="AH28" s="19">
        <f t="shared" si="15"/>
        <v>3829.61</v>
      </c>
      <c r="AI28" s="3">
        <v>9</v>
      </c>
      <c r="AJ28" s="28" t="s">
        <v>32</v>
      </c>
      <c r="AK28" s="25" t="s">
        <v>27</v>
      </c>
      <c r="AL28" s="7">
        <f t="shared" si="16"/>
        <v>0</v>
      </c>
      <c r="AM28" s="15">
        <f t="shared" si="17"/>
        <v>1353.1499999999999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2829.76</v>
      </c>
      <c r="AT28" s="2"/>
      <c r="AU28" s="2">
        <v>0</v>
      </c>
      <c r="AV28" s="2">
        <f t="shared" si="18"/>
        <v>4182.91</v>
      </c>
      <c r="AW28" s="21">
        <v>200</v>
      </c>
      <c r="AX28" s="21"/>
      <c r="AY28" s="2">
        <v>0</v>
      </c>
      <c r="AZ28" s="2">
        <f t="shared" si="19"/>
        <v>200</v>
      </c>
      <c r="BA28" s="2">
        <f t="shared" si="20"/>
        <v>375.87</v>
      </c>
      <c r="BB28" s="2">
        <v>0</v>
      </c>
      <c r="BC28" s="2">
        <v>0</v>
      </c>
      <c r="BD28" s="2">
        <v>2517</v>
      </c>
      <c r="BE28" s="2">
        <v>100</v>
      </c>
      <c r="BF28" s="2">
        <v>0</v>
      </c>
      <c r="BG28" s="2">
        <v>0</v>
      </c>
      <c r="BH28" s="8">
        <f t="shared" si="21"/>
        <v>2617</v>
      </c>
      <c r="BI28" s="22">
        <f t="shared" si="22"/>
        <v>7375.78</v>
      </c>
    </row>
    <row r="29" spans="1:61" s="29" customFormat="1" ht="23.1" customHeight="1" x14ac:dyDescent="0.35">
      <c r="A29" s="3"/>
      <c r="B29" s="28"/>
      <c r="C29" s="25" t="s">
        <v>33</v>
      </c>
      <c r="D29" s="2"/>
      <c r="E29" s="2"/>
      <c r="F29" s="2">
        <f t="shared" si="0"/>
        <v>0</v>
      </c>
      <c r="G29" s="2"/>
      <c r="H29" s="26" t="s">
        <v>179</v>
      </c>
      <c r="I29" s="2">
        <f t="shared" si="1"/>
        <v>0</v>
      </c>
      <c r="J29" s="2"/>
      <c r="K29" s="111">
        <f t="shared" si="3"/>
        <v>0</v>
      </c>
      <c r="L29" s="6"/>
      <c r="M29" s="6"/>
      <c r="N29" s="6"/>
      <c r="O29" s="2">
        <f t="shared" si="4"/>
        <v>0</v>
      </c>
      <c r="P29" s="7"/>
      <c r="Q29" s="2">
        <f t="shared" si="5"/>
        <v>0</v>
      </c>
      <c r="R29" s="2">
        <f t="shared" si="6"/>
        <v>0</v>
      </c>
      <c r="S29" s="2">
        <f t="shared" si="7"/>
        <v>0</v>
      </c>
      <c r="T29" s="8">
        <f t="shared" si="8"/>
        <v>0</v>
      </c>
      <c r="U29" s="9">
        <f t="shared" si="9"/>
        <v>0</v>
      </c>
      <c r="V29" s="10">
        <f t="shared" si="10"/>
        <v>0</v>
      </c>
      <c r="W29" s="11">
        <f t="shared" si="11"/>
        <v>0</v>
      </c>
      <c r="X29" s="12"/>
      <c r="Y29" s="12"/>
      <c r="Z29" s="195"/>
      <c r="AA29" s="196"/>
      <c r="AB29" s="14">
        <f t="shared" si="12"/>
        <v>0</v>
      </c>
      <c r="AC29" s="2"/>
      <c r="AD29" s="16">
        <f>J29*1%</f>
        <v>0</v>
      </c>
      <c r="AE29" s="2">
        <f t="shared" si="13"/>
        <v>0</v>
      </c>
      <c r="AF29" s="27"/>
      <c r="AG29" s="18">
        <f t="shared" si="14"/>
        <v>0</v>
      </c>
      <c r="AH29" s="19">
        <f t="shared" si="15"/>
        <v>0</v>
      </c>
      <c r="AI29" s="3"/>
      <c r="AJ29" s="28"/>
      <c r="AK29" s="25" t="s">
        <v>33</v>
      </c>
      <c r="AL29" s="7">
        <f t="shared" si="16"/>
        <v>0</v>
      </c>
      <c r="AM29" s="15">
        <f t="shared" si="17"/>
        <v>0</v>
      </c>
      <c r="AN29" s="2"/>
      <c r="AO29" s="2"/>
      <c r="AP29" s="2"/>
      <c r="AQ29" s="2"/>
      <c r="AR29" s="2"/>
      <c r="AS29" s="2"/>
      <c r="AT29" s="2"/>
      <c r="AU29" s="2"/>
      <c r="AV29" s="2">
        <f t="shared" si="18"/>
        <v>0</v>
      </c>
      <c r="AW29" s="21"/>
      <c r="AX29" s="21"/>
      <c r="AY29" s="2"/>
      <c r="AZ29" s="2">
        <f t="shared" si="19"/>
        <v>0</v>
      </c>
      <c r="BA29" s="2">
        <f t="shared" si="20"/>
        <v>0</v>
      </c>
      <c r="BB29" s="2"/>
      <c r="BC29" s="2"/>
      <c r="BD29" s="2"/>
      <c r="BE29" s="2"/>
      <c r="BF29" s="2"/>
      <c r="BG29" s="2"/>
      <c r="BH29" s="8">
        <f t="shared" si="21"/>
        <v>0</v>
      </c>
      <c r="BI29" s="22">
        <f t="shared" si="22"/>
        <v>0</v>
      </c>
    </row>
    <row r="30" spans="1:61" s="29" customFormat="1" ht="23.1" customHeight="1" x14ac:dyDescent="0.35">
      <c r="A30" s="3">
        <v>10</v>
      </c>
      <c r="B30" s="28" t="s">
        <v>34</v>
      </c>
      <c r="C30" s="25" t="s">
        <v>27</v>
      </c>
      <c r="D30" s="2">
        <v>13925</v>
      </c>
      <c r="E30" s="2">
        <v>557</v>
      </c>
      <c r="F30" s="2">
        <f t="shared" si="0"/>
        <v>14482</v>
      </c>
      <c r="G30" s="2">
        <v>553</v>
      </c>
      <c r="H30" s="2">
        <v>0</v>
      </c>
      <c r="I30" s="2">
        <f t="shared" si="1"/>
        <v>15035</v>
      </c>
      <c r="J30" s="2">
        <f t="shared" si="2"/>
        <v>15035</v>
      </c>
      <c r="K30" s="111">
        <f t="shared" si="3"/>
        <v>0</v>
      </c>
      <c r="L30" s="6">
        <v>0</v>
      </c>
      <c r="M30" s="6">
        <v>0</v>
      </c>
      <c r="N30" s="6">
        <v>0</v>
      </c>
      <c r="O30" s="2">
        <f t="shared" si="4"/>
        <v>15035</v>
      </c>
      <c r="P30" s="7">
        <v>0</v>
      </c>
      <c r="Q30" s="2">
        <f t="shared" si="5"/>
        <v>4077.66</v>
      </c>
      <c r="R30" s="2">
        <f t="shared" si="6"/>
        <v>600</v>
      </c>
      <c r="S30" s="2">
        <f t="shared" si="7"/>
        <v>375.87</v>
      </c>
      <c r="T30" s="8">
        <f t="shared" si="8"/>
        <v>2703.02</v>
      </c>
      <c r="U30" s="9">
        <f t="shared" si="9"/>
        <v>7756.55</v>
      </c>
      <c r="V30" s="10">
        <f t="shared" si="10"/>
        <v>3639</v>
      </c>
      <c r="W30" s="11">
        <f t="shared" si="11"/>
        <v>3639.45</v>
      </c>
      <c r="X30" s="12"/>
      <c r="Y30" s="12"/>
      <c r="Z30" s="195">
        <f t="shared" ref="Z30" si="27">ROUND(V30+W30,2)</f>
        <v>7278.45</v>
      </c>
      <c r="AA30" s="196">
        <v>10</v>
      </c>
      <c r="AB30" s="14">
        <f t="shared" si="12"/>
        <v>1804.2</v>
      </c>
      <c r="AC30" s="15">
        <v>0</v>
      </c>
      <c r="AD30" s="16">
        <v>100</v>
      </c>
      <c r="AE30" s="2">
        <f t="shared" si="13"/>
        <v>375.88</v>
      </c>
      <c r="AF30" s="17">
        <v>200</v>
      </c>
      <c r="AG30" s="18">
        <f t="shared" si="14"/>
        <v>7278.45</v>
      </c>
      <c r="AH30" s="19">
        <f t="shared" si="15"/>
        <v>3639.2249999999999</v>
      </c>
      <c r="AI30" s="3">
        <v>10</v>
      </c>
      <c r="AJ30" s="28" t="s">
        <v>34</v>
      </c>
      <c r="AK30" s="25" t="s">
        <v>27</v>
      </c>
      <c r="AL30" s="7">
        <f t="shared" si="16"/>
        <v>0</v>
      </c>
      <c r="AM30" s="15">
        <f t="shared" si="17"/>
        <v>1353.1499999999999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2724.51</v>
      </c>
      <c r="AT30" s="2"/>
      <c r="AU30" s="2">
        <v>0</v>
      </c>
      <c r="AV30" s="2">
        <f t="shared" si="18"/>
        <v>4077.66</v>
      </c>
      <c r="AW30" s="21">
        <v>600</v>
      </c>
      <c r="AX30" s="21"/>
      <c r="AY30" s="2">
        <v>0</v>
      </c>
      <c r="AZ30" s="2">
        <f t="shared" si="19"/>
        <v>600</v>
      </c>
      <c r="BA30" s="2">
        <f t="shared" si="20"/>
        <v>375.87</v>
      </c>
      <c r="BB30" s="2"/>
      <c r="BC30" s="2">
        <v>2503.02</v>
      </c>
      <c r="BD30" s="2">
        <v>100</v>
      </c>
      <c r="BE30" s="2">
        <v>100</v>
      </c>
      <c r="BF30" s="2">
        <v>0</v>
      </c>
      <c r="BG30" s="2">
        <v>0</v>
      </c>
      <c r="BH30" s="8">
        <f t="shared" si="21"/>
        <v>2703.02</v>
      </c>
      <c r="BI30" s="22">
        <f t="shared" si="22"/>
        <v>7756.5499999999993</v>
      </c>
    </row>
    <row r="31" spans="1:61" s="29" customFormat="1" ht="23.1" customHeight="1" x14ac:dyDescent="0.35">
      <c r="A31" s="3"/>
      <c r="B31" s="31"/>
      <c r="C31" s="32" t="s">
        <v>28</v>
      </c>
      <c r="D31" s="2"/>
      <c r="E31" s="2"/>
      <c r="F31" s="2">
        <f t="shared" si="0"/>
        <v>0</v>
      </c>
      <c r="G31" s="2"/>
      <c r="H31" s="2"/>
      <c r="I31" s="2">
        <f t="shared" si="1"/>
        <v>0</v>
      </c>
      <c r="J31" s="2">
        <f t="shared" si="2"/>
        <v>0</v>
      </c>
      <c r="K31" s="111">
        <f t="shared" si="3"/>
        <v>0</v>
      </c>
      <c r="L31" s="6"/>
      <c r="M31" s="6"/>
      <c r="N31" s="6"/>
      <c r="O31" s="2">
        <f t="shared" si="4"/>
        <v>0</v>
      </c>
      <c r="P31" s="7"/>
      <c r="Q31" s="2">
        <f t="shared" si="5"/>
        <v>0</v>
      </c>
      <c r="R31" s="2">
        <f t="shared" si="6"/>
        <v>0</v>
      </c>
      <c r="S31" s="2">
        <f t="shared" si="7"/>
        <v>0</v>
      </c>
      <c r="T31" s="8">
        <f t="shared" si="8"/>
        <v>0</v>
      </c>
      <c r="U31" s="9">
        <f t="shared" si="9"/>
        <v>0</v>
      </c>
      <c r="V31" s="10">
        <f t="shared" si="10"/>
        <v>0</v>
      </c>
      <c r="W31" s="11">
        <f t="shared" si="11"/>
        <v>0</v>
      </c>
      <c r="X31" s="12"/>
      <c r="Y31" s="12"/>
      <c r="Z31" s="195"/>
      <c r="AA31" s="196"/>
      <c r="AB31" s="14">
        <f t="shared" si="12"/>
        <v>0</v>
      </c>
      <c r="AC31" s="2"/>
      <c r="AD31" s="33"/>
      <c r="AE31" s="2">
        <f t="shared" si="13"/>
        <v>0</v>
      </c>
      <c r="AF31" s="27"/>
      <c r="AG31" s="18">
        <f t="shared" si="14"/>
        <v>0</v>
      </c>
      <c r="AH31" s="19">
        <f t="shared" si="15"/>
        <v>0</v>
      </c>
      <c r="AI31" s="3"/>
      <c r="AJ31" s="31"/>
      <c r="AK31" s="32" t="s">
        <v>28</v>
      </c>
      <c r="AL31" s="7">
        <f t="shared" si="16"/>
        <v>0</v>
      </c>
      <c r="AM31" s="15">
        <f t="shared" si="17"/>
        <v>0</v>
      </c>
      <c r="AN31" s="2"/>
      <c r="AO31" s="2"/>
      <c r="AP31" s="2"/>
      <c r="AQ31" s="2"/>
      <c r="AR31" s="2"/>
      <c r="AS31" s="2"/>
      <c r="AT31" s="2"/>
      <c r="AU31" s="2"/>
      <c r="AV31" s="2">
        <f t="shared" si="18"/>
        <v>0</v>
      </c>
      <c r="AW31" s="21"/>
      <c r="AX31" s="21"/>
      <c r="AY31" s="2"/>
      <c r="AZ31" s="2">
        <f t="shared" si="19"/>
        <v>0</v>
      </c>
      <c r="BA31" s="2">
        <f t="shared" si="20"/>
        <v>0</v>
      </c>
      <c r="BB31" s="2"/>
      <c r="BC31" s="2"/>
      <c r="BD31" s="2"/>
      <c r="BE31" s="2"/>
      <c r="BF31" s="2"/>
      <c r="BG31" s="2"/>
      <c r="BH31" s="8">
        <f t="shared" si="21"/>
        <v>0</v>
      </c>
      <c r="BI31" s="22">
        <f t="shared" si="22"/>
        <v>0</v>
      </c>
    </row>
    <row r="32" spans="1:61" s="29" customFormat="1" ht="23.1" customHeight="1" x14ac:dyDescent="0.35">
      <c r="A32" s="3">
        <v>11</v>
      </c>
      <c r="B32" s="28" t="s">
        <v>35</v>
      </c>
      <c r="C32" s="32" t="s">
        <v>27</v>
      </c>
      <c r="D32" s="2">
        <v>13441</v>
      </c>
      <c r="E32" s="2">
        <v>538</v>
      </c>
      <c r="F32" s="2">
        <f t="shared" si="0"/>
        <v>13979</v>
      </c>
      <c r="G32" s="2">
        <v>530</v>
      </c>
      <c r="H32" s="2">
        <v>117</v>
      </c>
      <c r="I32" s="2">
        <f t="shared" si="1"/>
        <v>14509</v>
      </c>
      <c r="J32" s="2">
        <f t="shared" si="2"/>
        <v>14626</v>
      </c>
      <c r="K32" s="111">
        <f t="shared" si="3"/>
        <v>0</v>
      </c>
      <c r="L32" s="6">
        <v>0</v>
      </c>
      <c r="M32" s="6">
        <v>0</v>
      </c>
      <c r="N32" s="6">
        <v>0</v>
      </c>
      <c r="O32" s="2">
        <f t="shared" si="4"/>
        <v>14626</v>
      </c>
      <c r="P32" s="7">
        <v>0</v>
      </c>
      <c r="Q32" s="2">
        <f t="shared" si="5"/>
        <v>5229.8599999999997</v>
      </c>
      <c r="R32" s="2">
        <f t="shared" si="6"/>
        <v>200</v>
      </c>
      <c r="S32" s="2">
        <f t="shared" si="7"/>
        <v>365.65</v>
      </c>
      <c r="T32" s="8">
        <f t="shared" si="8"/>
        <v>3830.49</v>
      </c>
      <c r="U32" s="9">
        <f t="shared" si="9"/>
        <v>9626</v>
      </c>
      <c r="V32" s="10">
        <f t="shared" si="10"/>
        <v>2500</v>
      </c>
      <c r="W32" s="11">
        <f t="shared" si="11"/>
        <v>2500</v>
      </c>
      <c r="X32" s="12"/>
      <c r="Y32" s="12"/>
      <c r="Z32" s="195">
        <f t="shared" ref="Z32" si="28">ROUND(V32+W32,2)</f>
        <v>5000</v>
      </c>
      <c r="AA32" s="196">
        <v>11</v>
      </c>
      <c r="AB32" s="14">
        <f t="shared" si="12"/>
        <v>1755.12</v>
      </c>
      <c r="AC32" s="15">
        <v>0</v>
      </c>
      <c r="AD32" s="16">
        <v>100</v>
      </c>
      <c r="AE32" s="2">
        <f t="shared" si="13"/>
        <v>365.65</v>
      </c>
      <c r="AF32" s="17">
        <v>200</v>
      </c>
      <c r="AG32" s="18">
        <f t="shared" si="14"/>
        <v>5000</v>
      </c>
      <c r="AH32" s="19">
        <f t="shared" si="15"/>
        <v>2500</v>
      </c>
      <c r="AI32" s="3">
        <v>11</v>
      </c>
      <c r="AJ32" s="28" t="s">
        <v>35</v>
      </c>
      <c r="AK32" s="32" t="s">
        <v>27</v>
      </c>
      <c r="AL32" s="7">
        <f t="shared" si="16"/>
        <v>0</v>
      </c>
      <c r="AM32" s="15">
        <f t="shared" si="17"/>
        <v>1316.34</v>
      </c>
      <c r="AN32" s="2">
        <v>0</v>
      </c>
      <c r="AO32" s="2">
        <v>0</v>
      </c>
      <c r="AP32" s="2">
        <v>0</v>
      </c>
      <c r="AQ32" s="2"/>
      <c r="AR32" s="2">
        <v>0</v>
      </c>
      <c r="AS32" s="2">
        <v>2628.06</v>
      </c>
      <c r="AT32" s="2"/>
      <c r="AU32" s="2">
        <v>1285.46</v>
      </c>
      <c r="AV32" s="2">
        <f t="shared" si="18"/>
        <v>5229.8599999999997</v>
      </c>
      <c r="AW32" s="21">
        <v>200</v>
      </c>
      <c r="AX32" s="21"/>
      <c r="AY32" s="2">
        <v>0</v>
      </c>
      <c r="AZ32" s="2">
        <f t="shared" si="19"/>
        <v>200</v>
      </c>
      <c r="BA32" s="2">
        <f t="shared" si="20"/>
        <v>365.65</v>
      </c>
      <c r="BB32" s="2">
        <v>0</v>
      </c>
      <c r="BC32" s="2">
        <v>3526.95</v>
      </c>
      <c r="BD32" s="2">
        <v>203.54</v>
      </c>
      <c r="BE32" s="2">
        <v>100</v>
      </c>
      <c r="BF32" s="2">
        <v>0</v>
      </c>
      <c r="BG32" s="2">
        <v>0</v>
      </c>
      <c r="BH32" s="8">
        <f t="shared" si="21"/>
        <v>3830.49</v>
      </c>
      <c r="BI32" s="22">
        <f t="shared" si="22"/>
        <v>9626</v>
      </c>
    </row>
    <row r="33" spans="1:61" s="29" customFormat="1" ht="23.1" customHeight="1" x14ac:dyDescent="0.35">
      <c r="A33" s="3"/>
      <c r="B33" s="28"/>
      <c r="C33" s="25" t="s">
        <v>36</v>
      </c>
      <c r="D33" s="2"/>
      <c r="E33" s="2"/>
      <c r="F33" s="2">
        <f t="shared" si="0"/>
        <v>0</v>
      </c>
      <c r="G33" s="2"/>
      <c r="H33" s="26" t="s">
        <v>179</v>
      </c>
      <c r="I33" s="2">
        <f t="shared" si="1"/>
        <v>0</v>
      </c>
      <c r="J33" s="2"/>
      <c r="K33" s="111">
        <f t="shared" si="3"/>
        <v>0</v>
      </c>
      <c r="L33" s="6"/>
      <c r="M33" s="6"/>
      <c r="N33" s="6"/>
      <c r="O33" s="2">
        <f t="shared" si="4"/>
        <v>0</v>
      </c>
      <c r="P33" s="7"/>
      <c r="Q33" s="2">
        <f t="shared" si="5"/>
        <v>0</v>
      </c>
      <c r="R33" s="2">
        <f t="shared" si="6"/>
        <v>0</v>
      </c>
      <c r="S33" s="2">
        <f t="shared" si="7"/>
        <v>0</v>
      </c>
      <c r="T33" s="8"/>
      <c r="U33" s="9"/>
      <c r="V33" s="10"/>
      <c r="W33" s="11">
        <f t="shared" si="11"/>
        <v>0</v>
      </c>
      <c r="X33" s="12"/>
      <c r="Y33" s="12"/>
      <c r="Z33" s="195"/>
      <c r="AA33" s="196"/>
      <c r="AB33" s="14">
        <f t="shared" si="12"/>
        <v>0</v>
      </c>
      <c r="AC33" s="2"/>
      <c r="AD33" s="16">
        <f>J33*1%</f>
        <v>0</v>
      </c>
      <c r="AE33" s="2">
        <f t="shared" si="13"/>
        <v>0</v>
      </c>
      <c r="AF33" s="27"/>
      <c r="AG33" s="18">
        <f t="shared" si="14"/>
        <v>0</v>
      </c>
      <c r="AH33" s="19">
        <f t="shared" si="15"/>
        <v>0</v>
      </c>
      <c r="AI33" s="3"/>
      <c r="AJ33" s="28"/>
      <c r="AK33" s="25" t="s">
        <v>36</v>
      </c>
      <c r="AL33" s="7">
        <f t="shared" si="16"/>
        <v>0</v>
      </c>
      <c r="AM33" s="15">
        <f t="shared" si="17"/>
        <v>0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0</v>
      </c>
      <c r="AW33" s="21"/>
      <c r="AX33" s="21"/>
      <c r="AY33" s="2"/>
      <c r="AZ33" s="2">
        <f t="shared" si="19"/>
        <v>0</v>
      </c>
      <c r="BA33" s="2">
        <f t="shared" si="20"/>
        <v>0</v>
      </c>
      <c r="BB33" s="2"/>
      <c r="BC33" s="2"/>
      <c r="BD33" s="2"/>
      <c r="BE33" s="2"/>
      <c r="BF33" s="2"/>
      <c r="BG33" s="2"/>
      <c r="BH33" s="8"/>
      <c r="BI33" s="22">
        <f t="shared" si="22"/>
        <v>0</v>
      </c>
    </row>
    <row r="34" spans="1:61" s="29" customFormat="1" ht="23.1" customHeight="1" x14ac:dyDescent="0.35">
      <c r="A34" s="3">
        <v>12</v>
      </c>
      <c r="B34" s="28" t="s">
        <v>131</v>
      </c>
      <c r="C34" s="25" t="s">
        <v>156</v>
      </c>
      <c r="D34" s="2">
        <v>17553</v>
      </c>
      <c r="E34" s="2">
        <v>702</v>
      </c>
      <c r="F34" s="2">
        <f t="shared" si="0"/>
        <v>18255</v>
      </c>
      <c r="G34" s="2">
        <v>702</v>
      </c>
      <c r="H34" s="2"/>
      <c r="I34" s="2">
        <f t="shared" si="1"/>
        <v>18957</v>
      </c>
      <c r="J34" s="2">
        <f t="shared" si="2"/>
        <v>18957</v>
      </c>
      <c r="K34" s="111">
        <f t="shared" si="3"/>
        <v>0</v>
      </c>
      <c r="L34" s="6">
        <v>0</v>
      </c>
      <c r="M34" s="6">
        <v>0</v>
      </c>
      <c r="N34" s="6">
        <v>0</v>
      </c>
      <c r="O34" s="2">
        <f t="shared" si="4"/>
        <v>18957</v>
      </c>
      <c r="P34" s="7"/>
      <c r="Q34" s="2">
        <f t="shared" si="5"/>
        <v>1706.1299999999999</v>
      </c>
      <c r="R34" s="2">
        <f t="shared" si="6"/>
        <v>200</v>
      </c>
      <c r="S34" s="2">
        <f t="shared" si="7"/>
        <v>473.92</v>
      </c>
      <c r="T34" s="8">
        <f t="shared" si="8"/>
        <v>162.31</v>
      </c>
      <c r="U34" s="9">
        <f t="shared" si="9"/>
        <v>2542.36</v>
      </c>
      <c r="V34" s="10">
        <f t="shared" si="10"/>
        <v>8207</v>
      </c>
      <c r="W34" s="11">
        <f t="shared" si="11"/>
        <v>8207.64</v>
      </c>
      <c r="X34" s="12"/>
      <c r="Y34" s="12"/>
      <c r="Z34" s="195"/>
      <c r="AA34" s="196">
        <v>12</v>
      </c>
      <c r="AB34" s="14">
        <f t="shared" si="12"/>
        <v>2274.8399999999997</v>
      </c>
      <c r="AC34" s="15"/>
      <c r="AD34" s="16">
        <v>100</v>
      </c>
      <c r="AE34" s="2">
        <f t="shared" si="13"/>
        <v>473.93</v>
      </c>
      <c r="AF34" s="17">
        <v>200</v>
      </c>
      <c r="AG34" s="18">
        <f t="shared" si="14"/>
        <v>16414.64</v>
      </c>
      <c r="AH34" s="19">
        <f t="shared" si="15"/>
        <v>8207.32</v>
      </c>
      <c r="AI34" s="3">
        <v>12</v>
      </c>
      <c r="AJ34" s="28" t="s">
        <v>131</v>
      </c>
      <c r="AK34" s="25" t="s">
        <v>156</v>
      </c>
      <c r="AL34" s="7">
        <f t="shared" si="16"/>
        <v>0</v>
      </c>
      <c r="AM34" s="15">
        <f t="shared" si="17"/>
        <v>1706.1299999999999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1706.1299999999999</v>
      </c>
      <c r="AW34" s="21">
        <v>200</v>
      </c>
      <c r="AX34" s="21"/>
      <c r="AY34" s="2"/>
      <c r="AZ34" s="2">
        <f t="shared" si="19"/>
        <v>200</v>
      </c>
      <c r="BA34" s="2">
        <f t="shared" si="20"/>
        <v>473.92</v>
      </c>
      <c r="BB34" s="2"/>
      <c r="BC34" s="2"/>
      <c r="BD34" s="2"/>
      <c r="BE34" s="2">
        <v>162.31</v>
      </c>
      <c r="BF34" s="2"/>
      <c r="BG34" s="2"/>
      <c r="BH34" s="8">
        <f t="shared" si="21"/>
        <v>162.31</v>
      </c>
      <c r="BI34" s="22">
        <f t="shared" si="22"/>
        <v>2542.3599999999997</v>
      </c>
    </row>
    <row r="35" spans="1:61" s="29" customFormat="1" ht="23.1" customHeight="1" x14ac:dyDescent="0.35">
      <c r="A35" s="3"/>
      <c r="B35" s="28"/>
      <c r="C35" s="25" t="s">
        <v>154</v>
      </c>
      <c r="D35" s="2"/>
      <c r="E35" s="2"/>
      <c r="F35" s="2">
        <f t="shared" si="0"/>
        <v>0</v>
      </c>
      <c r="G35" s="2"/>
      <c r="H35" s="2"/>
      <c r="I35" s="2">
        <f t="shared" si="1"/>
        <v>0</v>
      </c>
      <c r="J35" s="2">
        <f t="shared" si="2"/>
        <v>0</v>
      </c>
      <c r="K35" s="111">
        <f t="shared" si="3"/>
        <v>0</v>
      </c>
      <c r="L35" s="6"/>
      <c r="M35" s="6"/>
      <c r="N35" s="6"/>
      <c r="O35" s="2">
        <f t="shared" si="4"/>
        <v>0</v>
      </c>
      <c r="P35" s="7"/>
      <c r="Q35" s="2">
        <f t="shared" si="5"/>
        <v>0</v>
      </c>
      <c r="R35" s="2">
        <f t="shared" si="6"/>
        <v>0</v>
      </c>
      <c r="S35" s="2">
        <f t="shared" si="7"/>
        <v>0</v>
      </c>
      <c r="T35" s="8">
        <f t="shared" si="8"/>
        <v>0</v>
      </c>
      <c r="U35" s="9">
        <f t="shared" si="9"/>
        <v>0</v>
      </c>
      <c r="V35" s="10">
        <f t="shared" si="10"/>
        <v>0</v>
      </c>
      <c r="W35" s="11">
        <f t="shared" si="11"/>
        <v>0</v>
      </c>
      <c r="X35" s="12"/>
      <c r="Y35" s="12"/>
      <c r="Z35" s="195"/>
      <c r="AA35" s="196"/>
      <c r="AB35" s="14">
        <f t="shared" si="12"/>
        <v>0</v>
      </c>
      <c r="AC35" s="15"/>
      <c r="AD35" s="16"/>
      <c r="AE35" s="2">
        <f t="shared" si="13"/>
        <v>0</v>
      </c>
      <c r="AF35" s="27"/>
      <c r="AG35" s="18">
        <f t="shared" si="14"/>
        <v>0</v>
      </c>
      <c r="AH35" s="19">
        <f t="shared" si="15"/>
        <v>0</v>
      </c>
      <c r="AI35" s="3"/>
      <c r="AJ35" s="28"/>
      <c r="AK35" s="25" t="s">
        <v>154</v>
      </c>
      <c r="AL35" s="7">
        <f t="shared" si="16"/>
        <v>0</v>
      </c>
      <c r="AM35" s="15">
        <f t="shared" si="17"/>
        <v>0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0</v>
      </c>
      <c r="AW35" s="21"/>
      <c r="AX35" s="21"/>
      <c r="AY35" s="2"/>
      <c r="AZ35" s="2">
        <f t="shared" si="19"/>
        <v>0</v>
      </c>
      <c r="BA35" s="2">
        <f t="shared" si="20"/>
        <v>0</v>
      </c>
      <c r="BB35" s="2"/>
      <c r="BC35" s="2"/>
      <c r="BD35" s="2"/>
      <c r="BE35" s="2"/>
      <c r="BF35" s="2"/>
      <c r="BG35" s="2"/>
      <c r="BH35" s="8">
        <f t="shared" si="21"/>
        <v>0</v>
      </c>
      <c r="BI35" s="22">
        <f t="shared" si="22"/>
        <v>0</v>
      </c>
    </row>
    <row r="36" spans="1:61" s="29" customFormat="1" ht="23.1" customHeight="1" x14ac:dyDescent="0.35">
      <c r="A36" s="3">
        <v>13</v>
      </c>
      <c r="B36" s="28" t="s">
        <v>132</v>
      </c>
      <c r="C36" s="25" t="s">
        <v>156</v>
      </c>
      <c r="D36" s="2">
        <v>17553</v>
      </c>
      <c r="E36" s="2">
        <v>702</v>
      </c>
      <c r="F36" s="2">
        <f t="shared" si="0"/>
        <v>18255</v>
      </c>
      <c r="G36" s="2">
        <v>702</v>
      </c>
      <c r="H36" s="2"/>
      <c r="I36" s="2">
        <f t="shared" si="1"/>
        <v>18957</v>
      </c>
      <c r="J36" s="2">
        <f t="shared" si="2"/>
        <v>18957</v>
      </c>
      <c r="K36" s="111">
        <f t="shared" si="3"/>
        <v>0</v>
      </c>
      <c r="L36" s="6">
        <v>0</v>
      </c>
      <c r="M36" s="6">
        <v>0</v>
      </c>
      <c r="N36" s="6">
        <v>0</v>
      </c>
      <c r="O36" s="2">
        <f t="shared" si="4"/>
        <v>18957</v>
      </c>
      <c r="P36" s="7"/>
      <c r="Q36" s="2">
        <f t="shared" si="5"/>
        <v>1706.1299999999999</v>
      </c>
      <c r="R36" s="2">
        <f t="shared" si="6"/>
        <v>200</v>
      </c>
      <c r="S36" s="2">
        <f t="shared" si="7"/>
        <v>473.92</v>
      </c>
      <c r="T36" s="8">
        <f t="shared" si="8"/>
        <v>229.94</v>
      </c>
      <c r="U36" s="9">
        <f t="shared" si="9"/>
        <v>2609.9899999999998</v>
      </c>
      <c r="V36" s="10">
        <f t="shared" si="10"/>
        <v>8174</v>
      </c>
      <c r="W36" s="11">
        <f t="shared" si="11"/>
        <v>8173.01</v>
      </c>
      <c r="X36" s="12"/>
      <c r="Y36" s="12"/>
      <c r="Z36" s="195"/>
      <c r="AA36" s="196">
        <v>13</v>
      </c>
      <c r="AB36" s="14">
        <f t="shared" si="12"/>
        <v>2274.8399999999997</v>
      </c>
      <c r="AC36" s="15"/>
      <c r="AD36" s="16">
        <v>100</v>
      </c>
      <c r="AE36" s="2">
        <f t="shared" si="13"/>
        <v>473.93</v>
      </c>
      <c r="AF36" s="17">
        <v>200</v>
      </c>
      <c r="AG36" s="18">
        <f t="shared" si="14"/>
        <v>16347.01</v>
      </c>
      <c r="AH36" s="19">
        <f t="shared" si="15"/>
        <v>8173.5050000000001</v>
      </c>
      <c r="AI36" s="3">
        <v>13</v>
      </c>
      <c r="AJ36" s="28" t="s">
        <v>132</v>
      </c>
      <c r="AK36" s="25" t="s">
        <v>156</v>
      </c>
      <c r="AL36" s="7">
        <f t="shared" si="16"/>
        <v>0</v>
      </c>
      <c r="AM36" s="15">
        <f t="shared" si="17"/>
        <v>1706.1299999999999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1706.1299999999999</v>
      </c>
      <c r="AW36" s="21">
        <v>200</v>
      </c>
      <c r="AX36" s="21"/>
      <c r="AY36" s="2"/>
      <c r="AZ36" s="2">
        <f t="shared" si="19"/>
        <v>200</v>
      </c>
      <c r="BA36" s="2">
        <f t="shared" si="20"/>
        <v>473.92</v>
      </c>
      <c r="BB36" s="2"/>
      <c r="BC36" s="2"/>
      <c r="BD36" s="2"/>
      <c r="BE36" s="2">
        <v>229.94</v>
      </c>
      <c r="BF36" s="2"/>
      <c r="BG36" s="2"/>
      <c r="BH36" s="8">
        <f t="shared" si="21"/>
        <v>229.94</v>
      </c>
      <c r="BI36" s="22">
        <f t="shared" si="22"/>
        <v>2609.9899999999998</v>
      </c>
    </row>
    <row r="37" spans="1:61" s="29" customFormat="1" ht="23.1" customHeight="1" x14ac:dyDescent="0.35">
      <c r="A37" s="3"/>
      <c r="B37" s="28"/>
      <c r="C37" s="25" t="s">
        <v>154</v>
      </c>
      <c r="D37" s="2"/>
      <c r="E37" s="2"/>
      <c r="F37" s="2">
        <f t="shared" si="0"/>
        <v>0</v>
      </c>
      <c r="G37" s="2"/>
      <c r="H37" s="2"/>
      <c r="I37" s="2">
        <f t="shared" si="1"/>
        <v>0</v>
      </c>
      <c r="J37" s="2">
        <f t="shared" si="2"/>
        <v>0</v>
      </c>
      <c r="K37" s="111">
        <f t="shared" si="3"/>
        <v>0</v>
      </c>
      <c r="L37" s="6"/>
      <c r="M37" s="6"/>
      <c r="N37" s="6"/>
      <c r="O37" s="2">
        <f t="shared" si="4"/>
        <v>0</v>
      </c>
      <c r="P37" s="7"/>
      <c r="Q37" s="2">
        <f t="shared" si="5"/>
        <v>0</v>
      </c>
      <c r="R37" s="2">
        <f t="shared" si="6"/>
        <v>0</v>
      </c>
      <c r="S37" s="2">
        <f t="shared" si="7"/>
        <v>0</v>
      </c>
      <c r="T37" s="8">
        <f t="shared" si="8"/>
        <v>0</v>
      </c>
      <c r="U37" s="9">
        <f t="shared" si="9"/>
        <v>0</v>
      </c>
      <c r="V37" s="10">
        <f t="shared" si="10"/>
        <v>0</v>
      </c>
      <c r="W37" s="11">
        <f t="shared" si="11"/>
        <v>0</v>
      </c>
      <c r="X37" s="12"/>
      <c r="Y37" s="12"/>
      <c r="Z37" s="195"/>
      <c r="AA37" s="196"/>
      <c r="AB37" s="14">
        <f t="shared" si="12"/>
        <v>0</v>
      </c>
      <c r="AC37" s="15"/>
      <c r="AD37" s="16"/>
      <c r="AE37" s="2">
        <f t="shared" si="13"/>
        <v>0</v>
      </c>
      <c r="AF37" s="27"/>
      <c r="AG37" s="18">
        <f t="shared" si="14"/>
        <v>0</v>
      </c>
      <c r="AH37" s="19">
        <f t="shared" si="15"/>
        <v>0</v>
      </c>
      <c r="AI37" s="3"/>
      <c r="AJ37" s="28"/>
      <c r="AK37" s="25" t="s">
        <v>154</v>
      </c>
      <c r="AL37" s="7">
        <f t="shared" si="16"/>
        <v>0</v>
      </c>
      <c r="AM37" s="15">
        <f t="shared" si="17"/>
        <v>0</v>
      </c>
      <c r="AN37" s="2"/>
      <c r="AO37" s="2"/>
      <c r="AP37" s="2"/>
      <c r="AQ37" s="2"/>
      <c r="AR37" s="2"/>
      <c r="AS37" s="2"/>
      <c r="AT37" s="2"/>
      <c r="AU37" s="2"/>
      <c r="AV37" s="2">
        <f t="shared" si="18"/>
        <v>0</v>
      </c>
      <c r="AW37" s="21"/>
      <c r="AX37" s="21"/>
      <c r="AY37" s="2"/>
      <c r="AZ37" s="2">
        <f t="shared" si="19"/>
        <v>0</v>
      </c>
      <c r="BA37" s="2">
        <f t="shared" si="20"/>
        <v>0</v>
      </c>
      <c r="BB37" s="2"/>
      <c r="BC37" s="2"/>
      <c r="BD37" s="2"/>
      <c r="BE37" s="2"/>
      <c r="BF37" s="2"/>
      <c r="BG37" s="2"/>
      <c r="BH37" s="8">
        <f t="shared" si="21"/>
        <v>0</v>
      </c>
      <c r="BI37" s="22">
        <f t="shared" si="22"/>
        <v>0</v>
      </c>
    </row>
    <row r="38" spans="1:61" s="29" customFormat="1" ht="23.1" customHeight="1" x14ac:dyDescent="0.35">
      <c r="A38" s="3">
        <v>14</v>
      </c>
      <c r="B38" s="28" t="s">
        <v>38</v>
      </c>
      <c r="C38" s="25" t="s">
        <v>58</v>
      </c>
      <c r="D38" s="2">
        <v>23176</v>
      </c>
      <c r="E38" s="2">
        <v>1205</v>
      </c>
      <c r="F38" s="2">
        <f t="shared" si="0"/>
        <v>24381</v>
      </c>
      <c r="G38" s="2">
        <v>1205</v>
      </c>
      <c r="H38" s="2">
        <v>0</v>
      </c>
      <c r="I38" s="2">
        <f t="shared" si="1"/>
        <v>25586</v>
      </c>
      <c r="J38" s="2">
        <f t="shared" si="2"/>
        <v>25586</v>
      </c>
      <c r="K38" s="111">
        <f t="shared" si="3"/>
        <v>0</v>
      </c>
      <c r="L38" s="6">
        <v>0</v>
      </c>
      <c r="M38" s="6">
        <v>0</v>
      </c>
      <c r="N38" s="6">
        <v>0</v>
      </c>
      <c r="O38" s="2">
        <f t="shared" si="4"/>
        <v>25586</v>
      </c>
      <c r="P38" s="7">
        <v>241.54</v>
      </c>
      <c r="Q38" s="2">
        <f t="shared" si="5"/>
        <v>2302.7399999999998</v>
      </c>
      <c r="R38" s="2">
        <f t="shared" si="6"/>
        <v>700</v>
      </c>
      <c r="S38" s="2">
        <f t="shared" si="7"/>
        <v>639.65</v>
      </c>
      <c r="T38" s="8">
        <f t="shared" si="8"/>
        <v>100</v>
      </c>
      <c r="U38" s="9">
        <f t="shared" si="9"/>
        <v>3983.93</v>
      </c>
      <c r="V38" s="10">
        <f>ROUND(AH38,0)</f>
        <v>10801</v>
      </c>
      <c r="W38" s="11">
        <f t="shared" si="11"/>
        <v>10801.07</v>
      </c>
      <c r="X38" s="12"/>
      <c r="Y38" s="12"/>
      <c r="Z38" s="195">
        <f t="shared" ref="Z38" si="29">ROUND(V38+W38,2)</f>
        <v>21602.07</v>
      </c>
      <c r="AA38" s="196">
        <v>14</v>
      </c>
      <c r="AB38" s="14">
        <f t="shared" si="12"/>
        <v>3070.3199999999997</v>
      </c>
      <c r="AC38" s="15">
        <v>0</v>
      </c>
      <c r="AD38" s="16">
        <v>100</v>
      </c>
      <c r="AE38" s="2">
        <f t="shared" si="13"/>
        <v>639.65</v>
      </c>
      <c r="AF38" s="17">
        <v>200</v>
      </c>
      <c r="AG38" s="18">
        <f>+O38-U38</f>
        <v>21602.07</v>
      </c>
      <c r="AH38" s="19">
        <f t="shared" si="15"/>
        <v>10801.035</v>
      </c>
      <c r="AI38" s="3">
        <v>14</v>
      </c>
      <c r="AJ38" s="28" t="s">
        <v>38</v>
      </c>
      <c r="AK38" s="25" t="s">
        <v>58</v>
      </c>
      <c r="AL38" s="7">
        <f t="shared" si="16"/>
        <v>241.54</v>
      </c>
      <c r="AM38" s="15">
        <f t="shared" si="17"/>
        <v>2302.7399999999998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/>
      <c r="AU38" s="2">
        <v>0</v>
      </c>
      <c r="AV38" s="2">
        <f t="shared" si="18"/>
        <v>2302.7399999999998</v>
      </c>
      <c r="AW38" s="21">
        <v>200</v>
      </c>
      <c r="AX38" s="21">
        <v>500</v>
      </c>
      <c r="AY38" s="2">
        <v>0</v>
      </c>
      <c r="AZ38" s="2">
        <f t="shared" si="19"/>
        <v>700</v>
      </c>
      <c r="BA38" s="2">
        <f t="shared" si="20"/>
        <v>639.65</v>
      </c>
      <c r="BB38" s="2"/>
      <c r="BC38" s="2">
        <v>0</v>
      </c>
      <c r="BD38" s="2">
        <v>0</v>
      </c>
      <c r="BE38" s="2">
        <v>100</v>
      </c>
      <c r="BF38" s="2"/>
      <c r="BG38" s="2">
        <v>0</v>
      </c>
      <c r="BH38" s="8">
        <f t="shared" si="21"/>
        <v>100</v>
      </c>
      <c r="BI38" s="22">
        <f t="shared" si="22"/>
        <v>3983.93</v>
      </c>
    </row>
    <row r="39" spans="1:61" s="29" customFormat="1" ht="23.1" customHeight="1" x14ac:dyDescent="0.35">
      <c r="A39" s="3"/>
      <c r="B39" s="31"/>
      <c r="C39" s="32"/>
      <c r="D39" s="2"/>
      <c r="E39" s="2"/>
      <c r="F39" s="2">
        <f t="shared" si="0"/>
        <v>0</v>
      </c>
      <c r="G39" s="2"/>
      <c r="H39" s="2"/>
      <c r="I39" s="2">
        <f t="shared" si="1"/>
        <v>0</v>
      </c>
      <c r="J39" s="2">
        <f t="shared" si="2"/>
        <v>0</v>
      </c>
      <c r="K39" s="111">
        <f t="shared" si="3"/>
        <v>0</v>
      </c>
      <c r="L39" s="6"/>
      <c r="M39" s="6"/>
      <c r="N39" s="6"/>
      <c r="O39" s="2">
        <f t="shared" si="4"/>
        <v>0</v>
      </c>
      <c r="P39" s="7"/>
      <c r="Q39" s="2">
        <f t="shared" si="5"/>
        <v>0</v>
      </c>
      <c r="R39" s="2">
        <f t="shared" si="6"/>
        <v>0</v>
      </c>
      <c r="S39" s="2">
        <f t="shared" si="7"/>
        <v>0</v>
      </c>
      <c r="T39" s="8">
        <f t="shared" si="8"/>
        <v>0</v>
      </c>
      <c r="U39" s="9">
        <f t="shared" si="9"/>
        <v>0</v>
      </c>
      <c r="V39" s="10">
        <f t="shared" si="10"/>
        <v>0</v>
      </c>
      <c r="W39" s="11">
        <f t="shared" si="11"/>
        <v>0</v>
      </c>
      <c r="X39" s="12"/>
      <c r="Y39" s="12"/>
      <c r="Z39" s="195"/>
      <c r="AA39" s="196"/>
      <c r="AB39" s="14">
        <f t="shared" si="12"/>
        <v>0</v>
      </c>
      <c r="AC39" s="2"/>
      <c r="AD39" s="33"/>
      <c r="AE39" s="2">
        <f t="shared" si="13"/>
        <v>0</v>
      </c>
      <c r="AF39" s="27"/>
      <c r="AG39" s="18">
        <f t="shared" ref="AG39:AG40" si="30">+O39-U39</f>
        <v>0</v>
      </c>
      <c r="AH39" s="19">
        <f t="shared" si="15"/>
        <v>0</v>
      </c>
      <c r="AI39" s="3"/>
      <c r="AJ39" s="31"/>
      <c r="AK39" s="32"/>
      <c r="AL39" s="7">
        <f t="shared" si="16"/>
        <v>0</v>
      </c>
      <c r="AM39" s="15">
        <f t="shared" si="17"/>
        <v>0</v>
      </c>
      <c r="AN39" s="2"/>
      <c r="AO39" s="2"/>
      <c r="AP39" s="2"/>
      <c r="AQ39" s="2"/>
      <c r="AR39" s="2"/>
      <c r="AS39" s="2"/>
      <c r="AT39" s="2"/>
      <c r="AU39" s="2"/>
      <c r="AV39" s="2">
        <f t="shared" si="18"/>
        <v>0</v>
      </c>
      <c r="AW39" s="21"/>
      <c r="AX39" s="21"/>
      <c r="AY39" s="2"/>
      <c r="AZ39" s="2">
        <f t="shared" si="19"/>
        <v>0</v>
      </c>
      <c r="BA39" s="2">
        <f t="shared" si="20"/>
        <v>0</v>
      </c>
      <c r="BB39" s="2"/>
      <c r="BC39" s="2"/>
      <c r="BD39" s="2"/>
      <c r="BE39" s="2"/>
      <c r="BF39" s="2"/>
      <c r="BG39" s="2"/>
      <c r="BH39" s="8">
        <f t="shared" si="21"/>
        <v>0</v>
      </c>
      <c r="BI39" s="22">
        <f t="shared" si="22"/>
        <v>0</v>
      </c>
    </row>
    <row r="40" spans="1:61" s="29" customFormat="1" ht="23.1" customHeight="1" x14ac:dyDescent="0.35">
      <c r="A40" s="3">
        <v>15</v>
      </c>
      <c r="B40" s="31" t="s">
        <v>146</v>
      </c>
      <c r="C40" s="32" t="s">
        <v>153</v>
      </c>
      <c r="D40" s="2">
        <v>15586</v>
      </c>
      <c r="E40" s="2">
        <v>623</v>
      </c>
      <c r="F40" s="2">
        <f t="shared" si="0"/>
        <v>16209</v>
      </c>
      <c r="G40" s="2">
        <v>624</v>
      </c>
      <c r="H40" s="2"/>
      <c r="I40" s="2">
        <f t="shared" si="1"/>
        <v>16833</v>
      </c>
      <c r="J40" s="2">
        <f t="shared" si="2"/>
        <v>16833</v>
      </c>
      <c r="K40" s="111">
        <f t="shared" si="3"/>
        <v>0</v>
      </c>
      <c r="L40" s="6">
        <v>0</v>
      </c>
      <c r="M40" s="6">
        <v>0</v>
      </c>
      <c r="N40" s="6">
        <v>0</v>
      </c>
      <c r="O40" s="2">
        <f t="shared" si="4"/>
        <v>16833</v>
      </c>
      <c r="P40" s="7"/>
      <c r="Q40" s="2">
        <f t="shared" si="5"/>
        <v>1514.97</v>
      </c>
      <c r="R40" s="2">
        <f t="shared" si="6"/>
        <v>200</v>
      </c>
      <c r="S40" s="2">
        <f t="shared" si="7"/>
        <v>420.82</v>
      </c>
      <c r="T40" s="8">
        <f t="shared" si="8"/>
        <v>254.71</v>
      </c>
      <c r="U40" s="9">
        <f t="shared" si="9"/>
        <v>2390.5</v>
      </c>
      <c r="V40" s="10">
        <f>ROUND(AH40,0)</f>
        <v>7221</v>
      </c>
      <c r="W40" s="11">
        <f t="shared" si="11"/>
        <v>7221.5</v>
      </c>
      <c r="X40" s="12"/>
      <c r="Y40" s="12"/>
      <c r="Z40" s="195"/>
      <c r="AA40" s="196">
        <v>15</v>
      </c>
      <c r="AB40" s="14">
        <f t="shared" si="12"/>
        <v>2019.96</v>
      </c>
      <c r="AC40" s="15"/>
      <c r="AD40" s="16">
        <v>100</v>
      </c>
      <c r="AE40" s="2">
        <f t="shared" si="13"/>
        <v>420.83</v>
      </c>
      <c r="AF40" s="17">
        <v>200</v>
      </c>
      <c r="AG40" s="18">
        <f t="shared" si="30"/>
        <v>14442.5</v>
      </c>
      <c r="AH40" s="19">
        <f>(+O40-U40)/2</f>
        <v>7221.25</v>
      </c>
      <c r="AI40" s="3">
        <v>15</v>
      </c>
      <c r="AJ40" s="31" t="s">
        <v>146</v>
      </c>
      <c r="AK40" s="32" t="s">
        <v>153</v>
      </c>
      <c r="AL40" s="7">
        <f t="shared" si="16"/>
        <v>0</v>
      </c>
      <c r="AM40" s="15">
        <f t="shared" si="17"/>
        <v>1514.97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1514.97</v>
      </c>
      <c r="AW40" s="21">
        <v>200</v>
      </c>
      <c r="AX40" s="21"/>
      <c r="AY40" s="2"/>
      <c r="AZ40" s="2">
        <f t="shared" si="19"/>
        <v>200</v>
      </c>
      <c r="BA40" s="2">
        <f t="shared" si="20"/>
        <v>420.82</v>
      </c>
      <c r="BB40" s="2"/>
      <c r="BC40" s="2"/>
      <c r="BD40" s="2"/>
      <c r="BE40" s="2">
        <v>254.71</v>
      </c>
      <c r="BF40" s="2"/>
      <c r="BG40" s="2"/>
      <c r="BH40" s="8">
        <f t="shared" si="21"/>
        <v>254.71</v>
      </c>
      <c r="BI40" s="22">
        <f t="shared" si="22"/>
        <v>2390.5</v>
      </c>
    </row>
    <row r="41" spans="1:61" s="29" customFormat="1" ht="23.1" customHeight="1" x14ac:dyDescent="0.35">
      <c r="A41" s="3"/>
      <c r="B41" s="31"/>
      <c r="C41" s="32" t="s">
        <v>157</v>
      </c>
      <c r="D41" s="2"/>
      <c r="E41" s="2"/>
      <c r="F41" s="2">
        <f t="shared" si="0"/>
        <v>0</v>
      </c>
      <c r="G41" s="2"/>
      <c r="H41" s="2"/>
      <c r="I41" s="2">
        <f t="shared" si="1"/>
        <v>0</v>
      </c>
      <c r="J41" s="2">
        <f t="shared" si="2"/>
        <v>0</v>
      </c>
      <c r="K41" s="111">
        <f t="shared" si="3"/>
        <v>0</v>
      </c>
      <c r="L41" s="6"/>
      <c r="M41" s="6"/>
      <c r="N41" s="6"/>
      <c r="O41" s="2">
        <f t="shared" si="4"/>
        <v>0</v>
      </c>
      <c r="P41" s="7"/>
      <c r="Q41" s="2">
        <f t="shared" si="5"/>
        <v>0</v>
      </c>
      <c r="R41" s="2">
        <f t="shared" si="6"/>
        <v>0</v>
      </c>
      <c r="S41" s="2">
        <f t="shared" si="7"/>
        <v>0</v>
      </c>
      <c r="T41" s="8">
        <f t="shared" si="8"/>
        <v>0</v>
      </c>
      <c r="U41" s="9">
        <f t="shared" si="9"/>
        <v>0</v>
      </c>
      <c r="V41" s="10">
        <f t="shared" si="10"/>
        <v>0</v>
      </c>
      <c r="W41" s="11">
        <f t="shared" si="11"/>
        <v>0</v>
      </c>
      <c r="X41" s="12"/>
      <c r="Y41" s="12"/>
      <c r="Z41" s="195"/>
      <c r="AA41" s="196"/>
      <c r="AB41" s="14">
        <f t="shared" si="12"/>
        <v>0</v>
      </c>
      <c r="AC41" s="15"/>
      <c r="AD41" s="16"/>
      <c r="AE41" s="2">
        <f t="shared" si="13"/>
        <v>0</v>
      </c>
      <c r="AF41" s="27"/>
      <c r="AG41" s="18">
        <f t="shared" si="14"/>
        <v>0</v>
      </c>
      <c r="AH41" s="19">
        <f t="shared" si="15"/>
        <v>0</v>
      </c>
      <c r="AI41" s="3"/>
      <c r="AJ41" s="31"/>
      <c r="AK41" s="32" t="s">
        <v>157</v>
      </c>
      <c r="AL41" s="7">
        <f t="shared" si="16"/>
        <v>0</v>
      </c>
      <c r="AM41" s="15">
        <f t="shared" si="17"/>
        <v>0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0</v>
      </c>
      <c r="AW41" s="21"/>
      <c r="AX41" s="21"/>
      <c r="AY41" s="2"/>
      <c r="AZ41" s="2">
        <f t="shared" si="19"/>
        <v>0</v>
      </c>
      <c r="BA41" s="2">
        <f t="shared" si="20"/>
        <v>0</v>
      </c>
      <c r="BB41" s="2"/>
      <c r="BC41" s="2"/>
      <c r="BD41" s="2"/>
      <c r="BE41" s="2"/>
      <c r="BF41" s="2"/>
      <c r="BG41" s="2"/>
      <c r="BH41" s="8">
        <f t="shared" si="21"/>
        <v>0</v>
      </c>
      <c r="BI41" s="22">
        <f t="shared" si="22"/>
        <v>0</v>
      </c>
    </row>
    <row r="42" spans="1:61" s="23" customFormat="1" ht="23.1" customHeight="1" x14ac:dyDescent="0.35">
      <c r="A42" s="3">
        <v>16</v>
      </c>
      <c r="B42" s="28" t="s">
        <v>39</v>
      </c>
      <c r="C42" s="5" t="s">
        <v>27</v>
      </c>
      <c r="D42" s="2">
        <v>49305</v>
      </c>
      <c r="E42" s="2">
        <v>2416</v>
      </c>
      <c r="F42" s="2">
        <f t="shared" si="0"/>
        <v>51721</v>
      </c>
      <c r="G42" s="2">
        <v>2289</v>
      </c>
      <c r="H42" s="2">
        <v>0</v>
      </c>
      <c r="I42" s="2">
        <f t="shared" si="1"/>
        <v>54010</v>
      </c>
      <c r="J42" s="2">
        <f t="shared" si="2"/>
        <v>54010</v>
      </c>
      <c r="K42" s="111">
        <f t="shared" si="3"/>
        <v>0</v>
      </c>
      <c r="L42" s="6">
        <v>0</v>
      </c>
      <c r="M42" s="6">
        <v>0</v>
      </c>
      <c r="N42" s="6">
        <v>0</v>
      </c>
      <c r="O42" s="2">
        <f t="shared" si="4"/>
        <v>54010</v>
      </c>
      <c r="P42" s="7">
        <v>5028.4399999999996</v>
      </c>
      <c r="Q42" s="2">
        <f t="shared" si="5"/>
        <v>12849.7</v>
      </c>
      <c r="R42" s="2">
        <f t="shared" si="6"/>
        <v>1887.52</v>
      </c>
      <c r="S42" s="2">
        <f t="shared" si="7"/>
        <v>1350.25</v>
      </c>
      <c r="T42" s="8">
        <f t="shared" si="8"/>
        <v>3575</v>
      </c>
      <c r="U42" s="9">
        <f t="shared" si="9"/>
        <v>24690.91</v>
      </c>
      <c r="V42" s="10">
        <f t="shared" si="10"/>
        <v>14660</v>
      </c>
      <c r="W42" s="11">
        <f t="shared" si="11"/>
        <v>14659.09</v>
      </c>
      <c r="X42" s="12"/>
      <c r="Y42" s="12"/>
      <c r="Z42" s="195">
        <f t="shared" ref="Z42" si="31">ROUND(V42+W42,2)</f>
        <v>29319.09</v>
      </c>
      <c r="AA42" s="196">
        <v>16</v>
      </c>
      <c r="AB42" s="14">
        <f t="shared" si="12"/>
        <v>6481.2</v>
      </c>
      <c r="AC42" s="15">
        <v>0</v>
      </c>
      <c r="AD42" s="16">
        <v>100</v>
      </c>
      <c r="AE42" s="2">
        <f t="shared" si="13"/>
        <v>1350.25</v>
      </c>
      <c r="AF42" s="17">
        <v>200</v>
      </c>
      <c r="AG42" s="18">
        <f t="shared" si="14"/>
        <v>29319.09</v>
      </c>
      <c r="AH42" s="19">
        <f t="shared" si="15"/>
        <v>14659.545</v>
      </c>
      <c r="AI42" s="3">
        <v>16</v>
      </c>
      <c r="AJ42" s="28" t="s">
        <v>39</v>
      </c>
      <c r="AK42" s="5" t="s">
        <v>27</v>
      </c>
      <c r="AL42" s="7">
        <f t="shared" si="16"/>
        <v>5028.4399999999996</v>
      </c>
      <c r="AM42" s="15">
        <f t="shared" si="17"/>
        <v>4860.8999999999996</v>
      </c>
      <c r="AN42" s="2">
        <v>7988.8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/>
      <c r="AU42" s="2">
        <v>0</v>
      </c>
      <c r="AV42" s="2">
        <f t="shared" si="18"/>
        <v>12849.7</v>
      </c>
      <c r="AW42" s="21">
        <v>200</v>
      </c>
      <c r="AX42" s="21"/>
      <c r="AY42" s="2">
        <v>1687.52</v>
      </c>
      <c r="AZ42" s="2">
        <f t="shared" si="19"/>
        <v>1887.52</v>
      </c>
      <c r="BA42" s="2">
        <f t="shared" si="20"/>
        <v>1350.25</v>
      </c>
      <c r="BB42" s="2">
        <v>0</v>
      </c>
      <c r="BC42" s="2">
        <v>0</v>
      </c>
      <c r="BD42" s="2">
        <v>1475</v>
      </c>
      <c r="BE42" s="2">
        <v>2100</v>
      </c>
      <c r="BF42" s="2">
        <v>0</v>
      </c>
      <c r="BG42" s="2"/>
      <c r="BH42" s="8">
        <f t="shared" si="21"/>
        <v>3575</v>
      </c>
      <c r="BI42" s="22">
        <f t="shared" si="22"/>
        <v>24690.91</v>
      </c>
    </row>
    <row r="43" spans="1:61" s="23" customFormat="1" ht="23.1" customHeight="1" x14ac:dyDescent="0.35">
      <c r="A43" s="3"/>
      <c r="B43" s="28"/>
      <c r="C43" s="25" t="s">
        <v>40</v>
      </c>
      <c r="D43" s="2"/>
      <c r="E43" s="2"/>
      <c r="F43" s="2">
        <f t="shared" si="0"/>
        <v>0</v>
      </c>
      <c r="G43" s="2"/>
      <c r="H43" s="2"/>
      <c r="I43" s="2">
        <f t="shared" si="1"/>
        <v>0</v>
      </c>
      <c r="J43" s="2">
        <f t="shared" si="2"/>
        <v>0</v>
      </c>
      <c r="K43" s="111">
        <f t="shared" si="3"/>
        <v>0</v>
      </c>
      <c r="L43" s="6"/>
      <c r="M43" s="6"/>
      <c r="N43" s="6"/>
      <c r="O43" s="2">
        <f t="shared" si="4"/>
        <v>0</v>
      </c>
      <c r="P43" s="7" t="s">
        <v>1</v>
      </c>
      <c r="Q43" s="2">
        <f t="shared" si="5"/>
        <v>0</v>
      </c>
      <c r="R43" s="2">
        <f t="shared" si="6"/>
        <v>0</v>
      </c>
      <c r="S43" s="2">
        <f t="shared" si="7"/>
        <v>0</v>
      </c>
      <c r="T43" s="8">
        <f t="shared" si="8"/>
        <v>0</v>
      </c>
      <c r="U43" s="9"/>
      <c r="V43" s="10">
        <f t="shared" si="10"/>
        <v>0</v>
      </c>
      <c r="W43" s="11">
        <f t="shared" si="11"/>
        <v>0</v>
      </c>
      <c r="X43" s="12"/>
      <c r="Y43" s="12"/>
      <c r="Z43" s="195"/>
      <c r="AA43" s="196"/>
      <c r="AB43" s="14">
        <f t="shared" si="12"/>
        <v>0</v>
      </c>
      <c r="AC43" s="6"/>
      <c r="AD43" s="16"/>
      <c r="AE43" s="2">
        <f t="shared" si="13"/>
        <v>0</v>
      </c>
      <c r="AF43" s="27"/>
      <c r="AG43" s="18">
        <f t="shared" si="14"/>
        <v>0</v>
      </c>
      <c r="AH43" s="19">
        <f t="shared" si="15"/>
        <v>0</v>
      </c>
      <c r="AI43" s="3"/>
      <c r="AJ43" s="28"/>
      <c r="AK43" s="25" t="s">
        <v>40</v>
      </c>
      <c r="AL43" s="7" t="str">
        <f t="shared" si="16"/>
        <v xml:space="preserve"> </v>
      </c>
      <c r="AM43" s="15">
        <f t="shared" si="17"/>
        <v>0</v>
      </c>
      <c r="AN43" s="2"/>
      <c r="AO43" s="2"/>
      <c r="AP43" s="2"/>
      <c r="AQ43" s="2"/>
      <c r="AR43" s="2"/>
      <c r="AS43" s="2"/>
      <c r="AT43" s="2"/>
      <c r="AU43" s="2"/>
      <c r="AV43" s="2">
        <f t="shared" si="18"/>
        <v>0</v>
      </c>
      <c r="AW43" s="6"/>
      <c r="AX43" s="6"/>
      <c r="AY43" s="6"/>
      <c r="AZ43" s="2">
        <f t="shared" si="19"/>
        <v>0</v>
      </c>
      <c r="BA43" s="2">
        <f t="shared" si="20"/>
        <v>0</v>
      </c>
      <c r="BB43" s="6"/>
      <c r="BC43" s="6"/>
      <c r="BD43" s="2"/>
      <c r="BE43" s="2"/>
      <c r="BF43" s="6"/>
      <c r="BG43" s="6"/>
      <c r="BH43" s="8">
        <f t="shared" si="21"/>
        <v>0</v>
      </c>
      <c r="BI43" s="22"/>
    </row>
    <row r="44" spans="1:61" s="23" customFormat="1" ht="23.1" customHeight="1" x14ac:dyDescent="0.35">
      <c r="A44" s="3">
        <v>17</v>
      </c>
      <c r="B44" s="28" t="s">
        <v>133</v>
      </c>
      <c r="C44" s="25" t="s">
        <v>153</v>
      </c>
      <c r="D44" s="2">
        <v>23176</v>
      </c>
      <c r="E44" s="2">
        <v>1205</v>
      </c>
      <c r="F44" s="2">
        <f t="shared" si="0"/>
        <v>24381</v>
      </c>
      <c r="G44" s="2">
        <v>1205</v>
      </c>
      <c r="H44" s="2"/>
      <c r="I44" s="2">
        <f t="shared" si="1"/>
        <v>25586</v>
      </c>
      <c r="J44" s="2">
        <f t="shared" si="2"/>
        <v>25586</v>
      </c>
      <c r="K44" s="111">
        <f t="shared" si="3"/>
        <v>0</v>
      </c>
      <c r="L44" s="6">
        <v>0</v>
      </c>
      <c r="M44" s="6">
        <v>0</v>
      </c>
      <c r="N44" s="6">
        <v>0</v>
      </c>
      <c r="O44" s="2">
        <f t="shared" si="4"/>
        <v>25586</v>
      </c>
      <c r="P44" s="7">
        <v>241.54</v>
      </c>
      <c r="Q44" s="2">
        <f t="shared" si="5"/>
        <v>2302.7399999999998</v>
      </c>
      <c r="R44" s="2">
        <f t="shared" si="6"/>
        <v>200</v>
      </c>
      <c r="S44" s="2">
        <f t="shared" si="7"/>
        <v>639.65</v>
      </c>
      <c r="T44" s="8">
        <f t="shared" si="8"/>
        <v>213.28</v>
      </c>
      <c r="U44" s="9">
        <f t="shared" si="9"/>
        <v>3597.21</v>
      </c>
      <c r="V44" s="10">
        <f t="shared" si="10"/>
        <v>10994</v>
      </c>
      <c r="W44" s="11">
        <f t="shared" si="11"/>
        <v>10994.79</v>
      </c>
      <c r="X44" s="12"/>
      <c r="Y44" s="12"/>
      <c r="Z44" s="195"/>
      <c r="AA44" s="196">
        <v>17</v>
      </c>
      <c r="AB44" s="14">
        <f t="shared" si="12"/>
        <v>3070.3199999999997</v>
      </c>
      <c r="AC44" s="117"/>
      <c r="AD44" s="2">
        <v>100</v>
      </c>
      <c r="AE44" s="2">
        <f t="shared" si="13"/>
        <v>639.65</v>
      </c>
      <c r="AF44" s="17">
        <v>200</v>
      </c>
      <c r="AG44" s="18">
        <f t="shared" si="14"/>
        <v>21988.79</v>
      </c>
      <c r="AH44" s="19">
        <f t="shared" si="15"/>
        <v>10994.395</v>
      </c>
      <c r="AI44" s="3">
        <v>17</v>
      </c>
      <c r="AJ44" s="28" t="s">
        <v>133</v>
      </c>
      <c r="AK44" s="25" t="s">
        <v>153</v>
      </c>
      <c r="AL44" s="7">
        <f t="shared" si="16"/>
        <v>241.54</v>
      </c>
      <c r="AM44" s="15">
        <f t="shared" si="17"/>
        <v>2302.7399999999998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2302.7399999999998</v>
      </c>
      <c r="AW44" s="6">
        <v>200</v>
      </c>
      <c r="AX44" s="6"/>
      <c r="AY44" s="6"/>
      <c r="AZ44" s="2">
        <f t="shared" si="19"/>
        <v>200</v>
      </c>
      <c r="BA44" s="2">
        <f t="shared" si="20"/>
        <v>639.65</v>
      </c>
      <c r="BB44" s="6"/>
      <c r="BC44" s="6"/>
      <c r="BD44" s="2"/>
      <c r="BE44" s="2">
        <v>213.28</v>
      </c>
      <c r="BF44" s="6"/>
      <c r="BG44" s="6"/>
      <c r="BH44" s="8">
        <f t="shared" si="21"/>
        <v>213.28</v>
      </c>
      <c r="BI44" s="22">
        <f t="shared" si="22"/>
        <v>3597.21</v>
      </c>
    </row>
    <row r="45" spans="1:61" s="23" customFormat="1" ht="23.1" customHeight="1" x14ac:dyDescent="0.35">
      <c r="A45" s="3"/>
      <c r="B45" s="28"/>
      <c r="C45" s="25" t="s">
        <v>158</v>
      </c>
      <c r="D45" s="2"/>
      <c r="E45" s="2"/>
      <c r="F45" s="2">
        <f t="shared" si="0"/>
        <v>0</v>
      </c>
      <c r="G45" s="2"/>
      <c r="H45" s="2"/>
      <c r="I45" s="2">
        <f t="shared" si="1"/>
        <v>0</v>
      </c>
      <c r="J45" s="2">
        <f t="shared" si="2"/>
        <v>0</v>
      </c>
      <c r="K45" s="111">
        <f t="shared" si="3"/>
        <v>0</v>
      </c>
      <c r="L45" s="6"/>
      <c r="M45" s="6"/>
      <c r="N45" s="6"/>
      <c r="O45" s="2">
        <f t="shared" si="4"/>
        <v>0</v>
      </c>
      <c r="P45" s="7"/>
      <c r="Q45" s="2">
        <f t="shared" si="5"/>
        <v>0</v>
      </c>
      <c r="R45" s="2">
        <f t="shared" si="6"/>
        <v>0</v>
      </c>
      <c r="S45" s="2">
        <f t="shared" si="7"/>
        <v>0</v>
      </c>
      <c r="T45" s="8">
        <f t="shared" si="8"/>
        <v>0</v>
      </c>
      <c r="U45" s="9">
        <f t="shared" si="9"/>
        <v>0</v>
      </c>
      <c r="V45" s="10">
        <f t="shared" si="10"/>
        <v>0</v>
      </c>
      <c r="W45" s="11">
        <f t="shared" si="11"/>
        <v>0</v>
      </c>
      <c r="X45" s="12"/>
      <c r="Y45" s="12"/>
      <c r="Z45" s="195"/>
      <c r="AA45" s="196"/>
      <c r="AB45" s="14">
        <f t="shared" si="12"/>
        <v>0</v>
      </c>
      <c r="AC45" s="117"/>
      <c r="AD45" s="2">
        <f>J45*1%</f>
        <v>0</v>
      </c>
      <c r="AE45" s="2">
        <f t="shared" si="13"/>
        <v>0</v>
      </c>
      <c r="AF45" s="27"/>
      <c r="AG45" s="18">
        <f t="shared" si="14"/>
        <v>0</v>
      </c>
      <c r="AH45" s="19">
        <f t="shared" si="15"/>
        <v>0</v>
      </c>
      <c r="AI45" s="3"/>
      <c r="AJ45" s="28"/>
      <c r="AK45" s="25" t="s">
        <v>158</v>
      </c>
      <c r="AL45" s="7">
        <f t="shared" si="16"/>
        <v>0</v>
      </c>
      <c r="AM45" s="15">
        <f t="shared" si="17"/>
        <v>0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0</v>
      </c>
      <c r="AW45" s="6"/>
      <c r="AX45" s="6"/>
      <c r="AY45" s="6"/>
      <c r="AZ45" s="2">
        <f t="shared" si="19"/>
        <v>0</v>
      </c>
      <c r="BA45" s="2">
        <f t="shared" si="20"/>
        <v>0</v>
      </c>
      <c r="BB45" s="6"/>
      <c r="BC45" s="6"/>
      <c r="BD45" s="2"/>
      <c r="BE45" s="2"/>
      <c r="BF45" s="6"/>
      <c r="BG45" s="6"/>
      <c r="BH45" s="8">
        <f t="shared" si="21"/>
        <v>0</v>
      </c>
      <c r="BI45" s="22">
        <f t="shared" si="22"/>
        <v>0</v>
      </c>
    </row>
    <row r="46" spans="1:61" s="23" customFormat="1" ht="23.1" customHeight="1" x14ac:dyDescent="0.35">
      <c r="A46" s="3">
        <v>18</v>
      </c>
      <c r="B46" s="28" t="s">
        <v>134</v>
      </c>
      <c r="C46" s="25" t="s">
        <v>153</v>
      </c>
      <c r="D46" s="2">
        <v>19744</v>
      </c>
      <c r="E46" s="2">
        <v>790</v>
      </c>
      <c r="F46" s="2">
        <f t="shared" si="0"/>
        <v>20534</v>
      </c>
      <c r="G46" s="2">
        <v>914</v>
      </c>
      <c r="H46" s="2"/>
      <c r="I46" s="2">
        <f t="shared" si="1"/>
        <v>21448</v>
      </c>
      <c r="J46" s="2">
        <f t="shared" si="2"/>
        <v>21448</v>
      </c>
      <c r="K46" s="111">
        <f t="shared" si="3"/>
        <v>0</v>
      </c>
      <c r="L46" s="6">
        <v>0</v>
      </c>
      <c r="M46" s="6">
        <v>0</v>
      </c>
      <c r="N46" s="6">
        <v>0</v>
      </c>
      <c r="O46" s="2">
        <f t="shared" si="4"/>
        <v>21448</v>
      </c>
      <c r="P46" s="7"/>
      <c r="Q46" s="2">
        <f t="shared" si="5"/>
        <v>1930.32</v>
      </c>
      <c r="R46" s="2">
        <f t="shared" si="6"/>
        <v>200</v>
      </c>
      <c r="S46" s="2">
        <f t="shared" si="7"/>
        <v>536.20000000000005</v>
      </c>
      <c r="T46" s="8">
        <f t="shared" si="8"/>
        <v>200</v>
      </c>
      <c r="U46" s="9">
        <f t="shared" si="9"/>
        <v>2866.52</v>
      </c>
      <c r="V46" s="10">
        <f t="shared" si="10"/>
        <v>9291</v>
      </c>
      <c r="W46" s="11">
        <f t="shared" si="11"/>
        <v>9290.48</v>
      </c>
      <c r="X46" s="12"/>
      <c r="Y46" s="12"/>
      <c r="Z46" s="195"/>
      <c r="AA46" s="196">
        <v>18</v>
      </c>
      <c r="AB46" s="14">
        <f t="shared" si="12"/>
        <v>2573.7599999999998</v>
      </c>
      <c r="AC46" s="117"/>
      <c r="AD46" s="16">
        <v>100</v>
      </c>
      <c r="AE46" s="2">
        <f t="shared" si="13"/>
        <v>536.20000000000005</v>
      </c>
      <c r="AF46" s="17">
        <v>200</v>
      </c>
      <c r="AG46" s="18">
        <f t="shared" si="14"/>
        <v>18581.48</v>
      </c>
      <c r="AH46" s="19">
        <f t="shared" si="15"/>
        <v>9290.74</v>
      </c>
      <c r="AI46" s="3">
        <v>18</v>
      </c>
      <c r="AJ46" s="28" t="s">
        <v>134</v>
      </c>
      <c r="AK46" s="25" t="s">
        <v>153</v>
      </c>
      <c r="AL46" s="7">
        <f t="shared" si="16"/>
        <v>0</v>
      </c>
      <c r="AM46" s="15">
        <f t="shared" si="17"/>
        <v>1930.32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1930.32</v>
      </c>
      <c r="AW46" s="6">
        <v>200</v>
      </c>
      <c r="AX46" s="6"/>
      <c r="AY46" s="6"/>
      <c r="AZ46" s="2">
        <f t="shared" si="19"/>
        <v>200</v>
      </c>
      <c r="BA46" s="2">
        <f t="shared" si="20"/>
        <v>536.20000000000005</v>
      </c>
      <c r="BB46" s="6"/>
      <c r="BC46" s="6"/>
      <c r="BD46" s="2">
        <v>100</v>
      </c>
      <c r="BE46" s="2">
        <v>100</v>
      </c>
      <c r="BF46" s="6"/>
      <c r="BG46" s="6"/>
      <c r="BH46" s="8">
        <f t="shared" si="21"/>
        <v>200</v>
      </c>
      <c r="BI46" s="22">
        <f t="shared" si="22"/>
        <v>2866.5199999999995</v>
      </c>
    </row>
    <row r="47" spans="1:61" s="23" customFormat="1" ht="23.1" customHeight="1" x14ac:dyDescent="0.35">
      <c r="A47" s="3"/>
      <c r="B47" s="28"/>
      <c r="C47" s="25" t="s">
        <v>159</v>
      </c>
      <c r="D47" s="2"/>
      <c r="E47" s="2"/>
      <c r="F47" s="2">
        <f t="shared" si="0"/>
        <v>0</v>
      </c>
      <c r="G47" s="2"/>
      <c r="H47" s="2"/>
      <c r="I47" s="2">
        <f t="shared" si="1"/>
        <v>0</v>
      </c>
      <c r="J47" s="2">
        <f t="shared" si="2"/>
        <v>0</v>
      </c>
      <c r="K47" s="111">
        <f t="shared" si="3"/>
        <v>0</v>
      </c>
      <c r="L47" s="6"/>
      <c r="M47" s="6"/>
      <c r="N47" s="6"/>
      <c r="O47" s="2">
        <f t="shared" si="4"/>
        <v>0</v>
      </c>
      <c r="P47" s="7"/>
      <c r="Q47" s="2">
        <f t="shared" si="5"/>
        <v>0</v>
      </c>
      <c r="R47" s="2">
        <f t="shared" si="6"/>
        <v>0</v>
      </c>
      <c r="S47" s="2">
        <f t="shared" si="7"/>
        <v>0</v>
      </c>
      <c r="T47" s="8">
        <f t="shared" si="8"/>
        <v>0</v>
      </c>
      <c r="U47" s="9">
        <f t="shared" si="9"/>
        <v>0</v>
      </c>
      <c r="V47" s="10">
        <f t="shared" si="10"/>
        <v>0</v>
      </c>
      <c r="W47" s="11">
        <f t="shared" si="11"/>
        <v>0</v>
      </c>
      <c r="X47" s="12"/>
      <c r="Y47" s="12"/>
      <c r="Z47" s="195"/>
      <c r="AA47" s="196"/>
      <c r="AB47" s="14">
        <f t="shared" si="12"/>
        <v>0</v>
      </c>
      <c r="AC47" s="117"/>
      <c r="AD47" s="33"/>
      <c r="AE47" s="2">
        <f t="shared" si="13"/>
        <v>0</v>
      </c>
      <c r="AF47" s="27"/>
      <c r="AG47" s="18">
        <f t="shared" si="14"/>
        <v>0</v>
      </c>
      <c r="AH47" s="19">
        <f t="shared" si="15"/>
        <v>0</v>
      </c>
      <c r="AI47" s="3"/>
      <c r="AJ47" s="28"/>
      <c r="AK47" s="25" t="s">
        <v>159</v>
      </c>
      <c r="AL47" s="7">
        <f t="shared" si="16"/>
        <v>0</v>
      </c>
      <c r="AM47" s="15">
        <f t="shared" si="17"/>
        <v>0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0</v>
      </c>
      <c r="AW47" s="6"/>
      <c r="AX47" s="6"/>
      <c r="AY47" s="6"/>
      <c r="AZ47" s="2">
        <f t="shared" si="19"/>
        <v>0</v>
      </c>
      <c r="BA47" s="2">
        <f t="shared" si="20"/>
        <v>0</v>
      </c>
      <c r="BB47" s="6"/>
      <c r="BC47" s="6"/>
      <c r="BD47" s="2"/>
      <c r="BE47" s="2"/>
      <c r="BF47" s="6"/>
      <c r="BG47" s="6"/>
      <c r="BH47" s="8">
        <f t="shared" si="21"/>
        <v>0</v>
      </c>
      <c r="BI47" s="22">
        <f t="shared" si="22"/>
        <v>0</v>
      </c>
    </row>
    <row r="48" spans="1:61" s="23" customFormat="1" ht="23.1" customHeight="1" x14ac:dyDescent="0.35">
      <c r="A48" s="3">
        <v>19</v>
      </c>
      <c r="B48" s="28" t="s">
        <v>135</v>
      </c>
      <c r="C48" s="25" t="s">
        <v>153</v>
      </c>
      <c r="D48" s="2">
        <v>17553</v>
      </c>
      <c r="E48" s="2">
        <v>702</v>
      </c>
      <c r="F48" s="2">
        <f t="shared" si="0"/>
        <v>18255</v>
      </c>
      <c r="G48" s="2">
        <v>702</v>
      </c>
      <c r="H48" s="2"/>
      <c r="I48" s="2">
        <f t="shared" si="1"/>
        <v>18957</v>
      </c>
      <c r="J48" s="2">
        <f t="shared" si="2"/>
        <v>18957</v>
      </c>
      <c r="K48" s="111">
        <f t="shared" si="3"/>
        <v>0</v>
      </c>
      <c r="L48" s="6">
        <v>0</v>
      </c>
      <c r="M48" s="6">
        <v>0</v>
      </c>
      <c r="N48" s="6">
        <v>0</v>
      </c>
      <c r="O48" s="2">
        <f t="shared" si="4"/>
        <v>18957</v>
      </c>
      <c r="P48" s="7"/>
      <c r="Q48" s="2">
        <f t="shared" si="5"/>
        <v>1706.1299999999999</v>
      </c>
      <c r="R48" s="2">
        <f t="shared" si="6"/>
        <v>686.17000000000007</v>
      </c>
      <c r="S48" s="2">
        <f t="shared" si="7"/>
        <v>473.92</v>
      </c>
      <c r="T48" s="8">
        <f t="shared" si="8"/>
        <v>3370.03</v>
      </c>
      <c r="U48" s="9">
        <f t="shared" si="9"/>
        <v>6236.25</v>
      </c>
      <c r="V48" s="10">
        <f t="shared" si="10"/>
        <v>6360</v>
      </c>
      <c r="W48" s="11">
        <f t="shared" si="11"/>
        <v>6360.75</v>
      </c>
      <c r="X48" s="12"/>
      <c r="Y48" s="12"/>
      <c r="Z48" s="195"/>
      <c r="AA48" s="196">
        <v>19</v>
      </c>
      <c r="AB48" s="14">
        <f t="shared" si="12"/>
        <v>2274.8399999999997</v>
      </c>
      <c r="AC48" s="117"/>
      <c r="AD48" s="16">
        <v>100</v>
      </c>
      <c r="AE48" s="2">
        <f t="shared" si="13"/>
        <v>473.93</v>
      </c>
      <c r="AF48" s="17">
        <v>200</v>
      </c>
      <c r="AG48" s="18">
        <f t="shared" si="14"/>
        <v>12720.75</v>
      </c>
      <c r="AH48" s="19">
        <f t="shared" si="15"/>
        <v>6360.375</v>
      </c>
      <c r="AI48" s="3">
        <v>19</v>
      </c>
      <c r="AJ48" s="28" t="s">
        <v>135</v>
      </c>
      <c r="AK48" s="25" t="s">
        <v>153</v>
      </c>
      <c r="AL48" s="7">
        <f t="shared" si="16"/>
        <v>0</v>
      </c>
      <c r="AM48" s="15">
        <f t="shared" si="17"/>
        <v>1706.1299999999999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1706.1299999999999</v>
      </c>
      <c r="AW48" s="6">
        <v>200</v>
      </c>
      <c r="AX48" s="6"/>
      <c r="AY48" s="6">
        <v>486.17</v>
      </c>
      <c r="AZ48" s="2">
        <f t="shared" si="19"/>
        <v>686.17000000000007</v>
      </c>
      <c r="BA48" s="2">
        <f t="shared" si="20"/>
        <v>473.92</v>
      </c>
      <c r="BB48" s="6"/>
      <c r="BC48" s="6">
        <v>3156.75</v>
      </c>
      <c r="BD48" s="2"/>
      <c r="BE48" s="2">
        <v>213.28</v>
      </c>
      <c r="BF48" s="6"/>
      <c r="BG48" s="6"/>
      <c r="BH48" s="8">
        <f t="shared" si="21"/>
        <v>3370.03</v>
      </c>
      <c r="BI48" s="22">
        <f t="shared" si="22"/>
        <v>6236.25</v>
      </c>
    </row>
    <row r="49" spans="1:61" s="23" customFormat="1" ht="23.1" customHeight="1" x14ac:dyDescent="0.35">
      <c r="A49" s="3"/>
      <c r="B49" s="28"/>
      <c r="C49" s="25" t="s">
        <v>154</v>
      </c>
      <c r="D49" s="2"/>
      <c r="E49" s="2"/>
      <c r="F49" s="2">
        <f t="shared" si="0"/>
        <v>0</v>
      </c>
      <c r="G49" s="2"/>
      <c r="H49" s="2"/>
      <c r="I49" s="2">
        <f t="shared" si="1"/>
        <v>0</v>
      </c>
      <c r="J49" s="2">
        <f t="shared" si="2"/>
        <v>0</v>
      </c>
      <c r="K49" s="111">
        <f t="shared" si="3"/>
        <v>0</v>
      </c>
      <c r="L49" s="6"/>
      <c r="M49" s="6"/>
      <c r="N49" s="6"/>
      <c r="O49" s="2">
        <f t="shared" si="4"/>
        <v>0</v>
      </c>
      <c r="P49" s="7"/>
      <c r="Q49" s="2">
        <f t="shared" si="5"/>
        <v>0</v>
      </c>
      <c r="R49" s="2">
        <f t="shared" si="6"/>
        <v>0</v>
      </c>
      <c r="S49" s="2">
        <f t="shared" si="7"/>
        <v>0</v>
      </c>
      <c r="T49" s="8">
        <f t="shared" si="8"/>
        <v>0</v>
      </c>
      <c r="U49" s="9">
        <f t="shared" si="9"/>
        <v>0</v>
      </c>
      <c r="V49" s="10">
        <f t="shared" si="10"/>
        <v>0</v>
      </c>
      <c r="W49" s="11">
        <f t="shared" si="11"/>
        <v>0</v>
      </c>
      <c r="X49" s="12"/>
      <c r="Y49" s="12"/>
      <c r="Z49" s="195"/>
      <c r="AA49" s="196"/>
      <c r="AB49" s="14">
        <f t="shared" si="12"/>
        <v>0</v>
      </c>
      <c r="AC49" s="117"/>
      <c r="AD49" s="16"/>
      <c r="AE49" s="2">
        <f t="shared" si="13"/>
        <v>0</v>
      </c>
      <c r="AF49" s="27"/>
      <c r="AG49" s="18">
        <f t="shared" si="14"/>
        <v>0</v>
      </c>
      <c r="AH49" s="19">
        <f t="shared" si="15"/>
        <v>0</v>
      </c>
      <c r="AI49" s="3"/>
      <c r="AJ49" s="28"/>
      <c r="AK49" s="25" t="s">
        <v>154</v>
      </c>
      <c r="AL49" s="7">
        <f t="shared" si="16"/>
        <v>0</v>
      </c>
      <c r="AM49" s="15">
        <f t="shared" si="17"/>
        <v>0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0</v>
      </c>
      <c r="AW49" s="6"/>
      <c r="AX49" s="6"/>
      <c r="AY49" s="6"/>
      <c r="AZ49" s="2">
        <f t="shared" si="19"/>
        <v>0</v>
      </c>
      <c r="BA49" s="2">
        <f t="shared" si="20"/>
        <v>0</v>
      </c>
      <c r="BB49" s="6"/>
      <c r="BC49" s="6"/>
      <c r="BD49" s="2"/>
      <c r="BE49" s="2"/>
      <c r="BF49" s="6"/>
      <c r="BG49" s="6"/>
      <c r="BH49" s="8">
        <f t="shared" si="21"/>
        <v>0</v>
      </c>
      <c r="BI49" s="22">
        <f t="shared" si="22"/>
        <v>0</v>
      </c>
    </row>
    <row r="50" spans="1:61" s="23" customFormat="1" ht="23.1" customHeight="1" x14ac:dyDescent="0.35">
      <c r="A50" s="3">
        <v>20</v>
      </c>
      <c r="B50" s="28" t="s">
        <v>83</v>
      </c>
      <c r="C50" s="25" t="s">
        <v>84</v>
      </c>
      <c r="D50" s="2">
        <v>36619</v>
      </c>
      <c r="E50" s="2">
        <v>1794</v>
      </c>
      <c r="F50" s="2">
        <f t="shared" si="0"/>
        <v>38413</v>
      </c>
      <c r="G50" s="2">
        <v>1795</v>
      </c>
      <c r="H50" s="2">
        <v>0</v>
      </c>
      <c r="I50" s="2">
        <f t="shared" si="1"/>
        <v>40208</v>
      </c>
      <c r="J50" s="2">
        <f t="shared" si="2"/>
        <v>40208</v>
      </c>
      <c r="K50" s="111">
        <f t="shared" si="3"/>
        <v>0</v>
      </c>
      <c r="L50" s="6">
        <v>0</v>
      </c>
      <c r="M50" s="6">
        <v>0</v>
      </c>
      <c r="N50" s="6">
        <v>0</v>
      </c>
      <c r="O50" s="2">
        <f t="shared" si="4"/>
        <v>40208</v>
      </c>
      <c r="P50" s="7">
        <v>2285.15</v>
      </c>
      <c r="Q50" s="2">
        <f t="shared" si="5"/>
        <v>20613.25</v>
      </c>
      <c r="R50" s="2">
        <f t="shared" si="6"/>
        <v>200</v>
      </c>
      <c r="S50" s="2">
        <f t="shared" si="7"/>
        <v>1005.2</v>
      </c>
      <c r="T50" s="8">
        <f t="shared" si="8"/>
        <v>6513.51</v>
      </c>
      <c r="U50" s="9">
        <f t="shared" si="9"/>
        <v>30617.11</v>
      </c>
      <c r="V50" s="10">
        <f t="shared" si="10"/>
        <v>4795</v>
      </c>
      <c r="W50" s="11">
        <f t="shared" si="11"/>
        <v>4795.8899999999994</v>
      </c>
      <c r="X50" s="12"/>
      <c r="Y50" s="12"/>
      <c r="Z50" s="195">
        <f t="shared" ref="Z50" si="32">ROUND(V50+W50,2)</f>
        <v>9590.89</v>
      </c>
      <c r="AA50" s="196">
        <v>20</v>
      </c>
      <c r="AB50" s="14">
        <f t="shared" si="12"/>
        <v>4824.96</v>
      </c>
      <c r="AC50" s="15">
        <v>0</v>
      </c>
      <c r="AD50" s="16">
        <v>100</v>
      </c>
      <c r="AE50" s="2">
        <f t="shared" si="13"/>
        <v>1005.2</v>
      </c>
      <c r="AF50" s="17">
        <v>200</v>
      </c>
      <c r="AG50" s="18">
        <f t="shared" si="14"/>
        <v>9590.89</v>
      </c>
      <c r="AH50" s="19">
        <f t="shared" si="15"/>
        <v>4795.4449999999997</v>
      </c>
      <c r="AI50" s="3">
        <v>20</v>
      </c>
      <c r="AJ50" s="28" t="s">
        <v>83</v>
      </c>
      <c r="AK50" s="25" t="s">
        <v>84</v>
      </c>
      <c r="AL50" s="7">
        <f t="shared" si="16"/>
        <v>2285.15</v>
      </c>
      <c r="AM50" s="15">
        <f t="shared" si="17"/>
        <v>3618.72</v>
      </c>
      <c r="AN50" s="2">
        <v>0</v>
      </c>
      <c r="AO50" s="2">
        <v>1000</v>
      </c>
      <c r="AP50" s="2">
        <v>9634.44</v>
      </c>
      <c r="AQ50" s="2">
        <v>0</v>
      </c>
      <c r="AR50" s="2">
        <v>0</v>
      </c>
      <c r="AS50" s="2">
        <v>5048.97</v>
      </c>
      <c r="AT50" s="2"/>
      <c r="AU50" s="2">
        <v>1311.12</v>
      </c>
      <c r="AV50" s="2">
        <f t="shared" si="18"/>
        <v>20613.25</v>
      </c>
      <c r="AW50" s="21">
        <v>200</v>
      </c>
      <c r="AX50" s="21"/>
      <c r="AY50" s="2">
        <v>0</v>
      </c>
      <c r="AZ50" s="2">
        <f t="shared" si="19"/>
        <v>200</v>
      </c>
      <c r="BA50" s="2">
        <f t="shared" si="20"/>
        <v>1005.2</v>
      </c>
      <c r="BB50" s="2">
        <v>0</v>
      </c>
      <c r="BC50" s="2">
        <v>6313.51</v>
      </c>
      <c r="BD50" s="2">
        <v>100</v>
      </c>
      <c r="BE50" s="2">
        <v>100</v>
      </c>
      <c r="BF50" s="2">
        <v>0</v>
      </c>
      <c r="BG50" s="2">
        <v>0</v>
      </c>
      <c r="BH50" s="8">
        <f t="shared" si="21"/>
        <v>6513.51</v>
      </c>
      <c r="BI50" s="22">
        <f t="shared" si="22"/>
        <v>30617.11</v>
      </c>
    </row>
    <row r="51" spans="1:61" s="29" customFormat="1" ht="23.1" customHeight="1" x14ac:dyDescent="0.35">
      <c r="A51" s="3"/>
      <c r="B51" s="28"/>
      <c r="C51" s="25" t="s">
        <v>85</v>
      </c>
      <c r="D51" s="2"/>
      <c r="E51" s="2"/>
      <c r="F51" s="2">
        <f t="shared" si="0"/>
        <v>0</v>
      </c>
      <c r="G51" s="2"/>
      <c r="H51" s="2"/>
      <c r="I51" s="2">
        <f t="shared" si="1"/>
        <v>0</v>
      </c>
      <c r="J51" s="2">
        <f t="shared" si="2"/>
        <v>0</v>
      </c>
      <c r="K51" s="111">
        <f t="shared" si="3"/>
        <v>0</v>
      </c>
      <c r="L51" s="6"/>
      <c r="M51" s="6"/>
      <c r="N51" s="6"/>
      <c r="O51" s="2">
        <f t="shared" si="4"/>
        <v>0</v>
      </c>
      <c r="P51" s="7"/>
      <c r="Q51" s="2">
        <f t="shared" si="5"/>
        <v>0</v>
      </c>
      <c r="R51" s="2">
        <f t="shared" si="6"/>
        <v>0</v>
      </c>
      <c r="S51" s="2">
        <f t="shared" si="7"/>
        <v>0</v>
      </c>
      <c r="T51" s="8">
        <f t="shared" si="8"/>
        <v>0</v>
      </c>
      <c r="U51" s="9">
        <f t="shared" si="9"/>
        <v>0</v>
      </c>
      <c r="V51" s="10">
        <f t="shared" si="10"/>
        <v>0</v>
      </c>
      <c r="W51" s="11">
        <f t="shared" si="11"/>
        <v>0</v>
      </c>
      <c r="X51" s="12"/>
      <c r="Y51" s="12"/>
      <c r="Z51" s="195"/>
      <c r="AA51" s="196"/>
      <c r="AB51" s="14">
        <f t="shared" si="12"/>
        <v>0</v>
      </c>
      <c r="AC51" s="2"/>
      <c r="AD51" s="16"/>
      <c r="AE51" s="2">
        <f t="shared" si="13"/>
        <v>0</v>
      </c>
      <c r="AF51" s="27"/>
      <c r="AG51" s="18">
        <f t="shared" si="14"/>
        <v>0</v>
      </c>
      <c r="AH51" s="19">
        <f t="shared" si="15"/>
        <v>0</v>
      </c>
      <c r="AI51" s="3"/>
      <c r="AJ51" s="28"/>
      <c r="AK51" s="25" t="s">
        <v>85</v>
      </c>
      <c r="AL51" s="7">
        <f t="shared" si="16"/>
        <v>0</v>
      </c>
      <c r="AM51" s="15">
        <f t="shared" si="17"/>
        <v>0</v>
      </c>
      <c r="AN51" s="2"/>
      <c r="AO51" s="2"/>
      <c r="AP51" s="2"/>
      <c r="AQ51" s="2"/>
      <c r="AR51" s="2"/>
      <c r="AS51" s="2"/>
      <c r="AT51" s="2"/>
      <c r="AU51" s="2"/>
      <c r="AV51" s="2">
        <f t="shared" si="18"/>
        <v>0</v>
      </c>
      <c r="AW51" s="21"/>
      <c r="AX51" s="21"/>
      <c r="AY51" s="2"/>
      <c r="AZ51" s="2">
        <f t="shared" si="19"/>
        <v>0</v>
      </c>
      <c r="BA51" s="2">
        <f t="shared" si="20"/>
        <v>0</v>
      </c>
      <c r="BB51" s="2"/>
      <c r="BC51" s="2"/>
      <c r="BD51" s="2"/>
      <c r="BE51" s="2"/>
      <c r="BF51" s="2"/>
      <c r="BG51" s="2"/>
      <c r="BH51" s="8">
        <f t="shared" si="21"/>
        <v>0</v>
      </c>
      <c r="BI51" s="22">
        <f t="shared" si="22"/>
        <v>0</v>
      </c>
    </row>
    <row r="52" spans="1:61" s="23" customFormat="1" ht="23.1" customHeight="1" x14ac:dyDescent="0.35">
      <c r="A52" s="3">
        <v>21</v>
      </c>
      <c r="B52" s="4" t="s">
        <v>41</v>
      </c>
      <c r="C52" s="5" t="s">
        <v>42</v>
      </c>
      <c r="D52" s="2">
        <v>93043</v>
      </c>
      <c r="E52" s="2">
        <v>4187</v>
      </c>
      <c r="F52" s="2">
        <f t="shared" si="0"/>
        <v>97230</v>
      </c>
      <c r="G52" s="2">
        <v>4053</v>
      </c>
      <c r="H52" s="2">
        <v>0</v>
      </c>
      <c r="I52" s="2">
        <f t="shared" si="1"/>
        <v>101283</v>
      </c>
      <c r="J52" s="2">
        <f t="shared" si="2"/>
        <v>101283</v>
      </c>
      <c r="K52" s="111">
        <f t="shared" si="3"/>
        <v>0</v>
      </c>
      <c r="L52" s="6">
        <v>0</v>
      </c>
      <c r="M52" s="6">
        <v>0</v>
      </c>
      <c r="N52" s="6">
        <v>0</v>
      </c>
      <c r="O52" s="2">
        <f t="shared" si="4"/>
        <v>101283</v>
      </c>
      <c r="P52" s="7">
        <v>16587.009999999998</v>
      </c>
      <c r="Q52" s="2">
        <f t="shared" si="5"/>
        <v>20351.39</v>
      </c>
      <c r="R52" s="2">
        <f t="shared" si="6"/>
        <v>200</v>
      </c>
      <c r="S52" s="2">
        <f t="shared" si="7"/>
        <v>2500</v>
      </c>
      <c r="T52" s="8">
        <f t="shared" si="8"/>
        <v>100</v>
      </c>
      <c r="U52" s="9">
        <f t="shared" si="9"/>
        <v>39738.400000000001</v>
      </c>
      <c r="V52" s="10">
        <f t="shared" si="10"/>
        <v>30772</v>
      </c>
      <c r="W52" s="11">
        <f t="shared" si="11"/>
        <v>30772.6</v>
      </c>
      <c r="X52" s="12"/>
      <c r="Y52" s="12"/>
      <c r="Z52" s="195">
        <f t="shared" ref="Z52" si="33">ROUND(V52+W52,2)</f>
        <v>61544.6</v>
      </c>
      <c r="AA52" s="196">
        <v>21</v>
      </c>
      <c r="AB52" s="14">
        <f t="shared" si="12"/>
        <v>12153.96</v>
      </c>
      <c r="AC52" s="15">
        <v>0</v>
      </c>
      <c r="AD52" s="2">
        <v>100</v>
      </c>
      <c r="AE52" s="2">
        <v>2500</v>
      </c>
      <c r="AF52" s="17">
        <v>200</v>
      </c>
      <c r="AG52" s="18">
        <f t="shared" si="14"/>
        <v>61544.6</v>
      </c>
      <c r="AH52" s="19">
        <f t="shared" si="15"/>
        <v>30772.3</v>
      </c>
      <c r="AI52" s="3">
        <v>21</v>
      </c>
      <c r="AJ52" s="4" t="s">
        <v>41</v>
      </c>
      <c r="AK52" s="5" t="s">
        <v>42</v>
      </c>
      <c r="AL52" s="7">
        <f t="shared" si="16"/>
        <v>16587.009999999998</v>
      </c>
      <c r="AM52" s="15">
        <f t="shared" si="17"/>
        <v>9115.4699999999993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8902.59</v>
      </c>
      <c r="AT52" s="2">
        <v>2333.33</v>
      </c>
      <c r="AU52" s="2">
        <v>0</v>
      </c>
      <c r="AV52" s="2">
        <f t="shared" si="18"/>
        <v>20351.39</v>
      </c>
      <c r="AW52" s="21">
        <v>200</v>
      </c>
      <c r="AX52" s="21"/>
      <c r="AY52" s="2">
        <v>0</v>
      </c>
      <c r="AZ52" s="2">
        <f t="shared" si="19"/>
        <v>200</v>
      </c>
      <c r="BA52" s="2">
        <v>2500</v>
      </c>
      <c r="BB52" s="2"/>
      <c r="BC52" s="35"/>
      <c r="BD52" s="2">
        <v>0</v>
      </c>
      <c r="BE52" s="2">
        <v>100</v>
      </c>
      <c r="BF52" s="2">
        <v>0</v>
      </c>
      <c r="BG52" s="2">
        <v>0</v>
      </c>
      <c r="BH52" s="8">
        <f t="shared" si="21"/>
        <v>100</v>
      </c>
      <c r="BI52" s="22">
        <f t="shared" si="22"/>
        <v>39738.399999999994</v>
      </c>
    </row>
    <row r="53" spans="1:61" s="23" customFormat="1" ht="23.1" customHeight="1" x14ac:dyDescent="0.35">
      <c r="A53" s="3"/>
      <c r="B53" s="28"/>
      <c r="C53" s="25" t="s">
        <v>43</v>
      </c>
      <c r="D53" s="2"/>
      <c r="E53" s="2"/>
      <c r="F53" s="2">
        <f t="shared" si="0"/>
        <v>0</v>
      </c>
      <c r="G53" s="2"/>
      <c r="H53" s="2"/>
      <c r="I53" s="2">
        <f t="shared" si="1"/>
        <v>0</v>
      </c>
      <c r="J53" s="2">
        <f t="shared" ref="J53:J55" si="34">I53</f>
        <v>0</v>
      </c>
      <c r="K53" s="111">
        <f t="shared" si="3"/>
        <v>0</v>
      </c>
      <c r="L53" s="6"/>
      <c r="M53" s="6"/>
      <c r="N53" s="6"/>
      <c r="O53" s="2">
        <f t="shared" si="4"/>
        <v>0</v>
      </c>
      <c r="P53" s="7"/>
      <c r="Q53" s="2">
        <f t="shared" si="5"/>
        <v>0</v>
      </c>
      <c r="R53" s="2">
        <f t="shared" si="6"/>
        <v>0</v>
      </c>
      <c r="S53" s="2">
        <f t="shared" si="7"/>
        <v>0</v>
      </c>
      <c r="T53" s="8">
        <f t="shared" si="8"/>
        <v>0</v>
      </c>
      <c r="U53" s="9">
        <f t="shared" si="9"/>
        <v>0</v>
      </c>
      <c r="V53" s="10">
        <f t="shared" si="10"/>
        <v>0</v>
      </c>
      <c r="W53" s="11">
        <f t="shared" si="11"/>
        <v>0</v>
      </c>
      <c r="X53" s="12"/>
      <c r="Y53" s="12"/>
      <c r="Z53" s="195"/>
      <c r="AA53" s="196"/>
      <c r="AB53" s="14">
        <f t="shared" si="12"/>
        <v>0</v>
      </c>
      <c r="AC53" s="6"/>
      <c r="AD53" s="2">
        <f>J53*1%</f>
        <v>0</v>
      </c>
      <c r="AE53" s="2">
        <f t="shared" si="13"/>
        <v>0</v>
      </c>
      <c r="AF53" s="27"/>
      <c r="AG53" s="18">
        <f t="shared" si="14"/>
        <v>0</v>
      </c>
      <c r="AH53" s="19">
        <f t="shared" si="15"/>
        <v>0</v>
      </c>
      <c r="AI53" s="3"/>
      <c r="AJ53" s="28"/>
      <c r="AK53" s="25" t="s">
        <v>43</v>
      </c>
      <c r="AL53" s="7">
        <f t="shared" si="16"/>
        <v>0</v>
      </c>
      <c r="AM53" s="15">
        <f t="shared" si="17"/>
        <v>0</v>
      </c>
      <c r="AN53" s="2"/>
      <c r="AO53" s="2"/>
      <c r="AP53" s="2"/>
      <c r="AQ53" s="2"/>
      <c r="AR53" s="2"/>
      <c r="AS53" s="2"/>
      <c r="AT53" s="2"/>
      <c r="AU53" s="2"/>
      <c r="AV53" s="2">
        <f t="shared" si="18"/>
        <v>0</v>
      </c>
      <c r="AW53" s="2"/>
      <c r="AX53" s="2"/>
      <c r="AY53" s="2"/>
      <c r="AZ53" s="2">
        <f t="shared" si="19"/>
        <v>0</v>
      </c>
      <c r="BA53" s="2">
        <f t="shared" si="20"/>
        <v>0</v>
      </c>
      <c r="BB53" s="2"/>
      <c r="BC53" s="2"/>
      <c r="BD53" s="2"/>
      <c r="BE53" s="2"/>
      <c r="BF53" s="2"/>
      <c r="BG53" s="2"/>
      <c r="BH53" s="8">
        <f t="shared" si="21"/>
        <v>0</v>
      </c>
      <c r="BI53" s="22">
        <f t="shared" si="22"/>
        <v>0</v>
      </c>
    </row>
    <row r="54" spans="1:61" s="29" customFormat="1" ht="23.1" customHeight="1" x14ac:dyDescent="0.35">
      <c r="A54" s="3">
        <v>22</v>
      </c>
      <c r="B54" s="28" t="s">
        <v>44</v>
      </c>
      <c r="C54" s="25" t="s">
        <v>27</v>
      </c>
      <c r="D54" s="2">
        <v>13109</v>
      </c>
      <c r="E54" s="2">
        <v>524</v>
      </c>
      <c r="F54" s="2">
        <f t="shared" si="0"/>
        <v>13633</v>
      </c>
      <c r="G54" s="2">
        <v>530</v>
      </c>
      <c r="H54" s="2">
        <v>115</v>
      </c>
      <c r="I54" s="2">
        <f t="shared" si="1"/>
        <v>14163</v>
      </c>
      <c r="J54" s="2">
        <f>SUM(F54:H54)</f>
        <v>14278</v>
      </c>
      <c r="K54" s="111">
        <f t="shared" si="3"/>
        <v>0</v>
      </c>
      <c r="L54" s="6">
        <v>0</v>
      </c>
      <c r="M54" s="6">
        <v>0</v>
      </c>
      <c r="N54" s="6">
        <v>0</v>
      </c>
      <c r="O54" s="2">
        <f t="shared" si="4"/>
        <v>14278</v>
      </c>
      <c r="P54" s="7">
        <v>0</v>
      </c>
      <c r="Q54" s="2">
        <f t="shared" si="5"/>
        <v>1285.02</v>
      </c>
      <c r="R54" s="2">
        <f t="shared" si="6"/>
        <v>200</v>
      </c>
      <c r="S54" s="2">
        <f t="shared" si="7"/>
        <v>356.95</v>
      </c>
      <c r="T54" s="8">
        <f t="shared" si="8"/>
        <v>100</v>
      </c>
      <c r="U54" s="9">
        <f t="shared" si="9"/>
        <v>1941.97</v>
      </c>
      <c r="V54" s="10">
        <f t="shared" si="10"/>
        <v>6168</v>
      </c>
      <c r="W54" s="11">
        <f t="shared" si="11"/>
        <v>6168.0300000000007</v>
      </c>
      <c r="X54" s="12"/>
      <c r="Y54" s="12"/>
      <c r="Z54" s="195">
        <f t="shared" ref="Z54" si="35">ROUND(V54+W54,2)</f>
        <v>12336.03</v>
      </c>
      <c r="AA54" s="196">
        <v>22</v>
      </c>
      <c r="AB54" s="14">
        <f t="shared" si="12"/>
        <v>1713.36</v>
      </c>
      <c r="AC54" s="15">
        <v>0</v>
      </c>
      <c r="AD54" s="16">
        <v>100</v>
      </c>
      <c r="AE54" s="2">
        <f t="shared" si="13"/>
        <v>356.95</v>
      </c>
      <c r="AF54" s="17">
        <v>200</v>
      </c>
      <c r="AG54" s="18">
        <f t="shared" si="14"/>
        <v>12336.03</v>
      </c>
      <c r="AH54" s="19">
        <f t="shared" si="15"/>
        <v>6168.0150000000003</v>
      </c>
      <c r="AI54" s="3">
        <v>22</v>
      </c>
      <c r="AJ54" s="28" t="s">
        <v>44</v>
      </c>
      <c r="AK54" s="25" t="s">
        <v>27</v>
      </c>
      <c r="AL54" s="7">
        <f t="shared" si="16"/>
        <v>0</v>
      </c>
      <c r="AM54" s="15">
        <f t="shared" si="17"/>
        <v>1285.02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/>
      <c r="AU54" s="2">
        <v>0</v>
      </c>
      <c r="AV54" s="2">
        <f t="shared" si="18"/>
        <v>1285.02</v>
      </c>
      <c r="AW54" s="21">
        <v>200</v>
      </c>
      <c r="AX54" s="21"/>
      <c r="AY54" s="2">
        <v>0</v>
      </c>
      <c r="AZ54" s="2">
        <f t="shared" si="19"/>
        <v>200</v>
      </c>
      <c r="BA54" s="2">
        <f t="shared" si="20"/>
        <v>356.95</v>
      </c>
      <c r="BB54" s="2"/>
      <c r="BC54" s="2">
        <v>0</v>
      </c>
      <c r="BD54" s="2">
        <v>0</v>
      </c>
      <c r="BE54" s="2">
        <v>100</v>
      </c>
      <c r="BF54" s="2"/>
      <c r="BG54" s="2">
        <v>0</v>
      </c>
      <c r="BH54" s="8">
        <f t="shared" si="21"/>
        <v>100</v>
      </c>
      <c r="BI54" s="22">
        <f t="shared" si="22"/>
        <v>1941.97</v>
      </c>
    </row>
    <row r="55" spans="1:61" s="29" customFormat="1" ht="23.1" customHeight="1" x14ac:dyDescent="0.35">
      <c r="A55" s="3"/>
      <c r="B55" s="31"/>
      <c r="C55" s="32" t="s">
        <v>36</v>
      </c>
      <c r="D55" s="2"/>
      <c r="E55" s="2"/>
      <c r="F55" s="2">
        <f t="shared" si="0"/>
        <v>0</v>
      </c>
      <c r="G55" s="2"/>
      <c r="H55" s="26" t="s">
        <v>168</v>
      </c>
      <c r="I55" s="2">
        <f t="shared" si="1"/>
        <v>0</v>
      </c>
      <c r="J55" s="2">
        <f t="shared" si="34"/>
        <v>0</v>
      </c>
      <c r="K55" s="111">
        <f t="shared" si="3"/>
        <v>0</v>
      </c>
      <c r="L55" s="6"/>
      <c r="M55" s="6"/>
      <c r="N55" s="6"/>
      <c r="O55" s="2">
        <f t="shared" si="4"/>
        <v>0</v>
      </c>
      <c r="P55" s="7"/>
      <c r="Q55" s="2">
        <f t="shared" si="5"/>
        <v>0</v>
      </c>
      <c r="R55" s="2">
        <f t="shared" si="6"/>
        <v>0</v>
      </c>
      <c r="S55" s="2">
        <f t="shared" si="7"/>
        <v>0</v>
      </c>
      <c r="T55" s="8">
        <f t="shared" si="8"/>
        <v>0</v>
      </c>
      <c r="U55" s="9">
        <f t="shared" si="9"/>
        <v>0</v>
      </c>
      <c r="V55" s="10">
        <f t="shared" si="10"/>
        <v>0</v>
      </c>
      <c r="W55" s="11">
        <f t="shared" si="11"/>
        <v>0</v>
      </c>
      <c r="X55" s="12"/>
      <c r="Y55" s="12"/>
      <c r="Z55" s="195"/>
      <c r="AA55" s="196"/>
      <c r="AB55" s="14">
        <f t="shared" si="12"/>
        <v>0</v>
      </c>
      <c r="AC55" s="2"/>
      <c r="AD55" s="33"/>
      <c r="AE55" s="2">
        <f t="shared" si="13"/>
        <v>0</v>
      </c>
      <c r="AF55" s="27"/>
      <c r="AG55" s="18">
        <f t="shared" si="14"/>
        <v>0</v>
      </c>
      <c r="AH55" s="19">
        <f t="shared" si="15"/>
        <v>0</v>
      </c>
      <c r="AI55" s="3"/>
      <c r="AJ55" s="31"/>
      <c r="AK55" s="32" t="s">
        <v>36</v>
      </c>
      <c r="AL55" s="7">
        <f t="shared" si="16"/>
        <v>0</v>
      </c>
      <c r="AM55" s="15">
        <f t="shared" si="17"/>
        <v>0</v>
      </c>
      <c r="AN55" s="2"/>
      <c r="AO55" s="2"/>
      <c r="AP55" s="2"/>
      <c r="AQ55" s="2"/>
      <c r="AR55" s="2"/>
      <c r="AS55" s="2"/>
      <c r="AT55" s="2"/>
      <c r="AU55" s="2"/>
      <c r="AV55" s="2">
        <f t="shared" si="18"/>
        <v>0</v>
      </c>
      <c r="AW55" s="21"/>
      <c r="AX55" s="21"/>
      <c r="AY55" s="2"/>
      <c r="AZ55" s="2">
        <f t="shared" si="19"/>
        <v>0</v>
      </c>
      <c r="BA55" s="2">
        <f t="shared" si="20"/>
        <v>0</v>
      </c>
      <c r="BB55" s="2"/>
      <c r="BC55" s="2"/>
      <c r="BD55" s="2"/>
      <c r="BE55" s="2"/>
      <c r="BF55" s="2"/>
      <c r="BG55" s="2"/>
      <c r="BH55" s="8">
        <f t="shared" si="21"/>
        <v>0</v>
      </c>
      <c r="BI55" s="22">
        <f t="shared" si="22"/>
        <v>0</v>
      </c>
    </row>
    <row r="56" spans="1:61" s="29" customFormat="1" ht="23.1" customHeight="1" x14ac:dyDescent="0.35">
      <c r="A56" s="3">
        <v>23</v>
      </c>
      <c r="B56" s="31" t="s">
        <v>147</v>
      </c>
      <c r="C56" s="32" t="s">
        <v>153</v>
      </c>
      <c r="D56" s="2">
        <v>19744</v>
      </c>
      <c r="E56" s="2">
        <v>790</v>
      </c>
      <c r="F56" s="2">
        <f t="shared" si="0"/>
        <v>20534</v>
      </c>
      <c r="G56" s="2">
        <v>914</v>
      </c>
      <c r="H56" s="2"/>
      <c r="I56" s="2">
        <f t="shared" si="1"/>
        <v>21448</v>
      </c>
      <c r="J56" s="2">
        <f>F56+G56+H56</f>
        <v>21448</v>
      </c>
      <c r="K56" s="111">
        <f t="shared" si="3"/>
        <v>0</v>
      </c>
      <c r="L56" s="6">
        <v>0</v>
      </c>
      <c r="M56" s="6">
        <v>0</v>
      </c>
      <c r="N56" s="6">
        <v>0</v>
      </c>
      <c r="O56" s="2">
        <f t="shared" si="4"/>
        <v>21448</v>
      </c>
      <c r="P56" s="7"/>
      <c r="Q56" s="2">
        <f t="shared" si="5"/>
        <v>1930.32</v>
      </c>
      <c r="R56" s="2">
        <f t="shared" si="6"/>
        <v>579.65</v>
      </c>
      <c r="S56" s="2">
        <f t="shared" si="7"/>
        <v>536.20000000000005</v>
      </c>
      <c r="T56" s="8">
        <f t="shared" si="8"/>
        <v>4042.81</v>
      </c>
      <c r="U56" s="9">
        <f t="shared" si="9"/>
        <v>7088.98</v>
      </c>
      <c r="V56" s="10">
        <f t="shared" si="10"/>
        <v>7180</v>
      </c>
      <c r="W56" s="11">
        <f t="shared" si="11"/>
        <v>7179.02</v>
      </c>
      <c r="X56" s="12"/>
      <c r="Y56" s="12"/>
      <c r="Z56" s="195"/>
      <c r="AA56" s="196">
        <v>23</v>
      </c>
      <c r="AB56" s="14">
        <f t="shared" si="12"/>
        <v>2573.7599999999998</v>
      </c>
      <c r="AC56" s="15"/>
      <c r="AD56" s="16">
        <v>100</v>
      </c>
      <c r="AE56" s="2">
        <f t="shared" si="13"/>
        <v>536.20000000000005</v>
      </c>
      <c r="AF56" s="17">
        <v>200</v>
      </c>
      <c r="AG56" s="18">
        <f t="shared" si="14"/>
        <v>14359.02</v>
      </c>
      <c r="AH56" s="19">
        <f t="shared" si="15"/>
        <v>7179.51</v>
      </c>
      <c r="AI56" s="3">
        <v>23</v>
      </c>
      <c r="AJ56" s="31" t="s">
        <v>147</v>
      </c>
      <c r="AK56" s="32" t="s">
        <v>153</v>
      </c>
      <c r="AL56" s="7">
        <f t="shared" si="16"/>
        <v>0</v>
      </c>
      <c r="AM56" s="15">
        <f t="shared" si="17"/>
        <v>1930.32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1930.32</v>
      </c>
      <c r="AW56" s="21">
        <v>200</v>
      </c>
      <c r="AX56" s="21"/>
      <c r="AY56" s="2">
        <v>379.65</v>
      </c>
      <c r="AZ56" s="2">
        <f t="shared" si="19"/>
        <v>579.65</v>
      </c>
      <c r="BA56" s="2">
        <f t="shared" si="20"/>
        <v>536.20000000000005</v>
      </c>
      <c r="BB56" s="2"/>
      <c r="BC56" s="2">
        <v>3788.1</v>
      </c>
      <c r="BD56" s="2"/>
      <c r="BE56" s="2">
        <v>254.71</v>
      </c>
      <c r="BF56" s="2"/>
      <c r="BG56" s="2"/>
      <c r="BH56" s="8">
        <f t="shared" si="21"/>
        <v>4042.81</v>
      </c>
      <c r="BI56" s="22">
        <f t="shared" si="22"/>
        <v>7088.98</v>
      </c>
    </row>
    <row r="57" spans="1:61" s="29" customFormat="1" ht="23.1" customHeight="1" x14ac:dyDescent="0.35">
      <c r="A57" s="3"/>
      <c r="B57" s="31"/>
      <c r="C57" s="32" t="s">
        <v>159</v>
      </c>
      <c r="D57" s="2"/>
      <c r="E57" s="2"/>
      <c r="F57" s="2">
        <f t="shared" si="0"/>
        <v>0</v>
      </c>
      <c r="G57" s="2"/>
      <c r="H57" s="2"/>
      <c r="I57" s="2">
        <f t="shared" si="1"/>
        <v>0</v>
      </c>
      <c r="J57" s="2">
        <f t="shared" ref="J57:J120" si="36">F57+G57+H57</f>
        <v>0</v>
      </c>
      <c r="K57" s="111">
        <f t="shared" si="3"/>
        <v>0</v>
      </c>
      <c r="L57" s="6"/>
      <c r="M57" s="6"/>
      <c r="N57" s="6"/>
      <c r="O57" s="2">
        <f t="shared" si="4"/>
        <v>0</v>
      </c>
      <c r="P57" s="7"/>
      <c r="Q57" s="2">
        <f t="shared" si="5"/>
        <v>0</v>
      </c>
      <c r="R57" s="2">
        <f t="shared" si="6"/>
        <v>0</v>
      </c>
      <c r="S57" s="2">
        <f t="shared" si="7"/>
        <v>0</v>
      </c>
      <c r="T57" s="8">
        <f t="shared" si="8"/>
        <v>0</v>
      </c>
      <c r="U57" s="9">
        <f t="shared" si="9"/>
        <v>0</v>
      </c>
      <c r="V57" s="10">
        <f t="shared" si="10"/>
        <v>0</v>
      </c>
      <c r="W57" s="11">
        <f t="shared" si="11"/>
        <v>0</v>
      </c>
      <c r="X57" s="12"/>
      <c r="Y57" s="12"/>
      <c r="Z57" s="195"/>
      <c r="AA57" s="196"/>
      <c r="AB57" s="14">
        <f t="shared" si="12"/>
        <v>0</v>
      </c>
      <c r="AC57" s="15"/>
      <c r="AD57" s="16"/>
      <c r="AE57" s="2">
        <f t="shared" si="13"/>
        <v>0</v>
      </c>
      <c r="AF57" s="27"/>
      <c r="AG57" s="18">
        <f t="shared" si="14"/>
        <v>0</v>
      </c>
      <c r="AH57" s="19">
        <f t="shared" si="15"/>
        <v>0</v>
      </c>
      <c r="AI57" s="3"/>
      <c r="AJ57" s="31"/>
      <c r="AK57" s="32" t="s">
        <v>159</v>
      </c>
      <c r="AL57" s="7">
        <f t="shared" si="16"/>
        <v>0</v>
      </c>
      <c r="AM57" s="15">
        <f t="shared" si="17"/>
        <v>0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0</v>
      </c>
      <c r="AW57" s="21"/>
      <c r="AX57" s="21"/>
      <c r="AY57" s="2"/>
      <c r="AZ57" s="2">
        <f t="shared" si="19"/>
        <v>0</v>
      </c>
      <c r="BA57" s="2">
        <f t="shared" si="20"/>
        <v>0</v>
      </c>
      <c r="BB57" s="2"/>
      <c r="BC57" s="2"/>
      <c r="BD57" s="2"/>
      <c r="BE57" s="2"/>
      <c r="BF57" s="2"/>
      <c r="BG57" s="2"/>
      <c r="BH57" s="8">
        <f t="shared" si="21"/>
        <v>0</v>
      </c>
      <c r="BI57" s="22">
        <f t="shared" si="22"/>
        <v>0</v>
      </c>
    </row>
    <row r="58" spans="1:61" s="29" customFormat="1" ht="23.1" customHeight="1" x14ac:dyDescent="0.35">
      <c r="A58" s="3">
        <v>24</v>
      </c>
      <c r="B58" s="4" t="s">
        <v>45</v>
      </c>
      <c r="C58" s="25" t="s">
        <v>46</v>
      </c>
      <c r="D58" s="2">
        <v>14678</v>
      </c>
      <c r="E58" s="2">
        <v>587</v>
      </c>
      <c r="F58" s="2">
        <f t="shared" si="0"/>
        <v>15265</v>
      </c>
      <c r="G58" s="2">
        <v>587</v>
      </c>
      <c r="H58" s="2">
        <v>119</v>
      </c>
      <c r="I58" s="2">
        <f t="shared" si="1"/>
        <v>15852</v>
      </c>
      <c r="J58" s="2">
        <f t="shared" si="36"/>
        <v>15971</v>
      </c>
      <c r="K58" s="111">
        <f t="shared" si="3"/>
        <v>0</v>
      </c>
      <c r="L58" s="6">
        <v>0</v>
      </c>
      <c r="M58" s="6">
        <v>0</v>
      </c>
      <c r="N58" s="6">
        <v>0</v>
      </c>
      <c r="O58" s="2">
        <f t="shared" si="4"/>
        <v>15971</v>
      </c>
      <c r="P58" s="7">
        <v>0</v>
      </c>
      <c r="Q58" s="2">
        <f t="shared" si="5"/>
        <v>4979.59</v>
      </c>
      <c r="R58" s="2">
        <f t="shared" si="6"/>
        <v>200</v>
      </c>
      <c r="S58" s="2">
        <f t="shared" si="7"/>
        <v>399.27</v>
      </c>
      <c r="T58" s="8">
        <f t="shared" si="8"/>
        <v>200</v>
      </c>
      <c r="U58" s="9">
        <f t="shared" si="9"/>
        <v>5778.86</v>
      </c>
      <c r="V58" s="10">
        <f t="shared" si="10"/>
        <v>5096</v>
      </c>
      <c r="W58" s="11">
        <f t="shared" si="11"/>
        <v>5096.1399999999994</v>
      </c>
      <c r="X58" s="12"/>
      <c r="Y58" s="12"/>
      <c r="Z58" s="195">
        <f t="shared" ref="Z58" si="37">ROUND(V58+W58,2)</f>
        <v>10192.14</v>
      </c>
      <c r="AA58" s="196">
        <v>24</v>
      </c>
      <c r="AB58" s="14">
        <f t="shared" si="12"/>
        <v>1916.52</v>
      </c>
      <c r="AC58" s="15">
        <v>0</v>
      </c>
      <c r="AD58" s="16">
        <v>100</v>
      </c>
      <c r="AE58" s="2">
        <f t="shared" si="13"/>
        <v>399.28</v>
      </c>
      <c r="AF58" s="17">
        <v>200</v>
      </c>
      <c r="AG58" s="18">
        <f t="shared" si="14"/>
        <v>10192.14</v>
      </c>
      <c r="AH58" s="19">
        <f t="shared" si="15"/>
        <v>5096.07</v>
      </c>
      <c r="AI58" s="3">
        <v>24</v>
      </c>
      <c r="AJ58" s="4" t="s">
        <v>45</v>
      </c>
      <c r="AK58" s="25" t="s">
        <v>46</v>
      </c>
      <c r="AL58" s="7">
        <f t="shared" si="16"/>
        <v>0</v>
      </c>
      <c r="AM58" s="15">
        <f t="shared" si="17"/>
        <v>1437.3899999999999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3542.2</v>
      </c>
      <c r="AT58" s="2"/>
      <c r="AU58" s="2">
        <v>0</v>
      </c>
      <c r="AV58" s="2">
        <f t="shared" si="18"/>
        <v>4979.59</v>
      </c>
      <c r="AW58" s="21">
        <v>200</v>
      </c>
      <c r="AX58" s="21"/>
      <c r="AY58" s="2">
        <v>0</v>
      </c>
      <c r="AZ58" s="2">
        <f t="shared" si="19"/>
        <v>200</v>
      </c>
      <c r="BA58" s="2">
        <f t="shared" si="20"/>
        <v>399.27</v>
      </c>
      <c r="BB58" s="2"/>
      <c r="BC58" s="2">
        <v>0</v>
      </c>
      <c r="BD58" s="2">
        <v>100</v>
      </c>
      <c r="BE58" s="2">
        <v>100</v>
      </c>
      <c r="BF58" s="2"/>
      <c r="BG58" s="2">
        <v>0</v>
      </c>
      <c r="BH58" s="8">
        <f t="shared" si="21"/>
        <v>200</v>
      </c>
      <c r="BI58" s="22">
        <f t="shared" si="22"/>
        <v>5778.8600000000006</v>
      </c>
    </row>
    <row r="59" spans="1:61" s="29" customFormat="1" ht="23.1" customHeight="1" x14ac:dyDescent="0.35">
      <c r="A59" s="3"/>
      <c r="B59" s="31"/>
      <c r="C59" s="32"/>
      <c r="D59" s="2"/>
      <c r="E59" s="2"/>
      <c r="F59" s="2">
        <f t="shared" si="0"/>
        <v>0</v>
      </c>
      <c r="G59" s="2"/>
      <c r="H59" s="26" t="s">
        <v>179</v>
      </c>
      <c r="I59" s="2">
        <f t="shared" si="1"/>
        <v>0</v>
      </c>
      <c r="J59" s="2"/>
      <c r="K59" s="111">
        <f t="shared" si="3"/>
        <v>0</v>
      </c>
      <c r="L59" s="6"/>
      <c r="M59" s="6"/>
      <c r="N59" s="6"/>
      <c r="O59" s="2">
        <f t="shared" si="4"/>
        <v>0</v>
      </c>
      <c r="P59" s="7"/>
      <c r="Q59" s="2">
        <f t="shared" si="5"/>
        <v>0</v>
      </c>
      <c r="R59" s="2">
        <f t="shared" si="6"/>
        <v>0</v>
      </c>
      <c r="S59" s="2">
        <f t="shared" si="7"/>
        <v>0</v>
      </c>
      <c r="T59" s="8">
        <f t="shared" si="8"/>
        <v>0</v>
      </c>
      <c r="U59" s="9">
        <f t="shared" si="9"/>
        <v>0</v>
      </c>
      <c r="V59" s="10">
        <f t="shared" si="10"/>
        <v>0</v>
      </c>
      <c r="W59" s="11">
        <f t="shared" si="11"/>
        <v>0</v>
      </c>
      <c r="X59" s="12"/>
      <c r="Y59" s="12"/>
      <c r="Z59" s="195"/>
      <c r="AA59" s="196"/>
      <c r="AB59" s="14">
        <f t="shared" si="12"/>
        <v>0</v>
      </c>
      <c r="AC59" s="2"/>
      <c r="AD59" s="16"/>
      <c r="AE59" s="2">
        <f t="shared" si="13"/>
        <v>0</v>
      </c>
      <c r="AF59" s="27"/>
      <c r="AG59" s="18">
        <f t="shared" si="14"/>
        <v>0</v>
      </c>
      <c r="AH59" s="19">
        <f t="shared" si="15"/>
        <v>0</v>
      </c>
      <c r="AI59" s="3"/>
      <c r="AJ59" s="31"/>
      <c r="AK59" s="32"/>
      <c r="AL59" s="7">
        <f t="shared" si="16"/>
        <v>0</v>
      </c>
      <c r="AM59" s="15">
        <f t="shared" si="17"/>
        <v>0</v>
      </c>
      <c r="AN59" s="2"/>
      <c r="AO59" s="2"/>
      <c r="AP59" s="2"/>
      <c r="AQ59" s="2"/>
      <c r="AR59" s="2"/>
      <c r="AS59" s="2"/>
      <c r="AT59" s="2"/>
      <c r="AU59" s="2"/>
      <c r="AV59" s="2">
        <f t="shared" si="18"/>
        <v>0</v>
      </c>
      <c r="AW59" s="21"/>
      <c r="AX59" s="21"/>
      <c r="AY59" s="2"/>
      <c r="AZ59" s="2">
        <f t="shared" si="19"/>
        <v>0</v>
      </c>
      <c r="BA59" s="2">
        <f t="shared" si="20"/>
        <v>0</v>
      </c>
      <c r="BB59" s="2"/>
      <c r="BC59" s="2"/>
      <c r="BD59" s="2"/>
      <c r="BE59" s="2"/>
      <c r="BF59" s="2"/>
      <c r="BG59" s="2"/>
      <c r="BH59" s="8">
        <f t="shared" si="21"/>
        <v>0</v>
      </c>
      <c r="BI59" s="22">
        <f t="shared" si="22"/>
        <v>0</v>
      </c>
    </row>
    <row r="60" spans="1:61" s="29" customFormat="1" ht="23.1" customHeight="1" x14ac:dyDescent="0.35">
      <c r="A60" s="3">
        <v>25</v>
      </c>
      <c r="B60" s="28" t="s">
        <v>47</v>
      </c>
      <c r="C60" s="25" t="s">
        <v>119</v>
      </c>
      <c r="D60" s="177">
        <v>27000</v>
      </c>
      <c r="E60" s="176">
        <v>1512</v>
      </c>
      <c r="F60" s="2">
        <f t="shared" si="0"/>
        <v>28512</v>
      </c>
      <c r="G60" s="176">
        <v>1512</v>
      </c>
      <c r="H60" s="2">
        <v>0</v>
      </c>
      <c r="I60" s="2">
        <f t="shared" si="1"/>
        <v>30024</v>
      </c>
      <c r="J60" s="2">
        <f t="shared" si="36"/>
        <v>30024</v>
      </c>
      <c r="K60" s="111">
        <f t="shared" si="3"/>
        <v>0</v>
      </c>
      <c r="L60" s="6">
        <v>0</v>
      </c>
      <c r="M60" s="6">
        <v>0</v>
      </c>
      <c r="N60" s="6">
        <v>0</v>
      </c>
      <c r="O60" s="2">
        <f t="shared" si="4"/>
        <v>30024</v>
      </c>
      <c r="P60" s="7">
        <v>830.69</v>
      </c>
      <c r="Q60" s="2">
        <f t="shared" si="5"/>
        <v>4003.72</v>
      </c>
      <c r="R60" s="2">
        <f t="shared" si="6"/>
        <v>200</v>
      </c>
      <c r="S60" s="2">
        <f t="shared" si="7"/>
        <v>750.6</v>
      </c>
      <c r="T60" s="8">
        <f t="shared" si="8"/>
        <v>100</v>
      </c>
      <c r="U60" s="9">
        <f t="shared" si="9"/>
        <v>5885.01</v>
      </c>
      <c r="V60" s="10">
        <f t="shared" si="10"/>
        <v>12069</v>
      </c>
      <c r="W60" s="11">
        <f t="shared" si="11"/>
        <v>12069.989999999998</v>
      </c>
      <c r="X60" s="12"/>
      <c r="Y60" s="12"/>
      <c r="Z60" s="195">
        <f t="shared" ref="Z60" si="38">ROUND(V60+W60,2)</f>
        <v>24138.99</v>
      </c>
      <c r="AA60" s="196">
        <v>25</v>
      </c>
      <c r="AB60" s="14">
        <f t="shared" si="12"/>
        <v>3602.8799999999997</v>
      </c>
      <c r="AC60" s="15">
        <v>0</v>
      </c>
      <c r="AD60" s="2">
        <v>100</v>
      </c>
      <c r="AE60" s="2">
        <f t="shared" si="13"/>
        <v>750.6</v>
      </c>
      <c r="AF60" s="17">
        <v>200</v>
      </c>
      <c r="AG60" s="18">
        <f t="shared" si="14"/>
        <v>24138.989999999998</v>
      </c>
      <c r="AH60" s="19">
        <f t="shared" si="15"/>
        <v>12069.494999999999</v>
      </c>
      <c r="AI60" s="3">
        <v>25</v>
      </c>
      <c r="AJ60" s="28" t="s">
        <v>47</v>
      </c>
      <c r="AK60" s="25" t="s">
        <v>119</v>
      </c>
      <c r="AL60" s="7">
        <f t="shared" si="16"/>
        <v>830.69</v>
      </c>
      <c r="AM60" s="15">
        <f t="shared" si="17"/>
        <v>2702.16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1301.56</v>
      </c>
      <c r="AT60" s="2"/>
      <c r="AU60" s="26">
        <v>0</v>
      </c>
      <c r="AV60" s="2">
        <f t="shared" si="18"/>
        <v>4003.72</v>
      </c>
      <c r="AW60" s="21">
        <v>200</v>
      </c>
      <c r="AX60" s="21"/>
      <c r="AY60" s="2">
        <v>0</v>
      </c>
      <c r="AZ60" s="2">
        <f t="shared" si="19"/>
        <v>200</v>
      </c>
      <c r="BA60" s="2">
        <f t="shared" si="20"/>
        <v>750.6</v>
      </c>
      <c r="BB60" s="2"/>
      <c r="BC60" s="2"/>
      <c r="BD60" s="2">
        <v>0</v>
      </c>
      <c r="BE60" s="2">
        <v>100</v>
      </c>
      <c r="BF60" s="2"/>
      <c r="BG60" s="2">
        <v>0</v>
      </c>
      <c r="BH60" s="8">
        <f t="shared" si="21"/>
        <v>100</v>
      </c>
      <c r="BI60" s="22">
        <f t="shared" si="22"/>
        <v>5885.01</v>
      </c>
    </row>
    <row r="61" spans="1:61" s="29" customFormat="1" ht="23.1" customHeight="1" x14ac:dyDescent="0.35">
      <c r="A61" s="3"/>
      <c r="B61" s="31"/>
      <c r="C61" s="32" t="s">
        <v>28</v>
      </c>
      <c r="D61" s="2"/>
      <c r="E61" s="2"/>
      <c r="F61" s="2">
        <f t="shared" si="0"/>
        <v>0</v>
      </c>
      <c r="G61" s="2"/>
      <c r="H61" s="2"/>
      <c r="I61" s="2">
        <f t="shared" si="1"/>
        <v>0</v>
      </c>
      <c r="J61" s="2">
        <f t="shared" si="36"/>
        <v>0</v>
      </c>
      <c r="K61" s="111">
        <f t="shared" si="3"/>
        <v>0</v>
      </c>
      <c r="L61" s="6"/>
      <c r="M61" s="6"/>
      <c r="N61" s="6"/>
      <c r="O61" s="2">
        <f t="shared" si="4"/>
        <v>0</v>
      </c>
      <c r="P61" s="7"/>
      <c r="Q61" s="2">
        <f t="shared" si="5"/>
        <v>0</v>
      </c>
      <c r="R61" s="2">
        <f t="shared" si="6"/>
        <v>0</v>
      </c>
      <c r="S61" s="2">
        <f t="shared" si="7"/>
        <v>0</v>
      </c>
      <c r="T61" s="8"/>
      <c r="U61" s="9"/>
      <c r="V61" s="10"/>
      <c r="W61" s="11"/>
      <c r="X61" s="12"/>
      <c r="Y61" s="12"/>
      <c r="Z61" s="195"/>
      <c r="AA61" s="196"/>
      <c r="AB61" s="14">
        <f t="shared" si="12"/>
        <v>0</v>
      </c>
      <c r="AC61" s="2"/>
      <c r="AD61" s="2">
        <f>J61*1%</f>
        <v>0</v>
      </c>
      <c r="AE61" s="2">
        <f t="shared" si="13"/>
        <v>0</v>
      </c>
      <c r="AF61" s="27"/>
      <c r="AG61" s="18">
        <f t="shared" si="14"/>
        <v>0</v>
      </c>
      <c r="AH61" s="19">
        <f t="shared" si="15"/>
        <v>0</v>
      </c>
      <c r="AI61" s="3"/>
      <c r="AJ61" s="31"/>
      <c r="AK61" s="32" t="s">
        <v>28</v>
      </c>
      <c r="AL61" s="7">
        <f t="shared" si="16"/>
        <v>0</v>
      </c>
      <c r="AM61" s="15">
        <f t="shared" si="17"/>
        <v>0</v>
      </c>
      <c r="AN61" s="2"/>
      <c r="AO61" s="2"/>
      <c r="AP61" s="2"/>
      <c r="AQ61" s="2"/>
      <c r="AR61" s="2"/>
      <c r="AS61" s="2"/>
      <c r="AT61" s="2"/>
      <c r="AU61" s="2"/>
      <c r="AV61" s="2">
        <f t="shared" si="18"/>
        <v>0</v>
      </c>
      <c r="AW61" s="21"/>
      <c r="AX61" s="21"/>
      <c r="AY61" s="36"/>
      <c r="AZ61" s="2">
        <f t="shared" si="19"/>
        <v>0</v>
      </c>
      <c r="BA61" s="2">
        <f t="shared" si="20"/>
        <v>0</v>
      </c>
      <c r="BB61" s="2"/>
      <c r="BC61" s="2"/>
      <c r="BD61" s="2"/>
      <c r="BE61" s="2"/>
      <c r="BF61" s="2"/>
      <c r="BG61" s="2"/>
      <c r="BH61" s="8"/>
      <c r="BI61" s="22">
        <f t="shared" si="22"/>
        <v>0</v>
      </c>
    </row>
    <row r="62" spans="1:61" s="23" customFormat="1" ht="23.1" customHeight="1" x14ac:dyDescent="0.35">
      <c r="A62" s="3">
        <v>26</v>
      </c>
      <c r="B62" s="28" t="s">
        <v>121</v>
      </c>
      <c r="C62" s="25" t="s">
        <v>27</v>
      </c>
      <c r="D62" s="2">
        <v>22483</v>
      </c>
      <c r="E62" s="2">
        <v>1068</v>
      </c>
      <c r="F62" s="2">
        <f t="shared" si="0"/>
        <v>23551</v>
      </c>
      <c r="G62" s="2">
        <v>1007</v>
      </c>
      <c r="H62" s="2">
        <v>0</v>
      </c>
      <c r="I62" s="2">
        <f t="shared" si="1"/>
        <v>24558</v>
      </c>
      <c r="J62" s="2">
        <f t="shared" si="36"/>
        <v>24558</v>
      </c>
      <c r="K62" s="111">
        <f t="shared" si="3"/>
        <v>0</v>
      </c>
      <c r="L62" s="6">
        <v>0</v>
      </c>
      <c r="M62" s="6">
        <v>0</v>
      </c>
      <c r="N62" s="6">
        <v>0</v>
      </c>
      <c r="O62" s="2">
        <f t="shared" si="4"/>
        <v>24558</v>
      </c>
      <c r="P62" s="7">
        <v>105.07</v>
      </c>
      <c r="Q62" s="2">
        <f t="shared" si="5"/>
        <v>2210.2199999999998</v>
      </c>
      <c r="R62" s="2">
        <f t="shared" si="6"/>
        <v>200</v>
      </c>
      <c r="S62" s="2">
        <f t="shared" si="7"/>
        <v>613.95000000000005</v>
      </c>
      <c r="T62" s="8">
        <f t="shared" si="8"/>
        <v>6166.26</v>
      </c>
      <c r="U62" s="9">
        <f t="shared" si="9"/>
        <v>9295.5</v>
      </c>
      <c r="V62" s="10">
        <f t="shared" si="10"/>
        <v>7631</v>
      </c>
      <c r="W62" s="11">
        <f t="shared" si="11"/>
        <v>7631.5</v>
      </c>
      <c r="X62" s="12"/>
      <c r="Y62" s="12"/>
      <c r="Z62" s="195">
        <f t="shared" ref="Z62" si="39">ROUND(V62+W62,2)</f>
        <v>15262.5</v>
      </c>
      <c r="AA62" s="196">
        <v>26</v>
      </c>
      <c r="AB62" s="14">
        <f t="shared" si="12"/>
        <v>2946.96</v>
      </c>
      <c r="AC62" s="15">
        <v>0</v>
      </c>
      <c r="AD62" s="16">
        <v>100</v>
      </c>
      <c r="AE62" s="2">
        <f t="shared" si="13"/>
        <v>613.95000000000005</v>
      </c>
      <c r="AF62" s="17">
        <v>200</v>
      </c>
      <c r="AG62" s="18">
        <f t="shared" si="14"/>
        <v>15262.5</v>
      </c>
      <c r="AH62" s="19">
        <f t="shared" si="15"/>
        <v>7631.25</v>
      </c>
      <c r="AI62" s="3">
        <v>26</v>
      </c>
      <c r="AJ62" s="28" t="s">
        <v>121</v>
      </c>
      <c r="AK62" s="25" t="s">
        <v>27</v>
      </c>
      <c r="AL62" s="7">
        <f t="shared" si="16"/>
        <v>105.07</v>
      </c>
      <c r="AM62" s="15">
        <f t="shared" si="17"/>
        <v>2210.2199999999998</v>
      </c>
      <c r="AN62" s="2"/>
      <c r="AO62" s="2"/>
      <c r="AP62" s="2">
        <v>0</v>
      </c>
      <c r="AQ62" s="2">
        <v>0</v>
      </c>
      <c r="AR62" s="2">
        <v>0</v>
      </c>
      <c r="AS62" s="2">
        <v>0</v>
      </c>
      <c r="AT62" s="2"/>
      <c r="AU62" s="2">
        <v>0</v>
      </c>
      <c r="AV62" s="2">
        <f t="shared" si="18"/>
        <v>2210.2199999999998</v>
      </c>
      <c r="AW62" s="21">
        <v>200</v>
      </c>
      <c r="AX62" s="21"/>
      <c r="AY62" s="2">
        <v>0</v>
      </c>
      <c r="AZ62" s="2">
        <f t="shared" si="19"/>
        <v>200</v>
      </c>
      <c r="BA62" s="2">
        <f t="shared" si="20"/>
        <v>613.95000000000005</v>
      </c>
      <c r="BB62" s="26">
        <v>0</v>
      </c>
      <c r="BC62" s="2">
        <v>5966.26</v>
      </c>
      <c r="BD62" s="2">
        <v>100</v>
      </c>
      <c r="BE62" s="2">
        <v>100</v>
      </c>
      <c r="BF62" s="2"/>
      <c r="BG62" s="2">
        <v>0</v>
      </c>
      <c r="BH62" s="8">
        <f t="shared" si="21"/>
        <v>6166.26</v>
      </c>
      <c r="BI62" s="22">
        <f t="shared" si="22"/>
        <v>9295.5</v>
      </c>
    </row>
    <row r="63" spans="1:61" s="23" customFormat="1" ht="23.1" customHeight="1" x14ac:dyDescent="0.35">
      <c r="A63" s="3"/>
      <c r="B63" s="28" t="s">
        <v>120</v>
      </c>
      <c r="C63" s="25" t="s">
        <v>49</v>
      </c>
      <c r="D63" s="2"/>
      <c r="E63" s="2"/>
      <c r="F63" s="2">
        <f t="shared" si="0"/>
        <v>0</v>
      </c>
      <c r="G63" s="2"/>
      <c r="H63" s="2"/>
      <c r="I63" s="2">
        <f t="shared" si="1"/>
        <v>0</v>
      </c>
      <c r="J63" s="2">
        <f t="shared" si="36"/>
        <v>0</v>
      </c>
      <c r="K63" s="111">
        <f t="shared" si="3"/>
        <v>0</v>
      </c>
      <c r="L63" s="6"/>
      <c r="M63" s="6"/>
      <c r="N63" s="6"/>
      <c r="O63" s="2">
        <f t="shared" si="4"/>
        <v>0</v>
      </c>
      <c r="P63" s="7"/>
      <c r="Q63" s="2">
        <f t="shared" si="5"/>
        <v>0</v>
      </c>
      <c r="R63" s="2">
        <f t="shared" si="6"/>
        <v>0</v>
      </c>
      <c r="S63" s="2">
        <f t="shared" si="7"/>
        <v>0</v>
      </c>
      <c r="T63" s="8">
        <f t="shared" si="8"/>
        <v>0</v>
      </c>
      <c r="U63" s="9">
        <f t="shared" si="9"/>
        <v>0</v>
      </c>
      <c r="V63" s="10">
        <f t="shared" si="10"/>
        <v>0</v>
      </c>
      <c r="W63" s="11">
        <f t="shared" si="11"/>
        <v>0</v>
      </c>
      <c r="X63" s="12"/>
      <c r="Y63" s="12"/>
      <c r="Z63" s="195"/>
      <c r="AA63" s="196"/>
      <c r="AB63" s="14">
        <f t="shared" si="12"/>
        <v>0</v>
      </c>
      <c r="AC63" s="2"/>
      <c r="AD63" s="33"/>
      <c r="AE63" s="2">
        <f t="shared" si="13"/>
        <v>0</v>
      </c>
      <c r="AF63" s="27"/>
      <c r="AG63" s="18">
        <f t="shared" si="14"/>
        <v>0</v>
      </c>
      <c r="AH63" s="19">
        <f t="shared" si="15"/>
        <v>0</v>
      </c>
      <c r="AI63" s="3"/>
      <c r="AJ63" s="28" t="s">
        <v>120</v>
      </c>
      <c r="AK63" s="25" t="s">
        <v>49</v>
      </c>
      <c r="AL63" s="7">
        <f t="shared" si="16"/>
        <v>0</v>
      </c>
      <c r="AM63" s="15">
        <f t="shared" si="17"/>
        <v>0</v>
      </c>
      <c r="AN63" s="2"/>
      <c r="AO63" s="2"/>
      <c r="AP63" s="2"/>
      <c r="AQ63" s="2"/>
      <c r="AR63" s="2"/>
      <c r="AS63" s="2"/>
      <c r="AT63" s="2"/>
      <c r="AU63" s="2"/>
      <c r="AV63" s="2">
        <f t="shared" si="18"/>
        <v>0</v>
      </c>
      <c r="AW63" s="21"/>
      <c r="AX63" s="21"/>
      <c r="AY63" s="2"/>
      <c r="AZ63" s="2">
        <f t="shared" si="19"/>
        <v>0</v>
      </c>
      <c r="BA63" s="2">
        <f t="shared" si="20"/>
        <v>0</v>
      </c>
      <c r="BB63" s="26"/>
      <c r="BC63" s="2"/>
      <c r="BD63" s="2"/>
      <c r="BE63" s="2"/>
      <c r="BF63" s="2"/>
      <c r="BG63" s="2"/>
      <c r="BH63" s="8">
        <f t="shared" si="21"/>
        <v>0</v>
      </c>
      <c r="BI63" s="22">
        <f t="shared" si="22"/>
        <v>0</v>
      </c>
    </row>
    <row r="64" spans="1:61" s="23" customFormat="1" ht="23.1" customHeight="1" x14ac:dyDescent="0.35">
      <c r="A64" s="3">
        <v>27</v>
      </c>
      <c r="B64" s="28" t="s">
        <v>148</v>
      </c>
      <c r="C64" s="25" t="s">
        <v>160</v>
      </c>
      <c r="D64" s="2">
        <v>21211</v>
      </c>
      <c r="E64" s="2">
        <v>1008</v>
      </c>
      <c r="F64" s="2">
        <f t="shared" si="0"/>
        <v>22219</v>
      </c>
      <c r="G64" s="2">
        <v>1007</v>
      </c>
      <c r="H64" s="2"/>
      <c r="I64" s="2">
        <f t="shared" si="1"/>
        <v>23226</v>
      </c>
      <c r="J64" s="2">
        <f t="shared" si="36"/>
        <v>23226</v>
      </c>
      <c r="K64" s="111">
        <f t="shared" si="3"/>
        <v>0</v>
      </c>
      <c r="L64" s="6">
        <v>0</v>
      </c>
      <c r="M64" s="6">
        <v>0</v>
      </c>
      <c r="N64" s="6">
        <v>0</v>
      </c>
      <c r="O64" s="2">
        <f t="shared" si="4"/>
        <v>23226</v>
      </c>
      <c r="P64" s="7"/>
      <c r="Q64" s="2">
        <f t="shared" si="5"/>
        <v>2090.34</v>
      </c>
      <c r="R64" s="2">
        <f t="shared" si="6"/>
        <v>200</v>
      </c>
      <c r="S64" s="2">
        <f t="shared" si="7"/>
        <v>580.65</v>
      </c>
      <c r="T64" s="8">
        <f t="shared" si="8"/>
        <v>100</v>
      </c>
      <c r="U64" s="9">
        <f t="shared" si="9"/>
        <v>2970.99</v>
      </c>
      <c r="V64" s="10">
        <f t="shared" si="10"/>
        <v>10128</v>
      </c>
      <c r="W64" s="11">
        <f t="shared" si="11"/>
        <v>10127.010000000002</v>
      </c>
      <c r="X64" s="12"/>
      <c r="Y64" s="12"/>
      <c r="Z64" s="195"/>
      <c r="AA64" s="196">
        <v>27</v>
      </c>
      <c r="AB64" s="14">
        <f t="shared" si="12"/>
        <v>2787.12</v>
      </c>
      <c r="AC64" s="15"/>
      <c r="AD64" s="16">
        <v>100</v>
      </c>
      <c r="AE64" s="2">
        <f t="shared" si="13"/>
        <v>580.65</v>
      </c>
      <c r="AF64" s="17">
        <v>200</v>
      </c>
      <c r="AG64" s="18">
        <f t="shared" si="14"/>
        <v>20255.010000000002</v>
      </c>
      <c r="AH64" s="19">
        <f t="shared" si="15"/>
        <v>10127.505000000001</v>
      </c>
      <c r="AI64" s="3">
        <v>27</v>
      </c>
      <c r="AJ64" s="28" t="s">
        <v>148</v>
      </c>
      <c r="AK64" s="25" t="s">
        <v>160</v>
      </c>
      <c r="AL64" s="7">
        <f t="shared" si="16"/>
        <v>0</v>
      </c>
      <c r="AM64" s="15">
        <f t="shared" si="17"/>
        <v>2090.34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2090.34</v>
      </c>
      <c r="AW64" s="21">
        <v>200</v>
      </c>
      <c r="AX64" s="21"/>
      <c r="AY64" s="2"/>
      <c r="AZ64" s="2">
        <f t="shared" si="19"/>
        <v>200</v>
      </c>
      <c r="BA64" s="2">
        <f t="shared" si="20"/>
        <v>580.65</v>
      </c>
      <c r="BB64" s="26"/>
      <c r="BC64" s="2"/>
      <c r="BD64" s="2"/>
      <c r="BE64" s="2">
        <v>100</v>
      </c>
      <c r="BF64" s="2"/>
      <c r="BG64" s="2"/>
      <c r="BH64" s="8">
        <f t="shared" si="21"/>
        <v>100</v>
      </c>
      <c r="BI64" s="22">
        <f t="shared" si="22"/>
        <v>2970.9900000000002</v>
      </c>
    </row>
    <row r="65" spans="1:61" s="23" customFormat="1" ht="23.1" customHeight="1" x14ac:dyDescent="0.35">
      <c r="A65" s="3"/>
      <c r="B65" s="28"/>
      <c r="C65" s="25" t="s">
        <v>49</v>
      </c>
      <c r="D65" s="2"/>
      <c r="E65" s="2"/>
      <c r="F65" s="2">
        <f t="shared" si="0"/>
        <v>0</v>
      </c>
      <c r="G65" s="2"/>
      <c r="H65" s="2"/>
      <c r="I65" s="2">
        <f t="shared" si="1"/>
        <v>0</v>
      </c>
      <c r="J65" s="2">
        <f t="shared" si="36"/>
        <v>0</v>
      </c>
      <c r="K65" s="111">
        <f t="shared" si="3"/>
        <v>0</v>
      </c>
      <c r="L65" s="6"/>
      <c r="M65" s="6"/>
      <c r="N65" s="6"/>
      <c r="O65" s="2">
        <f t="shared" si="4"/>
        <v>0</v>
      </c>
      <c r="P65" s="7"/>
      <c r="Q65" s="2">
        <f t="shared" si="5"/>
        <v>0</v>
      </c>
      <c r="R65" s="2">
        <f t="shared" si="6"/>
        <v>0</v>
      </c>
      <c r="S65" s="2">
        <f t="shared" si="7"/>
        <v>0</v>
      </c>
      <c r="T65" s="8">
        <f t="shared" si="8"/>
        <v>0</v>
      </c>
      <c r="U65" s="9">
        <f t="shared" si="9"/>
        <v>0</v>
      </c>
      <c r="V65" s="10">
        <f t="shared" si="10"/>
        <v>0</v>
      </c>
      <c r="W65" s="11">
        <f t="shared" si="11"/>
        <v>0</v>
      </c>
      <c r="X65" s="12"/>
      <c r="Y65" s="12"/>
      <c r="Z65" s="195"/>
      <c r="AA65" s="196"/>
      <c r="AB65" s="14">
        <f t="shared" si="12"/>
        <v>0</v>
      </c>
      <c r="AC65" s="15"/>
      <c r="AD65" s="16"/>
      <c r="AE65" s="2">
        <f t="shared" si="13"/>
        <v>0</v>
      </c>
      <c r="AF65" s="27"/>
      <c r="AG65" s="18">
        <f t="shared" si="14"/>
        <v>0</v>
      </c>
      <c r="AH65" s="19">
        <f t="shared" si="15"/>
        <v>0</v>
      </c>
      <c r="AI65" s="3"/>
      <c r="AJ65" s="28"/>
      <c r="AK65" s="25" t="s">
        <v>49</v>
      </c>
      <c r="AL65" s="7">
        <f t="shared" si="16"/>
        <v>0</v>
      </c>
      <c r="AM65" s="15">
        <f t="shared" si="17"/>
        <v>0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0</v>
      </c>
      <c r="AW65" s="21"/>
      <c r="AX65" s="21"/>
      <c r="AY65" s="2"/>
      <c r="AZ65" s="2">
        <f t="shared" si="19"/>
        <v>0</v>
      </c>
      <c r="BA65" s="2">
        <f t="shared" si="20"/>
        <v>0</v>
      </c>
      <c r="BB65" s="26"/>
      <c r="BC65" s="2"/>
      <c r="BD65" s="2"/>
      <c r="BE65" s="2"/>
      <c r="BF65" s="2"/>
      <c r="BG65" s="2"/>
      <c r="BH65" s="8">
        <f t="shared" si="21"/>
        <v>0</v>
      </c>
      <c r="BI65" s="22">
        <f t="shared" si="22"/>
        <v>0</v>
      </c>
    </row>
    <row r="66" spans="1:61" s="29" customFormat="1" ht="23.1" customHeight="1" x14ac:dyDescent="0.35">
      <c r="A66" s="3">
        <v>28</v>
      </c>
      <c r="B66" s="28" t="s">
        <v>50</v>
      </c>
      <c r="C66" s="32" t="s">
        <v>27</v>
      </c>
      <c r="D66" s="2">
        <v>13780</v>
      </c>
      <c r="E66" s="2">
        <v>551</v>
      </c>
      <c r="F66" s="2">
        <f t="shared" si="0"/>
        <v>14331</v>
      </c>
      <c r="G66" s="2">
        <v>531</v>
      </c>
      <c r="H66" s="2">
        <v>0</v>
      </c>
      <c r="I66" s="2">
        <f t="shared" si="1"/>
        <v>14862</v>
      </c>
      <c r="J66" s="2">
        <f t="shared" si="36"/>
        <v>14862</v>
      </c>
      <c r="K66" s="111">
        <f t="shared" si="3"/>
        <v>0</v>
      </c>
      <c r="L66" s="6">
        <v>0</v>
      </c>
      <c r="M66" s="6">
        <v>0</v>
      </c>
      <c r="N66" s="6">
        <v>0</v>
      </c>
      <c r="O66" s="2">
        <f t="shared" si="4"/>
        <v>14862</v>
      </c>
      <c r="P66" s="7">
        <v>0</v>
      </c>
      <c r="Q66" s="2">
        <f t="shared" si="5"/>
        <v>4802.6000000000004</v>
      </c>
      <c r="R66" s="2">
        <f t="shared" si="6"/>
        <v>648.79999999999995</v>
      </c>
      <c r="S66" s="2">
        <f t="shared" si="7"/>
        <v>371.55</v>
      </c>
      <c r="T66" s="8">
        <f t="shared" si="8"/>
        <v>4039.05</v>
      </c>
      <c r="U66" s="9">
        <f t="shared" si="9"/>
        <v>9862</v>
      </c>
      <c r="V66" s="10">
        <f t="shared" si="10"/>
        <v>2500</v>
      </c>
      <c r="W66" s="11">
        <f t="shared" si="11"/>
        <v>2500</v>
      </c>
      <c r="X66" s="12"/>
      <c r="Y66" s="12"/>
      <c r="Z66" s="195">
        <f t="shared" ref="Z66" si="40">ROUND(V66+W66,2)</f>
        <v>5000</v>
      </c>
      <c r="AA66" s="196">
        <v>28</v>
      </c>
      <c r="AB66" s="14">
        <f t="shared" si="12"/>
        <v>1783.4399999999998</v>
      </c>
      <c r="AC66" s="15">
        <v>0</v>
      </c>
      <c r="AD66" s="16">
        <v>100</v>
      </c>
      <c r="AE66" s="2">
        <f t="shared" si="13"/>
        <v>371.55</v>
      </c>
      <c r="AF66" s="17">
        <v>200</v>
      </c>
      <c r="AG66" s="18">
        <f t="shared" si="14"/>
        <v>5000</v>
      </c>
      <c r="AH66" s="19">
        <f t="shared" si="15"/>
        <v>2500</v>
      </c>
      <c r="AI66" s="3">
        <v>28</v>
      </c>
      <c r="AJ66" s="28" t="s">
        <v>50</v>
      </c>
      <c r="AK66" s="32" t="s">
        <v>27</v>
      </c>
      <c r="AL66" s="7">
        <f t="shared" si="16"/>
        <v>0</v>
      </c>
      <c r="AM66" s="15">
        <f t="shared" si="17"/>
        <v>1337.58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2694.61</v>
      </c>
      <c r="AT66" s="2"/>
      <c r="AU66" s="2">
        <v>770.41</v>
      </c>
      <c r="AV66" s="2">
        <f t="shared" si="18"/>
        <v>4802.6000000000004</v>
      </c>
      <c r="AW66" s="21">
        <v>200</v>
      </c>
      <c r="AX66" s="21"/>
      <c r="AY66" s="2">
        <v>448.8</v>
      </c>
      <c r="AZ66" s="2">
        <f t="shared" si="19"/>
        <v>648.79999999999995</v>
      </c>
      <c r="BA66" s="2">
        <f t="shared" si="20"/>
        <v>371.55</v>
      </c>
      <c r="BB66" s="2">
        <v>0</v>
      </c>
      <c r="BC66" s="2">
        <v>3156.75</v>
      </c>
      <c r="BD66" s="2">
        <v>782.3</v>
      </c>
      <c r="BE66" s="2">
        <v>100</v>
      </c>
      <c r="BF66" s="2">
        <v>0</v>
      </c>
      <c r="BG66" s="2">
        <v>0</v>
      </c>
      <c r="BH66" s="8">
        <f t="shared" si="21"/>
        <v>4039.05</v>
      </c>
      <c r="BI66" s="22">
        <f t="shared" si="22"/>
        <v>9862</v>
      </c>
    </row>
    <row r="67" spans="1:61" s="29" customFormat="1" ht="23.1" customHeight="1" x14ac:dyDescent="0.35">
      <c r="A67" s="3"/>
      <c r="B67" s="28"/>
      <c r="C67" s="25" t="s">
        <v>36</v>
      </c>
      <c r="D67" s="2"/>
      <c r="E67" s="2"/>
      <c r="F67" s="2">
        <f t="shared" si="0"/>
        <v>0</v>
      </c>
      <c r="G67" s="2"/>
      <c r="H67" s="2"/>
      <c r="I67" s="2">
        <f t="shared" si="1"/>
        <v>0</v>
      </c>
      <c r="J67" s="2">
        <f t="shared" si="36"/>
        <v>0</v>
      </c>
      <c r="K67" s="111">
        <f t="shared" si="3"/>
        <v>0</v>
      </c>
      <c r="L67" s="6"/>
      <c r="M67" s="6"/>
      <c r="N67" s="6"/>
      <c r="O67" s="2">
        <f t="shared" si="4"/>
        <v>0</v>
      </c>
      <c r="P67" s="7"/>
      <c r="Q67" s="2">
        <f t="shared" si="5"/>
        <v>0</v>
      </c>
      <c r="R67" s="2">
        <f t="shared" si="6"/>
        <v>0</v>
      </c>
      <c r="S67" s="2">
        <f t="shared" si="7"/>
        <v>0</v>
      </c>
      <c r="T67" s="8">
        <f t="shared" si="8"/>
        <v>0</v>
      </c>
      <c r="U67" s="9">
        <f t="shared" si="9"/>
        <v>0</v>
      </c>
      <c r="V67" s="10">
        <f t="shared" si="10"/>
        <v>0</v>
      </c>
      <c r="W67" s="11">
        <f t="shared" si="11"/>
        <v>0</v>
      </c>
      <c r="X67" s="12"/>
      <c r="Y67" s="12"/>
      <c r="Z67" s="195"/>
      <c r="AA67" s="196"/>
      <c r="AB67" s="14">
        <f t="shared" si="12"/>
        <v>0</v>
      </c>
      <c r="AC67" s="2"/>
      <c r="AD67" s="16"/>
      <c r="AE67" s="2">
        <f t="shared" si="13"/>
        <v>0</v>
      </c>
      <c r="AF67" s="27"/>
      <c r="AG67" s="18">
        <f t="shared" si="14"/>
        <v>0</v>
      </c>
      <c r="AH67" s="19">
        <f t="shared" si="15"/>
        <v>0</v>
      </c>
      <c r="AI67" s="3"/>
      <c r="AJ67" s="28"/>
      <c r="AK67" s="25" t="s">
        <v>36</v>
      </c>
      <c r="AL67" s="7">
        <f t="shared" si="16"/>
        <v>0</v>
      </c>
      <c r="AM67" s="15">
        <f t="shared" si="17"/>
        <v>0</v>
      </c>
      <c r="AN67" s="2"/>
      <c r="AO67" s="2"/>
      <c r="AP67" s="2"/>
      <c r="AQ67" s="2"/>
      <c r="AR67" s="2"/>
      <c r="AS67" s="2"/>
      <c r="AT67" s="2"/>
      <c r="AU67" s="2"/>
      <c r="AV67" s="2">
        <f t="shared" si="18"/>
        <v>0</v>
      </c>
      <c r="AW67" s="21"/>
      <c r="AX67" s="21"/>
      <c r="AY67" s="2"/>
      <c r="AZ67" s="2">
        <f t="shared" si="19"/>
        <v>0</v>
      </c>
      <c r="BA67" s="2">
        <f t="shared" si="20"/>
        <v>0</v>
      </c>
      <c r="BB67" s="2"/>
      <c r="BC67" s="2"/>
      <c r="BD67" s="2"/>
      <c r="BE67" s="2"/>
      <c r="BF67" s="26"/>
      <c r="BG67" s="2"/>
      <c r="BH67" s="8">
        <f t="shared" si="21"/>
        <v>0</v>
      </c>
      <c r="BI67" s="22">
        <f t="shared" si="22"/>
        <v>0</v>
      </c>
    </row>
    <row r="68" spans="1:61" s="29" customFormat="1" ht="23.1" customHeight="1" x14ac:dyDescent="0.35">
      <c r="A68" s="3">
        <v>29</v>
      </c>
      <c r="B68" s="28" t="s">
        <v>149</v>
      </c>
      <c r="C68" s="25" t="s">
        <v>153</v>
      </c>
      <c r="D68" s="2">
        <v>17553</v>
      </c>
      <c r="E68" s="2">
        <v>702</v>
      </c>
      <c r="F68" s="2">
        <f t="shared" si="0"/>
        <v>18255</v>
      </c>
      <c r="G68" s="2">
        <v>702</v>
      </c>
      <c r="H68" s="2"/>
      <c r="I68" s="2">
        <f t="shared" si="1"/>
        <v>18957</v>
      </c>
      <c r="J68" s="2">
        <f t="shared" si="36"/>
        <v>18957</v>
      </c>
      <c r="K68" s="111">
        <f t="shared" si="3"/>
        <v>0</v>
      </c>
      <c r="L68" s="6">
        <v>0</v>
      </c>
      <c r="M68" s="6">
        <v>0</v>
      </c>
      <c r="N68" s="6">
        <v>0</v>
      </c>
      <c r="O68" s="2">
        <f t="shared" si="4"/>
        <v>18957</v>
      </c>
      <c r="P68" s="7"/>
      <c r="Q68" s="2">
        <f t="shared" si="5"/>
        <v>4293.63</v>
      </c>
      <c r="R68" s="2">
        <f t="shared" si="6"/>
        <v>200</v>
      </c>
      <c r="S68" s="2">
        <f t="shared" si="7"/>
        <v>473.92</v>
      </c>
      <c r="T68" s="8">
        <f t="shared" si="8"/>
        <v>213.28</v>
      </c>
      <c r="U68" s="9">
        <f t="shared" si="9"/>
        <v>5180.83</v>
      </c>
      <c r="V68" s="10">
        <f t="shared" si="10"/>
        <v>6888</v>
      </c>
      <c r="W68" s="11">
        <f t="shared" si="11"/>
        <v>6888.17</v>
      </c>
      <c r="X68" s="12"/>
      <c r="Y68" s="12"/>
      <c r="Z68" s="195"/>
      <c r="AA68" s="196">
        <v>29</v>
      </c>
      <c r="AB68" s="14">
        <f t="shared" si="12"/>
        <v>2274.8399999999997</v>
      </c>
      <c r="AC68" s="15"/>
      <c r="AD68" s="2">
        <v>100</v>
      </c>
      <c r="AE68" s="2">
        <f t="shared" si="13"/>
        <v>473.93</v>
      </c>
      <c r="AF68" s="17">
        <v>200</v>
      </c>
      <c r="AG68" s="18">
        <f t="shared" si="14"/>
        <v>13776.17</v>
      </c>
      <c r="AH68" s="19">
        <f t="shared" si="15"/>
        <v>6888.085</v>
      </c>
      <c r="AI68" s="3">
        <v>29</v>
      </c>
      <c r="AJ68" s="28" t="s">
        <v>149</v>
      </c>
      <c r="AK68" s="25" t="s">
        <v>153</v>
      </c>
      <c r="AL68" s="7">
        <f t="shared" si="16"/>
        <v>0</v>
      </c>
      <c r="AM68" s="15">
        <f t="shared" si="17"/>
        <v>1706.1299999999999</v>
      </c>
      <c r="AN68" s="2"/>
      <c r="AO68" s="2"/>
      <c r="AP68" s="2"/>
      <c r="AQ68" s="2"/>
      <c r="AR68" s="2"/>
      <c r="AS68" s="2"/>
      <c r="AT68" s="2">
        <v>2587.5</v>
      </c>
      <c r="AU68" s="2"/>
      <c r="AV68" s="2">
        <f t="shared" si="18"/>
        <v>4293.63</v>
      </c>
      <c r="AW68" s="21">
        <v>200</v>
      </c>
      <c r="AX68" s="21"/>
      <c r="AY68" s="2"/>
      <c r="AZ68" s="2">
        <f t="shared" si="19"/>
        <v>200</v>
      </c>
      <c r="BA68" s="2">
        <f t="shared" si="20"/>
        <v>473.92</v>
      </c>
      <c r="BB68" s="2"/>
      <c r="BC68" s="2"/>
      <c r="BD68" s="2"/>
      <c r="BE68" s="2">
        <v>213.28</v>
      </c>
      <c r="BF68" s="26"/>
      <c r="BG68" s="2"/>
      <c r="BH68" s="8">
        <f t="shared" si="21"/>
        <v>213.28</v>
      </c>
      <c r="BI68" s="22">
        <f t="shared" si="22"/>
        <v>5180.83</v>
      </c>
    </row>
    <row r="69" spans="1:61" s="29" customFormat="1" ht="23.1" customHeight="1" x14ac:dyDescent="0.35">
      <c r="A69" s="3"/>
      <c r="B69" s="28"/>
      <c r="C69" s="25" t="s">
        <v>154</v>
      </c>
      <c r="D69" s="2"/>
      <c r="E69" s="2"/>
      <c r="F69" s="2">
        <f t="shared" si="0"/>
        <v>0</v>
      </c>
      <c r="G69" s="2"/>
      <c r="H69" s="2"/>
      <c r="I69" s="2">
        <f t="shared" si="1"/>
        <v>0</v>
      </c>
      <c r="J69" s="2">
        <f t="shared" si="36"/>
        <v>0</v>
      </c>
      <c r="K69" s="111">
        <f t="shared" si="3"/>
        <v>0</v>
      </c>
      <c r="L69" s="6"/>
      <c r="M69" s="6"/>
      <c r="N69" s="6"/>
      <c r="O69" s="2">
        <f t="shared" si="4"/>
        <v>0</v>
      </c>
      <c r="P69" s="7"/>
      <c r="Q69" s="2">
        <f t="shared" si="5"/>
        <v>0</v>
      </c>
      <c r="R69" s="2">
        <f t="shared" si="6"/>
        <v>0</v>
      </c>
      <c r="S69" s="2">
        <f t="shared" si="7"/>
        <v>0</v>
      </c>
      <c r="T69" s="8">
        <f t="shared" si="8"/>
        <v>0</v>
      </c>
      <c r="U69" s="9">
        <f t="shared" si="9"/>
        <v>0</v>
      </c>
      <c r="V69" s="10">
        <f t="shared" si="10"/>
        <v>0</v>
      </c>
      <c r="W69" s="11">
        <f t="shared" si="11"/>
        <v>0</v>
      </c>
      <c r="X69" s="12"/>
      <c r="Y69" s="12"/>
      <c r="Z69" s="195"/>
      <c r="AA69" s="196"/>
      <c r="AB69" s="14">
        <f t="shared" si="12"/>
        <v>0</v>
      </c>
      <c r="AC69" s="15"/>
      <c r="AD69" s="2">
        <f>J69*1%</f>
        <v>0</v>
      </c>
      <c r="AE69" s="2">
        <f t="shared" si="13"/>
        <v>0</v>
      </c>
      <c r="AF69" s="27"/>
      <c r="AG69" s="18">
        <f t="shared" si="14"/>
        <v>0</v>
      </c>
      <c r="AH69" s="19">
        <f t="shared" si="15"/>
        <v>0</v>
      </c>
      <c r="AI69" s="3"/>
      <c r="AJ69" s="28"/>
      <c r="AK69" s="25" t="s">
        <v>154</v>
      </c>
      <c r="AL69" s="7">
        <f t="shared" si="16"/>
        <v>0</v>
      </c>
      <c r="AM69" s="15">
        <f t="shared" si="17"/>
        <v>0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0</v>
      </c>
      <c r="AW69" s="21"/>
      <c r="AX69" s="21"/>
      <c r="AY69" s="2"/>
      <c r="AZ69" s="2">
        <f t="shared" si="19"/>
        <v>0</v>
      </c>
      <c r="BA69" s="2">
        <f t="shared" si="20"/>
        <v>0</v>
      </c>
      <c r="BB69" s="2"/>
      <c r="BC69" s="2"/>
      <c r="BD69" s="2"/>
      <c r="BE69" s="2"/>
      <c r="BF69" s="26"/>
      <c r="BG69" s="2"/>
      <c r="BH69" s="8">
        <f t="shared" si="21"/>
        <v>0</v>
      </c>
      <c r="BI69" s="22">
        <f t="shared" si="22"/>
        <v>0</v>
      </c>
    </row>
    <row r="70" spans="1:61" s="29" customFormat="1" ht="23.1" customHeight="1" x14ac:dyDescent="0.35">
      <c r="A70" s="3">
        <v>30</v>
      </c>
      <c r="B70" s="28" t="s">
        <v>150</v>
      </c>
      <c r="C70" s="25" t="s">
        <v>161</v>
      </c>
      <c r="D70" s="2">
        <v>27000</v>
      </c>
      <c r="E70" s="2">
        <v>1512</v>
      </c>
      <c r="F70" s="2">
        <f t="shared" si="0"/>
        <v>28512</v>
      </c>
      <c r="G70" s="2">
        <v>1512</v>
      </c>
      <c r="H70" s="2"/>
      <c r="I70" s="2">
        <f t="shared" si="1"/>
        <v>30024</v>
      </c>
      <c r="J70" s="2">
        <f t="shared" si="36"/>
        <v>30024</v>
      </c>
      <c r="K70" s="111">
        <f t="shared" si="3"/>
        <v>0</v>
      </c>
      <c r="L70" s="6">
        <v>0</v>
      </c>
      <c r="M70" s="6">
        <v>0</v>
      </c>
      <c r="N70" s="6">
        <v>0</v>
      </c>
      <c r="O70" s="2">
        <f t="shared" si="4"/>
        <v>30024</v>
      </c>
      <c r="P70" s="7">
        <v>830.69</v>
      </c>
      <c r="Q70" s="2">
        <f t="shared" si="5"/>
        <v>7827.57</v>
      </c>
      <c r="R70" s="2">
        <f t="shared" si="6"/>
        <v>200</v>
      </c>
      <c r="S70" s="2">
        <f t="shared" si="7"/>
        <v>750.6</v>
      </c>
      <c r="T70" s="8">
        <f t="shared" si="8"/>
        <v>238.05</v>
      </c>
      <c r="U70" s="9">
        <f t="shared" si="9"/>
        <v>9846.91</v>
      </c>
      <c r="V70" s="10">
        <f t="shared" si="10"/>
        <v>10089</v>
      </c>
      <c r="W70" s="11">
        <f t="shared" si="11"/>
        <v>10088.09</v>
      </c>
      <c r="X70" s="12"/>
      <c r="Y70" s="12"/>
      <c r="Z70" s="195"/>
      <c r="AA70" s="196">
        <v>30</v>
      </c>
      <c r="AB70" s="14">
        <f t="shared" si="12"/>
        <v>3602.8799999999997</v>
      </c>
      <c r="AC70" s="15"/>
      <c r="AD70" s="16">
        <v>100</v>
      </c>
      <c r="AE70" s="2">
        <f t="shared" si="13"/>
        <v>750.6</v>
      </c>
      <c r="AF70" s="17">
        <v>200</v>
      </c>
      <c r="AG70" s="18">
        <f t="shared" si="14"/>
        <v>20177.09</v>
      </c>
      <c r="AH70" s="19">
        <f t="shared" si="15"/>
        <v>10088.545</v>
      </c>
      <c r="AI70" s="3">
        <v>30</v>
      </c>
      <c r="AJ70" s="28" t="s">
        <v>150</v>
      </c>
      <c r="AK70" s="25" t="s">
        <v>161</v>
      </c>
      <c r="AL70" s="7">
        <f t="shared" si="16"/>
        <v>830.69</v>
      </c>
      <c r="AM70" s="15">
        <f t="shared" si="17"/>
        <v>2702.16</v>
      </c>
      <c r="AN70" s="2"/>
      <c r="AO70" s="2"/>
      <c r="AP70" s="2"/>
      <c r="AQ70" s="2"/>
      <c r="AR70" s="2"/>
      <c r="AS70" s="2">
        <v>2686.52</v>
      </c>
      <c r="AT70" s="2">
        <v>1783.33</v>
      </c>
      <c r="AU70" s="2">
        <v>655.56</v>
      </c>
      <c r="AV70" s="2">
        <f>SUM(AM70:AU70)</f>
        <v>7827.57</v>
      </c>
      <c r="AW70" s="21">
        <v>200</v>
      </c>
      <c r="AX70" s="21"/>
      <c r="AY70" s="2"/>
      <c r="AZ70" s="2">
        <f t="shared" si="19"/>
        <v>200</v>
      </c>
      <c r="BA70" s="2">
        <f t="shared" si="20"/>
        <v>750.6</v>
      </c>
      <c r="BB70" s="2"/>
      <c r="BC70" s="2"/>
      <c r="BD70" s="2"/>
      <c r="BE70" s="2">
        <v>238.05</v>
      </c>
      <c r="BF70" s="26"/>
      <c r="BG70" s="2"/>
      <c r="BH70" s="8">
        <f t="shared" si="21"/>
        <v>238.05</v>
      </c>
      <c r="BI70" s="22">
        <f t="shared" si="22"/>
        <v>9846.91</v>
      </c>
    </row>
    <row r="71" spans="1:61" s="29" customFormat="1" ht="23.1" customHeight="1" x14ac:dyDescent="0.35">
      <c r="A71" s="3"/>
      <c r="B71" s="28"/>
      <c r="C71" s="25" t="s">
        <v>162</v>
      </c>
      <c r="D71" s="2"/>
      <c r="E71" s="2"/>
      <c r="F71" s="2">
        <f t="shared" si="0"/>
        <v>0</v>
      </c>
      <c r="G71" s="2"/>
      <c r="H71" s="2"/>
      <c r="I71" s="2">
        <f t="shared" si="1"/>
        <v>0</v>
      </c>
      <c r="J71" s="2">
        <f t="shared" si="36"/>
        <v>0</v>
      </c>
      <c r="K71" s="111">
        <f t="shared" si="3"/>
        <v>0</v>
      </c>
      <c r="L71" s="6"/>
      <c r="M71" s="6"/>
      <c r="N71" s="6"/>
      <c r="O71" s="2">
        <f t="shared" si="4"/>
        <v>0</v>
      </c>
      <c r="P71" s="7"/>
      <c r="Q71" s="2">
        <f t="shared" si="5"/>
        <v>0</v>
      </c>
      <c r="R71" s="2">
        <f t="shared" si="6"/>
        <v>0</v>
      </c>
      <c r="S71" s="2">
        <f t="shared" si="7"/>
        <v>0</v>
      </c>
      <c r="T71" s="8">
        <f t="shared" si="8"/>
        <v>0</v>
      </c>
      <c r="U71" s="9">
        <f t="shared" si="9"/>
        <v>0</v>
      </c>
      <c r="V71" s="10">
        <f t="shared" si="10"/>
        <v>0</v>
      </c>
      <c r="W71" s="11">
        <f t="shared" si="11"/>
        <v>0</v>
      </c>
      <c r="X71" s="12"/>
      <c r="Y71" s="12"/>
      <c r="Z71" s="195"/>
      <c r="AA71" s="196"/>
      <c r="AB71" s="14">
        <f t="shared" si="12"/>
        <v>0</v>
      </c>
      <c r="AC71" s="15"/>
      <c r="AD71" s="33"/>
      <c r="AE71" s="2">
        <f t="shared" si="13"/>
        <v>0</v>
      </c>
      <c r="AF71" s="27"/>
      <c r="AG71" s="18">
        <f t="shared" si="14"/>
        <v>0</v>
      </c>
      <c r="AH71" s="19">
        <f t="shared" si="15"/>
        <v>0</v>
      </c>
      <c r="AI71" s="3"/>
      <c r="AJ71" s="28"/>
      <c r="AK71" s="25" t="s">
        <v>162</v>
      </c>
      <c r="AL71" s="7">
        <f t="shared" si="16"/>
        <v>0</v>
      </c>
      <c r="AM71" s="15">
        <f t="shared" si="17"/>
        <v>0</v>
      </c>
      <c r="AN71" s="2"/>
      <c r="AO71" s="2"/>
      <c r="AP71" s="2"/>
      <c r="AQ71" s="2"/>
      <c r="AR71" s="2"/>
      <c r="AS71" s="2"/>
      <c r="AT71" s="2"/>
      <c r="AU71" s="2"/>
      <c r="AV71" s="2">
        <f t="shared" si="18"/>
        <v>0</v>
      </c>
      <c r="AW71" s="21"/>
      <c r="AX71" s="21"/>
      <c r="AY71" s="2"/>
      <c r="AZ71" s="2">
        <f t="shared" si="19"/>
        <v>0</v>
      </c>
      <c r="BA71" s="2">
        <f t="shared" si="20"/>
        <v>0</v>
      </c>
      <c r="BB71" s="2"/>
      <c r="BC71" s="2"/>
      <c r="BD71" s="2"/>
      <c r="BE71" s="2"/>
      <c r="BF71" s="26"/>
      <c r="BG71" s="2"/>
      <c r="BH71" s="8">
        <f t="shared" si="21"/>
        <v>0</v>
      </c>
      <c r="BI71" s="22">
        <f t="shared" si="22"/>
        <v>0</v>
      </c>
    </row>
    <row r="72" spans="1:61" s="29" customFormat="1" ht="23.1" customHeight="1" x14ac:dyDescent="0.35">
      <c r="A72" s="3">
        <v>31</v>
      </c>
      <c r="B72" s="28" t="s">
        <v>151</v>
      </c>
      <c r="C72" s="25" t="s">
        <v>156</v>
      </c>
      <c r="D72" s="2">
        <v>27000</v>
      </c>
      <c r="E72" s="2">
        <v>1512</v>
      </c>
      <c r="F72" s="2">
        <f t="shared" si="0"/>
        <v>28512</v>
      </c>
      <c r="G72" s="2">
        <v>1512</v>
      </c>
      <c r="H72" s="2"/>
      <c r="I72" s="2">
        <f t="shared" si="1"/>
        <v>30024</v>
      </c>
      <c r="J72" s="2">
        <f t="shared" si="36"/>
        <v>30024</v>
      </c>
      <c r="K72" s="111">
        <f t="shared" si="3"/>
        <v>0</v>
      </c>
      <c r="L72" s="6">
        <v>0</v>
      </c>
      <c r="M72" s="6">
        <v>0</v>
      </c>
      <c r="N72" s="6">
        <v>0</v>
      </c>
      <c r="O72" s="2">
        <f t="shared" si="4"/>
        <v>30024</v>
      </c>
      <c r="P72" s="7">
        <v>830.69</v>
      </c>
      <c r="Q72" s="2">
        <f t="shared" si="5"/>
        <v>5848.84</v>
      </c>
      <c r="R72" s="2">
        <f t="shared" si="6"/>
        <v>200</v>
      </c>
      <c r="S72" s="2">
        <f t="shared" si="7"/>
        <v>750.6</v>
      </c>
      <c r="T72" s="8">
        <f t="shared" si="8"/>
        <v>250.55</v>
      </c>
      <c r="U72" s="9">
        <f t="shared" si="9"/>
        <v>7880.68</v>
      </c>
      <c r="V72" s="10">
        <f t="shared" si="10"/>
        <v>11072</v>
      </c>
      <c r="W72" s="11">
        <f t="shared" si="11"/>
        <v>11071.32</v>
      </c>
      <c r="X72" s="12"/>
      <c r="Y72" s="12"/>
      <c r="Z72" s="195"/>
      <c r="AA72" s="196">
        <v>31</v>
      </c>
      <c r="AB72" s="14">
        <f t="shared" si="12"/>
        <v>3602.8799999999997</v>
      </c>
      <c r="AC72" s="15"/>
      <c r="AD72" s="16">
        <v>100</v>
      </c>
      <c r="AE72" s="2">
        <f t="shared" si="13"/>
        <v>750.6</v>
      </c>
      <c r="AF72" s="17">
        <v>200</v>
      </c>
      <c r="AG72" s="18">
        <f t="shared" si="14"/>
        <v>22143.32</v>
      </c>
      <c r="AH72" s="19">
        <f t="shared" si="15"/>
        <v>11071.66</v>
      </c>
      <c r="AI72" s="3">
        <v>31</v>
      </c>
      <c r="AJ72" s="28" t="s">
        <v>151</v>
      </c>
      <c r="AK72" s="25" t="s">
        <v>156</v>
      </c>
      <c r="AL72" s="7">
        <f t="shared" si="16"/>
        <v>830.69</v>
      </c>
      <c r="AM72" s="15">
        <f t="shared" si="17"/>
        <v>2702.16</v>
      </c>
      <c r="AN72" s="2"/>
      <c r="AO72" s="2"/>
      <c r="AP72" s="2"/>
      <c r="AQ72" s="2"/>
      <c r="AR72" s="2"/>
      <c r="AS72" s="2">
        <v>1363.35</v>
      </c>
      <c r="AT72" s="2">
        <v>1783.33</v>
      </c>
      <c r="AU72" s="2"/>
      <c r="AV72" s="2">
        <f t="shared" si="18"/>
        <v>5848.84</v>
      </c>
      <c r="AW72" s="21">
        <v>200</v>
      </c>
      <c r="AX72" s="21"/>
      <c r="AY72" s="2"/>
      <c r="AZ72" s="2">
        <f t="shared" si="19"/>
        <v>200</v>
      </c>
      <c r="BA72" s="2">
        <f t="shared" si="20"/>
        <v>750.6</v>
      </c>
      <c r="BB72" s="2"/>
      <c r="BC72" s="2"/>
      <c r="BD72" s="2"/>
      <c r="BE72" s="2">
        <v>250.55</v>
      </c>
      <c r="BF72" s="26"/>
      <c r="BG72" s="2"/>
      <c r="BH72" s="8">
        <f t="shared" si="21"/>
        <v>250.55</v>
      </c>
      <c r="BI72" s="22">
        <f t="shared" si="22"/>
        <v>7880.6800000000012</v>
      </c>
    </row>
    <row r="73" spans="1:61" s="29" customFormat="1" ht="23.1" customHeight="1" x14ac:dyDescent="0.35">
      <c r="A73" s="3"/>
      <c r="B73" s="28"/>
      <c r="C73" s="25" t="s">
        <v>163</v>
      </c>
      <c r="D73" s="2"/>
      <c r="E73" s="2"/>
      <c r="F73" s="2">
        <f t="shared" si="0"/>
        <v>0</v>
      </c>
      <c r="G73" s="2"/>
      <c r="H73" s="2"/>
      <c r="I73" s="2">
        <f t="shared" si="1"/>
        <v>0</v>
      </c>
      <c r="J73" s="2">
        <f t="shared" si="36"/>
        <v>0</v>
      </c>
      <c r="K73" s="111">
        <f t="shared" si="3"/>
        <v>0</v>
      </c>
      <c r="L73" s="6"/>
      <c r="M73" s="6"/>
      <c r="N73" s="6"/>
      <c r="O73" s="2">
        <f t="shared" si="4"/>
        <v>0</v>
      </c>
      <c r="P73" s="7"/>
      <c r="Q73" s="2">
        <f t="shared" si="5"/>
        <v>0</v>
      </c>
      <c r="R73" s="2">
        <f t="shared" si="6"/>
        <v>0</v>
      </c>
      <c r="S73" s="2">
        <f t="shared" si="7"/>
        <v>0</v>
      </c>
      <c r="T73" s="8">
        <f t="shared" si="8"/>
        <v>0</v>
      </c>
      <c r="U73" s="9">
        <f t="shared" si="9"/>
        <v>0</v>
      </c>
      <c r="V73" s="10">
        <f t="shared" si="10"/>
        <v>0</v>
      </c>
      <c r="W73" s="11">
        <f t="shared" si="11"/>
        <v>0</v>
      </c>
      <c r="X73" s="12"/>
      <c r="Y73" s="12"/>
      <c r="Z73" s="195"/>
      <c r="AA73" s="196"/>
      <c r="AB73" s="14">
        <f t="shared" si="12"/>
        <v>0</v>
      </c>
      <c r="AC73" s="15"/>
      <c r="AD73" s="16"/>
      <c r="AE73" s="2">
        <f t="shared" si="13"/>
        <v>0</v>
      </c>
      <c r="AF73" s="27"/>
      <c r="AG73" s="18">
        <f t="shared" si="14"/>
        <v>0</v>
      </c>
      <c r="AH73" s="19">
        <f t="shared" si="15"/>
        <v>0</v>
      </c>
      <c r="AI73" s="3"/>
      <c r="AJ73" s="28"/>
      <c r="AK73" s="25" t="s">
        <v>163</v>
      </c>
      <c r="AL73" s="7">
        <f t="shared" si="16"/>
        <v>0</v>
      </c>
      <c r="AM73" s="15">
        <f t="shared" si="17"/>
        <v>0</v>
      </c>
      <c r="AN73" s="2"/>
      <c r="AO73" s="2"/>
      <c r="AP73" s="2"/>
      <c r="AQ73" s="2"/>
      <c r="AR73" s="2"/>
      <c r="AS73" s="2"/>
      <c r="AT73" s="2"/>
      <c r="AU73" s="2"/>
      <c r="AV73" s="2">
        <f t="shared" si="18"/>
        <v>0</v>
      </c>
      <c r="AW73" s="21"/>
      <c r="AX73" s="21"/>
      <c r="AY73" s="2"/>
      <c r="AZ73" s="2">
        <f t="shared" si="19"/>
        <v>0</v>
      </c>
      <c r="BA73" s="2">
        <f t="shared" si="20"/>
        <v>0</v>
      </c>
      <c r="BB73" s="2"/>
      <c r="BC73" s="2"/>
      <c r="BD73" s="2"/>
      <c r="BE73" s="2"/>
      <c r="BF73" s="26"/>
      <c r="BG73" s="2"/>
      <c r="BH73" s="8">
        <f t="shared" si="21"/>
        <v>0</v>
      </c>
      <c r="BI73" s="22">
        <f t="shared" si="22"/>
        <v>0</v>
      </c>
    </row>
    <row r="74" spans="1:61" s="23" customFormat="1" ht="23.1" customHeight="1" x14ac:dyDescent="0.35">
      <c r="A74" s="3">
        <v>32</v>
      </c>
      <c r="B74" s="28" t="s">
        <v>129</v>
      </c>
      <c r="C74" s="25" t="s">
        <v>51</v>
      </c>
      <c r="D74" s="2">
        <v>131124</v>
      </c>
      <c r="E74" s="2">
        <v>5769</v>
      </c>
      <c r="F74" s="2">
        <f t="shared" si="0"/>
        <v>136893</v>
      </c>
      <c r="G74" s="2">
        <v>5770</v>
      </c>
      <c r="H74" s="2">
        <v>0</v>
      </c>
      <c r="I74" s="2">
        <f t="shared" si="1"/>
        <v>142663</v>
      </c>
      <c r="J74" s="2">
        <f t="shared" si="36"/>
        <v>142663</v>
      </c>
      <c r="K74" s="111">
        <f t="shared" si="3"/>
        <v>0</v>
      </c>
      <c r="L74" s="6">
        <v>0</v>
      </c>
      <c r="M74" s="6">
        <v>0</v>
      </c>
      <c r="N74" s="6">
        <v>0</v>
      </c>
      <c r="O74" s="2">
        <f t="shared" si="4"/>
        <v>142663</v>
      </c>
      <c r="P74" s="7">
        <v>27725.119999999999</v>
      </c>
      <c r="Q74" s="2">
        <f t="shared" si="5"/>
        <v>49824.81</v>
      </c>
      <c r="R74" s="2">
        <f t="shared" si="6"/>
        <v>200</v>
      </c>
      <c r="S74" s="2">
        <f>BA74</f>
        <v>2500</v>
      </c>
      <c r="T74" s="8">
        <f t="shared" si="8"/>
        <v>32155.54</v>
      </c>
      <c r="U74" s="9">
        <f t="shared" si="9"/>
        <v>112405.47</v>
      </c>
      <c r="V74" s="10">
        <f t="shared" si="10"/>
        <v>15129</v>
      </c>
      <c r="W74" s="11">
        <f t="shared" si="11"/>
        <v>15128.529999999999</v>
      </c>
      <c r="X74" s="12"/>
      <c r="Y74" s="12"/>
      <c r="Z74" s="195">
        <f t="shared" ref="Z74" si="41">ROUND(V74+W74,2)</f>
        <v>30257.53</v>
      </c>
      <c r="AA74" s="196">
        <v>32</v>
      </c>
      <c r="AB74" s="14">
        <f t="shared" si="12"/>
        <v>17119.559999999998</v>
      </c>
      <c r="AC74" s="15">
        <v>0</v>
      </c>
      <c r="AD74" s="16">
        <v>100</v>
      </c>
      <c r="AE74" s="2">
        <v>2500</v>
      </c>
      <c r="AF74" s="17">
        <v>200</v>
      </c>
      <c r="AG74" s="18">
        <f t="shared" si="14"/>
        <v>30257.53</v>
      </c>
      <c r="AH74" s="19">
        <f t="shared" si="15"/>
        <v>15128.764999999999</v>
      </c>
      <c r="AI74" s="3">
        <v>32</v>
      </c>
      <c r="AJ74" s="28" t="s">
        <v>129</v>
      </c>
      <c r="AK74" s="25" t="s">
        <v>51</v>
      </c>
      <c r="AL74" s="7">
        <f t="shared" si="16"/>
        <v>27725.119999999999</v>
      </c>
      <c r="AM74" s="15">
        <f t="shared" si="17"/>
        <v>12839.67</v>
      </c>
      <c r="AN74" s="2">
        <v>0</v>
      </c>
      <c r="AO74" s="2">
        <v>500</v>
      </c>
      <c r="AP74" s="2">
        <v>9634.44</v>
      </c>
      <c r="AQ74" s="2">
        <v>0</v>
      </c>
      <c r="AR74" s="2">
        <v>0</v>
      </c>
      <c r="AS74" s="2">
        <v>26850.7</v>
      </c>
      <c r="AT74" s="2"/>
      <c r="AU74" s="2">
        <v>0</v>
      </c>
      <c r="AV74" s="2">
        <f t="shared" si="18"/>
        <v>49824.81</v>
      </c>
      <c r="AW74" s="21">
        <v>200</v>
      </c>
      <c r="AX74" s="21"/>
      <c r="AY74" s="2">
        <v>0</v>
      </c>
      <c r="AZ74" s="2">
        <f t="shared" si="19"/>
        <v>200</v>
      </c>
      <c r="BA74" s="2">
        <v>2500</v>
      </c>
      <c r="BB74" s="2">
        <v>0</v>
      </c>
      <c r="BC74" s="2">
        <v>31567.54</v>
      </c>
      <c r="BD74" s="2">
        <v>0</v>
      </c>
      <c r="BE74" s="2">
        <v>100</v>
      </c>
      <c r="BF74" s="2">
        <v>488</v>
      </c>
      <c r="BG74" s="2"/>
      <c r="BH74" s="8">
        <f t="shared" si="21"/>
        <v>32155.54</v>
      </c>
      <c r="BI74" s="22">
        <f t="shared" si="22"/>
        <v>112405.47</v>
      </c>
    </row>
    <row r="75" spans="1:61" s="29" customFormat="1" ht="23.1" customHeight="1" x14ac:dyDescent="0.35">
      <c r="A75" s="3"/>
      <c r="B75" s="28"/>
      <c r="C75" s="32" t="s">
        <v>130</v>
      </c>
      <c r="D75" s="2"/>
      <c r="E75" s="2"/>
      <c r="F75" s="2">
        <f t="shared" ref="F75:F120" si="42">SUM(D75:E75)</f>
        <v>0</v>
      </c>
      <c r="G75" s="2"/>
      <c r="H75" s="2"/>
      <c r="I75" s="2">
        <f t="shared" ref="I75:I120" si="43">SUM(F75+G75)</f>
        <v>0</v>
      </c>
      <c r="J75" s="2">
        <f t="shared" si="36"/>
        <v>0</v>
      </c>
      <c r="K75" s="111">
        <f t="shared" si="3"/>
        <v>0</v>
      </c>
      <c r="L75" s="6"/>
      <c r="M75" s="6"/>
      <c r="N75" s="6"/>
      <c r="O75" s="2">
        <f t="shared" si="4"/>
        <v>0</v>
      </c>
      <c r="P75" s="7"/>
      <c r="Q75" s="2">
        <f t="shared" si="5"/>
        <v>0</v>
      </c>
      <c r="R75" s="2">
        <f t="shared" si="6"/>
        <v>0</v>
      </c>
      <c r="S75" s="2">
        <f t="shared" ref="S75:S121" si="44">BA75</f>
        <v>0</v>
      </c>
      <c r="T75" s="8">
        <f t="shared" si="8"/>
        <v>0</v>
      </c>
      <c r="U75" s="9">
        <f t="shared" si="9"/>
        <v>0</v>
      </c>
      <c r="V75" s="10">
        <f t="shared" si="10"/>
        <v>0</v>
      </c>
      <c r="W75" s="11">
        <f t="shared" si="11"/>
        <v>0</v>
      </c>
      <c r="X75" s="12"/>
      <c r="Y75" s="12"/>
      <c r="Z75" s="195"/>
      <c r="AA75" s="196"/>
      <c r="AB75" s="14">
        <f t="shared" si="12"/>
        <v>0</v>
      </c>
      <c r="AC75" s="2"/>
      <c r="AD75" s="16"/>
      <c r="AE75" s="2">
        <f t="shared" ref="AE75:AE121" si="45">ROUNDUP(J75*5%/2,2)</f>
        <v>0</v>
      </c>
      <c r="AF75" s="27"/>
      <c r="AG75" s="18">
        <f t="shared" si="14"/>
        <v>0</v>
      </c>
      <c r="AH75" s="19">
        <f t="shared" si="15"/>
        <v>0</v>
      </c>
      <c r="AI75" s="3"/>
      <c r="AJ75" s="28"/>
      <c r="AK75" s="32" t="s">
        <v>130</v>
      </c>
      <c r="AL75" s="7">
        <f t="shared" si="16"/>
        <v>0</v>
      </c>
      <c r="AM75" s="15">
        <f t="shared" si="17"/>
        <v>0</v>
      </c>
      <c r="AN75" s="2"/>
      <c r="AO75" s="2"/>
      <c r="AP75" s="2"/>
      <c r="AQ75" s="2"/>
      <c r="AR75" s="2"/>
      <c r="AS75" s="26"/>
      <c r="AT75" s="26"/>
      <c r="AU75" s="2"/>
      <c r="AV75" s="2">
        <f t="shared" si="18"/>
        <v>0</v>
      </c>
      <c r="AW75" s="21"/>
      <c r="AX75" s="21"/>
      <c r="AY75" s="2"/>
      <c r="AZ75" s="2">
        <f t="shared" si="19"/>
        <v>0</v>
      </c>
      <c r="BA75" s="2">
        <f t="shared" ref="BA75:BA121" si="46">ROUNDDOWN(J75*5%/2,2)</f>
        <v>0</v>
      </c>
      <c r="BB75" s="2"/>
      <c r="BC75" s="2"/>
      <c r="BD75" s="2"/>
      <c r="BE75" s="2"/>
      <c r="BF75" s="2"/>
      <c r="BG75" s="2"/>
      <c r="BH75" s="8">
        <f t="shared" si="21"/>
        <v>0</v>
      </c>
      <c r="BI75" s="22">
        <f t="shared" si="22"/>
        <v>0</v>
      </c>
    </row>
    <row r="76" spans="1:61" s="23" customFormat="1" ht="23.1" customHeight="1" x14ac:dyDescent="0.35">
      <c r="A76" s="3">
        <v>33</v>
      </c>
      <c r="B76" s="28" t="s">
        <v>52</v>
      </c>
      <c r="C76" s="25" t="s">
        <v>111</v>
      </c>
      <c r="D76" s="2">
        <v>36619</v>
      </c>
      <c r="E76" s="2">
        <v>1794</v>
      </c>
      <c r="F76" s="2">
        <f t="shared" si="42"/>
        <v>38413</v>
      </c>
      <c r="G76" s="2">
        <v>1795</v>
      </c>
      <c r="H76" s="2">
        <v>0</v>
      </c>
      <c r="I76" s="2">
        <f t="shared" si="43"/>
        <v>40208</v>
      </c>
      <c r="J76" s="2">
        <f t="shared" si="36"/>
        <v>40208</v>
      </c>
      <c r="K76" s="111">
        <f t="shared" si="3"/>
        <v>0</v>
      </c>
      <c r="L76" s="6">
        <v>0</v>
      </c>
      <c r="M76" s="6">
        <v>0</v>
      </c>
      <c r="N76" s="6">
        <v>0</v>
      </c>
      <c r="O76" s="2">
        <f t="shared" si="4"/>
        <v>40208</v>
      </c>
      <c r="P76" s="7">
        <v>2285.15</v>
      </c>
      <c r="Q76" s="2">
        <f t="shared" si="5"/>
        <v>5923.01</v>
      </c>
      <c r="R76" s="2">
        <f t="shared" si="6"/>
        <v>200</v>
      </c>
      <c r="S76" s="2">
        <f t="shared" si="44"/>
        <v>1005.2</v>
      </c>
      <c r="T76" s="8">
        <f t="shared" si="8"/>
        <v>17966.07</v>
      </c>
      <c r="U76" s="9">
        <f t="shared" si="9"/>
        <v>27379.43</v>
      </c>
      <c r="V76" s="10">
        <f t="shared" si="10"/>
        <v>6414</v>
      </c>
      <c r="W76" s="11">
        <f t="shared" si="11"/>
        <v>6414.57</v>
      </c>
      <c r="X76" s="12"/>
      <c r="Y76" s="12"/>
      <c r="Z76" s="195">
        <f t="shared" ref="Z76" si="47">ROUND(V76+W76,2)</f>
        <v>12828.57</v>
      </c>
      <c r="AA76" s="196">
        <v>33</v>
      </c>
      <c r="AB76" s="14">
        <f t="shared" si="12"/>
        <v>4824.96</v>
      </c>
      <c r="AC76" s="15">
        <v>0</v>
      </c>
      <c r="AD76" s="2">
        <v>100</v>
      </c>
      <c r="AE76" s="2">
        <f t="shared" si="45"/>
        <v>1005.2</v>
      </c>
      <c r="AF76" s="17">
        <v>200</v>
      </c>
      <c r="AG76" s="18">
        <f t="shared" si="14"/>
        <v>12828.57</v>
      </c>
      <c r="AH76" s="19">
        <f t="shared" si="15"/>
        <v>6414.2849999999999</v>
      </c>
      <c r="AI76" s="3">
        <v>33</v>
      </c>
      <c r="AJ76" s="28" t="s">
        <v>52</v>
      </c>
      <c r="AK76" s="25" t="s">
        <v>111</v>
      </c>
      <c r="AL76" s="7">
        <f t="shared" si="16"/>
        <v>2285.15</v>
      </c>
      <c r="AM76" s="15">
        <f t="shared" si="17"/>
        <v>3618.72</v>
      </c>
      <c r="AN76" s="2">
        <v>0</v>
      </c>
      <c r="AO76" s="2"/>
      <c r="AP76" s="2">
        <v>0</v>
      </c>
      <c r="AQ76" s="2">
        <v>0</v>
      </c>
      <c r="AR76" s="2">
        <v>0</v>
      </c>
      <c r="AS76" s="2">
        <v>2304.29</v>
      </c>
      <c r="AT76" s="2"/>
      <c r="AU76" s="2">
        <v>0</v>
      </c>
      <c r="AV76" s="2">
        <f t="shared" si="18"/>
        <v>5923.01</v>
      </c>
      <c r="AW76" s="21">
        <v>200</v>
      </c>
      <c r="AX76" s="21"/>
      <c r="AY76" s="2">
        <v>0</v>
      </c>
      <c r="AZ76" s="2">
        <f t="shared" si="19"/>
        <v>200</v>
      </c>
      <c r="BA76" s="2">
        <f t="shared" si="46"/>
        <v>1005.2</v>
      </c>
      <c r="BB76" s="2">
        <v>0</v>
      </c>
      <c r="BC76" s="2">
        <v>12191.07</v>
      </c>
      <c r="BD76" s="2">
        <v>5675</v>
      </c>
      <c r="BE76" s="2">
        <v>100</v>
      </c>
      <c r="BF76" s="2">
        <v>0</v>
      </c>
      <c r="BG76" s="2"/>
      <c r="BH76" s="8">
        <f t="shared" si="21"/>
        <v>17966.07</v>
      </c>
      <c r="BI76" s="22">
        <f t="shared" si="22"/>
        <v>27379.43</v>
      </c>
    </row>
    <row r="77" spans="1:61" s="29" customFormat="1" ht="23.1" customHeight="1" x14ac:dyDescent="0.35">
      <c r="A77" s="3"/>
      <c r="B77" s="28"/>
      <c r="C77" s="32"/>
      <c r="D77" s="2"/>
      <c r="E77" s="2"/>
      <c r="F77" s="2">
        <f t="shared" si="42"/>
        <v>0</v>
      </c>
      <c r="G77" s="2"/>
      <c r="H77" s="2"/>
      <c r="I77" s="2">
        <f t="shared" si="43"/>
        <v>0</v>
      </c>
      <c r="J77" s="2">
        <f t="shared" si="36"/>
        <v>0</v>
      </c>
      <c r="K77" s="111">
        <f t="shared" ref="K77:K121" si="48">ROUND(J77/8/31/60*(N77+M77*60+L77*8*60),2)</f>
        <v>0</v>
      </c>
      <c r="L77" s="6"/>
      <c r="M77" s="6"/>
      <c r="N77" s="6"/>
      <c r="O77" s="2">
        <f t="shared" ref="O77:O119" si="49">J77-K77</f>
        <v>0</v>
      </c>
      <c r="P77" s="7"/>
      <c r="Q77" s="2">
        <f t="shared" ref="Q77:Q121" si="50">SUM(AM77:AU77)</f>
        <v>0</v>
      </c>
      <c r="R77" s="2">
        <f t="shared" ref="R77:R121" si="51">SUM(AW77:AY77)</f>
        <v>0</v>
      </c>
      <c r="S77" s="2">
        <f t="shared" si="44"/>
        <v>0</v>
      </c>
      <c r="T77" s="8">
        <f t="shared" ref="T77:T121" si="52">SUM(BB77:BG77)</f>
        <v>0</v>
      </c>
      <c r="U77" s="9">
        <f t="shared" ref="U77:U121" si="53">ROUND(P77+Q77+R77+S77+T77,2)</f>
        <v>0</v>
      </c>
      <c r="V77" s="10">
        <f t="shared" ref="V77:V121" si="54">ROUND(AH77,0)</f>
        <v>0</v>
      </c>
      <c r="W77" s="11">
        <f t="shared" ref="W77:W121" si="55">(AG77-V77)</f>
        <v>0</v>
      </c>
      <c r="X77" s="12"/>
      <c r="Y77" s="12"/>
      <c r="Z77" s="195"/>
      <c r="AA77" s="196"/>
      <c r="AB77" s="14">
        <f t="shared" ref="AB77:AB121" si="56">J77*12%</f>
        <v>0</v>
      </c>
      <c r="AC77" s="2"/>
      <c r="AD77" s="2">
        <f>J77*1%</f>
        <v>0</v>
      </c>
      <c r="AE77" s="2">
        <f t="shared" si="45"/>
        <v>0</v>
      </c>
      <c r="AF77" s="27"/>
      <c r="AG77" s="18">
        <f t="shared" ref="AG77:AG121" si="57">+O77-U77</f>
        <v>0</v>
      </c>
      <c r="AH77" s="19">
        <f t="shared" ref="AH77:AH121" si="58">(+O77-U77)/2</f>
        <v>0</v>
      </c>
      <c r="AI77" s="3"/>
      <c r="AJ77" s="28"/>
      <c r="AK77" s="32"/>
      <c r="AL77" s="7">
        <f t="shared" ref="AL77:AL120" si="59">P77</f>
        <v>0</v>
      </c>
      <c r="AM77" s="15">
        <f t="shared" ref="AM77:AM121" si="60">J77*9%</f>
        <v>0</v>
      </c>
      <c r="AN77" s="2"/>
      <c r="AO77" s="2"/>
      <c r="AP77" s="2"/>
      <c r="AQ77" s="2"/>
      <c r="AR77" s="2"/>
      <c r="AS77" s="2"/>
      <c r="AT77" s="2"/>
      <c r="AU77" s="2"/>
      <c r="AV77" s="2">
        <f t="shared" ref="AV77:AV121" si="61">SUM(AM77:AU77)</f>
        <v>0</v>
      </c>
      <c r="AW77" s="21"/>
      <c r="AX77" s="21"/>
      <c r="AY77" s="2"/>
      <c r="AZ77" s="2">
        <f t="shared" ref="AZ77:AZ121" si="62">SUM(AW77:AY77)</f>
        <v>0</v>
      </c>
      <c r="BA77" s="2">
        <f t="shared" si="46"/>
        <v>0</v>
      </c>
      <c r="BB77" s="2"/>
      <c r="BC77" s="2"/>
      <c r="BD77" s="2"/>
      <c r="BE77" s="2"/>
      <c r="BF77" s="2"/>
      <c r="BG77" s="2"/>
      <c r="BH77" s="8">
        <f t="shared" ref="BH77:BH121" si="63">SUM(BB77:BG77)</f>
        <v>0</v>
      </c>
      <c r="BI77" s="22">
        <f t="shared" ref="BI77:BI121" si="64">AL77+AV77+AZ77+BA77+BH77</f>
        <v>0</v>
      </c>
    </row>
    <row r="78" spans="1:61" s="29" customFormat="1" ht="23.1" customHeight="1" x14ac:dyDescent="0.35">
      <c r="A78" s="3">
        <v>34</v>
      </c>
      <c r="B78" s="28" t="s">
        <v>136</v>
      </c>
      <c r="C78" s="32" t="s">
        <v>164</v>
      </c>
      <c r="D78" s="2">
        <v>29165</v>
      </c>
      <c r="E78" s="2">
        <v>1540</v>
      </c>
      <c r="F78" s="2">
        <f t="shared" si="42"/>
        <v>30705</v>
      </c>
      <c r="G78" s="2">
        <v>1540</v>
      </c>
      <c r="H78" s="2"/>
      <c r="I78" s="2">
        <f t="shared" si="43"/>
        <v>32245</v>
      </c>
      <c r="J78" s="2">
        <f t="shared" si="36"/>
        <v>32245</v>
      </c>
      <c r="K78" s="111">
        <f t="shared" si="48"/>
        <v>0</v>
      </c>
      <c r="L78" s="6">
        <v>0</v>
      </c>
      <c r="M78" s="6">
        <v>0</v>
      </c>
      <c r="N78" s="6">
        <v>0</v>
      </c>
      <c r="O78" s="2">
        <f t="shared" si="49"/>
        <v>32245</v>
      </c>
      <c r="P78" s="7">
        <v>1125.52</v>
      </c>
      <c r="Q78" s="2">
        <f t="shared" si="50"/>
        <v>2902.0499999999997</v>
      </c>
      <c r="R78" s="2">
        <f t="shared" si="51"/>
        <v>200</v>
      </c>
      <c r="S78" s="2">
        <f t="shared" si="44"/>
        <v>806.12</v>
      </c>
      <c r="T78" s="8">
        <f t="shared" si="52"/>
        <v>213.28</v>
      </c>
      <c r="U78" s="9">
        <f t="shared" si="53"/>
        <v>5246.97</v>
      </c>
      <c r="V78" s="10">
        <f t="shared" si="54"/>
        <v>13499</v>
      </c>
      <c r="W78" s="11">
        <f t="shared" si="55"/>
        <v>13499.029999999999</v>
      </c>
      <c r="X78" s="12"/>
      <c r="Y78" s="12"/>
      <c r="Z78" s="195"/>
      <c r="AA78" s="196">
        <v>34</v>
      </c>
      <c r="AB78" s="14">
        <f t="shared" si="56"/>
        <v>3869.3999999999996</v>
      </c>
      <c r="AC78" s="15"/>
      <c r="AD78" s="16">
        <v>100</v>
      </c>
      <c r="AE78" s="2">
        <f t="shared" si="45"/>
        <v>806.13</v>
      </c>
      <c r="AF78" s="17">
        <v>200</v>
      </c>
      <c r="AG78" s="18">
        <f t="shared" si="57"/>
        <v>26998.03</v>
      </c>
      <c r="AH78" s="19">
        <f t="shared" si="58"/>
        <v>13499.014999999999</v>
      </c>
      <c r="AI78" s="3">
        <v>34</v>
      </c>
      <c r="AJ78" s="28" t="s">
        <v>136</v>
      </c>
      <c r="AK78" s="32" t="s">
        <v>164</v>
      </c>
      <c r="AL78" s="7">
        <f t="shared" si="59"/>
        <v>1125.52</v>
      </c>
      <c r="AM78" s="15">
        <f t="shared" si="60"/>
        <v>2902.0499999999997</v>
      </c>
      <c r="AN78" s="2"/>
      <c r="AO78" s="2"/>
      <c r="AP78" s="2"/>
      <c r="AQ78" s="2"/>
      <c r="AR78" s="2"/>
      <c r="AS78" s="2"/>
      <c r="AT78" s="2"/>
      <c r="AU78" s="2"/>
      <c r="AV78" s="2">
        <f t="shared" si="61"/>
        <v>2902.0499999999997</v>
      </c>
      <c r="AW78" s="21">
        <v>200</v>
      </c>
      <c r="AX78" s="21"/>
      <c r="AY78" s="2"/>
      <c r="AZ78" s="2">
        <f t="shared" si="62"/>
        <v>200</v>
      </c>
      <c r="BA78" s="2">
        <f t="shared" si="46"/>
        <v>806.12</v>
      </c>
      <c r="BB78" s="2"/>
      <c r="BC78" s="2"/>
      <c r="BD78" s="2"/>
      <c r="BE78" s="2">
        <v>213.28</v>
      </c>
      <c r="BF78" s="2"/>
      <c r="BG78" s="2"/>
      <c r="BH78" s="8">
        <f t="shared" si="63"/>
        <v>213.28</v>
      </c>
      <c r="BI78" s="22">
        <f t="shared" si="64"/>
        <v>5246.9699999999993</v>
      </c>
    </row>
    <row r="79" spans="1:61" s="29" customFormat="1" ht="23.1" customHeight="1" x14ac:dyDescent="0.35">
      <c r="A79" s="3"/>
      <c r="B79" s="28"/>
      <c r="C79" s="32" t="s">
        <v>165</v>
      </c>
      <c r="D79" s="2"/>
      <c r="E79" s="2"/>
      <c r="F79" s="2">
        <f t="shared" si="42"/>
        <v>0</v>
      </c>
      <c r="G79" s="2"/>
      <c r="H79" s="2"/>
      <c r="I79" s="2">
        <f t="shared" si="43"/>
        <v>0</v>
      </c>
      <c r="J79" s="2">
        <f t="shared" si="36"/>
        <v>0</v>
      </c>
      <c r="K79" s="111">
        <f t="shared" si="48"/>
        <v>0</v>
      </c>
      <c r="L79" s="6"/>
      <c r="M79" s="6"/>
      <c r="N79" s="6"/>
      <c r="O79" s="2">
        <f t="shared" si="49"/>
        <v>0</v>
      </c>
      <c r="P79" s="7"/>
      <c r="Q79" s="2">
        <f t="shared" si="50"/>
        <v>0</v>
      </c>
      <c r="R79" s="2">
        <f t="shared" si="51"/>
        <v>0</v>
      </c>
      <c r="S79" s="2">
        <f t="shared" si="44"/>
        <v>0</v>
      </c>
      <c r="T79" s="8">
        <f t="shared" si="52"/>
        <v>0</v>
      </c>
      <c r="U79" s="9">
        <f t="shared" si="53"/>
        <v>0</v>
      </c>
      <c r="V79" s="10">
        <f t="shared" si="54"/>
        <v>0</v>
      </c>
      <c r="W79" s="11">
        <f t="shared" si="55"/>
        <v>0</v>
      </c>
      <c r="X79" s="12"/>
      <c r="Y79" s="12"/>
      <c r="Z79" s="195"/>
      <c r="AA79" s="196"/>
      <c r="AB79" s="14">
        <f t="shared" si="56"/>
        <v>0</v>
      </c>
      <c r="AC79" s="15"/>
      <c r="AD79" s="33"/>
      <c r="AE79" s="2">
        <f t="shared" si="45"/>
        <v>0</v>
      </c>
      <c r="AF79" s="27"/>
      <c r="AG79" s="18">
        <f t="shared" si="57"/>
        <v>0</v>
      </c>
      <c r="AH79" s="19">
        <f t="shared" si="58"/>
        <v>0</v>
      </c>
      <c r="AI79" s="3"/>
      <c r="AJ79" s="28"/>
      <c r="AK79" s="32" t="s">
        <v>165</v>
      </c>
      <c r="AL79" s="7">
        <f t="shared" si="59"/>
        <v>0</v>
      </c>
      <c r="AM79" s="15">
        <f t="shared" si="60"/>
        <v>0</v>
      </c>
      <c r="AN79" s="2"/>
      <c r="AO79" s="2"/>
      <c r="AP79" s="2"/>
      <c r="AQ79" s="2"/>
      <c r="AR79" s="2"/>
      <c r="AS79" s="2"/>
      <c r="AT79" s="2"/>
      <c r="AU79" s="2"/>
      <c r="AV79" s="2">
        <f t="shared" si="61"/>
        <v>0</v>
      </c>
      <c r="AW79" s="21"/>
      <c r="AX79" s="21"/>
      <c r="AY79" s="2"/>
      <c r="AZ79" s="2">
        <f t="shared" si="62"/>
        <v>0</v>
      </c>
      <c r="BA79" s="2">
        <f t="shared" si="46"/>
        <v>0</v>
      </c>
      <c r="BB79" s="2"/>
      <c r="BC79" s="2"/>
      <c r="BD79" s="2"/>
      <c r="BE79" s="2"/>
      <c r="BF79" s="2"/>
      <c r="BG79" s="2"/>
      <c r="BH79" s="8">
        <f t="shared" si="63"/>
        <v>0</v>
      </c>
      <c r="BI79" s="22">
        <f t="shared" si="64"/>
        <v>0</v>
      </c>
    </row>
    <row r="80" spans="1:61" s="29" customFormat="1" ht="23.1" customHeight="1" x14ac:dyDescent="0.35">
      <c r="A80" s="3">
        <v>35</v>
      </c>
      <c r="B80" s="28" t="s">
        <v>137</v>
      </c>
      <c r="C80" s="32" t="s">
        <v>153</v>
      </c>
      <c r="D80" s="2">
        <v>19744</v>
      </c>
      <c r="E80" s="2">
        <v>790</v>
      </c>
      <c r="F80" s="2">
        <f t="shared" si="42"/>
        <v>20534</v>
      </c>
      <c r="G80" s="2">
        <v>914</v>
      </c>
      <c r="H80" s="2"/>
      <c r="I80" s="2">
        <f t="shared" si="43"/>
        <v>21448</v>
      </c>
      <c r="J80" s="2">
        <f t="shared" si="36"/>
        <v>21448</v>
      </c>
      <c r="K80" s="111">
        <f t="shared" si="48"/>
        <v>0</v>
      </c>
      <c r="L80" s="6">
        <v>0</v>
      </c>
      <c r="M80" s="6">
        <v>0</v>
      </c>
      <c r="N80" s="6">
        <v>0</v>
      </c>
      <c r="O80" s="2">
        <f t="shared" si="49"/>
        <v>21448</v>
      </c>
      <c r="P80" s="7"/>
      <c r="Q80" s="2">
        <f t="shared" si="50"/>
        <v>1930.32</v>
      </c>
      <c r="R80" s="2">
        <f t="shared" si="51"/>
        <v>200</v>
      </c>
      <c r="S80" s="2">
        <f t="shared" si="44"/>
        <v>536.20000000000005</v>
      </c>
      <c r="T80" s="8">
        <f t="shared" si="52"/>
        <v>213.28</v>
      </c>
      <c r="U80" s="9">
        <f t="shared" si="53"/>
        <v>2879.8</v>
      </c>
      <c r="V80" s="10">
        <f t="shared" si="54"/>
        <v>9284</v>
      </c>
      <c r="W80" s="11">
        <f t="shared" si="55"/>
        <v>9284.2000000000007</v>
      </c>
      <c r="X80" s="12"/>
      <c r="Y80" s="12"/>
      <c r="Z80" s="195"/>
      <c r="AA80" s="196">
        <v>35</v>
      </c>
      <c r="AB80" s="14">
        <f t="shared" si="56"/>
        <v>2573.7599999999998</v>
      </c>
      <c r="AC80" s="15"/>
      <c r="AD80" s="16">
        <v>100</v>
      </c>
      <c r="AE80" s="2">
        <f t="shared" si="45"/>
        <v>536.20000000000005</v>
      </c>
      <c r="AF80" s="17">
        <v>200</v>
      </c>
      <c r="AG80" s="18">
        <f t="shared" si="57"/>
        <v>18568.2</v>
      </c>
      <c r="AH80" s="19">
        <f t="shared" si="58"/>
        <v>9284.1</v>
      </c>
      <c r="AI80" s="3">
        <v>35</v>
      </c>
      <c r="AJ80" s="28" t="s">
        <v>137</v>
      </c>
      <c r="AK80" s="32" t="s">
        <v>153</v>
      </c>
      <c r="AL80" s="7">
        <f t="shared" si="59"/>
        <v>0</v>
      </c>
      <c r="AM80" s="15">
        <f t="shared" si="60"/>
        <v>1930.32</v>
      </c>
      <c r="AN80" s="2"/>
      <c r="AO80" s="2"/>
      <c r="AP80" s="2"/>
      <c r="AQ80" s="2"/>
      <c r="AR80" s="2"/>
      <c r="AS80" s="2"/>
      <c r="AT80" s="2"/>
      <c r="AU80" s="2"/>
      <c r="AV80" s="2">
        <f t="shared" si="61"/>
        <v>1930.32</v>
      </c>
      <c r="AW80" s="21">
        <v>200</v>
      </c>
      <c r="AX80" s="21"/>
      <c r="AY80" s="2"/>
      <c r="AZ80" s="2">
        <f t="shared" si="62"/>
        <v>200</v>
      </c>
      <c r="BA80" s="2">
        <f t="shared" si="46"/>
        <v>536.20000000000005</v>
      </c>
      <c r="BB80" s="2"/>
      <c r="BC80" s="2"/>
      <c r="BD80" s="2"/>
      <c r="BE80" s="2">
        <v>213.28</v>
      </c>
      <c r="BF80" s="2"/>
      <c r="BG80" s="2"/>
      <c r="BH80" s="8">
        <f t="shared" si="63"/>
        <v>213.28</v>
      </c>
      <c r="BI80" s="22">
        <f t="shared" si="64"/>
        <v>2879.7999999999997</v>
      </c>
    </row>
    <row r="81" spans="1:61" s="29" customFormat="1" ht="23.1" customHeight="1" x14ac:dyDescent="0.35">
      <c r="A81" s="3"/>
      <c r="B81" s="28"/>
      <c r="C81" s="32" t="s">
        <v>159</v>
      </c>
      <c r="D81" s="2"/>
      <c r="E81" s="2"/>
      <c r="F81" s="2">
        <f t="shared" si="42"/>
        <v>0</v>
      </c>
      <c r="G81" s="2"/>
      <c r="H81" s="2"/>
      <c r="I81" s="2">
        <f t="shared" si="43"/>
        <v>0</v>
      </c>
      <c r="J81" s="2">
        <f t="shared" si="36"/>
        <v>0</v>
      </c>
      <c r="K81" s="111">
        <f t="shared" si="48"/>
        <v>0</v>
      </c>
      <c r="L81" s="6"/>
      <c r="M81" s="6"/>
      <c r="N81" s="6"/>
      <c r="O81" s="2">
        <f t="shared" si="49"/>
        <v>0</v>
      </c>
      <c r="P81" s="7"/>
      <c r="Q81" s="2">
        <f t="shared" si="50"/>
        <v>0</v>
      </c>
      <c r="R81" s="2">
        <f t="shared" si="51"/>
        <v>0</v>
      </c>
      <c r="S81" s="2">
        <f t="shared" si="44"/>
        <v>0</v>
      </c>
      <c r="T81" s="8">
        <f t="shared" si="52"/>
        <v>0</v>
      </c>
      <c r="U81" s="9">
        <f t="shared" si="53"/>
        <v>0</v>
      </c>
      <c r="V81" s="10">
        <f t="shared" si="54"/>
        <v>0</v>
      </c>
      <c r="W81" s="11">
        <f t="shared" si="55"/>
        <v>0</v>
      </c>
      <c r="X81" s="12"/>
      <c r="Y81" s="12"/>
      <c r="Z81" s="195"/>
      <c r="AA81" s="196"/>
      <c r="AB81" s="14">
        <f t="shared" si="56"/>
        <v>0</v>
      </c>
      <c r="AC81" s="15"/>
      <c r="AD81" s="16"/>
      <c r="AE81" s="2">
        <f t="shared" si="45"/>
        <v>0</v>
      </c>
      <c r="AF81" s="27"/>
      <c r="AG81" s="18">
        <f t="shared" si="57"/>
        <v>0</v>
      </c>
      <c r="AH81" s="19">
        <f t="shared" si="58"/>
        <v>0</v>
      </c>
      <c r="AI81" s="3"/>
      <c r="AJ81" s="28"/>
      <c r="AK81" s="32" t="s">
        <v>159</v>
      </c>
      <c r="AL81" s="7">
        <f t="shared" si="59"/>
        <v>0</v>
      </c>
      <c r="AM81" s="15">
        <f t="shared" si="60"/>
        <v>0</v>
      </c>
      <c r="AN81" s="2"/>
      <c r="AO81" s="2"/>
      <c r="AP81" s="2"/>
      <c r="AQ81" s="2"/>
      <c r="AR81" s="2"/>
      <c r="AS81" s="2"/>
      <c r="AT81" s="2"/>
      <c r="AU81" s="2"/>
      <c r="AV81" s="2">
        <f t="shared" si="61"/>
        <v>0</v>
      </c>
      <c r="AW81" s="21"/>
      <c r="AX81" s="21"/>
      <c r="AY81" s="2"/>
      <c r="AZ81" s="2">
        <f t="shared" si="62"/>
        <v>0</v>
      </c>
      <c r="BA81" s="2">
        <f t="shared" si="46"/>
        <v>0</v>
      </c>
      <c r="BB81" s="2"/>
      <c r="BC81" s="2"/>
      <c r="BD81" s="2"/>
      <c r="BE81" s="2"/>
      <c r="BF81" s="2"/>
      <c r="BG81" s="2"/>
      <c r="BH81" s="8">
        <f t="shared" si="63"/>
        <v>0</v>
      </c>
      <c r="BI81" s="22">
        <f t="shared" si="64"/>
        <v>0</v>
      </c>
    </row>
    <row r="82" spans="1:61" s="23" customFormat="1" ht="23.1" customHeight="1" x14ac:dyDescent="0.35">
      <c r="A82" s="3">
        <v>36</v>
      </c>
      <c r="B82" s="4" t="s">
        <v>53</v>
      </c>
      <c r="C82" s="25" t="s">
        <v>110</v>
      </c>
      <c r="D82" s="2">
        <v>46725</v>
      </c>
      <c r="E82" s="2">
        <v>2290</v>
      </c>
      <c r="F82" s="2">
        <f t="shared" si="42"/>
        <v>49015</v>
      </c>
      <c r="G82" s="2">
        <v>2289</v>
      </c>
      <c r="H82" s="2">
        <v>0</v>
      </c>
      <c r="I82" s="2">
        <f t="shared" si="43"/>
        <v>51304</v>
      </c>
      <c r="J82" s="2">
        <f t="shared" si="36"/>
        <v>51304</v>
      </c>
      <c r="K82" s="111">
        <f t="shared" si="48"/>
        <v>0</v>
      </c>
      <c r="L82" s="6">
        <v>0</v>
      </c>
      <c r="M82" s="6">
        <v>0</v>
      </c>
      <c r="N82" s="6">
        <v>0</v>
      </c>
      <c r="O82" s="2">
        <f t="shared" si="49"/>
        <v>51304</v>
      </c>
      <c r="P82" s="7">
        <v>4459.28</v>
      </c>
      <c r="Q82" s="2">
        <f t="shared" si="50"/>
        <v>9269.8599999999988</v>
      </c>
      <c r="R82" s="2">
        <f t="shared" si="51"/>
        <v>200</v>
      </c>
      <c r="S82" s="2">
        <f t="shared" si="44"/>
        <v>1282.5999999999999</v>
      </c>
      <c r="T82" s="8">
        <f t="shared" si="52"/>
        <v>200</v>
      </c>
      <c r="U82" s="9">
        <f t="shared" si="53"/>
        <v>15411.74</v>
      </c>
      <c r="V82" s="10">
        <f t="shared" si="54"/>
        <v>17946</v>
      </c>
      <c r="W82" s="11">
        <f t="shared" si="55"/>
        <v>17946.260000000002</v>
      </c>
      <c r="X82" s="12"/>
      <c r="Y82" s="12"/>
      <c r="Z82" s="195">
        <f t="shared" ref="Z82" si="65">ROUND(V82+W82,2)</f>
        <v>35892.26</v>
      </c>
      <c r="AA82" s="196">
        <v>36</v>
      </c>
      <c r="AB82" s="14">
        <f t="shared" si="56"/>
        <v>6156.48</v>
      </c>
      <c r="AC82" s="15">
        <v>0</v>
      </c>
      <c r="AD82" s="16">
        <v>100</v>
      </c>
      <c r="AE82" s="2">
        <f t="shared" si="45"/>
        <v>1282.5999999999999</v>
      </c>
      <c r="AF82" s="17">
        <v>200</v>
      </c>
      <c r="AG82" s="18">
        <f t="shared" si="57"/>
        <v>35892.26</v>
      </c>
      <c r="AH82" s="19">
        <f t="shared" si="58"/>
        <v>17946.13</v>
      </c>
      <c r="AI82" s="3">
        <v>36</v>
      </c>
      <c r="AJ82" s="4" t="s">
        <v>53</v>
      </c>
      <c r="AK82" s="25" t="s">
        <v>110</v>
      </c>
      <c r="AL82" s="7">
        <f t="shared" si="59"/>
        <v>4459.28</v>
      </c>
      <c r="AM82" s="15">
        <f t="shared" si="60"/>
        <v>4617.3599999999997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3996.94</v>
      </c>
      <c r="AT82" s="2"/>
      <c r="AU82" s="2">
        <v>655.56</v>
      </c>
      <c r="AV82" s="2">
        <f t="shared" si="61"/>
        <v>9269.8599999999988</v>
      </c>
      <c r="AW82" s="21">
        <v>200</v>
      </c>
      <c r="AX82" s="21"/>
      <c r="AY82" s="2">
        <v>0</v>
      </c>
      <c r="AZ82" s="2">
        <f t="shared" si="62"/>
        <v>200</v>
      </c>
      <c r="BA82" s="2">
        <f t="shared" si="46"/>
        <v>1282.5999999999999</v>
      </c>
      <c r="BB82" s="2">
        <v>0</v>
      </c>
      <c r="BC82" s="26"/>
      <c r="BD82" s="2">
        <v>100</v>
      </c>
      <c r="BE82" s="2">
        <v>100</v>
      </c>
      <c r="BF82" s="2">
        <v>0</v>
      </c>
      <c r="BG82" s="2">
        <v>0</v>
      </c>
      <c r="BH82" s="8">
        <f t="shared" si="63"/>
        <v>200</v>
      </c>
      <c r="BI82" s="22">
        <f t="shared" si="64"/>
        <v>15411.74</v>
      </c>
    </row>
    <row r="83" spans="1:61" s="23" customFormat="1" ht="23.1" customHeight="1" x14ac:dyDescent="0.35">
      <c r="A83" s="3"/>
      <c r="B83" s="28"/>
      <c r="C83" s="25"/>
      <c r="D83" s="2"/>
      <c r="E83" s="2"/>
      <c r="F83" s="2">
        <f t="shared" si="42"/>
        <v>0</v>
      </c>
      <c r="G83" s="2"/>
      <c r="H83" s="2"/>
      <c r="I83" s="2">
        <f t="shared" si="43"/>
        <v>0</v>
      </c>
      <c r="J83" s="2">
        <f t="shared" si="36"/>
        <v>0</v>
      </c>
      <c r="K83" s="111">
        <f t="shared" si="48"/>
        <v>0</v>
      </c>
      <c r="L83" s="6"/>
      <c r="M83" s="6"/>
      <c r="N83" s="6"/>
      <c r="O83" s="2">
        <f t="shared" si="49"/>
        <v>0</v>
      </c>
      <c r="P83" s="7"/>
      <c r="Q83" s="2">
        <f t="shared" si="50"/>
        <v>0</v>
      </c>
      <c r="R83" s="2">
        <f t="shared" si="51"/>
        <v>0</v>
      </c>
      <c r="S83" s="2">
        <f t="shared" si="44"/>
        <v>0</v>
      </c>
      <c r="T83" s="8">
        <f t="shared" si="52"/>
        <v>0</v>
      </c>
      <c r="U83" s="9">
        <f t="shared" si="53"/>
        <v>0</v>
      </c>
      <c r="V83" s="10">
        <f t="shared" si="54"/>
        <v>0</v>
      </c>
      <c r="W83" s="11">
        <f t="shared" si="55"/>
        <v>0</v>
      </c>
      <c r="X83" s="12"/>
      <c r="Y83" s="12"/>
      <c r="Z83" s="195"/>
      <c r="AA83" s="196"/>
      <c r="AB83" s="14">
        <f t="shared" si="56"/>
        <v>0</v>
      </c>
      <c r="AC83" s="2"/>
      <c r="AD83" s="16"/>
      <c r="AE83" s="2">
        <f t="shared" si="45"/>
        <v>0</v>
      </c>
      <c r="AF83" s="27"/>
      <c r="AG83" s="18">
        <f t="shared" si="57"/>
        <v>0</v>
      </c>
      <c r="AH83" s="19">
        <f t="shared" si="58"/>
        <v>0</v>
      </c>
      <c r="AI83" s="3"/>
      <c r="AJ83" s="28"/>
      <c r="AK83" s="25"/>
      <c r="AL83" s="7">
        <f t="shared" si="59"/>
        <v>0</v>
      </c>
      <c r="AM83" s="15">
        <f t="shared" si="60"/>
        <v>0</v>
      </c>
      <c r="AN83" s="2"/>
      <c r="AO83" s="2"/>
      <c r="AP83" s="2"/>
      <c r="AQ83" s="2"/>
      <c r="AR83" s="2"/>
      <c r="AS83" s="2"/>
      <c r="AT83" s="2"/>
      <c r="AU83" s="2"/>
      <c r="AV83" s="2">
        <f t="shared" si="61"/>
        <v>0</v>
      </c>
      <c r="AW83" s="21"/>
      <c r="AX83" s="21"/>
      <c r="AY83" s="2"/>
      <c r="AZ83" s="2">
        <f t="shared" si="62"/>
        <v>0</v>
      </c>
      <c r="BA83" s="2">
        <f t="shared" si="46"/>
        <v>0</v>
      </c>
      <c r="BB83" s="2"/>
      <c r="BC83" s="2"/>
      <c r="BD83" s="2"/>
      <c r="BE83" s="2"/>
      <c r="BF83" s="2"/>
      <c r="BG83" s="2"/>
      <c r="BH83" s="8">
        <f t="shared" si="63"/>
        <v>0</v>
      </c>
      <c r="BI83" s="22">
        <f t="shared" si="64"/>
        <v>0</v>
      </c>
    </row>
    <row r="84" spans="1:61" s="23" customFormat="1" ht="23.1" customHeight="1" x14ac:dyDescent="0.35">
      <c r="A84" s="3">
        <v>37</v>
      </c>
      <c r="B84" s="28" t="s">
        <v>138</v>
      </c>
      <c r="C84" s="25" t="s">
        <v>153</v>
      </c>
      <c r="D84" s="2">
        <v>17553</v>
      </c>
      <c r="E84" s="2">
        <v>702</v>
      </c>
      <c r="F84" s="2">
        <f t="shared" si="42"/>
        <v>18255</v>
      </c>
      <c r="G84" s="2">
        <v>702</v>
      </c>
      <c r="H84" s="2"/>
      <c r="I84" s="2">
        <f t="shared" si="43"/>
        <v>18957</v>
      </c>
      <c r="J84" s="2">
        <f t="shared" si="36"/>
        <v>18957</v>
      </c>
      <c r="K84" s="111">
        <f t="shared" si="48"/>
        <v>0</v>
      </c>
      <c r="L84" s="6">
        <v>0</v>
      </c>
      <c r="M84" s="6">
        <v>0</v>
      </c>
      <c r="N84" s="6">
        <v>0</v>
      </c>
      <c r="O84" s="2">
        <f t="shared" si="49"/>
        <v>18957</v>
      </c>
      <c r="P84" s="7"/>
      <c r="Q84" s="2">
        <f t="shared" si="50"/>
        <v>3275.72</v>
      </c>
      <c r="R84" s="2">
        <f t="shared" si="51"/>
        <v>200</v>
      </c>
      <c r="S84" s="2">
        <f t="shared" si="44"/>
        <v>473.92</v>
      </c>
      <c r="T84" s="8">
        <f t="shared" si="52"/>
        <v>6828.8899999999994</v>
      </c>
      <c r="U84" s="9">
        <f t="shared" si="53"/>
        <v>10778.53</v>
      </c>
      <c r="V84" s="10">
        <f t="shared" si="54"/>
        <v>4089</v>
      </c>
      <c r="W84" s="11">
        <f t="shared" si="55"/>
        <v>4089.4699999999993</v>
      </c>
      <c r="X84" s="12"/>
      <c r="Y84" s="12"/>
      <c r="Z84" s="195"/>
      <c r="AA84" s="196">
        <v>37</v>
      </c>
      <c r="AB84" s="14">
        <f t="shared" si="56"/>
        <v>2274.8399999999997</v>
      </c>
      <c r="AC84" s="15"/>
      <c r="AD84" s="2">
        <v>100</v>
      </c>
      <c r="AE84" s="2">
        <f t="shared" si="45"/>
        <v>473.93</v>
      </c>
      <c r="AF84" s="17">
        <v>200</v>
      </c>
      <c r="AG84" s="18">
        <f t="shared" si="57"/>
        <v>8178.4699999999993</v>
      </c>
      <c r="AH84" s="19">
        <f t="shared" si="58"/>
        <v>4089.2349999999997</v>
      </c>
      <c r="AI84" s="3">
        <v>37</v>
      </c>
      <c r="AJ84" s="28" t="s">
        <v>138</v>
      </c>
      <c r="AK84" s="25" t="s">
        <v>153</v>
      </c>
      <c r="AL84" s="7">
        <f t="shared" si="59"/>
        <v>0</v>
      </c>
      <c r="AM84" s="15">
        <f t="shared" si="60"/>
        <v>1706.1299999999999</v>
      </c>
      <c r="AN84" s="2"/>
      <c r="AO84" s="2"/>
      <c r="AP84" s="2"/>
      <c r="AQ84" s="2"/>
      <c r="AR84" s="2"/>
      <c r="AS84" s="2">
        <v>619.59</v>
      </c>
      <c r="AT84" s="2">
        <v>950</v>
      </c>
      <c r="AU84" s="2"/>
      <c r="AV84" s="2">
        <f t="shared" si="61"/>
        <v>3275.72</v>
      </c>
      <c r="AW84" s="21">
        <v>200</v>
      </c>
      <c r="AX84" s="21"/>
      <c r="AY84" s="2"/>
      <c r="AZ84" s="2">
        <f t="shared" si="62"/>
        <v>200</v>
      </c>
      <c r="BA84" s="2">
        <f t="shared" si="46"/>
        <v>473.92</v>
      </c>
      <c r="BB84" s="2"/>
      <c r="BC84" s="2">
        <v>6615.61</v>
      </c>
      <c r="BD84" s="2"/>
      <c r="BE84" s="2">
        <v>213.28</v>
      </c>
      <c r="BF84" s="2"/>
      <c r="BG84" s="2"/>
      <c r="BH84" s="8">
        <f t="shared" si="63"/>
        <v>6828.8899999999994</v>
      </c>
      <c r="BI84" s="22">
        <f t="shared" si="64"/>
        <v>10778.529999999999</v>
      </c>
    </row>
    <row r="85" spans="1:61" s="23" customFormat="1" ht="23.1" customHeight="1" x14ac:dyDescent="0.35">
      <c r="A85" s="3"/>
      <c r="B85" s="28"/>
      <c r="C85" s="25" t="s">
        <v>154</v>
      </c>
      <c r="D85" s="2"/>
      <c r="E85" s="2"/>
      <c r="F85" s="2">
        <f t="shared" si="42"/>
        <v>0</v>
      </c>
      <c r="G85" s="2"/>
      <c r="H85" s="2"/>
      <c r="I85" s="2">
        <f t="shared" si="43"/>
        <v>0</v>
      </c>
      <c r="J85" s="2">
        <f t="shared" si="36"/>
        <v>0</v>
      </c>
      <c r="K85" s="111">
        <f t="shared" si="48"/>
        <v>0</v>
      </c>
      <c r="L85" s="6"/>
      <c r="M85" s="6"/>
      <c r="N85" s="6"/>
      <c r="O85" s="2">
        <f t="shared" si="49"/>
        <v>0</v>
      </c>
      <c r="P85" s="7"/>
      <c r="Q85" s="2">
        <f t="shared" si="50"/>
        <v>0</v>
      </c>
      <c r="R85" s="2">
        <f t="shared" si="51"/>
        <v>0</v>
      </c>
      <c r="S85" s="2">
        <f t="shared" si="44"/>
        <v>0</v>
      </c>
      <c r="T85" s="8">
        <f t="shared" si="52"/>
        <v>0</v>
      </c>
      <c r="U85" s="9">
        <f t="shared" si="53"/>
        <v>0</v>
      </c>
      <c r="V85" s="10">
        <f t="shared" si="54"/>
        <v>0</v>
      </c>
      <c r="W85" s="11">
        <f t="shared" si="55"/>
        <v>0</v>
      </c>
      <c r="X85" s="12"/>
      <c r="Y85" s="12"/>
      <c r="Z85" s="195"/>
      <c r="AA85" s="196"/>
      <c r="AB85" s="14">
        <f t="shared" si="56"/>
        <v>0</v>
      </c>
      <c r="AC85" s="15"/>
      <c r="AD85" s="2">
        <f>J85*1%</f>
        <v>0</v>
      </c>
      <c r="AE85" s="2">
        <f t="shared" si="45"/>
        <v>0</v>
      </c>
      <c r="AF85" s="27"/>
      <c r="AG85" s="18">
        <f t="shared" si="57"/>
        <v>0</v>
      </c>
      <c r="AH85" s="19">
        <f t="shared" si="58"/>
        <v>0</v>
      </c>
      <c r="AI85" s="3"/>
      <c r="AJ85" s="28"/>
      <c r="AK85" s="25" t="s">
        <v>154</v>
      </c>
      <c r="AL85" s="7">
        <f t="shared" si="59"/>
        <v>0</v>
      </c>
      <c r="AM85" s="15">
        <f t="shared" si="60"/>
        <v>0</v>
      </c>
      <c r="AN85" s="2"/>
      <c r="AO85" s="2"/>
      <c r="AP85" s="2"/>
      <c r="AQ85" s="2"/>
      <c r="AR85" s="2"/>
      <c r="AS85" s="2"/>
      <c r="AT85" s="2"/>
      <c r="AU85" s="2"/>
      <c r="AV85" s="2">
        <f t="shared" si="61"/>
        <v>0</v>
      </c>
      <c r="AW85" s="21"/>
      <c r="AX85" s="21"/>
      <c r="AY85" s="2"/>
      <c r="AZ85" s="2">
        <f t="shared" si="62"/>
        <v>0</v>
      </c>
      <c r="BA85" s="2">
        <f t="shared" si="46"/>
        <v>0</v>
      </c>
      <c r="BB85" s="2"/>
      <c r="BC85" s="2"/>
      <c r="BD85" s="2"/>
      <c r="BE85" s="2"/>
      <c r="BF85" s="2"/>
      <c r="BG85" s="2"/>
      <c r="BH85" s="8">
        <f t="shared" si="63"/>
        <v>0</v>
      </c>
      <c r="BI85" s="22">
        <f t="shared" si="64"/>
        <v>0</v>
      </c>
    </row>
    <row r="86" spans="1:61" s="23" customFormat="1" ht="23.1" customHeight="1" x14ac:dyDescent="0.35">
      <c r="A86" s="3">
        <v>38</v>
      </c>
      <c r="B86" s="4" t="s">
        <v>54</v>
      </c>
      <c r="C86" s="25" t="s">
        <v>79</v>
      </c>
      <c r="D86" s="2">
        <v>36619</v>
      </c>
      <c r="E86" s="2">
        <v>1794</v>
      </c>
      <c r="F86" s="2">
        <f t="shared" si="42"/>
        <v>38413</v>
      </c>
      <c r="G86" s="2">
        <v>1795</v>
      </c>
      <c r="H86" s="2">
        <v>0</v>
      </c>
      <c r="I86" s="2">
        <f t="shared" si="43"/>
        <v>40208</v>
      </c>
      <c r="J86" s="2">
        <f t="shared" si="36"/>
        <v>40208</v>
      </c>
      <c r="K86" s="111">
        <f t="shared" si="48"/>
        <v>0</v>
      </c>
      <c r="L86" s="6">
        <v>0</v>
      </c>
      <c r="M86" s="6">
        <v>0</v>
      </c>
      <c r="N86" s="6">
        <v>0</v>
      </c>
      <c r="O86" s="2">
        <f t="shared" si="49"/>
        <v>40208</v>
      </c>
      <c r="P86" s="7">
        <v>2285.15</v>
      </c>
      <c r="Q86" s="2">
        <f t="shared" si="50"/>
        <v>10740.199999999999</v>
      </c>
      <c r="R86" s="2">
        <f t="shared" si="51"/>
        <v>1008.9</v>
      </c>
      <c r="S86" s="2">
        <f t="shared" si="44"/>
        <v>1005.2</v>
      </c>
      <c r="T86" s="8">
        <f t="shared" si="52"/>
        <v>8723.24</v>
      </c>
      <c r="U86" s="9">
        <f t="shared" si="53"/>
        <v>23762.69</v>
      </c>
      <c r="V86" s="10">
        <f t="shared" si="54"/>
        <v>8223</v>
      </c>
      <c r="W86" s="11">
        <f t="shared" si="55"/>
        <v>8222.3100000000013</v>
      </c>
      <c r="X86" s="12"/>
      <c r="Y86" s="12"/>
      <c r="Z86" s="195">
        <f t="shared" ref="Z86" si="66">ROUND(V86+W86,2)</f>
        <v>16445.310000000001</v>
      </c>
      <c r="AA86" s="196">
        <v>38</v>
      </c>
      <c r="AB86" s="14">
        <f t="shared" si="56"/>
        <v>4824.96</v>
      </c>
      <c r="AC86" s="15">
        <v>0</v>
      </c>
      <c r="AD86" s="16">
        <v>100</v>
      </c>
      <c r="AE86" s="2">
        <f t="shared" si="45"/>
        <v>1005.2</v>
      </c>
      <c r="AF86" s="17">
        <v>200</v>
      </c>
      <c r="AG86" s="18">
        <f t="shared" si="57"/>
        <v>16445.310000000001</v>
      </c>
      <c r="AH86" s="19">
        <f t="shared" si="58"/>
        <v>8222.6550000000007</v>
      </c>
      <c r="AI86" s="3">
        <v>38</v>
      </c>
      <c r="AJ86" s="4" t="s">
        <v>54</v>
      </c>
      <c r="AK86" s="25" t="s">
        <v>79</v>
      </c>
      <c r="AL86" s="7">
        <f t="shared" si="59"/>
        <v>2285.15</v>
      </c>
      <c r="AM86" s="15">
        <f t="shared" si="60"/>
        <v>3618.72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5065.92</v>
      </c>
      <c r="AT86" s="2">
        <v>1400</v>
      </c>
      <c r="AU86" s="2">
        <v>655.56</v>
      </c>
      <c r="AV86" s="2">
        <f t="shared" si="61"/>
        <v>10740.199999999999</v>
      </c>
      <c r="AW86" s="21">
        <v>200</v>
      </c>
      <c r="AX86" s="21"/>
      <c r="AY86" s="2">
        <v>808.9</v>
      </c>
      <c r="AZ86" s="2">
        <f t="shared" si="62"/>
        <v>1008.9</v>
      </c>
      <c r="BA86" s="2">
        <f t="shared" si="46"/>
        <v>1005.2</v>
      </c>
      <c r="BB86" s="2">
        <v>0</v>
      </c>
      <c r="BC86" s="2">
        <v>8523.24</v>
      </c>
      <c r="BD86" s="2">
        <v>100</v>
      </c>
      <c r="BE86" s="2">
        <v>100</v>
      </c>
      <c r="BF86" s="2">
        <v>0</v>
      </c>
      <c r="BG86" s="2">
        <v>0</v>
      </c>
      <c r="BH86" s="8">
        <f t="shared" si="63"/>
        <v>8723.24</v>
      </c>
      <c r="BI86" s="22">
        <f t="shared" si="64"/>
        <v>23762.69</v>
      </c>
    </row>
    <row r="87" spans="1:61" s="23" customFormat="1" ht="23.1" customHeight="1" x14ac:dyDescent="0.35">
      <c r="A87" s="3"/>
      <c r="B87" s="28"/>
      <c r="C87" s="25"/>
      <c r="D87" s="2"/>
      <c r="E87" s="2"/>
      <c r="F87" s="2">
        <f t="shared" si="42"/>
        <v>0</v>
      </c>
      <c r="G87" s="2"/>
      <c r="H87" s="2"/>
      <c r="I87" s="2">
        <f t="shared" si="43"/>
        <v>0</v>
      </c>
      <c r="J87" s="2">
        <f t="shared" si="36"/>
        <v>0</v>
      </c>
      <c r="K87" s="111">
        <f t="shared" si="48"/>
        <v>0</v>
      </c>
      <c r="L87" s="6"/>
      <c r="M87" s="6"/>
      <c r="N87" s="6"/>
      <c r="O87" s="2">
        <f t="shared" si="49"/>
        <v>0</v>
      </c>
      <c r="P87" s="7"/>
      <c r="Q87" s="2">
        <f t="shared" si="50"/>
        <v>0</v>
      </c>
      <c r="R87" s="2">
        <f t="shared" si="51"/>
        <v>0</v>
      </c>
      <c r="S87" s="2">
        <f t="shared" si="44"/>
        <v>0</v>
      </c>
      <c r="T87" s="8">
        <f t="shared" si="52"/>
        <v>0</v>
      </c>
      <c r="U87" s="9">
        <f t="shared" si="53"/>
        <v>0</v>
      </c>
      <c r="V87" s="10">
        <f t="shared" si="54"/>
        <v>0</v>
      </c>
      <c r="W87" s="11">
        <f t="shared" si="55"/>
        <v>0</v>
      </c>
      <c r="X87" s="12"/>
      <c r="Y87" s="12"/>
      <c r="Z87" s="195"/>
      <c r="AA87" s="196"/>
      <c r="AB87" s="14">
        <f t="shared" si="56"/>
        <v>0</v>
      </c>
      <c r="AC87" s="2"/>
      <c r="AD87" s="33"/>
      <c r="AE87" s="2">
        <f t="shared" si="45"/>
        <v>0</v>
      </c>
      <c r="AF87" s="27"/>
      <c r="AG87" s="18">
        <f t="shared" si="57"/>
        <v>0</v>
      </c>
      <c r="AH87" s="19">
        <f t="shared" si="58"/>
        <v>0</v>
      </c>
      <c r="AI87" s="3"/>
      <c r="AJ87" s="28"/>
      <c r="AK87" s="25"/>
      <c r="AL87" s="7">
        <f t="shared" si="59"/>
        <v>0</v>
      </c>
      <c r="AM87" s="15">
        <f t="shared" si="60"/>
        <v>0</v>
      </c>
      <c r="AN87" s="2"/>
      <c r="AO87" s="2"/>
      <c r="AP87" s="2"/>
      <c r="AQ87" s="2"/>
      <c r="AR87" s="2"/>
      <c r="AS87" s="2"/>
      <c r="AT87" s="2"/>
      <c r="AU87" s="2"/>
      <c r="AV87" s="2">
        <f t="shared" si="61"/>
        <v>0</v>
      </c>
      <c r="AW87" s="21"/>
      <c r="AX87" s="21"/>
      <c r="AY87" s="2"/>
      <c r="AZ87" s="2">
        <f t="shared" si="62"/>
        <v>0</v>
      </c>
      <c r="BA87" s="2">
        <f t="shared" si="46"/>
        <v>0</v>
      </c>
      <c r="BB87" s="2"/>
      <c r="BC87" s="2"/>
      <c r="BD87" s="2"/>
      <c r="BE87" s="2"/>
      <c r="BF87" s="2"/>
      <c r="BG87" s="2"/>
      <c r="BH87" s="8">
        <f t="shared" si="63"/>
        <v>0</v>
      </c>
      <c r="BI87" s="22">
        <f t="shared" si="64"/>
        <v>0</v>
      </c>
    </row>
    <row r="88" spans="1:61" s="23" customFormat="1" ht="23.1" customHeight="1" x14ac:dyDescent="0.35">
      <c r="A88" s="3">
        <v>39</v>
      </c>
      <c r="B88" s="28" t="s">
        <v>55</v>
      </c>
      <c r="C88" s="25" t="s">
        <v>56</v>
      </c>
      <c r="D88" s="2">
        <v>66873</v>
      </c>
      <c r="E88" s="2">
        <v>3143</v>
      </c>
      <c r="F88" s="2">
        <f t="shared" si="42"/>
        <v>70016</v>
      </c>
      <c r="G88" s="2">
        <v>3008</v>
      </c>
      <c r="H88" s="2">
        <v>0</v>
      </c>
      <c r="I88" s="2">
        <f t="shared" si="43"/>
        <v>73024</v>
      </c>
      <c r="J88" s="2">
        <f t="shared" si="36"/>
        <v>73024</v>
      </c>
      <c r="K88" s="111">
        <f t="shared" si="48"/>
        <v>0</v>
      </c>
      <c r="L88" s="6">
        <v>0</v>
      </c>
      <c r="M88" s="6">
        <v>0</v>
      </c>
      <c r="N88" s="6">
        <v>0</v>
      </c>
      <c r="O88" s="2">
        <f t="shared" si="49"/>
        <v>73024</v>
      </c>
      <c r="P88" s="7">
        <v>9149.23</v>
      </c>
      <c r="Q88" s="2">
        <f t="shared" si="50"/>
        <v>19476.63</v>
      </c>
      <c r="R88" s="2">
        <f t="shared" si="51"/>
        <v>200</v>
      </c>
      <c r="S88" s="2">
        <f t="shared" si="44"/>
        <v>1825.6</v>
      </c>
      <c r="T88" s="8">
        <f t="shared" si="52"/>
        <v>2269.5</v>
      </c>
      <c r="U88" s="9">
        <f t="shared" si="53"/>
        <v>32920.959999999999</v>
      </c>
      <c r="V88" s="10">
        <f t="shared" si="54"/>
        <v>20052</v>
      </c>
      <c r="W88" s="11">
        <f t="shared" si="55"/>
        <v>20051.04</v>
      </c>
      <c r="X88" s="12"/>
      <c r="Y88" s="12"/>
      <c r="Z88" s="195">
        <f t="shared" ref="Z88" si="67">ROUND(V88+W88,2)</f>
        <v>40103.040000000001</v>
      </c>
      <c r="AA88" s="196">
        <v>39</v>
      </c>
      <c r="AB88" s="14">
        <f t="shared" si="56"/>
        <v>8762.8799999999992</v>
      </c>
      <c r="AC88" s="15">
        <v>0</v>
      </c>
      <c r="AD88" s="16">
        <v>100</v>
      </c>
      <c r="AE88" s="2">
        <f t="shared" si="45"/>
        <v>1825.6</v>
      </c>
      <c r="AF88" s="17">
        <v>200</v>
      </c>
      <c r="AG88" s="18">
        <f t="shared" si="57"/>
        <v>40103.040000000001</v>
      </c>
      <c r="AH88" s="19">
        <f t="shared" si="58"/>
        <v>20051.52</v>
      </c>
      <c r="AI88" s="3">
        <v>39</v>
      </c>
      <c r="AJ88" s="28" t="s">
        <v>55</v>
      </c>
      <c r="AK88" s="25" t="s">
        <v>56</v>
      </c>
      <c r="AL88" s="7">
        <f t="shared" si="59"/>
        <v>9149.23</v>
      </c>
      <c r="AM88" s="15">
        <f t="shared" si="60"/>
        <v>6572.16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12248.91</v>
      </c>
      <c r="AT88" s="2"/>
      <c r="AU88" s="2">
        <v>655.56</v>
      </c>
      <c r="AV88" s="2">
        <f t="shared" si="61"/>
        <v>19476.63</v>
      </c>
      <c r="AW88" s="21">
        <v>200</v>
      </c>
      <c r="AX88" s="21"/>
      <c r="AY88" s="2">
        <v>0</v>
      </c>
      <c r="AZ88" s="2">
        <f t="shared" si="62"/>
        <v>200</v>
      </c>
      <c r="BA88" s="2">
        <f t="shared" si="46"/>
        <v>1825.6</v>
      </c>
      <c r="BB88" s="2"/>
      <c r="BC88" s="26"/>
      <c r="BD88" s="2">
        <v>2169.5</v>
      </c>
      <c r="BE88" s="2">
        <v>100</v>
      </c>
      <c r="BF88" s="2">
        <v>0</v>
      </c>
      <c r="BG88" s="2">
        <v>0</v>
      </c>
      <c r="BH88" s="8">
        <f t="shared" si="63"/>
        <v>2269.5</v>
      </c>
      <c r="BI88" s="22">
        <f t="shared" si="64"/>
        <v>32920.959999999999</v>
      </c>
    </row>
    <row r="89" spans="1:61" s="23" customFormat="1" ht="23.1" customHeight="1" x14ac:dyDescent="0.35">
      <c r="A89" s="3"/>
      <c r="B89" s="28"/>
      <c r="C89" s="25"/>
      <c r="D89" s="2"/>
      <c r="E89" s="2"/>
      <c r="F89" s="2">
        <f t="shared" si="42"/>
        <v>0</v>
      </c>
      <c r="G89" s="2"/>
      <c r="H89" s="2"/>
      <c r="I89" s="2">
        <f t="shared" si="43"/>
        <v>0</v>
      </c>
      <c r="J89" s="2">
        <f t="shared" si="36"/>
        <v>0</v>
      </c>
      <c r="K89" s="111">
        <f t="shared" si="48"/>
        <v>0</v>
      </c>
      <c r="L89" s="6"/>
      <c r="M89" s="6"/>
      <c r="N89" s="6"/>
      <c r="O89" s="2">
        <f t="shared" si="49"/>
        <v>0</v>
      </c>
      <c r="P89" s="162"/>
      <c r="Q89" s="2">
        <f t="shared" si="50"/>
        <v>0</v>
      </c>
      <c r="R89" s="2">
        <f t="shared" si="51"/>
        <v>0</v>
      </c>
      <c r="S89" s="2">
        <f t="shared" si="44"/>
        <v>0</v>
      </c>
      <c r="T89" s="8">
        <f t="shared" si="52"/>
        <v>0</v>
      </c>
      <c r="U89" s="9">
        <f t="shared" si="53"/>
        <v>0</v>
      </c>
      <c r="V89" s="10">
        <f t="shared" si="54"/>
        <v>0</v>
      </c>
      <c r="W89" s="11">
        <f t="shared" si="55"/>
        <v>0</v>
      </c>
      <c r="X89" s="12"/>
      <c r="Y89" s="12"/>
      <c r="Z89" s="195"/>
      <c r="AA89" s="196"/>
      <c r="AB89" s="14">
        <f t="shared" si="56"/>
        <v>0</v>
      </c>
      <c r="AC89" s="2"/>
      <c r="AD89" s="16"/>
      <c r="AE89" s="2">
        <f t="shared" si="45"/>
        <v>0</v>
      </c>
      <c r="AF89" s="27"/>
      <c r="AG89" s="18">
        <f t="shared" si="57"/>
        <v>0</v>
      </c>
      <c r="AH89" s="19">
        <f t="shared" si="58"/>
        <v>0</v>
      </c>
      <c r="AI89" s="3"/>
      <c r="AJ89" s="28"/>
      <c r="AK89" s="25"/>
      <c r="AL89" s="7">
        <f t="shared" si="59"/>
        <v>0</v>
      </c>
      <c r="AM89" s="15">
        <f t="shared" si="60"/>
        <v>0</v>
      </c>
      <c r="AN89" s="2"/>
      <c r="AO89" s="2"/>
      <c r="AP89" s="2"/>
      <c r="AQ89" s="2"/>
      <c r="AR89" s="2"/>
      <c r="AS89" s="2"/>
      <c r="AT89" s="2"/>
      <c r="AU89" s="2"/>
      <c r="AV89" s="2">
        <f t="shared" si="61"/>
        <v>0</v>
      </c>
      <c r="AW89" s="21"/>
      <c r="AX89" s="21"/>
      <c r="AY89" s="2"/>
      <c r="AZ89" s="2">
        <f t="shared" si="62"/>
        <v>0</v>
      </c>
      <c r="BA89" s="2">
        <f t="shared" si="46"/>
        <v>0</v>
      </c>
      <c r="BB89" s="2"/>
      <c r="BC89" s="2"/>
      <c r="BD89" s="2"/>
      <c r="BE89" s="2"/>
      <c r="BF89" s="2"/>
      <c r="BG89" s="2"/>
      <c r="BH89" s="8">
        <f t="shared" si="63"/>
        <v>0</v>
      </c>
      <c r="BI89" s="22">
        <f t="shared" si="64"/>
        <v>0</v>
      </c>
    </row>
    <row r="90" spans="1:61" s="23" customFormat="1" ht="23.1" customHeight="1" x14ac:dyDescent="0.35">
      <c r="A90" s="3">
        <v>40</v>
      </c>
      <c r="B90" s="4" t="s">
        <v>57</v>
      </c>
      <c r="C90" s="25" t="s">
        <v>58</v>
      </c>
      <c r="D90" s="2">
        <v>23565</v>
      </c>
      <c r="E90" s="2">
        <v>1225</v>
      </c>
      <c r="F90" s="2">
        <f t="shared" si="42"/>
        <v>24790</v>
      </c>
      <c r="G90" s="2">
        <v>1206</v>
      </c>
      <c r="H90" s="2">
        <v>0</v>
      </c>
      <c r="I90" s="2">
        <f t="shared" si="43"/>
        <v>25996</v>
      </c>
      <c r="J90" s="2">
        <f t="shared" si="36"/>
        <v>25996</v>
      </c>
      <c r="K90" s="111">
        <f t="shared" si="48"/>
        <v>0</v>
      </c>
      <c r="L90" s="6">
        <v>0</v>
      </c>
      <c r="M90" s="6">
        <v>0</v>
      </c>
      <c r="N90" s="6">
        <v>0</v>
      </c>
      <c r="O90" s="2">
        <f t="shared" si="49"/>
        <v>25996</v>
      </c>
      <c r="P90" s="7">
        <v>295.97000000000003</v>
      </c>
      <c r="Q90" s="2">
        <f t="shared" si="50"/>
        <v>6161.77</v>
      </c>
      <c r="R90" s="2">
        <f t="shared" si="51"/>
        <v>200</v>
      </c>
      <c r="S90" s="2">
        <f t="shared" si="44"/>
        <v>649.9</v>
      </c>
      <c r="T90" s="8">
        <f t="shared" si="52"/>
        <v>100</v>
      </c>
      <c r="U90" s="9">
        <f t="shared" si="53"/>
        <v>7407.64</v>
      </c>
      <c r="V90" s="10">
        <f t="shared" si="54"/>
        <v>9294</v>
      </c>
      <c r="W90" s="11">
        <f t="shared" si="55"/>
        <v>9294.36</v>
      </c>
      <c r="X90" s="12"/>
      <c r="Y90" s="12"/>
      <c r="Z90" s="195">
        <f t="shared" ref="Z90" si="68">ROUND(V90+W90,2)</f>
        <v>18588.36</v>
      </c>
      <c r="AA90" s="196">
        <v>40</v>
      </c>
      <c r="AB90" s="14">
        <f t="shared" si="56"/>
        <v>3119.52</v>
      </c>
      <c r="AC90" s="15">
        <v>0</v>
      </c>
      <c r="AD90" s="16">
        <v>100</v>
      </c>
      <c r="AE90" s="2">
        <f t="shared" si="45"/>
        <v>649.9</v>
      </c>
      <c r="AF90" s="17">
        <v>200</v>
      </c>
      <c r="AG90" s="18">
        <f t="shared" si="57"/>
        <v>18588.36</v>
      </c>
      <c r="AH90" s="19">
        <f t="shared" si="58"/>
        <v>9294.18</v>
      </c>
      <c r="AI90" s="3">
        <v>40</v>
      </c>
      <c r="AJ90" s="4" t="s">
        <v>57</v>
      </c>
      <c r="AK90" s="25" t="s">
        <v>58</v>
      </c>
      <c r="AL90" s="7">
        <f t="shared" si="59"/>
        <v>295.97000000000003</v>
      </c>
      <c r="AM90" s="15">
        <f t="shared" si="60"/>
        <v>2339.64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3822.13</v>
      </c>
      <c r="AT90" s="2"/>
      <c r="AU90" s="2">
        <v>0</v>
      </c>
      <c r="AV90" s="2">
        <f t="shared" si="61"/>
        <v>6161.77</v>
      </c>
      <c r="AW90" s="21">
        <v>200</v>
      </c>
      <c r="AX90" s="21"/>
      <c r="AY90" s="2">
        <v>0</v>
      </c>
      <c r="AZ90" s="2">
        <f t="shared" si="62"/>
        <v>200</v>
      </c>
      <c r="BA90" s="2">
        <f t="shared" si="46"/>
        <v>649.9</v>
      </c>
      <c r="BB90" s="2">
        <v>0</v>
      </c>
      <c r="BC90" s="2">
        <v>0</v>
      </c>
      <c r="BD90" s="2">
        <v>0</v>
      </c>
      <c r="BE90" s="2">
        <v>100</v>
      </c>
      <c r="BF90" s="2">
        <v>0</v>
      </c>
      <c r="BG90" s="2">
        <v>0</v>
      </c>
      <c r="BH90" s="8">
        <f t="shared" si="63"/>
        <v>100</v>
      </c>
      <c r="BI90" s="22">
        <f t="shared" si="64"/>
        <v>7407.64</v>
      </c>
    </row>
    <row r="91" spans="1:61" s="23" customFormat="1" ht="23.1" customHeight="1" x14ac:dyDescent="0.35">
      <c r="A91" s="3"/>
      <c r="B91" s="28"/>
      <c r="C91" s="25"/>
      <c r="D91" s="2"/>
      <c r="E91" s="2"/>
      <c r="F91" s="2">
        <f t="shared" si="42"/>
        <v>0</v>
      </c>
      <c r="G91" s="2"/>
      <c r="H91" s="2"/>
      <c r="I91" s="2">
        <f t="shared" si="43"/>
        <v>0</v>
      </c>
      <c r="J91" s="2">
        <f t="shared" si="36"/>
        <v>0</v>
      </c>
      <c r="K91" s="111">
        <f t="shared" si="48"/>
        <v>0</v>
      </c>
      <c r="L91" s="6"/>
      <c r="M91" s="6"/>
      <c r="N91" s="6"/>
      <c r="O91" s="2">
        <f t="shared" si="49"/>
        <v>0</v>
      </c>
      <c r="P91" s="7"/>
      <c r="Q91" s="2">
        <f t="shared" si="50"/>
        <v>0</v>
      </c>
      <c r="R91" s="2">
        <f t="shared" si="51"/>
        <v>0</v>
      </c>
      <c r="S91" s="2">
        <f t="shared" si="44"/>
        <v>0</v>
      </c>
      <c r="T91" s="8">
        <f t="shared" si="52"/>
        <v>0</v>
      </c>
      <c r="U91" s="9">
        <f t="shared" si="53"/>
        <v>0</v>
      </c>
      <c r="V91" s="10">
        <f t="shared" si="54"/>
        <v>0</v>
      </c>
      <c r="W91" s="11">
        <f t="shared" si="55"/>
        <v>0</v>
      </c>
      <c r="X91" s="12"/>
      <c r="Y91" s="12"/>
      <c r="Z91" s="195"/>
      <c r="AA91" s="196"/>
      <c r="AB91" s="14">
        <f t="shared" si="56"/>
        <v>0</v>
      </c>
      <c r="AC91" s="2"/>
      <c r="AD91" s="16"/>
      <c r="AE91" s="2">
        <f t="shared" si="45"/>
        <v>0</v>
      </c>
      <c r="AF91" s="27"/>
      <c r="AG91" s="18">
        <f t="shared" si="57"/>
        <v>0</v>
      </c>
      <c r="AH91" s="19">
        <f t="shared" si="58"/>
        <v>0</v>
      </c>
      <c r="AI91" s="3"/>
      <c r="AJ91" s="28"/>
      <c r="AK91" s="25"/>
      <c r="AL91" s="7">
        <f t="shared" si="59"/>
        <v>0</v>
      </c>
      <c r="AM91" s="15">
        <f t="shared" si="60"/>
        <v>0</v>
      </c>
      <c r="AN91" s="2"/>
      <c r="AO91" s="2"/>
      <c r="AP91" s="2"/>
      <c r="AQ91" s="2"/>
      <c r="AR91" s="2"/>
      <c r="AS91" s="2"/>
      <c r="AT91" s="2"/>
      <c r="AU91" s="2"/>
      <c r="AV91" s="2">
        <f t="shared" si="61"/>
        <v>0</v>
      </c>
      <c r="AW91" s="21"/>
      <c r="AX91" s="21"/>
      <c r="AY91" s="2"/>
      <c r="AZ91" s="2">
        <f t="shared" si="62"/>
        <v>0</v>
      </c>
      <c r="BA91" s="2">
        <f t="shared" si="46"/>
        <v>0</v>
      </c>
      <c r="BB91" s="2"/>
      <c r="BC91" s="2"/>
      <c r="BD91" s="2"/>
      <c r="BE91" s="2"/>
      <c r="BF91" s="2"/>
      <c r="BG91" s="2"/>
      <c r="BH91" s="8">
        <f t="shared" si="63"/>
        <v>0</v>
      </c>
      <c r="BI91" s="22">
        <f t="shared" si="64"/>
        <v>0</v>
      </c>
    </row>
    <row r="92" spans="1:61" s="23" customFormat="1" ht="23.1" customHeight="1" x14ac:dyDescent="0.35">
      <c r="A92" s="3">
        <v>41</v>
      </c>
      <c r="B92" s="28" t="s">
        <v>139</v>
      </c>
      <c r="C92" s="25" t="s">
        <v>153</v>
      </c>
      <c r="D92" s="2">
        <v>19744</v>
      </c>
      <c r="E92" s="2">
        <v>790</v>
      </c>
      <c r="F92" s="2">
        <f t="shared" si="42"/>
        <v>20534</v>
      </c>
      <c r="G92" s="2">
        <v>914</v>
      </c>
      <c r="H92" s="2"/>
      <c r="I92" s="2">
        <f t="shared" si="43"/>
        <v>21448</v>
      </c>
      <c r="J92" s="2">
        <f t="shared" si="36"/>
        <v>21448</v>
      </c>
      <c r="K92" s="111">
        <f t="shared" si="48"/>
        <v>0</v>
      </c>
      <c r="L92" s="6">
        <v>0</v>
      </c>
      <c r="M92" s="6">
        <v>0</v>
      </c>
      <c r="N92" s="6">
        <v>0</v>
      </c>
      <c r="O92" s="2">
        <f t="shared" si="49"/>
        <v>21448</v>
      </c>
      <c r="P92" s="7"/>
      <c r="Q92" s="2">
        <f t="shared" si="50"/>
        <v>3608.29</v>
      </c>
      <c r="R92" s="2">
        <f t="shared" si="51"/>
        <v>200</v>
      </c>
      <c r="S92" s="2">
        <f t="shared" si="44"/>
        <v>536.20000000000005</v>
      </c>
      <c r="T92" s="8">
        <f t="shared" si="52"/>
        <v>9286.85</v>
      </c>
      <c r="U92" s="9">
        <f t="shared" si="53"/>
        <v>13631.34</v>
      </c>
      <c r="V92" s="10">
        <f t="shared" si="54"/>
        <v>3908</v>
      </c>
      <c r="W92" s="11">
        <f t="shared" si="55"/>
        <v>3908.66</v>
      </c>
      <c r="X92" s="12"/>
      <c r="Y92" s="12"/>
      <c r="Z92" s="195"/>
      <c r="AA92" s="196">
        <v>41</v>
      </c>
      <c r="AB92" s="14">
        <f t="shared" si="56"/>
        <v>2573.7599999999998</v>
      </c>
      <c r="AC92" s="15"/>
      <c r="AD92" s="16">
        <v>100</v>
      </c>
      <c r="AE92" s="2">
        <f t="shared" si="45"/>
        <v>536.20000000000005</v>
      </c>
      <c r="AF92" s="17">
        <v>200</v>
      </c>
      <c r="AG92" s="18">
        <f t="shared" si="57"/>
        <v>7816.66</v>
      </c>
      <c r="AH92" s="19">
        <f t="shared" si="58"/>
        <v>3908.33</v>
      </c>
      <c r="AI92" s="3">
        <v>41</v>
      </c>
      <c r="AJ92" s="28" t="s">
        <v>139</v>
      </c>
      <c r="AK92" s="25" t="s">
        <v>153</v>
      </c>
      <c r="AL92" s="7">
        <f t="shared" si="59"/>
        <v>0</v>
      </c>
      <c r="AM92" s="15">
        <f t="shared" si="60"/>
        <v>1930.32</v>
      </c>
      <c r="AN92" s="2"/>
      <c r="AO92" s="2"/>
      <c r="AP92" s="2"/>
      <c r="AQ92" s="2"/>
      <c r="AR92" s="2"/>
      <c r="AS92" s="2">
        <v>727.97</v>
      </c>
      <c r="AT92" s="2">
        <v>950</v>
      </c>
      <c r="AU92" s="2"/>
      <c r="AV92" s="2">
        <f t="shared" si="61"/>
        <v>3608.29</v>
      </c>
      <c r="AW92" s="21">
        <v>200</v>
      </c>
      <c r="AX92" s="21"/>
      <c r="AY92" s="2"/>
      <c r="AZ92" s="2">
        <f t="shared" si="62"/>
        <v>200</v>
      </c>
      <c r="BA92" s="2">
        <f t="shared" si="46"/>
        <v>536.20000000000005</v>
      </c>
      <c r="BB92" s="2"/>
      <c r="BC92" s="2">
        <v>4545.57</v>
      </c>
      <c r="BD92" s="2">
        <v>4128</v>
      </c>
      <c r="BE92" s="2">
        <v>613.28</v>
      </c>
      <c r="BF92" s="2"/>
      <c r="BG92" s="2"/>
      <c r="BH92" s="8">
        <f t="shared" si="63"/>
        <v>9286.85</v>
      </c>
      <c r="BI92" s="22">
        <f t="shared" si="64"/>
        <v>13631.34</v>
      </c>
    </row>
    <row r="93" spans="1:61" s="23" customFormat="1" ht="23.1" customHeight="1" x14ac:dyDescent="0.35">
      <c r="A93" s="3"/>
      <c r="B93" s="28"/>
      <c r="C93" s="25" t="s">
        <v>159</v>
      </c>
      <c r="D93" s="2"/>
      <c r="E93" s="2"/>
      <c r="F93" s="2">
        <f t="shared" si="42"/>
        <v>0</v>
      </c>
      <c r="G93" s="2"/>
      <c r="H93" s="2"/>
      <c r="I93" s="2">
        <f t="shared" si="43"/>
        <v>0</v>
      </c>
      <c r="J93" s="2">
        <f t="shared" si="36"/>
        <v>0</v>
      </c>
      <c r="K93" s="111">
        <f t="shared" si="48"/>
        <v>0</v>
      </c>
      <c r="L93" s="6"/>
      <c r="M93" s="6"/>
      <c r="N93" s="6"/>
      <c r="O93" s="2">
        <f t="shared" si="49"/>
        <v>0</v>
      </c>
      <c r="P93" s="7"/>
      <c r="Q93" s="2">
        <f t="shared" si="50"/>
        <v>0</v>
      </c>
      <c r="R93" s="2">
        <f t="shared" si="51"/>
        <v>0</v>
      </c>
      <c r="S93" s="2">
        <f t="shared" si="44"/>
        <v>0</v>
      </c>
      <c r="T93" s="8">
        <f t="shared" si="52"/>
        <v>0</v>
      </c>
      <c r="U93" s="9">
        <f t="shared" si="53"/>
        <v>0</v>
      </c>
      <c r="V93" s="10">
        <f t="shared" si="54"/>
        <v>0</v>
      </c>
      <c r="W93" s="11">
        <f t="shared" si="55"/>
        <v>0</v>
      </c>
      <c r="X93" s="12"/>
      <c r="Y93" s="12"/>
      <c r="Z93" s="195"/>
      <c r="AA93" s="196"/>
      <c r="AB93" s="14">
        <f t="shared" si="56"/>
        <v>0</v>
      </c>
      <c r="AC93" s="15"/>
      <c r="AD93" s="16"/>
      <c r="AE93" s="2">
        <f t="shared" si="45"/>
        <v>0</v>
      </c>
      <c r="AF93" s="27"/>
      <c r="AG93" s="18">
        <f t="shared" si="57"/>
        <v>0</v>
      </c>
      <c r="AH93" s="19">
        <f t="shared" si="58"/>
        <v>0</v>
      </c>
      <c r="AI93" s="3"/>
      <c r="AJ93" s="28"/>
      <c r="AK93" s="25" t="s">
        <v>159</v>
      </c>
      <c r="AL93" s="7">
        <f t="shared" si="59"/>
        <v>0</v>
      </c>
      <c r="AM93" s="15">
        <f t="shared" si="60"/>
        <v>0</v>
      </c>
      <c r="AN93" s="2"/>
      <c r="AO93" s="2"/>
      <c r="AP93" s="2"/>
      <c r="AQ93" s="2"/>
      <c r="AR93" s="2"/>
      <c r="AS93" s="2"/>
      <c r="AT93" s="2"/>
      <c r="AU93" s="2"/>
      <c r="AV93" s="2">
        <f t="shared" si="61"/>
        <v>0</v>
      </c>
      <c r="AW93" s="21"/>
      <c r="AX93" s="21"/>
      <c r="AY93" s="2"/>
      <c r="AZ93" s="2">
        <f t="shared" si="62"/>
        <v>0</v>
      </c>
      <c r="BA93" s="2">
        <f t="shared" si="46"/>
        <v>0</v>
      </c>
      <c r="BB93" s="2"/>
      <c r="BC93" s="2"/>
      <c r="BD93" s="2"/>
      <c r="BE93" s="2"/>
      <c r="BF93" s="2"/>
      <c r="BG93" s="2"/>
      <c r="BH93" s="8">
        <f t="shared" si="63"/>
        <v>0</v>
      </c>
      <c r="BI93" s="22">
        <f t="shared" si="64"/>
        <v>0</v>
      </c>
    </row>
    <row r="94" spans="1:61" s="23" customFormat="1" ht="23.1" customHeight="1" x14ac:dyDescent="0.35">
      <c r="A94" s="3">
        <v>42</v>
      </c>
      <c r="B94" s="4" t="s">
        <v>108</v>
      </c>
      <c r="C94" s="25" t="s">
        <v>81</v>
      </c>
      <c r="D94" s="2">
        <v>19744</v>
      </c>
      <c r="E94" s="2">
        <v>790</v>
      </c>
      <c r="F94" s="2">
        <f t="shared" si="42"/>
        <v>20534</v>
      </c>
      <c r="G94" s="2">
        <v>914</v>
      </c>
      <c r="H94" s="2">
        <v>0</v>
      </c>
      <c r="I94" s="2">
        <f t="shared" si="43"/>
        <v>21448</v>
      </c>
      <c r="J94" s="2">
        <f t="shared" si="36"/>
        <v>21448</v>
      </c>
      <c r="K94" s="111">
        <f t="shared" si="48"/>
        <v>0</v>
      </c>
      <c r="L94" s="6">
        <v>0</v>
      </c>
      <c r="M94" s="6">
        <v>0</v>
      </c>
      <c r="N94" s="6">
        <v>0</v>
      </c>
      <c r="O94" s="2">
        <f t="shared" si="49"/>
        <v>21448</v>
      </c>
      <c r="P94" s="7">
        <v>0</v>
      </c>
      <c r="Q94" s="2">
        <f t="shared" si="50"/>
        <v>4095.0599999999995</v>
      </c>
      <c r="R94" s="2">
        <f t="shared" si="51"/>
        <v>4746.62</v>
      </c>
      <c r="S94" s="2">
        <f t="shared" si="44"/>
        <v>536.20000000000005</v>
      </c>
      <c r="T94" s="8">
        <f t="shared" si="52"/>
        <v>4203.78</v>
      </c>
      <c r="U94" s="9">
        <f t="shared" si="53"/>
        <v>13581.66</v>
      </c>
      <c r="V94" s="10">
        <f t="shared" si="54"/>
        <v>3933</v>
      </c>
      <c r="W94" s="11">
        <f t="shared" si="55"/>
        <v>3933.34</v>
      </c>
      <c r="X94" s="12"/>
      <c r="Y94" s="12"/>
      <c r="Z94" s="195">
        <f t="shared" ref="Z94" si="69">ROUND(V94+W94,2)</f>
        <v>7866.34</v>
      </c>
      <c r="AA94" s="196">
        <v>42</v>
      </c>
      <c r="AB94" s="14">
        <f t="shared" si="56"/>
        <v>2573.7599999999998</v>
      </c>
      <c r="AC94" s="15">
        <v>0</v>
      </c>
      <c r="AD94" s="16">
        <v>100</v>
      </c>
      <c r="AE94" s="2">
        <f t="shared" si="45"/>
        <v>536.20000000000005</v>
      </c>
      <c r="AF94" s="17">
        <v>200</v>
      </c>
      <c r="AG94" s="18">
        <f t="shared" si="57"/>
        <v>7866.34</v>
      </c>
      <c r="AH94" s="19">
        <f t="shared" si="58"/>
        <v>3933.17</v>
      </c>
      <c r="AI94" s="3">
        <v>42</v>
      </c>
      <c r="AJ94" s="4" t="s">
        <v>108</v>
      </c>
      <c r="AK94" s="25" t="s">
        <v>81</v>
      </c>
      <c r="AL94" s="7">
        <f t="shared" si="59"/>
        <v>0</v>
      </c>
      <c r="AM94" s="15">
        <f t="shared" si="60"/>
        <v>1930.32</v>
      </c>
      <c r="AN94" s="2">
        <v>2164.7399999999998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/>
      <c r="AU94" s="2">
        <v>0</v>
      </c>
      <c r="AV94" s="2">
        <f t="shared" si="61"/>
        <v>4095.0599999999995</v>
      </c>
      <c r="AW94" s="21">
        <v>200</v>
      </c>
      <c r="AX94" s="21"/>
      <c r="AY94" s="2">
        <v>4546.62</v>
      </c>
      <c r="AZ94" s="2">
        <f t="shared" si="62"/>
        <v>4746.62</v>
      </c>
      <c r="BA94" s="2">
        <f t="shared" si="46"/>
        <v>536.20000000000005</v>
      </c>
      <c r="BB94" s="2">
        <v>0</v>
      </c>
      <c r="BC94" s="2">
        <v>4103.78</v>
      </c>
      <c r="BD94" s="2">
        <v>0</v>
      </c>
      <c r="BE94" s="2">
        <v>100</v>
      </c>
      <c r="BF94" s="2">
        <v>0</v>
      </c>
      <c r="BG94" s="2">
        <v>0</v>
      </c>
      <c r="BH94" s="8">
        <f t="shared" si="63"/>
        <v>4203.78</v>
      </c>
      <c r="BI94" s="22">
        <f t="shared" si="64"/>
        <v>13581.66</v>
      </c>
    </row>
    <row r="95" spans="1:61" s="23" customFormat="1" ht="23.1" customHeight="1" x14ac:dyDescent="0.35">
      <c r="A95" s="3"/>
      <c r="B95" s="4"/>
      <c r="C95" s="32"/>
      <c r="D95" s="2"/>
      <c r="E95" s="2"/>
      <c r="F95" s="2">
        <f t="shared" si="42"/>
        <v>0</v>
      </c>
      <c r="G95" s="2"/>
      <c r="H95" s="2"/>
      <c r="I95" s="2">
        <f t="shared" si="43"/>
        <v>0</v>
      </c>
      <c r="J95" s="2">
        <f t="shared" si="36"/>
        <v>0</v>
      </c>
      <c r="K95" s="111">
        <f t="shared" si="48"/>
        <v>0</v>
      </c>
      <c r="L95" s="6"/>
      <c r="M95" s="6"/>
      <c r="N95" s="6"/>
      <c r="O95" s="2">
        <f t="shared" si="49"/>
        <v>0</v>
      </c>
      <c r="P95" s="162" t="s">
        <v>1</v>
      </c>
      <c r="Q95" s="2">
        <f t="shared" si="50"/>
        <v>0</v>
      </c>
      <c r="R95" s="2">
        <f t="shared" si="51"/>
        <v>0</v>
      </c>
      <c r="S95" s="2">
        <f t="shared" si="44"/>
        <v>0</v>
      </c>
      <c r="T95" s="8">
        <f t="shared" si="52"/>
        <v>0</v>
      </c>
      <c r="U95" s="9"/>
      <c r="V95" s="10"/>
      <c r="W95" s="11">
        <f t="shared" si="55"/>
        <v>0</v>
      </c>
      <c r="X95" s="12"/>
      <c r="Y95" s="12"/>
      <c r="Z95" s="195"/>
      <c r="AA95" s="196"/>
      <c r="AB95" s="14">
        <f t="shared" si="56"/>
        <v>0</v>
      </c>
      <c r="AC95" s="2"/>
      <c r="AD95" s="16"/>
      <c r="AE95" s="2">
        <f t="shared" si="45"/>
        <v>0</v>
      </c>
      <c r="AF95" s="27"/>
      <c r="AG95" s="18">
        <f t="shared" si="57"/>
        <v>0</v>
      </c>
      <c r="AH95" s="19">
        <f t="shared" si="58"/>
        <v>0</v>
      </c>
      <c r="AI95" s="3"/>
      <c r="AJ95" s="4"/>
      <c r="AK95" s="32"/>
      <c r="AL95" s="7" t="str">
        <f t="shared" si="59"/>
        <v xml:space="preserve"> </v>
      </c>
      <c r="AM95" s="15">
        <f t="shared" si="60"/>
        <v>0</v>
      </c>
      <c r="AN95" s="2"/>
      <c r="AO95" s="2"/>
      <c r="AP95" s="2"/>
      <c r="AQ95" s="2"/>
      <c r="AR95" s="2"/>
      <c r="AS95" s="2"/>
      <c r="AT95" s="2"/>
      <c r="AU95" s="2"/>
      <c r="AV95" s="2">
        <f t="shared" si="61"/>
        <v>0</v>
      </c>
      <c r="AW95" s="21"/>
      <c r="AX95" s="21"/>
      <c r="AY95" s="37"/>
      <c r="AZ95" s="2">
        <f t="shared" si="62"/>
        <v>0</v>
      </c>
      <c r="BA95" s="2">
        <f t="shared" si="46"/>
        <v>0</v>
      </c>
      <c r="BB95" s="2"/>
      <c r="BC95" s="2"/>
      <c r="BD95" s="2"/>
      <c r="BE95" s="2"/>
      <c r="BF95" s="2"/>
      <c r="BG95" s="2"/>
      <c r="BH95" s="8">
        <f t="shared" si="63"/>
        <v>0</v>
      </c>
      <c r="BI95" s="22"/>
    </row>
    <row r="96" spans="1:61" s="23" customFormat="1" ht="23.1" customHeight="1" x14ac:dyDescent="0.35">
      <c r="A96" s="3">
        <v>43</v>
      </c>
      <c r="B96" s="4" t="s">
        <v>59</v>
      </c>
      <c r="C96" s="5" t="s">
        <v>27</v>
      </c>
      <c r="D96" s="2">
        <v>48779</v>
      </c>
      <c r="E96" s="2">
        <v>2387</v>
      </c>
      <c r="F96" s="2">
        <f t="shared" si="42"/>
        <v>51166</v>
      </c>
      <c r="G96" s="2">
        <v>2290</v>
      </c>
      <c r="H96" s="2">
        <v>554</v>
      </c>
      <c r="I96" s="2">
        <f t="shared" si="43"/>
        <v>53456</v>
      </c>
      <c r="J96" s="2">
        <f t="shared" si="36"/>
        <v>54010</v>
      </c>
      <c r="K96" s="111">
        <f t="shared" si="48"/>
        <v>0</v>
      </c>
      <c r="L96" s="6">
        <v>0</v>
      </c>
      <c r="M96" s="6">
        <v>0</v>
      </c>
      <c r="N96" s="6">
        <v>0</v>
      </c>
      <c r="O96" s="2">
        <f t="shared" si="49"/>
        <v>54010</v>
      </c>
      <c r="P96" s="7">
        <v>4987.58</v>
      </c>
      <c r="Q96" s="2">
        <f t="shared" si="50"/>
        <v>4860.8999999999996</v>
      </c>
      <c r="R96" s="2">
        <f t="shared" si="51"/>
        <v>200</v>
      </c>
      <c r="S96" s="2">
        <f t="shared" si="44"/>
        <v>1350.25</v>
      </c>
      <c r="T96" s="8">
        <f t="shared" si="52"/>
        <v>300</v>
      </c>
      <c r="U96" s="9">
        <f t="shared" si="53"/>
        <v>11698.73</v>
      </c>
      <c r="V96" s="10">
        <f t="shared" si="54"/>
        <v>21156</v>
      </c>
      <c r="W96" s="11">
        <f t="shared" si="55"/>
        <v>21155.270000000004</v>
      </c>
      <c r="X96" s="12"/>
      <c r="Y96" s="12"/>
      <c r="Z96" s="195">
        <f t="shared" ref="Z96" si="70">ROUND(V96+W96,2)</f>
        <v>42311.27</v>
      </c>
      <c r="AA96" s="196">
        <v>43</v>
      </c>
      <c r="AB96" s="14">
        <f t="shared" si="56"/>
        <v>6481.2</v>
      </c>
      <c r="AC96" s="15">
        <v>0</v>
      </c>
      <c r="AD96" s="2">
        <v>100</v>
      </c>
      <c r="AE96" s="2">
        <f t="shared" si="45"/>
        <v>1350.25</v>
      </c>
      <c r="AF96" s="17">
        <v>200</v>
      </c>
      <c r="AG96" s="18">
        <f t="shared" si="57"/>
        <v>42311.270000000004</v>
      </c>
      <c r="AH96" s="19">
        <f t="shared" si="58"/>
        <v>21155.635000000002</v>
      </c>
      <c r="AI96" s="3">
        <v>43</v>
      </c>
      <c r="AJ96" s="4" t="s">
        <v>59</v>
      </c>
      <c r="AK96" s="5" t="s">
        <v>27</v>
      </c>
      <c r="AL96" s="7">
        <f t="shared" si="59"/>
        <v>4987.58</v>
      </c>
      <c r="AM96" s="15">
        <f t="shared" si="60"/>
        <v>4860.8999999999996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/>
      <c r="AU96" s="2">
        <v>0</v>
      </c>
      <c r="AV96" s="2">
        <f t="shared" si="61"/>
        <v>4860.8999999999996</v>
      </c>
      <c r="AW96" s="21">
        <v>200</v>
      </c>
      <c r="AX96" s="21"/>
      <c r="AY96" s="2">
        <v>0</v>
      </c>
      <c r="AZ96" s="2">
        <f t="shared" si="62"/>
        <v>200</v>
      </c>
      <c r="BA96" s="2">
        <f t="shared" si="46"/>
        <v>1350.25</v>
      </c>
      <c r="BB96" s="2">
        <v>0</v>
      </c>
      <c r="BC96" s="2">
        <v>0</v>
      </c>
      <c r="BD96" s="2">
        <v>200</v>
      </c>
      <c r="BE96" s="2">
        <v>100</v>
      </c>
      <c r="BF96" s="2">
        <v>0</v>
      </c>
      <c r="BG96" s="2">
        <v>0</v>
      </c>
      <c r="BH96" s="8">
        <f t="shared" si="63"/>
        <v>300</v>
      </c>
      <c r="BI96" s="22">
        <f t="shared" si="64"/>
        <v>11698.73</v>
      </c>
    </row>
    <row r="97" spans="1:61" s="23" customFormat="1" ht="23.1" customHeight="1" x14ac:dyDescent="0.35">
      <c r="A97" s="3"/>
      <c r="B97" s="24"/>
      <c r="C97" s="25" t="s">
        <v>40</v>
      </c>
      <c r="D97" s="2"/>
      <c r="E97" s="2"/>
      <c r="F97" s="2">
        <f t="shared" si="42"/>
        <v>0</v>
      </c>
      <c r="G97" s="2"/>
      <c r="H97" s="26" t="s">
        <v>179</v>
      </c>
      <c r="I97" s="2">
        <f t="shared" si="43"/>
        <v>0</v>
      </c>
      <c r="J97" s="2"/>
      <c r="K97" s="111">
        <f t="shared" si="48"/>
        <v>0</v>
      </c>
      <c r="L97" s="6"/>
      <c r="M97" s="6"/>
      <c r="N97" s="6"/>
      <c r="O97" s="2">
        <f t="shared" si="49"/>
        <v>0</v>
      </c>
      <c r="P97" s="7"/>
      <c r="Q97" s="2">
        <f t="shared" si="50"/>
        <v>0</v>
      </c>
      <c r="R97" s="2">
        <f t="shared" si="51"/>
        <v>0</v>
      </c>
      <c r="S97" s="2">
        <f t="shared" si="44"/>
        <v>0</v>
      </c>
      <c r="T97" s="8">
        <f t="shared" si="52"/>
        <v>0</v>
      </c>
      <c r="U97" s="9">
        <f t="shared" si="53"/>
        <v>0</v>
      </c>
      <c r="V97" s="10">
        <f t="shared" si="54"/>
        <v>0</v>
      </c>
      <c r="W97" s="11">
        <f t="shared" si="55"/>
        <v>0</v>
      </c>
      <c r="X97" s="12"/>
      <c r="Y97" s="12"/>
      <c r="Z97" s="195"/>
      <c r="AA97" s="196"/>
      <c r="AB97" s="14">
        <f t="shared" si="56"/>
        <v>0</v>
      </c>
      <c r="AC97" s="2"/>
      <c r="AD97" s="2">
        <f>J97*1%</f>
        <v>0</v>
      </c>
      <c r="AE97" s="2">
        <f t="shared" si="45"/>
        <v>0</v>
      </c>
      <c r="AF97" s="27"/>
      <c r="AG97" s="18">
        <f t="shared" si="57"/>
        <v>0</v>
      </c>
      <c r="AH97" s="19">
        <f t="shared" si="58"/>
        <v>0</v>
      </c>
      <c r="AI97" s="3"/>
      <c r="AJ97" s="24"/>
      <c r="AK97" s="25" t="s">
        <v>40</v>
      </c>
      <c r="AL97" s="7">
        <f t="shared" si="59"/>
        <v>0</v>
      </c>
      <c r="AM97" s="15">
        <f t="shared" si="60"/>
        <v>0</v>
      </c>
      <c r="AN97" s="2"/>
      <c r="AO97" s="2"/>
      <c r="AP97" s="2"/>
      <c r="AQ97" s="2"/>
      <c r="AR97" s="2"/>
      <c r="AS97" s="2"/>
      <c r="AT97" s="2"/>
      <c r="AU97" s="2"/>
      <c r="AV97" s="2">
        <f t="shared" si="61"/>
        <v>0</v>
      </c>
      <c r="AW97" s="21"/>
      <c r="AX97" s="21"/>
      <c r="AY97" s="2"/>
      <c r="AZ97" s="2">
        <f t="shared" si="62"/>
        <v>0</v>
      </c>
      <c r="BA97" s="2">
        <f t="shared" si="46"/>
        <v>0</v>
      </c>
      <c r="BB97" s="2"/>
      <c r="BC97" s="2"/>
      <c r="BD97" s="2"/>
      <c r="BE97" s="2"/>
      <c r="BF97" s="2"/>
      <c r="BG97" s="2"/>
      <c r="BH97" s="8">
        <f t="shared" si="63"/>
        <v>0</v>
      </c>
      <c r="BI97" s="22">
        <f t="shared" si="64"/>
        <v>0</v>
      </c>
    </row>
    <row r="98" spans="1:61" s="23" customFormat="1" ht="23.1" customHeight="1" x14ac:dyDescent="0.35">
      <c r="A98" s="3">
        <v>44</v>
      </c>
      <c r="B98" s="4" t="s">
        <v>60</v>
      </c>
      <c r="C98" s="25" t="s">
        <v>115</v>
      </c>
      <c r="D98" s="2">
        <v>46725</v>
      </c>
      <c r="E98" s="2">
        <v>2290</v>
      </c>
      <c r="F98" s="2">
        <f t="shared" si="42"/>
        <v>49015</v>
      </c>
      <c r="G98" s="2">
        <v>2289</v>
      </c>
      <c r="H98" s="2">
        <v>0</v>
      </c>
      <c r="I98" s="2">
        <f t="shared" si="43"/>
        <v>51304</v>
      </c>
      <c r="J98" s="2">
        <f t="shared" si="36"/>
        <v>51304</v>
      </c>
      <c r="K98" s="111">
        <f t="shared" si="48"/>
        <v>206.87</v>
      </c>
      <c r="L98" s="6">
        <v>0</v>
      </c>
      <c r="M98" s="6">
        <v>1</v>
      </c>
      <c r="N98" s="6">
        <v>0</v>
      </c>
      <c r="O98" s="2">
        <f t="shared" si="49"/>
        <v>51097.13</v>
      </c>
      <c r="P98" s="7">
        <v>4459.28</v>
      </c>
      <c r="Q98" s="2">
        <f t="shared" si="50"/>
        <v>4617.3599999999997</v>
      </c>
      <c r="R98" s="2">
        <f t="shared" si="51"/>
        <v>200</v>
      </c>
      <c r="S98" s="2">
        <f t="shared" si="44"/>
        <v>1282.5999999999999</v>
      </c>
      <c r="T98" s="8">
        <f t="shared" si="52"/>
        <v>200</v>
      </c>
      <c r="U98" s="9">
        <f t="shared" si="53"/>
        <v>10759.24</v>
      </c>
      <c r="V98" s="10">
        <f t="shared" si="54"/>
        <v>20169</v>
      </c>
      <c r="W98" s="11">
        <f t="shared" si="55"/>
        <v>20168.89</v>
      </c>
      <c r="X98" s="12"/>
      <c r="Y98" s="12"/>
      <c r="Z98" s="195">
        <f t="shared" ref="Z98" si="71">ROUND(V98+W98,2)</f>
        <v>40337.89</v>
      </c>
      <c r="AA98" s="196">
        <v>44</v>
      </c>
      <c r="AB98" s="14">
        <f t="shared" si="56"/>
        <v>6156.48</v>
      </c>
      <c r="AC98" s="15">
        <v>0</v>
      </c>
      <c r="AD98" s="16">
        <v>100</v>
      </c>
      <c r="AE98" s="2">
        <f t="shared" si="45"/>
        <v>1282.5999999999999</v>
      </c>
      <c r="AF98" s="17">
        <v>200</v>
      </c>
      <c r="AG98" s="18">
        <f t="shared" si="57"/>
        <v>40337.89</v>
      </c>
      <c r="AH98" s="19">
        <f t="shared" si="58"/>
        <v>20168.945</v>
      </c>
      <c r="AI98" s="3">
        <v>44</v>
      </c>
      <c r="AJ98" s="4" t="s">
        <v>60</v>
      </c>
      <c r="AK98" s="25" t="s">
        <v>115</v>
      </c>
      <c r="AL98" s="7">
        <f t="shared" si="59"/>
        <v>4459.28</v>
      </c>
      <c r="AM98" s="15">
        <f t="shared" si="60"/>
        <v>4617.3599999999997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f t="shared" si="61"/>
        <v>4617.3599999999997</v>
      </c>
      <c r="AW98" s="21">
        <v>200</v>
      </c>
      <c r="AX98" s="21"/>
      <c r="AY98" s="2">
        <v>0</v>
      </c>
      <c r="AZ98" s="2">
        <f t="shared" si="62"/>
        <v>200</v>
      </c>
      <c r="BA98" s="2">
        <f t="shared" si="46"/>
        <v>1282.5999999999999</v>
      </c>
      <c r="BB98" s="2">
        <v>0</v>
      </c>
      <c r="BC98" s="2">
        <v>0</v>
      </c>
      <c r="BD98" s="2">
        <v>100</v>
      </c>
      <c r="BE98" s="2">
        <v>100</v>
      </c>
      <c r="BF98" s="2">
        <v>0</v>
      </c>
      <c r="BG98" s="2">
        <v>0</v>
      </c>
      <c r="BH98" s="8">
        <f t="shared" si="63"/>
        <v>200</v>
      </c>
      <c r="BI98" s="22">
        <f t="shared" si="64"/>
        <v>10759.24</v>
      </c>
    </row>
    <row r="99" spans="1:61" s="23" customFormat="1" ht="23.1" customHeight="1" x14ac:dyDescent="0.35">
      <c r="A99" s="3"/>
      <c r="B99" s="28"/>
      <c r="C99" s="25"/>
      <c r="D99" s="2"/>
      <c r="E99" s="2"/>
      <c r="F99" s="2">
        <f t="shared" si="42"/>
        <v>0</v>
      </c>
      <c r="G99" s="2"/>
      <c r="H99" s="2"/>
      <c r="I99" s="2">
        <f t="shared" si="43"/>
        <v>0</v>
      </c>
      <c r="J99" s="2">
        <f t="shared" si="36"/>
        <v>0</v>
      </c>
      <c r="K99" s="111">
        <f t="shared" si="48"/>
        <v>0</v>
      </c>
      <c r="L99" s="6"/>
      <c r="M99" s="6"/>
      <c r="N99" s="6"/>
      <c r="O99" s="2">
        <f t="shared" si="49"/>
        <v>0</v>
      </c>
      <c r="P99" s="7"/>
      <c r="Q99" s="2">
        <f t="shared" si="50"/>
        <v>0</v>
      </c>
      <c r="R99" s="2">
        <f t="shared" si="51"/>
        <v>0</v>
      </c>
      <c r="S99" s="2">
        <f t="shared" si="44"/>
        <v>0</v>
      </c>
      <c r="T99" s="8">
        <f t="shared" si="52"/>
        <v>0</v>
      </c>
      <c r="U99" s="9">
        <f t="shared" si="53"/>
        <v>0</v>
      </c>
      <c r="V99" s="10">
        <f t="shared" si="54"/>
        <v>0</v>
      </c>
      <c r="W99" s="11">
        <f t="shared" si="55"/>
        <v>0</v>
      </c>
      <c r="X99" s="12"/>
      <c r="Y99" s="12"/>
      <c r="Z99" s="195"/>
      <c r="AA99" s="196"/>
      <c r="AB99" s="14">
        <f t="shared" si="56"/>
        <v>0</v>
      </c>
      <c r="AC99" s="2"/>
      <c r="AD99" s="33"/>
      <c r="AE99" s="2">
        <f t="shared" si="45"/>
        <v>0</v>
      </c>
      <c r="AF99" s="27"/>
      <c r="AG99" s="18">
        <f t="shared" si="57"/>
        <v>0</v>
      </c>
      <c r="AH99" s="19">
        <f t="shared" si="58"/>
        <v>0</v>
      </c>
      <c r="AI99" s="3"/>
      <c r="AJ99" s="28"/>
      <c r="AK99" s="25"/>
      <c r="AL99" s="7">
        <f t="shared" si="59"/>
        <v>0</v>
      </c>
      <c r="AM99" s="15">
        <f t="shared" si="60"/>
        <v>0</v>
      </c>
      <c r="AN99" s="2"/>
      <c r="AO99" s="2"/>
      <c r="AP99" s="2"/>
      <c r="AQ99" s="2"/>
      <c r="AR99" s="2"/>
      <c r="AS99" s="2"/>
      <c r="AT99" s="2"/>
      <c r="AU99" s="2"/>
      <c r="AV99" s="2">
        <f t="shared" si="61"/>
        <v>0</v>
      </c>
      <c r="AW99" s="21"/>
      <c r="AX99" s="21"/>
      <c r="AY99" s="2"/>
      <c r="AZ99" s="2">
        <f t="shared" si="62"/>
        <v>0</v>
      </c>
      <c r="BA99" s="2">
        <f t="shared" si="46"/>
        <v>0</v>
      </c>
      <c r="BB99" s="2"/>
      <c r="BC99" s="2"/>
      <c r="BD99" s="2"/>
      <c r="BE99" s="2"/>
      <c r="BF99" s="2"/>
      <c r="BG99" s="2"/>
      <c r="BH99" s="8">
        <f t="shared" si="63"/>
        <v>0</v>
      </c>
      <c r="BI99" s="22">
        <f t="shared" si="64"/>
        <v>0</v>
      </c>
    </row>
    <row r="100" spans="1:61" s="29" customFormat="1" ht="23.1" customHeight="1" x14ac:dyDescent="0.35">
      <c r="A100" s="3">
        <v>45</v>
      </c>
      <c r="B100" s="4" t="s">
        <v>61</v>
      </c>
      <c r="C100" s="25" t="s">
        <v>80</v>
      </c>
      <c r="D100" s="2">
        <v>33843</v>
      </c>
      <c r="E100" s="2">
        <v>1591</v>
      </c>
      <c r="F100" s="2">
        <f t="shared" si="42"/>
        <v>35434</v>
      </c>
      <c r="G100" s="2">
        <v>1590</v>
      </c>
      <c r="H100" s="2">
        <v>0</v>
      </c>
      <c r="I100" s="2">
        <f t="shared" si="43"/>
        <v>37024</v>
      </c>
      <c r="J100" s="2">
        <f t="shared" si="36"/>
        <v>37024</v>
      </c>
      <c r="K100" s="111">
        <f t="shared" si="48"/>
        <v>0</v>
      </c>
      <c r="L100" s="6">
        <v>0</v>
      </c>
      <c r="M100" s="6">
        <v>0</v>
      </c>
      <c r="N100" s="6">
        <v>0</v>
      </c>
      <c r="O100" s="2">
        <f t="shared" si="49"/>
        <v>37024</v>
      </c>
      <c r="P100" s="7">
        <v>1759.94</v>
      </c>
      <c r="Q100" s="2">
        <f t="shared" si="50"/>
        <v>3332.16</v>
      </c>
      <c r="R100" s="2">
        <f t="shared" si="51"/>
        <v>200</v>
      </c>
      <c r="S100" s="2">
        <f t="shared" si="44"/>
        <v>925.6</v>
      </c>
      <c r="T100" s="8">
        <f t="shared" si="52"/>
        <v>200</v>
      </c>
      <c r="U100" s="9">
        <f t="shared" si="53"/>
        <v>6417.7</v>
      </c>
      <c r="V100" s="10">
        <f t="shared" si="54"/>
        <v>15303</v>
      </c>
      <c r="W100" s="11">
        <f t="shared" si="55"/>
        <v>15303.3</v>
      </c>
      <c r="X100" s="12"/>
      <c r="Y100" s="12"/>
      <c r="Z100" s="195">
        <f t="shared" ref="Z100" si="72">ROUND(V100+W100,2)</f>
        <v>30606.3</v>
      </c>
      <c r="AA100" s="196">
        <v>45</v>
      </c>
      <c r="AB100" s="14">
        <f t="shared" si="56"/>
        <v>4442.88</v>
      </c>
      <c r="AC100" s="15">
        <v>0</v>
      </c>
      <c r="AD100" s="16">
        <v>100</v>
      </c>
      <c r="AE100" s="2">
        <f t="shared" si="45"/>
        <v>925.6</v>
      </c>
      <c r="AF100" s="17">
        <v>200</v>
      </c>
      <c r="AG100" s="18">
        <f t="shared" si="57"/>
        <v>30606.3</v>
      </c>
      <c r="AH100" s="19">
        <f t="shared" si="58"/>
        <v>15303.15</v>
      </c>
      <c r="AI100" s="3">
        <v>45</v>
      </c>
      <c r="AJ100" s="4" t="s">
        <v>61</v>
      </c>
      <c r="AK100" s="25" t="s">
        <v>80</v>
      </c>
      <c r="AL100" s="7">
        <f t="shared" si="59"/>
        <v>1759.94</v>
      </c>
      <c r="AM100" s="15">
        <f t="shared" si="60"/>
        <v>3332.16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/>
      <c r="AU100" s="2">
        <v>0</v>
      </c>
      <c r="AV100" s="2">
        <f t="shared" si="61"/>
        <v>3332.16</v>
      </c>
      <c r="AW100" s="21">
        <v>200</v>
      </c>
      <c r="AX100" s="21"/>
      <c r="AY100" s="2">
        <v>0</v>
      </c>
      <c r="AZ100" s="2">
        <f t="shared" si="62"/>
        <v>200</v>
      </c>
      <c r="BA100" s="2">
        <f t="shared" si="46"/>
        <v>925.6</v>
      </c>
      <c r="BB100" s="2"/>
      <c r="BC100" s="2">
        <v>0</v>
      </c>
      <c r="BD100" s="2">
        <v>100</v>
      </c>
      <c r="BE100" s="2">
        <v>100</v>
      </c>
      <c r="BF100" s="2"/>
      <c r="BG100" s="2">
        <v>0</v>
      </c>
      <c r="BH100" s="8">
        <f t="shared" si="63"/>
        <v>200</v>
      </c>
      <c r="BI100" s="22">
        <f t="shared" si="64"/>
        <v>6417.7000000000007</v>
      </c>
    </row>
    <row r="101" spans="1:61" s="29" customFormat="1" ht="23.1" customHeight="1" x14ac:dyDescent="0.35">
      <c r="A101" s="3"/>
      <c r="B101" s="31"/>
      <c r="C101" s="32"/>
      <c r="D101" s="2"/>
      <c r="E101" s="2"/>
      <c r="F101" s="2">
        <f t="shared" si="42"/>
        <v>0</v>
      </c>
      <c r="G101" s="2"/>
      <c r="H101" s="2"/>
      <c r="I101" s="2">
        <f t="shared" si="43"/>
        <v>0</v>
      </c>
      <c r="J101" s="2">
        <f t="shared" si="36"/>
        <v>0</v>
      </c>
      <c r="K101" s="111">
        <f t="shared" si="48"/>
        <v>0</v>
      </c>
      <c r="L101" s="6"/>
      <c r="M101" s="6"/>
      <c r="N101" s="6"/>
      <c r="O101" s="2">
        <f t="shared" si="49"/>
        <v>0</v>
      </c>
      <c r="P101" s="7"/>
      <c r="Q101" s="2">
        <f t="shared" si="50"/>
        <v>0</v>
      </c>
      <c r="R101" s="2">
        <f t="shared" si="51"/>
        <v>0</v>
      </c>
      <c r="S101" s="2">
        <f t="shared" si="44"/>
        <v>0</v>
      </c>
      <c r="T101" s="8">
        <f t="shared" si="52"/>
        <v>0</v>
      </c>
      <c r="U101" s="9">
        <f t="shared" si="53"/>
        <v>0</v>
      </c>
      <c r="V101" s="10">
        <f t="shared" si="54"/>
        <v>0</v>
      </c>
      <c r="W101" s="11">
        <f t="shared" si="55"/>
        <v>0</v>
      </c>
      <c r="X101" s="12"/>
      <c r="Y101" s="12"/>
      <c r="Z101" s="195"/>
      <c r="AA101" s="196"/>
      <c r="AB101" s="14">
        <f t="shared" si="56"/>
        <v>0</v>
      </c>
      <c r="AC101" s="2"/>
      <c r="AD101" s="33"/>
      <c r="AE101" s="2">
        <f t="shared" si="45"/>
        <v>0</v>
      </c>
      <c r="AF101" s="27"/>
      <c r="AG101" s="18">
        <f t="shared" si="57"/>
        <v>0</v>
      </c>
      <c r="AH101" s="19">
        <f t="shared" si="58"/>
        <v>0</v>
      </c>
      <c r="AI101" s="3"/>
      <c r="AJ101" s="31"/>
      <c r="AK101" s="32"/>
      <c r="AL101" s="7">
        <f t="shared" si="59"/>
        <v>0</v>
      </c>
      <c r="AM101" s="15">
        <f t="shared" si="60"/>
        <v>0</v>
      </c>
      <c r="AN101" s="2"/>
      <c r="AO101" s="2"/>
      <c r="AP101" s="2"/>
      <c r="AQ101" s="2"/>
      <c r="AR101" s="2"/>
      <c r="AS101" s="2"/>
      <c r="AT101" s="2"/>
      <c r="AU101" s="2"/>
      <c r="AV101" s="2">
        <f t="shared" si="61"/>
        <v>0</v>
      </c>
      <c r="AW101" s="21"/>
      <c r="AX101" s="21"/>
      <c r="AY101" s="2"/>
      <c r="AZ101" s="2">
        <f t="shared" si="62"/>
        <v>0</v>
      </c>
      <c r="BA101" s="2">
        <f t="shared" si="46"/>
        <v>0</v>
      </c>
      <c r="BB101" s="2"/>
      <c r="BC101" s="2"/>
      <c r="BD101" s="2"/>
      <c r="BE101" s="2"/>
      <c r="BF101" s="2"/>
      <c r="BG101" s="2"/>
      <c r="BH101" s="8">
        <f t="shared" si="63"/>
        <v>0</v>
      </c>
      <c r="BI101" s="22">
        <f t="shared" si="64"/>
        <v>0</v>
      </c>
    </row>
    <row r="102" spans="1:61" s="29" customFormat="1" ht="23.1" customHeight="1" x14ac:dyDescent="0.35">
      <c r="A102" s="3">
        <v>46</v>
      </c>
      <c r="B102" s="31" t="s">
        <v>140</v>
      </c>
      <c r="C102" s="32" t="s">
        <v>153</v>
      </c>
      <c r="D102" s="2">
        <v>17553</v>
      </c>
      <c r="E102" s="2">
        <v>702</v>
      </c>
      <c r="F102" s="2">
        <f t="shared" si="42"/>
        <v>18255</v>
      </c>
      <c r="G102" s="2">
        <v>702</v>
      </c>
      <c r="H102" s="2"/>
      <c r="I102" s="2">
        <f t="shared" si="43"/>
        <v>18957</v>
      </c>
      <c r="J102" s="2">
        <f t="shared" si="36"/>
        <v>18957</v>
      </c>
      <c r="K102" s="111">
        <f t="shared" si="48"/>
        <v>917.27</v>
      </c>
      <c r="L102" s="6">
        <v>1</v>
      </c>
      <c r="M102" s="6">
        <v>4</v>
      </c>
      <c r="N102" s="6">
        <v>0</v>
      </c>
      <c r="O102" s="2">
        <f t="shared" si="49"/>
        <v>18039.73</v>
      </c>
      <c r="P102" s="7"/>
      <c r="Q102" s="2">
        <f t="shared" si="50"/>
        <v>1706.1299999999999</v>
      </c>
      <c r="R102" s="2">
        <f t="shared" si="51"/>
        <v>200</v>
      </c>
      <c r="S102" s="2">
        <f t="shared" si="44"/>
        <v>473.92</v>
      </c>
      <c r="T102" s="8">
        <f t="shared" si="52"/>
        <v>213.28</v>
      </c>
      <c r="U102" s="9">
        <f t="shared" si="53"/>
        <v>2593.33</v>
      </c>
      <c r="V102" s="10">
        <f t="shared" si="54"/>
        <v>7723</v>
      </c>
      <c r="W102" s="11">
        <f t="shared" si="55"/>
        <v>7723.4</v>
      </c>
      <c r="X102" s="12"/>
      <c r="Y102" s="12"/>
      <c r="Z102" s="195"/>
      <c r="AA102" s="196">
        <v>46</v>
      </c>
      <c r="AB102" s="14">
        <f t="shared" si="56"/>
        <v>2274.8399999999997</v>
      </c>
      <c r="AC102" s="15"/>
      <c r="AD102" s="16">
        <v>100</v>
      </c>
      <c r="AE102" s="2">
        <f t="shared" si="45"/>
        <v>473.93</v>
      </c>
      <c r="AF102" s="17">
        <v>200</v>
      </c>
      <c r="AG102" s="18">
        <f t="shared" si="57"/>
        <v>15446.4</v>
      </c>
      <c r="AH102" s="19">
        <f t="shared" si="58"/>
        <v>7723.2</v>
      </c>
      <c r="AI102" s="3">
        <v>46</v>
      </c>
      <c r="AJ102" s="31" t="s">
        <v>140</v>
      </c>
      <c r="AK102" s="32" t="s">
        <v>153</v>
      </c>
      <c r="AL102" s="7">
        <f t="shared" si="59"/>
        <v>0</v>
      </c>
      <c r="AM102" s="15">
        <f t="shared" si="60"/>
        <v>1706.1299999999999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61"/>
        <v>1706.1299999999999</v>
      </c>
      <c r="AW102" s="21">
        <v>200</v>
      </c>
      <c r="AX102" s="21"/>
      <c r="AY102" s="2"/>
      <c r="AZ102" s="2">
        <f t="shared" si="62"/>
        <v>200</v>
      </c>
      <c r="BA102" s="2">
        <f t="shared" si="46"/>
        <v>473.92</v>
      </c>
      <c r="BB102" s="2"/>
      <c r="BC102" s="2"/>
      <c r="BD102" s="2"/>
      <c r="BE102" s="2">
        <v>213.28</v>
      </c>
      <c r="BF102" s="2"/>
      <c r="BG102" s="2"/>
      <c r="BH102" s="8">
        <f t="shared" si="63"/>
        <v>213.28</v>
      </c>
      <c r="BI102" s="22">
        <f t="shared" si="64"/>
        <v>2593.33</v>
      </c>
    </row>
    <row r="103" spans="1:61" s="29" customFormat="1" ht="23.1" customHeight="1" x14ac:dyDescent="0.35">
      <c r="A103" s="3"/>
      <c r="B103" s="31"/>
      <c r="C103" s="32" t="s">
        <v>154</v>
      </c>
      <c r="D103" s="2"/>
      <c r="E103" s="2"/>
      <c r="F103" s="2">
        <f t="shared" si="42"/>
        <v>0</v>
      </c>
      <c r="G103" s="2"/>
      <c r="H103" s="2"/>
      <c r="I103" s="2">
        <f t="shared" si="43"/>
        <v>0</v>
      </c>
      <c r="J103" s="2">
        <f t="shared" si="36"/>
        <v>0</v>
      </c>
      <c r="K103" s="111">
        <f t="shared" si="48"/>
        <v>0</v>
      </c>
      <c r="L103" s="6"/>
      <c r="M103" s="6"/>
      <c r="N103" s="6"/>
      <c r="O103" s="2">
        <f t="shared" si="49"/>
        <v>0</v>
      </c>
      <c r="P103" s="7"/>
      <c r="Q103" s="2">
        <f t="shared" si="50"/>
        <v>0</v>
      </c>
      <c r="R103" s="2">
        <f t="shared" si="51"/>
        <v>0</v>
      </c>
      <c r="S103" s="2">
        <f t="shared" si="44"/>
        <v>0</v>
      </c>
      <c r="T103" s="8">
        <f t="shared" si="52"/>
        <v>0</v>
      </c>
      <c r="U103" s="9">
        <f t="shared" si="53"/>
        <v>0</v>
      </c>
      <c r="V103" s="10">
        <f t="shared" si="54"/>
        <v>0</v>
      </c>
      <c r="W103" s="11">
        <f t="shared" si="55"/>
        <v>0</v>
      </c>
      <c r="X103" s="12"/>
      <c r="Y103" s="12"/>
      <c r="Z103" s="195"/>
      <c r="AA103" s="196"/>
      <c r="AB103" s="14">
        <f t="shared" si="56"/>
        <v>0</v>
      </c>
      <c r="AC103" s="15"/>
      <c r="AD103" s="16"/>
      <c r="AE103" s="2">
        <f t="shared" si="45"/>
        <v>0</v>
      </c>
      <c r="AF103" s="27"/>
      <c r="AG103" s="18">
        <f t="shared" si="57"/>
        <v>0</v>
      </c>
      <c r="AH103" s="19">
        <f t="shared" si="58"/>
        <v>0</v>
      </c>
      <c r="AI103" s="3"/>
      <c r="AJ103" s="31"/>
      <c r="AK103" s="32" t="s">
        <v>154</v>
      </c>
      <c r="AL103" s="7">
        <f t="shared" si="59"/>
        <v>0</v>
      </c>
      <c r="AM103" s="15">
        <f t="shared" si="60"/>
        <v>0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61"/>
        <v>0</v>
      </c>
      <c r="AW103" s="21"/>
      <c r="AX103" s="21"/>
      <c r="AY103" s="2"/>
      <c r="AZ103" s="2">
        <f t="shared" si="62"/>
        <v>0</v>
      </c>
      <c r="BA103" s="2">
        <f t="shared" si="46"/>
        <v>0</v>
      </c>
      <c r="BB103" s="2"/>
      <c r="BC103" s="2"/>
      <c r="BD103" s="2"/>
      <c r="BE103" s="2"/>
      <c r="BF103" s="2"/>
      <c r="BG103" s="2"/>
      <c r="BH103" s="8">
        <f t="shared" si="63"/>
        <v>0</v>
      </c>
      <c r="BI103" s="22">
        <f t="shared" si="64"/>
        <v>0</v>
      </c>
    </row>
    <row r="104" spans="1:61" s="29" customFormat="1" ht="23.1" customHeight="1" x14ac:dyDescent="0.35">
      <c r="A104" s="3">
        <v>47</v>
      </c>
      <c r="B104" s="28" t="s">
        <v>62</v>
      </c>
      <c r="C104" s="25" t="s">
        <v>27</v>
      </c>
      <c r="D104" s="2">
        <v>17553</v>
      </c>
      <c r="E104" s="2">
        <v>702</v>
      </c>
      <c r="F104" s="2">
        <f t="shared" si="42"/>
        <v>18255</v>
      </c>
      <c r="G104" s="2">
        <v>702</v>
      </c>
      <c r="H104" s="2">
        <v>0</v>
      </c>
      <c r="I104" s="2">
        <f t="shared" si="43"/>
        <v>18957</v>
      </c>
      <c r="J104" s="2">
        <f t="shared" si="36"/>
        <v>18957</v>
      </c>
      <c r="K104" s="111">
        <f t="shared" si="48"/>
        <v>0</v>
      </c>
      <c r="L104" s="6">
        <v>0</v>
      </c>
      <c r="M104" s="6">
        <v>0</v>
      </c>
      <c r="N104" s="6">
        <v>0</v>
      </c>
      <c r="O104" s="2">
        <f t="shared" si="49"/>
        <v>18957</v>
      </c>
      <c r="P104" s="7">
        <v>0</v>
      </c>
      <c r="Q104" s="2">
        <f t="shared" si="50"/>
        <v>1706.1299999999999</v>
      </c>
      <c r="R104" s="2">
        <f t="shared" si="51"/>
        <v>200</v>
      </c>
      <c r="S104" s="2">
        <f t="shared" si="44"/>
        <v>473.92</v>
      </c>
      <c r="T104" s="8">
        <f t="shared" si="52"/>
        <v>200</v>
      </c>
      <c r="U104" s="9">
        <f t="shared" si="53"/>
        <v>2580.0500000000002</v>
      </c>
      <c r="V104" s="10">
        <f t="shared" si="54"/>
        <v>8188</v>
      </c>
      <c r="W104" s="11">
        <f t="shared" si="55"/>
        <v>8188.9500000000007</v>
      </c>
      <c r="X104" s="12"/>
      <c r="Y104" s="12"/>
      <c r="Z104" s="195">
        <f t="shared" ref="Z104" si="73">ROUND(V104+W104,2)</f>
        <v>16376.95</v>
      </c>
      <c r="AA104" s="196">
        <v>47</v>
      </c>
      <c r="AB104" s="14">
        <f t="shared" si="56"/>
        <v>2274.8399999999997</v>
      </c>
      <c r="AC104" s="15">
        <v>0</v>
      </c>
      <c r="AD104" s="16">
        <v>100</v>
      </c>
      <c r="AE104" s="2">
        <f t="shared" si="45"/>
        <v>473.93</v>
      </c>
      <c r="AF104" s="17">
        <v>200</v>
      </c>
      <c r="AG104" s="18">
        <f t="shared" si="57"/>
        <v>16376.95</v>
      </c>
      <c r="AH104" s="19">
        <f t="shared" si="58"/>
        <v>8188.4750000000004</v>
      </c>
      <c r="AI104" s="3">
        <v>47</v>
      </c>
      <c r="AJ104" s="28" t="s">
        <v>62</v>
      </c>
      <c r="AK104" s="25" t="s">
        <v>27</v>
      </c>
      <c r="AL104" s="7">
        <f t="shared" si="59"/>
        <v>0</v>
      </c>
      <c r="AM104" s="15">
        <f t="shared" si="60"/>
        <v>1706.1299999999999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/>
      <c r="AU104" s="2">
        <v>0</v>
      </c>
      <c r="AV104" s="2">
        <f t="shared" si="61"/>
        <v>1706.1299999999999</v>
      </c>
      <c r="AW104" s="21">
        <v>200</v>
      </c>
      <c r="AX104" s="21"/>
      <c r="AY104" s="2">
        <v>0</v>
      </c>
      <c r="AZ104" s="2">
        <f t="shared" si="62"/>
        <v>200</v>
      </c>
      <c r="BA104" s="2">
        <f t="shared" si="46"/>
        <v>473.92</v>
      </c>
      <c r="BB104" s="2"/>
      <c r="BC104" s="2">
        <v>0</v>
      </c>
      <c r="BD104" s="2">
        <v>100</v>
      </c>
      <c r="BE104" s="2">
        <v>100</v>
      </c>
      <c r="BF104" s="2"/>
      <c r="BG104" s="2">
        <v>0</v>
      </c>
      <c r="BH104" s="8">
        <f t="shared" si="63"/>
        <v>200</v>
      </c>
      <c r="BI104" s="22">
        <f t="shared" si="64"/>
        <v>2580.0499999999997</v>
      </c>
    </row>
    <row r="105" spans="1:61" s="29" customFormat="1" ht="23.1" customHeight="1" x14ac:dyDescent="0.35">
      <c r="A105" s="3"/>
      <c r="B105" s="31"/>
      <c r="C105" s="32" t="s">
        <v>28</v>
      </c>
      <c r="D105" s="2"/>
      <c r="E105" s="2"/>
      <c r="F105" s="2">
        <f t="shared" si="42"/>
        <v>0</v>
      </c>
      <c r="G105" s="2"/>
      <c r="H105" s="2"/>
      <c r="I105" s="2">
        <f t="shared" si="43"/>
        <v>0</v>
      </c>
      <c r="J105" s="2">
        <f t="shared" si="36"/>
        <v>0</v>
      </c>
      <c r="K105" s="111">
        <f t="shared" si="48"/>
        <v>0</v>
      </c>
      <c r="L105" s="6"/>
      <c r="M105" s="6"/>
      <c r="N105" s="6"/>
      <c r="O105" s="2">
        <f t="shared" si="49"/>
        <v>0</v>
      </c>
      <c r="P105" s="7"/>
      <c r="Q105" s="2">
        <f t="shared" si="50"/>
        <v>0</v>
      </c>
      <c r="R105" s="2">
        <f t="shared" si="51"/>
        <v>0</v>
      </c>
      <c r="S105" s="2">
        <f t="shared" si="44"/>
        <v>0</v>
      </c>
      <c r="T105" s="8">
        <f t="shared" si="52"/>
        <v>0</v>
      </c>
      <c r="U105" s="9">
        <f t="shared" si="53"/>
        <v>0</v>
      </c>
      <c r="V105" s="10">
        <f t="shared" si="54"/>
        <v>0</v>
      </c>
      <c r="W105" s="11">
        <f t="shared" si="55"/>
        <v>0</v>
      </c>
      <c r="X105" s="12"/>
      <c r="Y105" s="12"/>
      <c r="Z105" s="195"/>
      <c r="AA105" s="196"/>
      <c r="AB105" s="14">
        <f t="shared" si="56"/>
        <v>0</v>
      </c>
      <c r="AC105" s="2"/>
      <c r="AD105" s="16"/>
      <c r="AE105" s="2">
        <f t="shared" si="45"/>
        <v>0</v>
      </c>
      <c r="AF105" s="27"/>
      <c r="AG105" s="18">
        <f t="shared" si="57"/>
        <v>0</v>
      </c>
      <c r="AH105" s="19">
        <f t="shared" si="58"/>
        <v>0</v>
      </c>
      <c r="AI105" s="3"/>
      <c r="AJ105" s="31"/>
      <c r="AK105" s="32" t="s">
        <v>28</v>
      </c>
      <c r="AL105" s="7">
        <f t="shared" si="59"/>
        <v>0</v>
      </c>
      <c r="AM105" s="15">
        <f t="shared" si="60"/>
        <v>0</v>
      </c>
      <c r="AN105" s="2"/>
      <c r="AO105" s="2"/>
      <c r="AP105" s="2"/>
      <c r="AQ105" s="2"/>
      <c r="AR105" s="2"/>
      <c r="AS105" s="2"/>
      <c r="AT105" s="2"/>
      <c r="AU105" s="2"/>
      <c r="AV105" s="2">
        <f t="shared" si="61"/>
        <v>0</v>
      </c>
      <c r="AW105" s="21"/>
      <c r="AX105" s="21"/>
      <c r="AY105" s="2"/>
      <c r="AZ105" s="2">
        <f t="shared" si="62"/>
        <v>0</v>
      </c>
      <c r="BA105" s="2">
        <f t="shared" si="46"/>
        <v>0</v>
      </c>
      <c r="BB105" s="2"/>
      <c r="BC105" s="2"/>
      <c r="BD105" s="2"/>
      <c r="BE105" s="2"/>
      <c r="BF105" s="2"/>
      <c r="BG105" s="2"/>
      <c r="BH105" s="8">
        <f t="shared" si="63"/>
        <v>0</v>
      </c>
      <c r="BI105" s="22">
        <f t="shared" si="64"/>
        <v>0</v>
      </c>
    </row>
    <row r="106" spans="1:61" s="29" customFormat="1" ht="23.1" customHeight="1" x14ac:dyDescent="0.35">
      <c r="A106" s="3">
        <v>48</v>
      </c>
      <c r="B106" s="28" t="s">
        <v>63</v>
      </c>
      <c r="C106" s="25" t="s">
        <v>64</v>
      </c>
      <c r="D106" s="2">
        <v>43030</v>
      </c>
      <c r="E106" s="2">
        <v>2108</v>
      </c>
      <c r="F106" s="2">
        <f t="shared" si="42"/>
        <v>45138</v>
      </c>
      <c r="G106" s="2">
        <v>2109</v>
      </c>
      <c r="H106" s="2">
        <v>0</v>
      </c>
      <c r="I106" s="2">
        <f t="shared" si="43"/>
        <v>47247</v>
      </c>
      <c r="J106" s="2">
        <f t="shared" si="36"/>
        <v>47247</v>
      </c>
      <c r="K106" s="111">
        <f t="shared" si="48"/>
        <v>0</v>
      </c>
      <c r="L106" s="6">
        <v>0</v>
      </c>
      <c r="M106" s="6">
        <v>0</v>
      </c>
      <c r="N106" s="6">
        <v>0</v>
      </c>
      <c r="O106" s="2">
        <f t="shared" si="49"/>
        <v>47247</v>
      </c>
      <c r="P106" s="7">
        <v>3605.95</v>
      </c>
      <c r="Q106" s="2">
        <f t="shared" si="50"/>
        <v>6368.2799999999988</v>
      </c>
      <c r="R106" s="2">
        <f t="shared" si="51"/>
        <v>200</v>
      </c>
      <c r="S106" s="2">
        <f t="shared" si="44"/>
        <v>1181.17</v>
      </c>
      <c r="T106" s="8">
        <f t="shared" si="52"/>
        <v>4835.13</v>
      </c>
      <c r="U106" s="9">
        <f t="shared" si="53"/>
        <v>16190.53</v>
      </c>
      <c r="V106" s="10">
        <f t="shared" si="54"/>
        <v>15528</v>
      </c>
      <c r="W106" s="11">
        <f t="shared" si="55"/>
        <v>15528.470000000001</v>
      </c>
      <c r="X106" s="12"/>
      <c r="Y106" s="12"/>
      <c r="Z106" s="195">
        <f t="shared" ref="Z106" si="74">ROUND(V106+W106,2)</f>
        <v>31056.47</v>
      </c>
      <c r="AA106" s="196">
        <v>48</v>
      </c>
      <c r="AB106" s="14">
        <f t="shared" si="56"/>
        <v>5669.6399999999994</v>
      </c>
      <c r="AC106" s="15">
        <v>0</v>
      </c>
      <c r="AD106" s="2">
        <v>100</v>
      </c>
      <c r="AE106" s="2">
        <f t="shared" si="45"/>
        <v>1181.18</v>
      </c>
      <c r="AF106" s="17">
        <v>200</v>
      </c>
      <c r="AG106" s="18">
        <f t="shared" si="57"/>
        <v>31056.47</v>
      </c>
      <c r="AH106" s="19">
        <f t="shared" si="58"/>
        <v>15528.235000000001</v>
      </c>
      <c r="AI106" s="3">
        <v>48</v>
      </c>
      <c r="AJ106" s="28" t="s">
        <v>63</v>
      </c>
      <c r="AK106" s="25" t="s">
        <v>64</v>
      </c>
      <c r="AL106" s="7">
        <f t="shared" si="59"/>
        <v>3605.95</v>
      </c>
      <c r="AM106" s="15">
        <f t="shared" si="60"/>
        <v>4252.2299999999996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1460.49</v>
      </c>
      <c r="AT106" s="2"/>
      <c r="AU106" s="2">
        <v>655.56</v>
      </c>
      <c r="AV106" s="2">
        <f t="shared" si="61"/>
        <v>6368.2799999999988</v>
      </c>
      <c r="AW106" s="21">
        <v>200</v>
      </c>
      <c r="AX106" s="21"/>
      <c r="AY106" s="2">
        <v>0</v>
      </c>
      <c r="AZ106" s="2">
        <f t="shared" si="62"/>
        <v>200</v>
      </c>
      <c r="BA106" s="2">
        <f t="shared" si="46"/>
        <v>1181.17</v>
      </c>
      <c r="BB106" s="2"/>
      <c r="BC106" s="2">
        <v>4735.13</v>
      </c>
      <c r="BD106" s="2">
        <v>0</v>
      </c>
      <c r="BE106" s="2">
        <v>100</v>
      </c>
      <c r="BF106" s="2"/>
      <c r="BG106" s="2">
        <v>0</v>
      </c>
      <c r="BH106" s="8">
        <f t="shared" si="63"/>
        <v>4835.13</v>
      </c>
      <c r="BI106" s="22">
        <f t="shared" si="64"/>
        <v>16190.529999999999</v>
      </c>
    </row>
    <row r="107" spans="1:61" s="29" customFormat="1" ht="23.1" customHeight="1" x14ac:dyDescent="0.35">
      <c r="A107" s="3"/>
      <c r="B107" s="31"/>
      <c r="C107" s="32"/>
      <c r="D107" s="2"/>
      <c r="E107" s="2"/>
      <c r="F107" s="2">
        <f t="shared" si="42"/>
        <v>0</v>
      </c>
      <c r="G107" s="2"/>
      <c r="H107" s="2"/>
      <c r="I107" s="2">
        <f t="shared" si="43"/>
        <v>0</v>
      </c>
      <c r="J107" s="2">
        <f t="shared" si="36"/>
        <v>0</v>
      </c>
      <c r="K107" s="111">
        <f t="shared" si="48"/>
        <v>0</v>
      </c>
      <c r="L107" s="6"/>
      <c r="M107" s="6"/>
      <c r="N107" s="6"/>
      <c r="O107" s="2">
        <f t="shared" si="49"/>
        <v>0</v>
      </c>
      <c r="P107" s="7"/>
      <c r="Q107" s="2">
        <f t="shared" si="50"/>
        <v>0</v>
      </c>
      <c r="R107" s="2">
        <f t="shared" si="51"/>
        <v>0</v>
      </c>
      <c r="S107" s="2">
        <f t="shared" si="44"/>
        <v>0</v>
      </c>
      <c r="T107" s="8">
        <f t="shared" si="52"/>
        <v>0</v>
      </c>
      <c r="U107" s="9">
        <f t="shared" si="53"/>
        <v>0</v>
      </c>
      <c r="V107" s="10">
        <f t="shared" si="54"/>
        <v>0</v>
      </c>
      <c r="W107" s="11">
        <f t="shared" si="55"/>
        <v>0</v>
      </c>
      <c r="X107" s="12"/>
      <c r="Y107" s="12"/>
      <c r="Z107" s="195"/>
      <c r="AA107" s="196"/>
      <c r="AB107" s="14">
        <f t="shared" si="56"/>
        <v>0</v>
      </c>
      <c r="AC107" s="2"/>
      <c r="AD107" s="2">
        <f>J107*1%</f>
        <v>0</v>
      </c>
      <c r="AE107" s="2">
        <f t="shared" si="45"/>
        <v>0</v>
      </c>
      <c r="AF107" s="27"/>
      <c r="AG107" s="18">
        <f t="shared" si="57"/>
        <v>0</v>
      </c>
      <c r="AH107" s="19">
        <f t="shared" si="58"/>
        <v>0</v>
      </c>
      <c r="AI107" s="3"/>
      <c r="AJ107" s="31"/>
      <c r="AK107" s="32"/>
      <c r="AL107" s="7">
        <f t="shared" si="59"/>
        <v>0</v>
      </c>
      <c r="AM107" s="15">
        <f t="shared" si="60"/>
        <v>0</v>
      </c>
      <c r="AN107" s="2"/>
      <c r="AO107" s="2"/>
      <c r="AP107" s="2"/>
      <c r="AQ107" s="2"/>
      <c r="AR107" s="2"/>
      <c r="AS107" s="2"/>
      <c r="AT107" s="2"/>
      <c r="AU107" s="2"/>
      <c r="AV107" s="2">
        <f t="shared" si="61"/>
        <v>0</v>
      </c>
      <c r="AW107" s="21"/>
      <c r="AX107" s="21"/>
      <c r="AY107" s="2"/>
      <c r="AZ107" s="2">
        <f t="shared" si="62"/>
        <v>0</v>
      </c>
      <c r="BA107" s="2">
        <f t="shared" si="46"/>
        <v>0</v>
      </c>
      <c r="BB107" s="2"/>
      <c r="BC107" s="2"/>
      <c r="BD107" s="2"/>
      <c r="BE107" s="2"/>
      <c r="BF107" s="2"/>
      <c r="BG107" s="2"/>
      <c r="BH107" s="8">
        <f t="shared" si="63"/>
        <v>0</v>
      </c>
      <c r="BI107" s="22">
        <f t="shared" si="64"/>
        <v>0</v>
      </c>
    </row>
    <row r="108" spans="1:61" s="29" customFormat="1" ht="23.1" customHeight="1" x14ac:dyDescent="0.35">
      <c r="A108" s="3">
        <v>49</v>
      </c>
      <c r="B108" s="31" t="s">
        <v>141</v>
      </c>
      <c r="C108" s="32" t="s">
        <v>166</v>
      </c>
      <c r="D108" s="2">
        <v>36619</v>
      </c>
      <c r="E108" s="2">
        <v>1794</v>
      </c>
      <c r="F108" s="2">
        <f t="shared" si="42"/>
        <v>38413</v>
      </c>
      <c r="G108" s="2">
        <v>1795</v>
      </c>
      <c r="H108" s="2"/>
      <c r="I108" s="2">
        <f t="shared" si="43"/>
        <v>40208</v>
      </c>
      <c r="J108" s="2">
        <f t="shared" si="36"/>
        <v>40208</v>
      </c>
      <c r="K108" s="111">
        <f t="shared" si="48"/>
        <v>0</v>
      </c>
      <c r="L108" s="6">
        <v>0</v>
      </c>
      <c r="M108" s="6">
        <v>0</v>
      </c>
      <c r="N108" s="6">
        <v>0</v>
      </c>
      <c r="O108" s="2">
        <f t="shared" si="49"/>
        <v>40208</v>
      </c>
      <c r="P108" s="7">
        <v>2285.15</v>
      </c>
      <c r="Q108" s="2">
        <f t="shared" si="50"/>
        <v>3618.72</v>
      </c>
      <c r="R108" s="2">
        <f t="shared" si="51"/>
        <v>200</v>
      </c>
      <c r="S108" s="2">
        <f t="shared" si="44"/>
        <v>1005.2</v>
      </c>
      <c r="T108" s="8">
        <f t="shared" si="52"/>
        <v>213.28</v>
      </c>
      <c r="U108" s="9">
        <f t="shared" si="53"/>
        <v>7322.35</v>
      </c>
      <c r="V108" s="10">
        <f t="shared" si="54"/>
        <v>16443</v>
      </c>
      <c r="W108" s="11">
        <f t="shared" si="55"/>
        <v>16442.650000000001</v>
      </c>
      <c r="X108" s="12"/>
      <c r="Y108" s="12"/>
      <c r="Z108" s="195"/>
      <c r="AA108" s="196">
        <v>49</v>
      </c>
      <c r="AB108" s="14">
        <f t="shared" si="56"/>
        <v>4824.96</v>
      </c>
      <c r="AC108" s="15"/>
      <c r="AD108" s="16">
        <v>100</v>
      </c>
      <c r="AE108" s="2">
        <f t="shared" si="45"/>
        <v>1005.2</v>
      </c>
      <c r="AF108" s="17">
        <v>200</v>
      </c>
      <c r="AG108" s="18">
        <f t="shared" si="57"/>
        <v>32885.65</v>
      </c>
      <c r="AH108" s="19">
        <f t="shared" si="58"/>
        <v>16442.825000000001</v>
      </c>
      <c r="AI108" s="3">
        <v>49</v>
      </c>
      <c r="AJ108" s="31" t="s">
        <v>141</v>
      </c>
      <c r="AK108" s="32" t="s">
        <v>166</v>
      </c>
      <c r="AL108" s="7">
        <f t="shared" si="59"/>
        <v>2285.15</v>
      </c>
      <c r="AM108" s="15">
        <f t="shared" si="60"/>
        <v>3618.72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61"/>
        <v>3618.72</v>
      </c>
      <c r="AW108" s="21">
        <v>200</v>
      </c>
      <c r="AX108" s="21"/>
      <c r="AY108" s="2"/>
      <c r="AZ108" s="2">
        <f t="shared" si="62"/>
        <v>200</v>
      </c>
      <c r="BA108" s="2">
        <f t="shared" si="46"/>
        <v>1005.2</v>
      </c>
      <c r="BB108" s="2"/>
      <c r="BC108" s="2"/>
      <c r="BD108" s="2"/>
      <c r="BE108" s="2">
        <v>213.28</v>
      </c>
      <c r="BF108" s="2"/>
      <c r="BG108" s="2"/>
      <c r="BH108" s="8">
        <f t="shared" si="63"/>
        <v>213.28</v>
      </c>
      <c r="BI108" s="22">
        <f t="shared" si="64"/>
        <v>7322.3499999999995</v>
      </c>
    </row>
    <row r="109" spans="1:61" s="29" customFormat="1" ht="23.1" customHeight="1" x14ac:dyDescent="0.35">
      <c r="A109" s="3"/>
      <c r="B109" s="31"/>
      <c r="C109" s="32" t="s">
        <v>163</v>
      </c>
      <c r="D109" s="2"/>
      <c r="E109" s="2"/>
      <c r="F109" s="2">
        <f t="shared" si="42"/>
        <v>0</v>
      </c>
      <c r="G109" s="2"/>
      <c r="H109" s="2"/>
      <c r="I109" s="2">
        <f t="shared" si="43"/>
        <v>0</v>
      </c>
      <c r="J109" s="2">
        <f t="shared" si="36"/>
        <v>0</v>
      </c>
      <c r="K109" s="111">
        <f t="shared" si="48"/>
        <v>0</v>
      </c>
      <c r="L109" s="6"/>
      <c r="M109" s="6"/>
      <c r="N109" s="6"/>
      <c r="O109" s="2">
        <f t="shared" si="49"/>
        <v>0</v>
      </c>
      <c r="P109" s="7"/>
      <c r="Q109" s="2">
        <f t="shared" si="50"/>
        <v>0</v>
      </c>
      <c r="R109" s="2">
        <f t="shared" si="51"/>
        <v>0</v>
      </c>
      <c r="S109" s="2">
        <f t="shared" si="44"/>
        <v>0</v>
      </c>
      <c r="T109" s="8">
        <f t="shared" si="52"/>
        <v>0</v>
      </c>
      <c r="U109" s="9">
        <f t="shared" si="53"/>
        <v>0</v>
      </c>
      <c r="V109" s="10">
        <f t="shared" si="54"/>
        <v>0</v>
      </c>
      <c r="W109" s="11">
        <f t="shared" si="55"/>
        <v>0</v>
      </c>
      <c r="X109" s="12"/>
      <c r="Y109" s="12"/>
      <c r="Z109" s="195"/>
      <c r="AA109" s="196"/>
      <c r="AB109" s="14">
        <f t="shared" si="56"/>
        <v>0</v>
      </c>
      <c r="AC109" s="15"/>
      <c r="AD109" s="33"/>
      <c r="AE109" s="2">
        <f t="shared" si="45"/>
        <v>0</v>
      </c>
      <c r="AF109" s="27"/>
      <c r="AG109" s="18">
        <f t="shared" si="57"/>
        <v>0</v>
      </c>
      <c r="AH109" s="19">
        <f t="shared" si="58"/>
        <v>0</v>
      </c>
      <c r="AI109" s="3"/>
      <c r="AJ109" s="31"/>
      <c r="AK109" s="32" t="s">
        <v>163</v>
      </c>
      <c r="AL109" s="7">
        <f t="shared" si="59"/>
        <v>0</v>
      </c>
      <c r="AM109" s="15">
        <f t="shared" si="60"/>
        <v>0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61"/>
        <v>0</v>
      </c>
      <c r="AW109" s="21"/>
      <c r="AX109" s="21"/>
      <c r="AY109" s="2"/>
      <c r="AZ109" s="2">
        <f t="shared" si="62"/>
        <v>0</v>
      </c>
      <c r="BA109" s="2">
        <f t="shared" si="46"/>
        <v>0</v>
      </c>
      <c r="BB109" s="2"/>
      <c r="BC109" s="2"/>
      <c r="BD109" s="2"/>
      <c r="BE109" s="2"/>
      <c r="BF109" s="2"/>
      <c r="BG109" s="2"/>
      <c r="BH109" s="8">
        <f t="shared" si="63"/>
        <v>0</v>
      </c>
      <c r="BI109" s="22">
        <f t="shared" si="64"/>
        <v>0</v>
      </c>
    </row>
    <row r="110" spans="1:61" s="29" customFormat="1" ht="23.1" customHeight="1" x14ac:dyDescent="0.35">
      <c r="A110" s="3">
        <v>50</v>
      </c>
      <c r="B110" s="28" t="s">
        <v>65</v>
      </c>
      <c r="C110" s="25" t="s">
        <v>82</v>
      </c>
      <c r="D110" s="2">
        <v>39672</v>
      </c>
      <c r="E110" s="2">
        <v>1944</v>
      </c>
      <c r="F110" s="2">
        <f t="shared" si="42"/>
        <v>41616</v>
      </c>
      <c r="G110" s="2">
        <v>1944</v>
      </c>
      <c r="H110" s="2">
        <v>0</v>
      </c>
      <c r="I110" s="2">
        <f t="shared" si="43"/>
        <v>43560</v>
      </c>
      <c r="J110" s="2">
        <f t="shared" si="36"/>
        <v>43560</v>
      </c>
      <c r="K110" s="111">
        <f t="shared" si="48"/>
        <v>4177.43</v>
      </c>
      <c r="L110" s="6">
        <v>2</v>
      </c>
      <c r="M110" s="6">
        <v>7</v>
      </c>
      <c r="N110" s="6">
        <v>47</v>
      </c>
      <c r="O110" s="2">
        <f t="shared" si="49"/>
        <v>39382.57</v>
      </c>
      <c r="P110" s="7">
        <v>2878.45</v>
      </c>
      <c r="Q110" s="2">
        <f t="shared" si="50"/>
        <v>9182.9699999999993</v>
      </c>
      <c r="R110" s="2">
        <f t="shared" si="51"/>
        <v>200</v>
      </c>
      <c r="S110" s="2">
        <f t="shared" si="44"/>
        <v>1089</v>
      </c>
      <c r="T110" s="8">
        <f t="shared" si="52"/>
        <v>14882.17</v>
      </c>
      <c r="U110" s="9">
        <f t="shared" si="53"/>
        <v>28232.59</v>
      </c>
      <c r="V110" s="10">
        <f t="shared" si="54"/>
        <v>5575</v>
      </c>
      <c r="W110" s="11">
        <f t="shared" si="55"/>
        <v>5574.98</v>
      </c>
      <c r="X110" s="12"/>
      <c r="Y110" s="12"/>
      <c r="Z110" s="195">
        <f t="shared" ref="Z110" si="75">ROUND(V110+W110,2)</f>
        <v>11149.98</v>
      </c>
      <c r="AA110" s="196">
        <v>50</v>
      </c>
      <c r="AB110" s="14">
        <f t="shared" si="56"/>
        <v>5227.2</v>
      </c>
      <c r="AC110" s="15">
        <v>0</v>
      </c>
      <c r="AD110" s="16">
        <v>100</v>
      </c>
      <c r="AE110" s="2">
        <f t="shared" si="45"/>
        <v>1089</v>
      </c>
      <c r="AF110" s="17">
        <v>200</v>
      </c>
      <c r="AG110" s="18">
        <f t="shared" si="57"/>
        <v>11149.98</v>
      </c>
      <c r="AH110" s="19">
        <f t="shared" si="58"/>
        <v>5574.99</v>
      </c>
      <c r="AI110" s="3">
        <v>50</v>
      </c>
      <c r="AJ110" s="28" t="s">
        <v>65</v>
      </c>
      <c r="AK110" s="25" t="s">
        <v>82</v>
      </c>
      <c r="AL110" s="7">
        <f t="shared" si="59"/>
        <v>2878.45</v>
      </c>
      <c r="AM110" s="15">
        <f t="shared" si="60"/>
        <v>3920.3999999999996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3207.01</v>
      </c>
      <c r="AT110" s="2">
        <v>1400</v>
      </c>
      <c r="AU110" s="2">
        <v>655.56</v>
      </c>
      <c r="AV110" s="2">
        <f t="shared" si="61"/>
        <v>9182.9699999999993</v>
      </c>
      <c r="AW110" s="21">
        <v>200</v>
      </c>
      <c r="AX110" s="21"/>
      <c r="AY110" s="2">
        <v>0</v>
      </c>
      <c r="AZ110" s="2">
        <f t="shared" si="62"/>
        <v>200</v>
      </c>
      <c r="BA110" s="2">
        <f t="shared" si="46"/>
        <v>1089</v>
      </c>
      <c r="BB110" s="2"/>
      <c r="BC110" s="2">
        <v>14382.17</v>
      </c>
      <c r="BD110" s="2">
        <v>400</v>
      </c>
      <c r="BE110" s="2">
        <v>100</v>
      </c>
      <c r="BF110" s="2"/>
      <c r="BG110" s="2">
        <v>0</v>
      </c>
      <c r="BH110" s="8">
        <f t="shared" si="63"/>
        <v>14882.17</v>
      </c>
      <c r="BI110" s="22">
        <f t="shared" si="64"/>
        <v>28232.589999999997</v>
      </c>
    </row>
    <row r="111" spans="1:61" s="29" customFormat="1" ht="23.1" customHeight="1" x14ac:dyDescent="0.35">
      <c r="A111" s="3"/>
      <c r="B111" s="31"/>
      <c r="C111" s="32"/>
      <c r="D111" s="2"/>
      <c r="E111" s="2"/>
      <c r="F111" s="2">
        <f t="shared" si="42"/>
        <v>0</v>
      </c>
      <c r="G111" s="2"/>
      <c r="H111" s="2"/>
      <c r="I111" s="2">
        <f t="shared" si="43"/>
        <v>0</v>
      </c>
      <c r="J111" s="2">
        <f t="shared" si="36"/>
        <v>0</v>
      </c>
      <c r="K111" s="111">
        <f t="shared" si="48"/>
        <v>0</v>
      </c>
      <c r="L111" s="6"/>
      <c r="M111" s="6"/>
      <c r="N111" s="6"/>
      <c r="O111" s="2">
        <f t="shared" si="49"/>
        <v>0</v>
      </c>
      <c r="P111" s="7"/>
      <c r="Q111" s="2">
        <f t="shared" si="50"/>
        <v>0</v>
      </c>
      <c r="R111" s="2">
        <f t="shared" si="51"/>
        <v>0</v>
      </c>
      <c r="S111" s="2">
        <f t="shared" si="44"/>
        <v>0</v>
      </c>
      <c r="T111" s="8">
        <f t="shared" si="52"/>
        <v>0</v>
      </c>
      <c r="U111" s="9">
        <f t="shared" si="53"/>
        <v>0</v>
      </c>
      <c r="V111" s="10">
        <f t="shared" si="54"/>
        <v>0</v>
      </c>
      <c r="W111" s="11">
        <f t="shared" si="55"/>
        <v>0</v>
      </c>
      <c r="X111" s="12"/>
      <c r="Y111" s="12"/>
      <c r="Z111" s="195"/>
      <c r="AA111" s="196"/>
      <c r="AB111" s="14">
        <f t="shared" si="56"/>
        <v>0</v>
      </c>
      <c r="AC111" s="2"/>
      <c r="AD111" s="33"/>
      <c r="AE111" s="2">
        <f t="shared" si="45"/>
        <v>0</v>
      </c>
      <c r="AF111" s="27"/>
      <c r="AG111" s="18">
        <f t="shared" si="57"/>
        <v>0</v>
      </c>
      <c r="AH111" s="19">
        <f t="shared" si="58"/>
        <v>0</v>
      </c>
      <c r="AI111" s="3"/>
      <c r="AJ111" s="31"/>
      <c r="AK111" s="32"/>
      <c r="AL111" s="7">
        <f t="shared" si="59"/>
        <v>0</v>
      </c>
      <c r="AM111" s="15">
        <f t="shared" si="60"/>
        <v>0</v>
      </c>
      <c r="AN111" s="2"/>
      <c r="AO111" s="2"/>
      <c r="AP111" s="2"/>
      <c r="AQ111" s="2"/>
      <c r="AR111" s="2"/>
      <c r="AS111" s="2"/>
      <c r="AT111" s="2"/>
      <c r="AU111" s="2"/>
      <c r="AV111" s="2">
        <f t="shared" si="61"/>
        <v>0</v>
      </c>
      <c r="AW111" s="21"/>
      <c r="AX111" s="21"/>
      <c r="AY111" s="2"/>
      <c r="AZ111" s="2">
        <f t="shared" si="62"/>
        <v>0</v>
      </c>
      <c r="BA111" s="2">
        <f t="shared" si="46"/>
        <v>0</v>
      </c>
      <c r="BB111" s="2"/>
      <c r="BC111" s="2"/>
      <c r="BD111" s="2"/>
      <c r="BE111" s="2"/>
      <c r="BF111" s="2"/>
      <c r="BG111" s="2"/>
      <c r="BH111" s="8">
        <f t="shared" si="63"/>
        <v>0</v>
      </c>
      <c r="BI111" s="22">
        <f t="shared" si="64"/>
        <v>0</v>
      </c>
    </row>
    <row r="112" spans="1:61" s="29" customFormat="1" ht="23.1" customHeight="1" x14ac:dyDescent="0.35">
      <c r="A112" s="3">
        <v>51</v>
      </c>
      <c r="B112" s="31" t="s">
        <v>142</v>
      </c>
      <c r="C112" s="32" t="s">
        <v>153</v>
      </c>
      <c r="D112" s="2">
        <v>27000</v>
      </c>
      <c r="E112" s="2">
        <v>1512</v>
      </c>
      <c r="F112" s="2">
        <f t="shared" si="42"/>
        <v>28512</v>
      </c>
      <c r="G112" s="2">
        <v>1512</v>
      </c>
      <c r="H112" s="2"/>
      <c r="I112" s="2">
        <f t="shared" si="43"/>
        <v>30024</v>
      </c>
      <c r="J112" s="2">
        <f t="shared" si="36"/>
        <v>30024</v>
      </c>
      <c r="K112" s="111">
        <f t="shared" si="48"/>
        <v>0</v>
      </c>
      <c r="L112" s="6">
        <v>0</v>
      </c>
      <c r="M112" s="6">
        <v>0</v>
      </c>
      <c r="N112" s="6">
        <v>0</v>
      </c>
      <c r="O112" s="2">
        <f t="shared" si="49"/>
        <v>30024</v>
      </c>
      <c r="P112" s="7">
        <v>830.69</v>
      </c>
      <c r="Q112" s="2">
        <f t="shared" si="50"/>
        <v>2702.16</v>
      </c>
      <c r="R112" s="2">
        <f t="shared" si="51"/>
        <v>1200</v>
      </c>
      <c r="S112" s="2">
        <f t="shared" si="44"/>
        <v>750.6</v>
      </c>
      <c r="T112" s="8">
        <f t="shared" si="52"/>
        <v>2200</v>
      </c>
      <c r="U112" s="9">
        <f t="shared" si="53"/>
        <v>7683.45</v>
      </c>
      <c r="V112" s="10">
        <f t="shared" si="54"/>
        <v>11170</v>
      </c>
      <c r="W112" s="11">
        <f t="shared" si="55"/>
        <v>11170.55</v>
      </c>
      <c r="X112" s="12"/>
      <c r="Y112" s="12"/>
      <c r="Z112" s="195"/>
      <c r="AA112" s="196">
        <v>51</v>
      </c>
      <c r="AB112" s="14">
        <f t="shared" si="56"/>
        <v>3602.8799999999997</v>
      </c>
      <c r="AC112" s="15"/>
      <c r="AD112" s="16">
        <v>100</v>
      </c>
      <c r="AE112" s="2">
        <f t="shared" si="45"/>
        <v>750.6</v>
      </c>
      <c r="AF112" s="17">
        <v>200</v>
      </c>
      <c r="AG112" s="18">
        <f t="shared" si="57"/>
        <v>22340.55</v>
      </c>
      <c r="AH112" s="19">
        <f t="shared" si="58"/>
        <v>11170.275</v>
      </c>
      <c r="AI112" s="3">
        <v>51</v>
      </c>
      <c r="AJ112" s="31" t="s">
        <v>142</v>
      </c>
      <c r="AK112" s="32" t="s">
        <v>153</v>
      </c>
      <c r="AL112" s="7">
        <f t="shared" si="59"/>
        <v>830.69</v>
      </c>
      <c r="AM112" s="15">
        <f t="shared" si="60"/>
        <v>2702.16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61"/>
        <v>2702.16</v>
      </c>
      <c r="AW112" s="21">
        <v>200</v>
      </c>
      <c r="AX112" s="21">
        <v>1000</v>
      </c>
      <c r="AY112" s="2"/>
      <c r="AZ112" s="2">
        <f t="shared" si="62"/>
        <v>1200</v>
      </c>
      <c r="BA112" s="2">
        <f t="shared" si="46"/>
        <v>750.6</v>
      </c>
      <c r="BB112" s="2"/>
      <c r="BC112" s="2"/>
      <c r="BD112" s="2">
        <v>2100</v>
      </c>
      <c r="BE112" s="2">
        <v>100</v>
      </c>
      <c r="BF112" s="2"/>
      <c r="BG112" s="2"/>
      <c r="BH112" s="8">
        <f t="shared" si="63"/>
        <v>2200</v>
      </c>
      <c r="BI112" s="22">
        <f t="shared" si="64"/>
        <v>7683.4500000000007</v>
      </c>
    </row>
    <row r="113" spans="1:61" s="29" customFormat="1" ht="23.1" customHeight="1" x14ac:dyDescent="0.35">
      <c r="A113" s="3"/>
      <c r="B113" s="31"/>
      <c r="C113" s="32" t="s">
        <v>163</v>
      </c>
      <c r="D113" s="2"/>
      <c r="E113" s="2"/>
      <c r="F113" s="2">
        <f t="shared" si="42"/>
        <v>0</v>
      </c>
      <c r="G113" s="2"/>
      <c r="H113" s="2"/>
      <c r="I113" s="2">
        <f t="shared" si="43"/>
        <v>0</v>
      </c>
      <c r="J113" s="2">
        <f t="shared" si="36"/>
        <v>0</v>
      </c>
      <c r="K113" s="111">
        <f t="shared" si="48"/>
        <v>0</v>
      </c>
      <c r="L113" s="6"/>
      <c r="M113" s="6"/>
      <c r="N113" s="6"/>
      <c r="O113" s="2">
        <f t="shared" si="49"/>
        <v>0</v>
      </c>
      <c r="P113" s="7"/>
      <c r="Q113" s="2">
        <f t="shared" si="50"/>
        <v>0</v>
      </c>
      <c r="R113" s="2">
        <f t="shared" si="51"/>
        <v>0</v>
      </c>
      <c r="S113" s="2">
        <f t="shared" si="44"/>
        <v>0</v>
      </c>
      <c r="T113" s="8">
        <f t="shared" si="52"/>
        <v>0</v>
      </c>
      <c r="U113" s="9">
        <f t="shared" si="53"/>
        <v>0</v>
      </c>
      <c r="V113" s="10">
        <f t="shared" si="54"/>
        <v>0</v>
      </c>
      <c r="W113" s="11">
        <f t="shared" si="55"/>
        <v>0</v>
      </c>
      <c r="X113" s="12"/>
      <c r="Y113" s="12"/>
      <c r="Z113" s="195"/>
      <c r="AA113" s="196"/>
      <c r="AB113" s="14">
        <f t="shared" si="56"/>
        <v>0</v>
      </c>
      <c r="AC113" s="15"/>
      <c r="AD113" s="16"/>
      <c r="AE113" s="2">
        <f t="shared" si="45"/>
        <v>0</v>
      </c>
      <c r="AF113" s="27"/>
      <c r="AG113" s="18">
        <f t="shared" si="57"/>
        <v>0</v>
      </c>
      <c r="AH113" s="19">
        <f t="shared" si="58"/>
        <v>0</v>
      </c>
      <c r="AI113" s="3"/>
      <c r="AJ113" s="31"/>
      <c r="AK113" s="32" t="s">
        <v>163</v>
      </c>
      <c r="AL113" s="7">
        <f t="shared" si="59"/>
        <v>0</v>
      </c>
      <c r="AM113" s="15">
        <f t="shared" si="60"/>
        <v>0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61"/>
        <v>0</v>
      </c>
      <c r="AW113" s="21"/>
      <c r="AX113" s="21"/>
      <c r="AY113" s="2"/>
      <c r="AZ113" s="2">
        <f t="shared" si="62"/>
        <v>0</v>
      </c>
      <c r="BA113" s="2">
        <f t="shared" si="46"/>
        <v>0</v>
      </c>
      <c r="BB113" s="2"/>
      <c r="BC113" s="2"/>
      <c r="BD113" s="2"/>
      <c r="BE113" s="2"/>
      <c r="BF113" s="2"/>
      <c r="BG113" s="2"/>
      <c r="BH113" s="8">
        <f t="shared" si="63"/>
        <v>0</v>
      </c>
      <c r="BI113" s="22">
        <f t="shared" si="64"/>
        <v>0</v>
      </c>
    </row>
    <row r="114" spans="1:61" s="29" customFormat="1" ht="24.75" customHeight="1" x14ac:dyDescent="0.35">
      <c r="A114" s="3">
        <v>52</v>
      </c>
      <c r="B114" s="28" t="s">
        <v>66</v>
      </c>
      <c r="C114" s="25" t="s">
        <v>112</v>
      </c>
      <c r="D114" s="2">
        <v>19744</v>
      </c>
      <c r="E114" s="2">
        <v>790</v>
      </c>
      <c r="F114" s="2">
        <f t="shared" si="42"/>
        <v>20534</v>
      </c>
      <c r="G114" s="2">
        <v>914</v>
      </c>
      <c r="H114" s="2">
        <v>0</v>
      </c>
      <c r="I114" s="2">
        <f t="shared" si="43"/>
        <v>21448</v>
      </c>
      <c r="J114" s="2">
        <f t="shared" si="36"/>
        <v>21448</v>
      </c>
      <c r="K114" s="111">
        <f t="shared" si="48"/>
        <v>3026.94</v>
      </c>
      <c r="L114" s="6">
        <v>4</v>
      </c>
      <c r="M114" s="6">
        <v>3</v>
      </c>
      <c r="N114" s="6">
        <v>0</v>
      </c>
      <c r="O114" s="2">
        <f>J114-K114</f>
        <v>18421.060000000001</v>
      </c>
      <c r="P114" s="7">
        <v>0</v>
      </c>
      <c r="Q114" s="2">
        <f t="shared" si="50"/>
        <v>6751.6299999999992</v>
      </c>
      <c r="R114" s="2">
        <f t="shared" si="51"/>
        <v>200</v>
      </c>
      <c r="S114" s="2">
        <f t="shared" si="44"/>
        <v>536.20000000000005</v>
      </c>
      <c r="T114" s="8">
        <f t="shared" si="52"/>
        <v>200</v>
      </c>
      <c r="U114" s="9">
        <f t="shared" si="53"/>
        <v>7687.83</v>
      </c>
      <c r="V114" s="10">
        <f t="shared" si="54"/>
        <v>5367</v>
      </c>
      <c r="W114" s="11">
        <f t="shared" si="55"/>
        <v>5366.2300000000014</v>
      </c>
      <c r="X114" s="12"/>
      <c r="Y114" s="12"/>
      <c r="Z114" s="195">
        <f t="shared" ref="Z114" si="76">ROUND(V114+W114,2)</f>
        <v>10733.23</v>
      </c>
      <c r="AA114" s="196">
        <v>52</v>
      </c>
      <c r="AB114" s="14">
        <f t="shared" si="56"/>
        <v>2573.7599999999998</v>
      </c>
      <c r="AC114" s="15">
        <v>0</v>
      </c>
      <c r="AD114" s="16">
        <v>100</v>
      </c>
      <c r="AE114" s="2">
        <f t="shared" si="45"/>
        <v>536.20000000000005</v>
      </c>
      <c r="AF114" s="17">
        <v>200</v>
      </c>
      <c r="AG114" s="18">
        <f t="shared" si="57"/>
        <v>10733.230000000001</v>
      </c>
      <c r="AH114" s="19">
        <f t="shared" si="58"/>
        <v>5366.6150000000007</v>
      </c>
      <c r="AI114" s="3">
        <v>52</v>
      </c>
      <c r="AJ114" s="28" t="s">
        <v>66</v>
      </c>
      <c r="AK114" s="25" t="s">
        <v>112</v>
      </c>
      <c r="AL114" s="7">
        <f t="shared" si="59"/>
        <v>0</v>
      </c>
      <c r="AM114" s="15">
        <f t="shared" si="60"/>
        <v>1930.32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2349.08</v>
      </c>
      <c r="AT114" s="2">
        <v>1816.67</v>
      </c>
      <c r="AU114" s="2">
        <v>655.56</v>
      </c>
      <c r="AV114" s="2">
        <f t="shared" si="61"/>
        <v>6751.6299999999992</v>
      </c>
      <c r="AW114" s="21">
        <v>200</v>
      </c>
      <c r="AX114" s="21"/>
      <c r="AY114" s="2">
        <v>0</v>
      </c>
      <c r="AZ114" s="2">
        <f t="shared" si="62"/>
        <v>200</v>
      </c>
      <c r="BA114" s="2">
        <f t="shared" si="46"/>
        <v>536.20000000000005</v>
      </c>
      <c r="BB114" s="2"/>
      <c r="BC114" s="2">
        <v>0</v>
      </c>
      <c r="BD114" s="2">
        <v>100</v>
      </c>
      <c r="BE114" s="2">
        <v>100</v>
      </c>
      <c r="BF114" s="2"/>
      <c r="BG114" s="2">
        <v>0</v>
      </c>
      <c r="BH114" s="8">
        <f t="shared" si="63"/>
        <v>200</v>
      </c>
      <c r="BI114" s="22">
        <f t="shared" si="64"/>
        <v>7687.829999999999</v>
      </c>
    </row>
    <row r="115" spans="1:61" s="29" customFormat="1" ht="23.1" customHeight="1" x14ac:dyDescent="0.35">
      <c r="A115" s="3"/>
      <c r="B115" s="31"/>
      <c r="C115" s="32"/>
      <c r="D115" s="2"/>
      <c r="E115" s="2"/>
      <c r="F115" s="2">
        <f t="shared" si="42"/>
        <v>0</v>
      </c>
      <c r="G115" s="2"/>
      <c r="H115" s="2"/>
      <c r="I115" s="2">
        <f t="shared" si="43"/>
        <v>0</v>
      </c>
      <c r="J115" s="2">
        <f t="shared" si="36"/>
        <v>0</v>
      </c>
      <c r="K115" s="111">
        <f t="shared" si="48"/>
        <v>0</v>
      </c>
      <c r="L115" s="6"/>
      <c r="M115" s="6"/>
      <c r="N115" s="6"/>
      <c r="O115" s="2">
        <f t="shared" si="49"/>
        <v>0</v>
      </c>
      <c r="P115" s="7"/>
      <c r="Q115" s="2">
        <f t="shared" si="50"/>
        <v>0</v>
      </c>
      <c r="R115" s="2">
        <f t="shared" si="51"/>
        <v>0</v>
      </c>
      <c r="S115" s="2">
        <f t="shared" si="44"/>
        <v>0</v>
      </c>
      <c r="T115" s="8">
        <f t="shared" si="52"/>
        <v>0</v>
      </c>
      <c r="U115" s="9">
        <f t="shared" si="53"/>
        <v>0</v>
      </c>
      <c r="V115" s="10">
        <f t="shared" si="54"/>
        <v>0</v>
      </c>
      <c r="W115" s="11">
        <f t="shared" si="55"/>
        <v>0</v>
      </c>
      <c r="X115" s="12"/>
      <c r="Y115" s="12"/>
      <c r="Z115" s="195"/>
      <c r="AA115" s="196"/>
      <c r="AB115" s="14">
        <f t="shared" si="56"/>
        <v>0</v>
      </c>
      <c r="AC115" s="2"/>
      <c r="AD115" s="16"/>
      <c r="AE115" s="2">
        <f t="shared" si="45"/>
        <v>0</v>
      </c>
      <c r="AF115" s="27"/>
      <c r="AG115" s="18">
        <f t="shared" si="57"/>
        <v>0</v>
      </c>
      <c r="AH115" s="19">
        <f t="shared" si="58"/>
        <v>0</v>
      </c>
      <c r="AI115" s="3"/>
      <c r="AJ115" s="31"/>
      <c r="AK115" s="32"/>
      <c r="AL115" s="7">
        <f t="shared" si="59"/>
        <v>0</v>
      </c>
      <c r="AM115" s="15">
        <f t="shared" si="60"/>
        <v>0</v>
      </c>
      <c r="AN115" s="2"/>
      <c r="AO115" s="2"/>
      <c r="AP115" s="2"/>
      <c r="AQ115" s="2"/>
      <c r="AR115" s="2"/>
      <c r="AS115" s="2"/>
      <c r="AT115" s="2"/>
      <c r="AU115" s="2"/>
      <c r="AV115" s="2">
        <f t="shared" si="61"/>
        <v>0</v>
      </c>
      <c r="AW115" s="21"/>
      <c r="AX115" s="21"/>
      <c r="AY115" s="2"/>
      <c r="AZ115" s="2">
        <f t="shared" si="62"/>
        <v>0</v>
      </c>
      <c r="BA115" s="2">
        <f t="shared" si="46"/>
        <v>0</v>
      </c>
      <c r="BB115" s="2"/>
      <c r="BC115" s="2"/>
      <c r="BD115" s="2"/>
      <c r="BE115" s="2"/>
      <c r="BF115" s="2"/>
      <c r="BG115" s="2"/>
      <c r="BH115" s="8">
        <f t="shared" si="63"/>
        <v>0</v>
      </c>
      <c r="BI115" s="22">
        <f t="shared" si="64"/>
        <v>0</v>
      </c>
    </row>
    <row r="116" spans="1:61" s="29" customFormat="1" ht="23.1" customHeight="1" x14ac:dyDescent="0.35">
      <c r="A116" s="3">
        <v>53</v>
      </c>
      <c r="B116" s="4" t="s">
        <v>67</v>
      </c>
      <c r="C116" s="25" t="s">
        <v>46</v>
      </c>
      <c r="D116" s="2">
        <v>14678</v>
      </c>
      <c r="E116" s="2">
        <v>587</v>
      </c>
      <c r="F116" s="2">
        <f t="shared" si="42"/>
        <v>15265</v>
      </c>
      <c r="G116" s="2">
        <v>587</v>
      </c>
      <c r="H116" s="2">
        <v>119</v>
      </c>
      <c r="I116" s="2">
        <f t="shared" si="43"/>
        <v>15852</v>
      </c>
      <c r="J116" s="2">
        <f t="shared" si="36"/>
        <v>15971</v>
      </c>
      <c r="K116" s="111">
        <f t="shared" si="48"/>
        <v>0</v>
      </c>
      <c r="L116" s="6">
        <v>0</v>
      </c>
      <c r="M116" s="6">
        <v>0</v>
      </c>
      <c r="N116" s="6">
        <v>0</v>
      </c>
      <c r="O116" s="2">
        <f t="shared" si="49"/>
        <v>15971</v>
      </c>
      <c r="P116" s="7">
        <v>0</v>
      </c>
      <c r="Q116" s="2">
        <f t="shared" si="50"/>
        <v>3346.6899999999996</v>
      </c>
      <c r="R116" s="2">
        <f t="shared" si="51"/>
        <v>200</v>
      </c>
      <c r="S116" s="2">
        <f t="shared" si="44"/>
        <v>399.27</v>
      </c>
      <c r="T116" s="8">
        <f t="shared" si="52"/>
        <v>7025.04</v>
      </c>
      <c r="U116" s="9">
        <f t="shared" si="53"/>
        <v>10971</v>
      </c>
      <c r="V116" s="10">
        <f t="shared" si="54"/>
        <v>2500</v>
      </c>
      <c r="W116" s="11">
        <f t="shared" si="55"/>
        <v>2500</v>
      </c>
      <c r="X116" s="12"/>
      <c r="Y116" s="12"/>
      <c r="Z116" s="195">
        <f t="shared" ref="Z116:Z120" si="77">ROUND(V116+W116,2)</f>
        <v>5000</v>
      </c>
      <c r="AA116" s="196">
        <v>53</v>
      </c>
      <c r="AB116" s="14">
        <f t="shared" si="56"/>
        <v>1916.52</v>
      </c>
      <c r="AC116" s="15">
        <v>0</v>
      </c>
      <c r="AD116" s="16">
        <v>100</v>
      </c>
      <c r="AE116" s="2">
        <f t="shared" si="45"/>
        <v>399.28</v>
      </c>
      <c r="AF116" s="17">
        <v>200</v>
      </c>
      <c r="AG116" s="18">
        <f t="shared" si="57"/>
        <v>5000</v>
      </c>
      <c r="AH116" s="19">
        <f t="shared" si="58"/>
        <v>2500</v>
      </c>
      <c r="AI116" s="3">
        <v>53</v>
      </c>
      <c r="AJ116" s="4" t="s">
        <v>67</v>
      </c>
      <c r="AK116" s="25" t="s">
        <v>46</v>
      </c>
      <c r="AL116" s="7">
        <f t="shared" si="59"/>
        <v>0</v>
      </c>
      <c r="AM116" s="15">
        <f t="shared" si="60"/>
        <v>1437.3899999999999</v>
      </c>
      <c r="AN116" s="2">
        <v>0</v>
      </c>
      <c r="AO116" s="2">
        <v>100</v>
      </c>
      <c r="AP116" s="2">
        <v>0</v>
      </c>
      <c r="AQ116" s="2">
        <v>0</v>
      </c>
      <c r="AR116" s="2">
        <v>0</v>
      </c>
      <c r="AS116" s="2">
        <v>498.18</v>
      </c>
      <c r="AT116" s="2"/>
      <c r="AU116" s="2">
        <v>1311.12</v>
      </c>
      <c r="AV116" s="2">
        <f t="shared" si="61"/>
        <v>3346.6899999999996</v>
      </c>
      <c r="AW116" s="21">
        <v>200</v>
      </c>
      <c r="AX116" s="21"/>
      <c r="AY116" s="2">
        <v>0</v>
      </c>
      <c r="AZ116" s="2">
        <f t="shared" si="62"/>
        <v>200</v>
      </c>
      <c r="BA116" s="2">
        <f t="shared" si="46"/>
        <v>399.27</v>
      </c>
      <c r="BB116" s="2"/>
      <c r="BC116" s="2">
        <v>3156.75</v>
      </c>
      <c r="BD116" s="2">
        <v>3268.29</v>
      </c>
      <c r="BE116" s="2">
        <v>600</v>
      </c>
      <c r="BF116" s="2"/>
      <c r="BG116" s="2">
        <v>0</v>
      </c>
      <c r="BH116" s="8">
        <f t="shared" si="63"/>
        <v>7025.04</v>
      </c>
      <c r="BI116" s="22">
        <f t="shared" si="64"/>
        <v>10971</v>
      </c>
    </row>
    <row r="117" spans="1:61" s="29" customFormat="1" ht="23.1" customHeight="1" x14ac:dyDescent="0.35">
      <c r="A117" s="3"/>
      <c r="B117" s="4"/>
      <c r="C117" s="25"/>
      <c r="D117" s="2"/>
      <c r="E117" s="2"/>
      <c r="F117" s="2">
        <f t="shared" si="42"/>
        <v>0</v>
      </c>
      <c r="G117" s="2"/>
      <c r="H117" s="26" t="s">
        <v>179</v>
      </c>
      <c r="I117" s="2">
        <f t="shared" si="43"/>
        <v>0</v>
      </c>
      <c r="J117" s="181"/>
      <c r="K117" s="111">
        <f t="shared" si="48"/>
        <v>0</v>
      </c>
      <c r="L117" s="6"/>
      <c r="M117" s="6"/>
      <c r="N117" s="6"/>
      <c r="O117" s="2">
        <f t="shared" si="49"/>
        <v>0</v>
      </c>
      <c r="P117" s="7"/>
      <c r="Q117" s="2">
        <f t="shared" si="50"/>
        <v>0</v>
      </c>
      <c r="R117" s="2">
        <f t="shared" si="51"/>
        <v>0</v>
      </c>
      <c r="S117" s="2">
        <f t="shared" si="44"/>
        <v>0</v>
      </c>
      <c r="T117" s="8">
        <f t="shared" si="52"/>
        <v>0</v>
      </c>
      <c r="U117" s="9">
        <f t="shared" si="53"/>
        <v>0</v>
      </c>
      <c r="V117" s="10">
        <f t="shared" si="54"/>
        <v>0</v>
      </c>
      <c r="W117" s="11">
        <f t="shared" si="55"/>
        <v>0</v>
      </c>
      <c r="X117" s="12"/>
      <c r="Y117" s="12"/>
      <c r="Z117" s="195"/>
      <c r="AA117" s="196"/>
      <c r="AB117" s="14">
        <f t="shared" si="56"/>
        <v>0</v>
      </c>
      <c r="AC117" s="15"/>
      <c r="AD117" s="33"/>
      <c r="AE117" s="2">
        <f t="shared" si="45"/>
        <v>0</v>
      </c>
      <c r="AF117" s="27"/>
      <c r="AG117" s="18">
        <f t="shared" si="57"/>
        <v>0</v>
      </c>
      <c r="AH117" s="19">
        <f t="shared" si="58"/>
        <v>0</v>
      </c>
      <c r="AI117" s="3"/>
      <c r="AJ117" s="4"/>
      <c r="AK117" s="25"/>
      <c r="AL117" s="7">
        <f t="shared" si="59"/>
        <v>0</v>
      </c>
      <c r="AM117" s="15">
        <f t="shared" si="60"/>
        <v>0</v>
      </c>
      <c r="AN117" s="2"/>
      <c r="AO117" s="2"/>
      <c r="AP117" s="2"/>
      <c r="AQ117" s="2"/>
      <c r="AR117" s="2"/>
      <c r="AS117" s="2"/>
      <c r="AT117" s="2"/>
      <c r="AU117" s="2"/>
      <c r="AV117" s="2">
        <f t="shared" si="61"/>
        <v>0</v>
      </c>
      <c r="AW117" s="21"/>
      <c r="AX117" s="21"/>
      <c r="AY117" s="2"/>
      <c r="AZ117" s="2">
        <f t="shared" si="62"/>
        <v>0</v>
      </c>
      <c r="BA117" s="2">
        <f t="shared" si="46"/>
        <v>0</v>
      </c>
      <c r="BB117" s="2"/>
      <c r="BC117" s="2"/>
      <c r="BD117" s="2"/>
      <c r="BE117" s="2"/>
      <c r="BF117" s="2"/>
      <c r="BG117" s="2"/>
      <c r="BH117" s="8">
        <f t="shared" si="63"/>
        <v>0</v>
      </c>
      <c r="BI117" s="22">
        <f t="shared" si="64"/>
        <v>0</v>
      </c>
    </row>
    <row r="118" spans="1:61" s="29" customFormat="1" ht="23.1" customHeight="1" x14ac:dyDescent="0.35">
      <c r="A118" s="3">
        <v>54</v>
      </c>
      <c r="B118" s="67" t="s">
        <v>126</v>
      </c>
      <c r="C118" s="68" t="s">
        <v>127</v>
      </c>
      <c r="D118" s="2">
        <v>15586</v>
      </c>
      <c r="E118" s="2">
        <v>623</v>
      </c>
      <c r="F118" s="2">
        <f t="shared" si="42"/>
        <v>16209</v>
      </c>
      <c r="G118" s="2">
        <v>624</v>
      </c>
      <c r="H118" s="2">
        <v>0</v>
      </c>
      <c r="I118" s="2">
        <f t="shared" si="43"/>
        <v>16833</v>
      </c>
      <c r="J118" s="2">
        <f t="shared" si="36"/>
        <v>16833</v>
      </c>
      <c r="K118" s="111">
        <f t="shared" si="48"/>
        <v>0</v>
      </c>
      <c r="L118" s="6">
        <v>0</v>
      </c>
      <c r="M118" s="6">
        <v>0</v>
      </c>
      <c r="N118" s="6">
        <v>0</v>
      </c>
      <c r="O118" s="2">
        <f t="shared" si="49"/>
        <v>16833</v>
      </c>
      <c r="P118" s="7">
        <v>0</v>
      </c>
      <c r="Q118" s="2">
        <f t="shared" si="50"/>
        <v>5200.66</v>
      </c>
      <c r="R118" s="2">
        <f t="shared" si="51"/>
        <v>200</v>
      </c>
      <c r="S118" s="2">
        <f t="shared" si="44"/>
        <v>420.82</v>
      </c>
      <c r="T118" s="8">
        <f t="shared" si="52"/>
        <v>6011.52</v>
      </c>
      <c r="U118" s="9">
        <f t="shared" si="53"/>
        <v>11833</v>
      </c>
      <c r="V118" s="10">
        <f t="shared" si="54"/>
        <v>2500</v>
      </c>
      <c r="W118" s="11">
        <f t="shared" si="55"/>
        <v>2500</v>
      </c>
      <c r="X118" s="12"/>
      <c r="Y118" s="12"/>
      <c r="Z118" s="195">
        <f t="shared" ref="Z118" si="78">ROUND(V118+W118,2)</f>
        <v>5000</v>
      </c>
      <c r="AA118" s="196">
        <v>54</v>
      </c>
      <c r="AB118" s="14">
        <f t="shared" si="56"/>
        <v>2019.96</v>
      </c>
      <c r="AC118" s="15">
        <v>0</v>
      </c>
      <c r="AD118" s="16">
        <v>100</v>
      </c>
      <c r="AE118" s="2">
        <f t="shared" si="45"/>
        <v>420.83</v>
      </c>
      <c r="AF118" s="17">
        <v>200</v>
      </c>
      <c r="AG118" s="18">
        <f t="shared" si="57"/>
        <v>5000</v>
      </c>
      <c r="AH118" s="19">
        <f t="shared" si="58"/>
        <v>2500</v>
      </c>
      <c r="AI118" s="3">
        <v>54</v>
      </c>
      <c r="AJ118" s="67" t="s">
        <v>126</v>
      </c>
      <c r="AK118" s="68" t="s">
        <v>127</v>
      </c>
      <c r="AL118" s="7">
        <f t="shared" si="59"/>
        <v>0</v>
      </c>
      <c r="AM118" s="15">
        <f t="shared" si="60"/>
        <v>1514.97</v>
      </c>
      <c r="AN118" s="2">
        <v>0</v>
      </c>
      <c r="AO118" s="2"/>
      <c r="AP118" s="2">
        <v>0</v>
      </c>
      <c r="AQ118" s="2">
        <v>0</v>
      </c>
      <c r="AR118" s="2">
        <v>0</v>
      </c>
      <c r="AS118" s="2">
        <v>2394.42</v>
      </c>
      <c r="AT118" s="2"/>
      <c r="AU118" s="2">
        <v>1291.27</v>
      </c>
      <c r="AV118" s="2">
        <f t="shared" si="61"/>
        <v>5200.66</v>
      </c>
      <c r="AW118" s="21">
        <v>200</v>
      </c>
      <c r="AX118" s="21"/>
      <c r="AY118" s="2">
        <v>0</v>
      </c>
      <c r="AZ118" s="2">
        <f t="shared" si="62"/>
        <v>200</v>
      </c>
      <c r="BA118" s="2">
        <f t="shared" si="46"/>
        <v>420.82</v>
      </c>
      <c r="BB118" s="2"/>
      <c r="BC118" s="2">
        <v>4640.43</v>
      </c>
      <c r="BD118" s="2">
        <v>100</v>
      </c>
      <c r="BE118" s="2">
        <v>1271.0899999999999</v>
      </c>
      <c r="BF118" s="2"/>
      <c r="BG118" s="2">
        <v>0</v>
      </c>
      <c r="BH118" s="8">
        <f t="shared" si="63"/>
        <v>6011.52</v>
      </c>
      <c r="BI118" s="22">
        <f t="shared" si="64"/>
        <v>11833</v>
      </c>
    </row>
    <row r="119" spans="1:61" s="29" customFormat="1" ht="23.1" customHeight="1" x14ac:dyDescent="0.35">
      <c r="A119" s="3"/>
      <c r="B119" s="31"/>
      <c r="C119" s="32"/>
      <c r="D119" s="2"/>
      <c r="E119" s="2"/>
      <c r="F119" s="2">
        <f t="shared" si="42"/>
        <v>0</v>
      </c>
      <c r="G119" s="2"/>
      <c r="H119" s="2"/>
      <c r="I119" s="2">
        <f t="shared" si="43"/>
        <v>0</v>
      </c>
      <c r="J119" s="2">
        <f t="shared" si="36"/>
        <v>0</v>
      </c>
      <c r="K119" s="111">
        <f t="shared" si="48"/>
        <v>0</v>
      </c>
      <c r="L119" s="6"/>
      <c r="M119" s="6"/>
      <c r="N119" s="6"/>
      <c r="O119" s="2">
        <f t="shared" si="49"/>
        <v>0</v>
      </c>
      <c r="P119" s="7"/>
      <c r="Q119" s="2">
        <f t="shared" si="50"/>
        <v>0</v>
      </c>
      <c r="R119" s="2">
        <f t="shared" si="51"/>
        <v>0</v>
      </c>
      <c r="S119" s="2">
        <f t="shared" si="44"/>
        <v>0</v>
      </c>
      <c r="T119" s="8">
        <f t="shared" si="52"/>
        <v>0</v>
      </c>
      <c r="U119" s="9">
        <f t="shared" si="53"/>
        <v>0</v>
      </c>
      <c r="V119" s="10">
        <f t="shared" si="54"/>
        <v>0</v>
      </c>
      <c r="W119" s="11">
        <f t="shared" si="55"/>
        <v>0</v>
      </c>
      <c r="X119" s="12"/>
      <c r="Y119" s="12"/>
      <c r="Z119" s="195"/>
      <c r="AA119" s="196"/>
      <c r="AB119" s="14">
        <f t="shared" si="56"/>
        <v>0</v>
      </c>
      <c r="AC119" s="2"/>
      <c r="AD119" s="33"/>
      <c r="AE119" s="2">
        <f t="shared" si="45"/>
        <v>0</v>
      </c>
      <c r="AF119" s="27"/>
      <c r="AG119" s="18">
        <f t="shared" si="57"/>
        <v>0</v>
      </c>
      <c r="AH119" s="19">
        <f t="shared" si="58"/>
        <v>0</v>
      </c>
      <c r="AI119" s="3"/>
      <c r="AJ119" s="31"/>
      <c r="AK119" s="32"/>
      <c r="AL119" s="7">
        <f t="shared" si="59"/>
        <v>0</v>
      </c>
      <c r="AM119" s="15">
        <f t="shared" si="60"/>
        <v>0</v>
      </c>
      <c r="AN119" s="2"/>
      <c r="AO119" s="2"/>
      <c r="AP119" s="2"/>
      <c r="AQ119" s="2"/>
      <c r="AR119" s="2"/>
      <c r="AS119" s="2"/>
      <c r="AT119" s="2"/>
      <c r="AU119" s="2"/>
      <c r="AV119" s="2">
        <f t="shared" si="61"/>
        <v>0</v>
      </c>
      <c r="AW119" s="21"/>
      <c r="AX119" s="21"/>
      <c r="AY119" s="2"/>
      <c r="AZ119" s="2">
        <f t="shared" si="62"/>
        <v>0</v>
      </c>
      <c r="BA119" s="2">
        <f t="shared" si="46"/>
        <v>0</v>
      </c>
      <c r="BB119" s="2"/>
      <c r="BC119" s="2"/>
      <c r="BD119" s="2"/>
      <c r="BE119" s="2"/>
      <c r="BF119" s="2"/>
      <c r="BG119" s="2"/>
      <c r="BH119" s="8">
        <f t="shared" si="63"/>
        <v>0</v>
      </c>
      <c r="BI119" s="22">
        <f t="shared" si="64"/>
        <v>0</v>
      </c>
    </row>
    <row r="120" spans="1:61" s="29" customFormat="1" ht="23.1" customHeight="1" x14ac:dyDescent="0.35">
      <c r="A120" s="3">
        <v>55</v>
      </c>
      <c r="B120" s="28" t="s">
        <v>68</v>
      </c>
      <c r="C120" s="25" t="s">
        <v>46</v>
      </c>
      <c r="D120" s="2">
        <v>15136</v>
      </c>
      <c r="E120" s="2">
        <v>605</v>
      </c>
      <c r="F120" s="2">
        <f t="shared" si="42"/>
        <v>15741</v>
      </c>
      <c r="G120" s="2">
        <v>588</v>
      </c>
      <c r="H120" s="2">
        <v>119</v>
      </c>
      <c r="I120" s="2">
        <f t="shared" si="43"/>
        <v>16329</v>
      </c>
      <c r="J120" s="2">
        <f t="shared" si="36"/>
        <v>16448</v>
      </c>
      <c r="K120" s="111">
        <f t="shared" si="48"/>
        <v>0</v>
      </c>
      <c r="L120" s="6">
        <v>0</v>
      </c>
      <c r="M120" s="6">
        <v>0</v>
      </c>
      <c r="N120" s="6">
        <v>0</v>
      </c>
      <c r="O120" s="2">
        <f>J120-K120</f>
        <v>16448</v>
      </c>
      <c r="P120" s="7">
        <v>0</v>
      </c>
      <c r="Q120" s="2">
        <f t="shared" si="50"/>
        <v>4941.1000000000004</v>
      </c>
      <c r="R120" s="2">
        <f t="shared" si="51"/>
        <v>1581.78</v>
      </c>
      <c r="S120" s="2">
        <f t="shared" si="44"/>
        <v>411.2</v>
      </c>
      <c r="T120" s="8">
        <f t="shared" si="52"/>
        <v>4513.92</v>
      </c>
      <c r="U120" s="9">
        <f t="shared" si="53"/>
        <v>11448</v>
      </c>
      <c r="V120" s="10">
        <f t="shared" si="54"/>
        <v>2500</v>
      </c>
      <c r="W120" s="11">
        <f t="shared" si="55"/>
        <v>2500</v>
      </c>
      <c r="X120" s="12"/>
      <c r="Y120" s="12"/>
      <c r="Z120" s="195">
        <f t="shared" si="77"/>
        <v>5000</v>
      </c>
      <c r="AA120" s="196">
        <v>55</v>
      </c>
      <c r="AB120" s="14">
        <f t="shared" si="56"/>
        <v>1973.76</v>
      </c>
      <c r="AC120" s="15">
        <v>0</v>
      </c>
      <c r="AD120" s="2">
        <v>100</v>
      </c>
      <c r="AE120" s="2">
        <f t="shared" si="45"/>
        <v>411.2</v>
      </c>
      <c r="AF120" s="17">
        <v>200</v>
      </c>
      <c r="AG120" s="18">
        <f t="shared" si="57"/>
        <v>5000</v>
      </c>
      <c r="AH120" s="19">
        <f t="shared" si="58"/>
        <v>2500</v>
      </c>
      <c r="AI120" s="3">
        <v>55</v>
      </c>
      <c r="AJ120" s="28" t="s">
        <v>68</v>
      </c>
      <c r="AK120" s="25" t="s">
        <v>46</v>
      </c>
      <c r="AL120" s="7">
        <f t="shared" si="59"/>
        <v>0</v>
      </c>
      <c r="AM120" s="15">
        <f t="shared" si="60"/>
        <v>1480.32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2213.9</v>
      </c>
      <c r="AT120" s="2"/>
      <c r="AU120" s="2">
        <v>1246.8800000000001</v>
      </c>
      <c r="AV120" s="2">
        <f t="shared" si="61"/>
        <v>4941.1000000000004</v>
      </c>
      <c r="AW120" s="21">
        <v>200</v>
      </c>
      <c r="AX120" s="21"/>
      <c r="AY120" s="2">
        <v>1381.78</v>
      </c>
      <c r="AZ120" s="2">
        <f t="shared" si="62"/>
        <v>1581.78</v>
      </c>
      <c r="BA120" s="2">
        <f t="shared" si="46"/>
        <v>411.2</v>
      </c>
      <c r="BB120" s="2">
        <v>0</v>
      </c>
      <c r="BC120" s="2">
        <v>0</v>
      </c>
      <c r="BD120" s="2">
        <v>1913.92</v>
      </c>
      <c r="BE120" s="2">
        <v>2600</v>
      </c>
      <c r="BF120" s="2">
        <v>0</v>
      </c>
      <c r="BG120" s="2">
        <v>0</v>
      </c>
      <c r="BH120" s="8">
        <f t="shared" si="63"/>
        <v>4513.92</v>
      </c>
      <c r="BI120" s="22">
        <f>AL120+AV120+AZ120+BA120+BH120</f>
        <v>11448</v>
      </c>
    </row>
    <row r="121" spans="1:61" s="29" customFormat="1" ht="23.1" customHeight="1" thickBot="1" x14ac:dyDescent="0.4">
      <c r="A121" s="3"/>
      <c r="B121" s="112"/>
      <c r="C121" s="113"/>
      <c r="D121" s="38"/>
      <c r="E121" s="38"/>
      <c r="F121" s="38"/>
      <c r="G121" s="38"/>
      <c r="H121" s="26" t="s">
        <v>179</v>
      </c>
      <c r="I121" s="2">
        <f>SUM(D121:H121)</f>
        <v>0</v>
      </c>
      <c r="J121" s="2">
        <f t="shared" ref="J121" si="79">I121</f>
        <v>0</v>
      </c>
      <c r="K121" s="111">
        <f t="shared" si="48"/>
        <v>0</v>
      </c>
      <c r="L121" s="39"/>
      <c r="M121" s="39"/>
      <c r="N121" s="39"/>
      <c r="O121" s="38"/>
      <c r="P121" s="163"/>
      <c r="Q121" s="2">
        <f t="shared" si="50"/>
        <v>0</v>
      </c>
      <c r="R121" s="2">
        <f t="shared" si="51"/>
        <v>0</v>
      </c>
      <c r="S121" s="2">
        <f t="shared" si="44"/>
        <v>0</v>
      </c>
      <c r="T121" s="8">
        <f t="shared" si="52"/>
        <v>0</v>
      </c>
      <c r="U121" s="9">
        <f t="shared" si="53"/>
        <v>0</v>
      </c>
      <c r="V121" s="10">
        <f t="shared" si="54"/>
        <v>0</v>
      </c>
      <c r="W121" s="11">
        <f t="shared" si="55"/>
        <v>0</v>
      </c>
      <c r="X121" s="40"/>
      <c r="Y121" s="40"/>
      <c r="Z121" s="197"/>
      <c r="AA121" s="41"/>
      <c r="AB121" s="14">
        <f t="shared" si="56"/>
        <v>0</v>
      </c>
      <c r="AC121" s="115"/>
      <c r="AD121" s="38"/>
      <c r="AE121" s="2">
        <f t="shared" si="45"/>
        <v>0</v>
      </c>
      <c r="AF121" s="116"/>
      <c r="AG121" s="18">
        <f t="shared" si="57"/>
        <v>0</v>
      </c>
      <c r="AH121" s="19">
        <f t="shared" si="58"/>
        <v>0</v>
      </c>
      <c r="AI121" s="198"/>
      <c r="AJ121" s="199"/>
      <c r="AK121" s="200"/>
      <c r="AL121" s="73"/>
      <c r="AM121" s="201">
        <f t="shared" si="60"/>
        <v>0</v>
      </c>
      <c r="AN121" s="82"/>
      <c r="AO121" s="82"/>
      <c r="AP121" s="82"/>
      <c r="AQ121" s="82"/>
      <c r="AR121" s="82"/>
      <c r="AS121" s="82"/>
      <c r="AT121" s="82"/>
      <c r="AU121" s="82"/>
      <c r="AV121" s="82">
        <f t="shared" si="61"/>
        <v>0</v>
      </c>
      <c r="AW121" s="202"/>
      <c r="AX121" s="202"/>
      <c r="AY121" s="82"/>
      <c r="AZ121" s="82">
        <f t="shared" si="62"/>
        <v>0</v>
      </c>
      <c r="BA121" s="82">
        <f t="shared" si="46"/>
        <v>0</v>
      </c>
      <c r="BB121" s="82"/>
      <c r="BC121" s="82"/>
      <c r="BD121" s="82"/>
      <c r="BE121" s="82"/>
      <c r="BF121" s="82"/>
      <c r="BG121" s="82"/>
      <c r="BH121" s="203">
        <f t="shared" si="63"/>
        <v>0</v>
      </c>
      <c r="BI121" s="204">
        <f t="shared" si="64"/>
        <v>0</v>
      </c>
    </row>
    <row r="122" spans="1:61" s="29" customFormat="1" ht="24.95" customHeight="1" x14ac:dyDescent="0.35">
      <c r="A122" s="43"/>
      <c r="B122" s="44"/>
      <c r="C122" s="44"/>
      <c r="D122" s="118"/>
      <c r="E122" s="118"/>
      <c r="F122" s="118"/>
      <c r="G122" s="118"/>
      <c r="H122" s="118"/>
      <c r="I122" s="118"/>
      <c r="J122" s="118" t="s">
        <v>1</v>
      </c>
      <c r="K122" s="61"/>
      <c r="L122" s="44"/>
      <c r="M122" s="44"/>
      <c r="N122" s="44"/>
      <c r="O122" s="118" t="s">
        <v>1</v>
      </c>
      <c r="P122" s="45"/>
      <c r="Q122" s="46"/>
      <c r="R122" s="46"/>
      <c r="S122" s="46"/>
      <c r="T122" s="47"/>
      <c r="U122" s="48"/>
      <c r="V122" s="49" t="s">
        <v>1</v>
      </c>
      <c r="W122" s="50"/>
      <c r="X122" s="51"/>
      <c r="Y122" s="51"/>
      <c r="Z122" s="205"/>
      <c r="AA122" s="53"/>
      <c r="AB122" s="54"/>
      <c r="AC122" s="44"/>
      <c r="AD122" s="55"/>
      <c r="AE122" s="56"/>
      <c r="AF122" s="57"/>
      <c r="AG122" s="18"/>
      <c r="AH122" s="19"/>
      <c r="AI122" s="43"/>
      <c r="AJ122" s="44"/>
      <c r="AK122" s="44"/>
      <c r="AL122" s="45"/>
      <c r="AM122" s="46"/>
      <c r="AN122" s="58"/>
      <c r="AO122" s="58"/>
      <c r="AP122" s="58"/>
      <c r="AQ122" s="58"/>
      <c r="AR122" s="58"/>
      <c r="AS122" s="58"/>
      <c r="AT122" s="58"/>
      <c r="AU122" s="58"/>
      <c r="AV122" s="46"/>
      <c r="AW122" s="46"/>
      <c r="AX122" s="46"/>
      <c r="AY122" s="46"/>
      <c r="AZ122" s="46"/>
      <c r="BA122" s="46"/>
      <c r="BB122" s="46"/>
      <c r="BC122" s="46"/>
      <c r="BD122" s="58"/>
      <c r="BE122" s="58"/>
      <c r="BF122" s="46"/>
      <c r="BG122" s="46"/>
      <c r="BH122" s="47">
        <f>SUM(BB122:BG122)</f>
        <v>0</v>
      </c>
      <c r="BI122" s="59"/>
    </row>
    <row r="123" spans="1:61" s="170" customFormat="1" ht="24.95" customHeight="1" x14ac:dyDescent="0.35">
      <c r="A123" s="168"/>
      <c r="B123" s="169" t="s">
        <v>69</v>
      </c>
      <c r="C123" s="60"/>
      <c r="D123" s="60">
        <f>SUM(D12:D121)</f>
        <v>1540065</v>
      </c>
      <c r="E123" s="60">
        <f t="shared" ref="E123:BI123" si="80">SUM(E12:E121)</f>
        <v>71489</v>
      </c>
      <c r="F123" s="60">
        <f>SUM(F12:F121)</f>
        <v>1611554</v>
      </c>
      <c r="G123" s="60">
        <f t="shared" si="80"/>
        <v>71740</v>
      </c>
      <c r="H123" s="60">
        <f t="shared" si="80"/>
        <v>1566</v>
      </c>
      <c r="I123" s="60">
        <f t="shared" si="80"/>
        <v>1683294</v>
      </c>
      <c r="J123" s="60">
        <f t="shared" si="80"/>
        <v>1684860</v>
      </c>
      <c r="K123" s="60">
        <f t="shared" si="80"/>
        <v>8328.51</v>
      </c>
      <c r="L123" s="60"/>
      <c r="M123" s="60"/>
      <c r="N123" s="60"/>
      <c r="O123" s="60">
        <f t="shared" si="80"/>
        <v>1676531.49</v>
      </c>
      <c r="P123" s="60">
        <f t="shared" si="80"/>
        <v>97016.199999999983</v>
      </c>
      <c r="Q123" s="60">
        <f t="shared" si="80"/>
        <v>323932.93999999989</v>
      </c>
      <c r="R123" s="60">
        <f t="shared" si="80"/>
        <v>27599.129999999997</v>
      </c>
      <c r="S123" s="60">
        <f t="shared" si="80"/>
        <v>41022.75999999998</v>
      </c>
      <c r="T123" s="60">
        <f t="shared" si="80"/>
        <v>182207.56000000006</v>
      </c>
      <c r="U123" s="60">
        <f t="shared" si="80"/>
        <v>671778.58999999973</v>
      </c>
      <c r="V123" s="60">
        <f t="shared" si="80"/>
        <v>502376</v>
      </c>
      <c r="W123" s="60">
        <f t="shared" si="80"/>
        <v>502376.89999999997</v>
      </c>
      <c r="X123" s="60">
        <f t="shared" si="80"/>
        <v>0</v>
      </c>
      <c r="Y123" s="60">
        <f t="shared" si="80"/>
        <v>0</v>
      </c>
      <c r="Z123" s="206">
        <f t="shared" si="80"/>
        <v>630249.19999999995</v>
      </c>
      <c r="AA123" s="207"/>
      <c r="AB123" s="208">
        <f t="shared" si="80"/>
        <v>202183.20000000004</v>
      </c>
      <c r="AC123" s="60">
        <f t="shared" si="80"/>
        <v>0</v>
      </c>
      <c r="AD123" s="60">
        <f t="shared" si="80"/>
        <v>5500</v>
      </c>
      <c r="AE123" s="60">
        <f t="shared" si="80"/>
        <v>41022.939999999995</v>
      </c>
      <c r="AF123" s="60">
        <f t="shared" si="80"/>
        <v>11000</v>
      </c>
      <c r="AG123" s="60">
        <f t="shared" si="80"/>
        <v>1004752.9000000001</v>
      </c>
      <c r="AH123" s="60">
        <f t="shared" si="80"/>
        <v>502376.45000000007</v>
      </c>
      <c r="AI123" s="60">
        <f t="shared" si="80"/>
        <v>1540</v>
      </c>
      <c r="AJ123" s="60">
        <f t="shared" si="80"/>
        <v>0</v>
      </c>
      <c r="AK123" s="60">
        <f t="shared" si="80"/>
        <v>0</v>
      </c>
      <c r="AL123" s="60">
        <f t="shared" si="80"/>
        <v>97016.199999999983</v>
      </c>
      <c r="AM123" s="60">
        <f t="shared" si="80"/>
        <v>151637.40000000005</v>
      </c>
      <c r="AN123" s="60">
        <f t="shared" si="80"/>
        <v>10153.540000000001</v>
      </c>
      <c r="AO123" s="60">
        <f t="shared" si="80"/>
        <v>1600</v>
      </c>
      <c r="AP123" s="60">
        <f t="shared" si="80"/>
        <v>19268.88</v>
      </c>
      <c r="AQ123" s="60">
        <f t="shared" si="80"/>
        <v>0</v>
      </c>
      <c r="AR123" s="60">
        <f t="shared" si="80"/>
        <v>0</v>
      </c>
      <c r="AS123" s="60">
        <f t="shared" si="80"/>
        <v>111255.77999999998</v>
      </c>
      <c r="AT123" s="60">
        <f t="shared" si="80"/>
        <v>16820.830000000002</v>
      </c>
      <c r="AU123" s="60">
        <f t="shared" si="80"/>
        <v>13196.509999999998</v>
      </c>
      <c r="AV123" s="60">
        <f t="shared" si="80"/>
        <v>323932.93999999989</v>
      </c>
      <c r="AW123" s="60">
        <f t="shared" si="80"/>
        <v>11600</v>
      </c>
      <c r="AX123" s="60">
        <f t="shared" si="80"/>
        <v>1500</v>
      </c>
      <c r="AY123" s="60">
        <f t="shared" si="80"/>
        <v>14499.130000000003</v>
      </c>
      <c r="AZ123" s="60">
        <f t="shared" si="80"/>
        <v>27599.129999999997</v>
      </c>
      <c r="BA123" s="60">
        <f t="shared" si="80"/>
        <v>41022.75999999998</v>
      </c>
      <c r="BB123" s="60">
        <f t="shared" si="80"/>
        <v>0</v>
      </c>
      <c r="BC123" s="60">
        <f t="shared" si="80"/>
        <v>137715.64000000001</v>
      </c>
      <c r="BD123" s="60">
        <f t="shared" si="80"/>
        <v>29817.78</v>
      </c>
      <c r="BE123" s="60">
        <f t="shared" si="80"/>
        <v>14186.14</v>
      </c>
      <c r="BF123" s="60">
        <f t="shared" si="80"/>
        <v>488</v>
      </c>
      <c r="BG123" s="60">
        <f t="shared" si="80"/>
        <v>0</v>
      </c>
      <c r="BH123" s="60">
        <f t="shared" si="80"/>
        <v>182207.56000000006</v>
      </c>
      <c r="BI123" s="60">
        <f t="shared" si="80"/>
        <v>671778.58999999985</v>
      </c>
    </row>
    <row r="124" spans="1:61" s="29" customFormat="1" ht="24.95" customHeight="1" thickBot="1" x14ac:dyDescent="0.4">
      <c r="A124" s="69"/>
      <c r="B124" s="70"/>
      <c r="C124" s="71"/>
      <c r="D124" s="82"/>
      <c r="E124" s="82"/>
      <c r="F124" s="82"/>
      <c r="G124" s="82"/>
      <c r="H124" s="82"/>
      <c r="I124" s="82"/>
      <c r="J124" s="82"/>
      <c r="K124" s="72"/>
      <c r="L124" s="65"/>
      <c r="M124" s="65"/>
      <c r="N124" s="65"/>
      <c r="O124" s="82"/>
      <c r="P124" s="73"/>
      <c r="Q124" s="65"/>
      <c r="R124" s="65"/>
      <c r="S124" s="65"/>
      <c r="T124" s="65"/>
      <c r="U124" s="74"/>
      <c r="V124" s="75"/>
      <c r="W124" s="76" t="s">
        <v>1</v>
      </c>
      <c r="X124" s="77"/>
      <c r="Y124" s="77"/>
      <c r="Z124" s="209"/>
      <c r="AA124" s="79"/>
      <c r="AB124" s="80"/>
      <c r="AC124" s="65"/>
      <c r="AD124" s="72"/>
      <c r="AE124" s="72"/>
      <c r="AF124" s="81"/>
      <c r="AG124" s="18"/>
      <c r="AH124" s="19"/>
      <c r="AI124" s="69"/>
      <c r="AJ124" s="70"/>
      <c r="AK124" s="71"/>
      <c r="AL124" s="73"/>
      <c r="AM124" s="65"/>
      <c r="AN124" s="82"/>
      <c r="AO124" s="82"/>
      <c r="AP124" s="82"/>
      <c r="AQ124" s="82"/>
      <c r="AR124" s="82"/>
      <c r="AS124" s="82"/>
      <c r="AT124" s="82"/>
      <c r="AU124" s="82"/>
      <c r="AV124" s="65"/>
      <c r="AW124" s="65"/>
      <c r="AX124" s="65"/>
      <c r="AY124" s="65"/>
      <c r="AZ124" s="65"/>
      <c r="BA124" s="65"/>
      <c r="BB124" s="65"/>
      <c r="BC124" s="65"/>
      <c r="BD124" s="82"/>
      <c r="BE124" s="82"/>
      <c r="BF124" s="65"/>
      <c r="BG124" s="65"/>
      <c r="BH124" s="65"/>
      <c r="BI124" s="83"/>
    </row>
    <row r="125" spans="1:61" s="94" customFormat="1" ht="24.95" customHeight="1" x14ac:dyDescent="0.35">
      <c r="A125" s="63"/>
      <c r="B125" s="191"/>
      <c r="C125" s="63"/>
      <c r="D125" s="119"/>
      <c r="E125" s="119"/>
      <c r="F125" s="119"/>
      <c r="G125" s="119"/>
      <c r="H125" s="119"/>
      <c r="I125" s="119"/>
      <c r="J125" s="119"/>
      <c r="K125" s="85"/>
      <c r="L125" s="66"/>
      <c r="M125" s="66"/>
      <c r="N125" s="66"/>
      <c r="O125" s="119"/>
      <c r="P125" s="86"/>
      <c r="Q125" s="66"/>
      <c r="R125" s="66"/>
      <c r="S125" s="66"/>
      <c r="T125" s="63"/>
      <c r="U125" s="87"/>
      <c r="V125" s="88"/>
      <c r="W125" s="88" t="s">
        <v>1</v>
      </c>
      <c r="X125" s="88"/>
      <c r="Y125" s="88"/>
      <c r="Z125" s="88"/>
      <c r="AA125" s="66"/>
      <c r="AB125" s="89" t="s">
        <v>1</v>
      </c>
      <c r="AC125" s="89"/>
      <c r="AD125" s="90" t="s">
        <v>1</v>
      </c>
      <c r="AE125" s="90"/>
      <c r="AF125" s="91"/>
      <c r="AG125" s="92"/>
      <c r="AH125" s="92"/>
      <c r="AI125" s="63"/>
      <c r="AJ125" s="191"/>
      <c r="AK125" s="63"/>
      <c r="AL125" s="86"/>
      <c r="AM125" s="66"/>
      <c r="AN125" s="93"/>
      <c r="AO125" s="93"/>
      <c r="AP125" s="93"/>
      <c r="AQ125" s="93"/>
      <c r="AR125" s="93"/>
      <c r="AS125" s="93"/>
      <c r="AT125" s="93"/>
      <c r="AU125" s="93"/>
      <c r="AV125" s="66"/>
      <c r="AW125" s="66"/>
      <c r="AX125" s="66"/>
      <c r="AY125" s="66"/>
      <c r="AZ125" s="66"/>
      <c r="BA125" s="66"/>
      <c r="BB125" s="66"/>
      <c r="BC125" s="66"/>
      <c r="BD125" s="119"/>
      <c r="BE125" s="119"/>
      <c r="BF125" s="66"/>
      <c r="BG125" s="66"/>
      <c r="BH125" s="63"/>
      <c r="BI125" s="87"/>
    </row>
    <row r="126" spans="1:61" s="94" customFormat="1" ht="24.95" customHeight="1" x14ac:dyDescent="0.35">
      <c r="A126" s="63"/>
      <c r="B126" s="426" t="s">
        <v>70</v>
      </c>
      <c r="C126" s="426"/>
      <c r="D126" s="426"/>
      <c r="E126" s="119"/>
      <c r="F126" s="119"/>
      <c r="G126" s="119"/>
      <c r="H126" s="119"/>
      <c r="I126" s="119"/>
      <c r="J126" s="427" t="s">
        <v>71</v>
      </c>
      <c r="K126" s="427"/>
      <c r="L126" s="427"/>
      <c r="M126" s="427"/>
      <c r="N126" s="427"/>
      <c r="O126" s="119"/>
      <c r="P126" s="63"/>
      <c r="Q126" s="428" t="s">
        <v>72</v>
      </c>
      <c r="R126" s="428"/>
      <c r="S126" s="428"/>
      <c r="T126" s="63"/>
      <c r="U126" s="63"/>
      <c r="V126" s="428" t="s">
        <v>73</v>
      </c>
      <c r="W126" s="428"/>
      <c r="X126" s="428"/>
      <c r="Y126" s="428"/>
      <c r="Z126" s="428"/>
      <c r="AA126" s="428"/>
      <c r="AB126" s="428"/>
      <c r="AC126" s="95"/>
      <c r="AD126" s="95"/>
      <c r="AE126" s="95"/>
      <c r="AF126" s="91"/>
      <c r="AG126" s="92"/>
      <c r="AH126" s="92"/>
      <c r="AI126" s="63"/>
      <c r="AJ126" s="429" t="s">
        <v>70</v>
      </c>
      <c r="AK126" s="429"/>
      <c r="AL126" s="95"/>
      <c r="AM126" s="95"/>
      <c r="AN126" s="63"/>
      <c r="AO126" s="63"/>
      <c r="AP126" s="93"/>
      <c r="AQ126" s="97"/>
      <c r="AR126" s="97"/>
      <c r="AS126" s="97"/>
      <c r="AT126" s="97"/>
      <c r="AU126" s="93"/>
      <c r="AV126" s="66"/>
      <c r="AW126" s="66"/>
      <c r="AX126" s="66"/>
      <c r="AY126" s="63"/>
      <c r="AZ126" s="63"/>
      <c r="BA126" s="63"/>
      <c r="BB126" s="66"/>
      <c r="BC126" s="66"/>
      <c r="BD126" s="119"/>
      <c r="BE126" s="164"/>
      <c r="BF126" s="95"/>
      <c r="BG126" s="95"/>
      <c r="BH126" s="95"/>
      <c r="BI126" s="95"/>
    </row>
    <row r="127" spans="1:61" s="94" customFormat="1" ht="24.95" customHeight="1" x14ac:dyDescent="0.35">
      <c r="A127" s="63"/>
      <c r="B127" s="191"/>
      <c r="C127" s="191"/>
      <c r="D127" s="120"/>
      <c r="E127" s="120"/>
      <c r="F127" s="120"/>
      <c r="G127" s="120"/>
      <c r="H127" s="119"/>
      <c r="I127" s="119"/>
      <c r="J127" s="119"/>
      <c r="K127" s="85"/>
      <c r="L127" s="191"/>
      <c r="M127" s="191"/>
      <c r="N127" s="191"/>
      <c r="O127" s="120"/>
      <c r="P127" s="191"/>
      <c r="Q127" s="66"/>
      <c r="R127" s="66"/>
      <c r="S127" s="191"/>
      <c r="T127" s="191"/>
      <c r="U127" s="191"/>
      <c r="V127" s="88"/>
      <c r="W127" s="88"/>
      <c r="X127" s="88"/>
      <c r="Y127" s="88"/>
      <c r="Z127" s="88"/>
      <c r="AA127" s="192"/>
      <c r="AB127" s="192"/>
      <c r="AC127" s="192"/>
      <c r="AD127" s="192"/>
      <c r="AE127" s="192"/>
      <c r="AF127" s="91"/>
      <c r="AG127" s="92"/>
      <c r="AH127" s="92"/>
      <c r="AI127" s="63"/>
      <c r="AJ127" s="191"/>
      <c r="AK127" s="191"/>
      <c r="AL127" s="86"/>
      <c r="AM127" s="66"/>
      <c r="AN127" s="93"/>
      <c r="AO127" s="93"/>
      <c r="AP127" s="93"/>
      <c r="AQ127" s="93"/>
      <c r="AR127" s="93"/>
      <c r="AS127" s="93"/>
      <c r="AT127" s="93"/>
      <c r="AU127" s="93"/>
      <c r="AV127" s="66"/>
      <c r="AW127" s="66"/>
      <c r="AX127" s="66"/>
      <c r="AY127" s="66"/>
      <c r="AZ127" s="66"/>
      <c r="BA127" s="66"/>
      <c r="BB127" s="66"/>
      <c r="BC127" s="66"/>
      <c r="BD127" s="119"/>
      <c r="BE127" s="119"/>
      <c r="BF127" s="66"/>
      <c r="BG127" s="66"/>
      <c r="BH127" s="63"/>
      <c r="BI127" s="87"/>
    </row>
    <row r="128" spans="1:61" s="94" customFormat="1" ht="24.95" customHeight="1" x14ac:dyDescent="0.35">
      <c r="A128" s="98"/>
      <c r="B128" s="191"/>
      <c r="C128" s="63"/>
      <c r="D128" s="119"/>
      <c r="E128" s="121"/>
      <c r="F128" s="121"/>
      <c r="G128" s="121"/>
      <c r="H128" s="121"/>
      <c r="I128" s="121"/>
      <c r="J128" s="121"/>
      <c r="K128" s="99"/>
      <c r="L128" s="98"/>
      <c r="M128" s="66"/>
      <c r="N128" s="66"/>
      <c r="O128" s="121"/>
      <c r="P128" s="100"/>
      <c r="Q128" s="66"/>
      <c r="R128" s="66"/>
      <c r="S128" s="66"/>
      <c r="T128" s="98"/>
      <c r="U128" s="63"/>
      <c r="V128" s="101"/>
      <c r="W128" s="102"/>
      <c r="X128" s="102"/>
      <c r="Y128" s="102"/>
      <c r="Z128" s="102"/>
      <c r="AA128" s="66"/>
      <c r="AB128" s="103"/>
      <c r="AC128" s="103"/>
      <c r="AD128" s="90"/>
      <c r="AE128" s="90"/>
      <c r="AF128" s="91"/>
      <c r="AG128" s="92"/>
      <c r="AH128" s="92"/>
      <c r="AI128" s="98"/>
      <c r="AJ128" s="191"/>
      <c r="AK128" s="63"/>
      <c r="AL128" s="100"/>
      <c r="AM128" s="66"/>
      <c r="AN128" s="93"/>
      <c r="AO128" s="93"/>
      <c r="AP128" s="93"/>
      <c r="AQ128" s="104"/>
      <c r="AR128" s="104"/>
      <c r="AS128" s="104"/>
      <c r="AT128" s="104"/>
      <c r="AU128" s="93"/>
      <c r="AV128" s="66"/>
      <c r="AW128" s="66"/>
      <c r="AX128" s="66"/>
      <c r="AY128" s="98"/>
      <c r="AZ128" s="98"/>
      <c r="BA128" s="98"/>
      <c r="BB128" s="66"/>
      <c r="BC128" s="66"/>
      <c r="BD128" s="119"/>
      <c r="BE128" s="119"/>
      <c r="BF128" s="66"/>
      <c r="BG128" s="66"/>
      <c r="BH128" s="98"/>
      <c r="BI128" s="63"/>
    </row>
    <row r="129" spans="1:61" s="94" customFormat="1" ht="24.95" customHeight="1" x14ac:dyDescent="0.35">
      <c r="A129" s="63"/>
      <c r="B129" s="431" t="s">
        <v>123</v>
      </c>
      <c r="C129" s="431"/>
      <c r="D129" s="431"/>
      <c r="E129" s="121"/>
      <c r="F129" s="121"/>
      <c r="G129" s="121"/>
      <c r="H129" s="121"/>
      <c r="I129" s="119"/>
      <c r="J129" s="431" t="s">
        <v>74</v>
      </c>
      <c r="K129" s="431"/>
      <c r="L129" s="431"/>
      <c r="M129" s="431"/>
      <c r="N129" s="431"/>
      <c r="O129" s="121"/>
      <c r="P129" s="98"/>
      <c r="Q129" s="432" t="s">
        <v>75</v>
      </c>
      <c r="R129" s="432"/>
      <c r="S129" s="432"/>
      <c r="T129" s="98"/>
      <c r="U129" s="98"/>
      <c r="V129" s="432" t="s">
        <v>76</v>
      </c>
      <c r="W129" s="432"/>
      <c r="X129" s="432"/>
      <c r="Y129" s="432"/>
      <c r="Z129" s="432"/>
      <c r="AA129" s="432"/>
      <c r="AB129" s="432"/>
      <c r="AC129" s="98"/>
      <c r="AD129" s="98"/>
      <c r="AE129" s="98"/>
      <c r="AF129" s="91"/>
      <c r="AG129" s="92"/>
      <c r="AH129" s="92"/>
      <c r="AI129" s="63"/>
      <c r="AJ129" s="433" t="s">
        <v>123</v>
      </c>
      <c r="AK129" s="433"/>
      <c r="AL129" s="105"/>
      <c r="AM129" s="105"/>
      <c r="AN129" s="93"/>
      <c r="AO129" s="93"/>
      <c r="AP129" s="93"/>
      <c r="AQ129" s="104"/>
      <c r="AR129" s="104"/>
      <c r="AS129" s="104"/>
      <c r="AT129" s="104"/>
      <c r="AU129" s="93"/>
      <c r="AV129" s="66"/>
      <c r="AW129" s="66"/>
      <c r="AX129" s="66"/>
      <c r="AY129" s="98"/>
      <c r="AZ129" s="98"/>
      <c r="BA129" s="98"/>
      <c r="BB129" s="66"/>
      <c r="BC129" s="66"/>
      <c r="BD129" s="119"/>
      <c r="BE129" s="121"/>
      <c r="BF129" s="98"/>
      <c r="BG129" s="98"/>
      <c r="BH129" s="98"/>
      <c r="BI129" s="98"/>
    </row>
    <row r="130" spans="1:61" s="94" customFormat="1" ht="24.95" customHeight="1" x14ac:dyDescent="0.35">
      <c r="B130" s="427" t="s">
        <v>124</v>
      </c>
      <c r="C130" s="427"/>
      <c r="D130" s="427"/>
      <c r="E130" s="119"/>
      <c r="F130" s="119"/>
      <c r="G130" s="119"/>
      <c r="H130" s="119"/>
      <c r="I130" s="119"/>
      <c r="J130" s="428" t="s">
        <v>125</v>
      </c>
      <c r="K130" s="428"/>
      <c r="L130" s="428"/>
      <c r="M130" s="428"/>
      <c r="N130" s="428"/>
      <c r="O130" s="119"/>
      <c r="P130" s="63"/>
      <c r="Q130" s="428" t="s">
        <v>77</v>
      </c>
      <c r="R130" s="428"/>
      <c r="S130" s="428"/>
      <c r="T130" s="63"/>
      <c r="U130" s="63"/>
      <c r="V130" s="428" t="s">
        <v>78</v>
      </c>
      <c r="W130" s="428"/>
      <c r="X130" s="428"/>
      <c r="Y130" s="428"/>
      <c r="Z130" s="428"/>
      <c r="AA130" s="428"/>
      <c r="AB130" s="428"/>
      <c r="AC130" s="63"/>
      <c r="AD130" s="63"/>
      <c r="AE130" s="63"/>
      <c r="AF130" s="91"/>
      <c r="AG130" s="92"/>
      <c r="AH130" s="92"/>
      <c r="AJ130" s="430" t="s">
        <v>124</v>
      </c>
      <c r="AK130" s="430"/>
      <c r="AL130" s="106"/>
      <c r="AM130" s="106"/>
      <c r="AN130" s="93"/>
      <c r="AO130" s="93"/>
      <c r="AP130" s="93"/>
      <c r="AQ130" s="97"/>
      <c r="AR130" s="97"/>
      <c r="AS130" s="97"/>
      <c r="AT130" s="97"/>
      <c r="AU130" s="93"/>
      <c r="AV130" s="107"/>
      <c r="AW130" s="108"/>
      <c r="AX130" s="108"/>
      <c r="AY130" s="63"/>
      <c r="AZ130" s="63"/>
      <c r="BA130" s="63"/>
      <c r="BB130" s="66"/>
      <c r="BC130" s="66"/>
      <c r="BD130" s="119"/>
      <c r="BE130" s="119"/>
      <c r="BF130" s="63"/>
      <c r="BG130" s="63"/>
      <c r="BH130" s="63"/>
      <c r="BI130" s="63"/>
    </row>
    <row r="131" spans="1:61" s="94" customFormat="1" ht="24.95" customHeight="1" x14ac:dyDescent="0.35">
      <c r="B131" s="109"/>
      <c r="C131" s="63"/>
      <c r="D131" s="119"/>
      <c r="E131" s="119"/>
      <c r="F131" s="119"/>
      <c r="G131" s="119"/>
      <c r="H131" s="119"/>
      <c r="I131" s="119"/>
      <c r="J131" s="119"/>
      <c r="L131" s="63"/>
      <c r="M131" s="66"/>
      <c r="N131" s="66"/>
      <c r="O131" s="119"/>
      <c r="P131" s="110"/>
      <c r="Q131" s="107"/>
      <c r="R131" s="87"/>
      <c r="S131" s="66"/>
      <c r="T131" s="63"/>
      <c r="U131" s="87"/>
      <c r="V131" s="88"/>
      <c r="W131" s="88"/>
      <c r="X131" s="88"/>
      <c r="Y131" s="88"/>
      <c r="Z131" s="88"/>
      <c r="AA131" s="66"/>
      <c r="AB131" s="103"/>
      <c r="AC131" s="103"/>
      <c r="AD131" s="90"/>
      <c r="AE131" s="90"/>
      <c r="AF131" s="91"/>
      <c r="AG131" s="92"/>
      <c r="AH131" s="92"/>
      <c r="AJ131" s="109"/>
      <c r="AK131" s="63"/>
      <c r="AL131" s="110"/>
      <c r="AM131" s="66"/>
      <c r="AN131" s="93"/>
      <c r="AO131" s="93"/>
      <c r="AP131" s="93"/>
      <c r="AQ131" s="93"/>
      <c r="AR131" s="93"/>
      <c r="AS131" s="93"/>
      <c r="AT131" s="93"/>
      <c r="AU131" s="93"/>
      <c r="AV131" s="107"/>
      <c r="AW131" s="108"/>
      <c r="AX131" s="108"/>
      <c r="AY131" s="108"/>
      <c r="AZ131" s="87"/>
      <c r="BA131" s="66"/>
      <c r="BB131" s="66"/>
      <c r="BC131" s="66"/>
      <c r="BD131" s="119"/>
      <c r="BE131" s="119"/>
      <c r="BF131" s="66"/>
      <c r="BG131" s="66"/>
      <c r="BH131" s="63"/>
      <c r="BI131" s="87"/>
    </row>
    <row r="132" spans="1:61" ht="24.95" customHeight="1" x14ac:dyDescent="0.35">
      <c r="E132" s="175"/>
      <c r="F132" s="175"/>
      <c r="G132" s="175"/>
      <c r="J132" s="119"/>
      <c r="M132" s="66"/>
      <c r="N132" s="66"/>
      <c r="P132" s="110"/>
      <c r="Q132" s="107" t="s">
        <v>1</v>
      </c>
      <c r="R132" s="87"/>
      <c r="S132" s="66"/>
      <c r="T132" s="63" t="s">
        <v>1</v>
      </c>
      <c r="V132" s="88"/>
      <c r="W132" s="88"/>
      <c r="X132" s="88"/>
      <c r="Y132" s="88"/>
      <c r="Z132" s="88"/>
      <c r="AA132" s="66"/>
      <c r="AB132" s="103"/>
      <c r="AC132" s="103"/>
      <c r="AD132" s="90"/>
      <c r="AE132" s="90"/>
      <c r="AF132" s="91"/>
      <c r="AG132" s="92"/>
      <c r="AH132" s="92"/>
      <c r="AL132" s="110"/>
      <c r="AM132" s="66"/>
      <c r="AN132" s="93"/>
      <c r="AO132" s="93"/>
      <c r="AP132" s="93"/>
      <c r="AQ132" s="93"/>
      <c r="AR132" s="93"/>
      <c r="AS132" s="93"/>
      <c r="AT132" s="93"/>
      <c r="AU132" s="93"/>
      <c r="AV132" s="107" t="s">
        <v>1</v>
      </c>
      <c r="AW132" s="108"/>
      <c r="AX132" s="108"/>
      <c r="AY132" s="108"/>
      <c r="AZ132" s="87"/>
      <c r="BA132" s="66"/>
      <c r="BB132" s="66"/>
      <c r="BC132" s="66"/>
      <c r="BF132" s="66"/>
      <c r="BG132" s="66"/>
      <c r="BH132" s="63" t="s">
        <v>1</v>
      </c>
    </row>
  </sheetData>
  <mergeCells count="79">
    <mergeCell ref="B129:D129"/>
    <mergeCell ref="J129:N129"/>
    <mergeCell ref="Q129:S129"/>
    <mergeCell ref="V129:AB129"/>
    <mergeCell ref="AJ129:AK129"/>
    <mergeCell ref="B130:D130"/>
    <mergeCell ref="J130:N130"/>
    <mergeCell ref="Q130:S130"/>
    <mergeCell ref="V130:AB130"/>
    <mergeCell ref="AJ130:AK130"/>
    <mergeCell ref="BF8:BF10"/>
    <mergeCell ref="BG8:BG10"/>
    <mergeCell ref="BH8:BH10"/>
    <mergeCell ref="BI8:BI10"/>
    <mergeCell ref="B126:D126"/>
    <mergeCell ref="J126:N126"/>
    <mergeCell ref="Q126:S126"/>
    <mergeCell ref="V126:AB126"/>
    <mergeCell ref="AJ126:AK126"/>
    <mergeCell ref="AZ8:AZ10"/>
    <mergeCell ref="BA8:BA10"/>
    <mergeCell ref="BB8:BB10"/>
    <mergeCell ref="BC8:BC10"/>
    <mergeCell ref="BD8:BD10"/>
    <mergeCell ref="BE8:BE10"/>
    <mergeCell ref="AT8:AT10"/>
    <mergeCell ref="AU8:AU10"/>
    <mergeCell ref="AV8:AV10"/>
    <mergeCell ref="AW8:AW10"/>
    <mergeCell ref="AX8:AX10"/>
    <mergeCell ref="AY8:AY10"/>
    <mergeCell ref="AS8:AS10"/>
    <mergeCell ref="AF8:AF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G8:AG10"/>
    <mergeCell ref="AE8:AE10"/>
    <mergeCell ref="Q8:Q10"/>
    <mergeCell ref="R8:R10"/>
    <mergeCell ref="S8:S10"/>
    <mergeCell ref="T8:T10"/>
    <mergeCell ref="U8:U10"/>
    <mergeCell ref="V8:V10"/>
    <mergeCell ref="W8:W10"/>
    <mergeCell ref="Z8:Z10"/>
    <mergeCell ref="AA8:AA10"/>
    <mergeCell ref="AB8:AB10"/>
    <mergeCell ref="AD8:AD10"/>
    <mergeCell ref="P8:P10"/>
    <mergeCell ref="P6:T6"/>
    <mergeCell ref="AI6:BI6"/>
    <mergeCell ref="A8:A10"/>
    <mergeCell ref="B8:B10"/>
    <mergeCell ref="C8:C10"/>
    <mergeCell ref="D8:D10"/>
    <mergeCell ref="E8:E10"/>
    <mergeCell ref="G8:G10"/>
    <mergeCell ref="H8:H10"/>
    <mergeCell ref="J8:J10"/>
    <mergeCell ref="K8:K10"/>
    <mergeCell ref="L8:L10"/>
    <mergeCell ref="M8:M10"/>
    <mergeCell ref="N8:N10"/>
    <mergeCell ref="O8:O10"/>
    <mergeCell ref="P5:T5"/>
    <mergeCell ref="AI5:BI5"/>
    <mergeCell ref="P2:T2"/>
    <mergeCell ref="AI2:BI2"/>
    <mergeCell ref="P3:T3"/>
    <mergeCell ref="AI3:BI3"/>
    <mergeCell ref="AI4:BI4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5" orientation="landscape" r:id="rId1"/>
  <rowBreaks count="1" manualBreakCount="1">
    <brk id="73" max="60" man="1"/>
  </rowBreaks>
  <colBreaks count="1" manualBreakCount="1">
    <brk id="32" max="129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86F6-EF64-44E9-AC26-7B0C78C43D5A}">
  <dimension ref="A1:BI135"/>
  <sheetViews>
    <sheetView view="pageBreakPreview" topLeftCell="F1" zoomScale="57" zoomScaleNormal="50" zoomScaleSheetLayoutView="57" workbookViewId="0">
      <selection activeCell="BA7" sqref="BA7:BA9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424" t="s">
        <v>0</v>
      </c>
      <c r="Q1" s="424"/>
      <c r="R1" s="424"/>
      <c r="S1" s="424"/>
      <c r="T1" s="424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425" t="s">
        <v>0</v>
      </c>
      <c r="AJ1" s="425"/>
      <c r="AK1" s="425"/>
      <c r="AL1" s="425"/>
      <c r="AM1" s="425"/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425"/>
      <c r="BD1" s="425"/>
      <c r="BE1" s="425"/>
      <c r="BF1" s="425"/>
      <c r="BG1" s="425"/>
      <c r="BH1" s="425"/>
      <c r="BI1" s="425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424" t="s">
        <v>2</v>
      </c>
      <c r="Q2" s="424"/>
      <c r="R2" s="424"/>
      <c r="S2" s="424"/>
      <c r="T2" s="424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425" t="s">
        <v>2</v>
      </c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  <c r="BG2" s="425"/>
      <c r="BH2" s="425"/>
      <c r="BI2" s="425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19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425" t="s">
        <v>109</v>
      </c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  <c r="BH3" s="425"/>
      <c r="BI3" s="425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422" t="s">
        <v>180</v>
      </c>
      <c r="Q4" s="422"/>
      <c r="R4" s="422"/>
      <c r="S4" s="422"/>
      <c r="T4" s="422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423" t="s">
        <v>180</v>
      </c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  <c r="BH4" s="423"/>
      <c r="BI4" s="423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422" t="s">
        <v>4</v>
      </c>
      <c r="Q5" s="422"/>
      <c r="R5" s="422"/>
      <c r="S5" s="422"/>
      <c r="T5" s="422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423" t="s">
        <v>4</v>
      </c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  <c r="BH5" s="423"/>
      <c r="BI5" s="423"/>
    </row>
    <row r="6" spans="1:61" s="94" customFormat="1" ht="23.1" customHeight="1" thickBot="1" x14ac:dyDescent="0.4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6" customFormat="1" ht="23.1" customHeight="1" x14ac:dyDescent="0.35">
      <c r="A7" s="526" t="s">
        <v>9</v>
      </c>
      <c r="B7" s="529" t="s">
        <v>10</v>
      </c>
      <c r="C7" s="532" t="s">
        <v>11</v>
      </c>
      <c r="D7" s="535" t="s">
        <v>86</v>
      </c>
      <c r="E7" s="538" t="s">
        <v>122</v>
      </c>
      <c r="F7" s="178"/>
      <c r="G7" s="538" t="s">
        <v>172</v>
      </c>
      <c r="H7" s="541" t="s">
        <v>48</v>
      </c>
      <c r="I7" s="172"/>
      <c r="J7" s="610" t="s">
        <v>87</v>
      </c>
      <c r="K7" s="501" t="s">
        <v>12</v>
      </c>
      <c r="L7" s="547" t="s">
        <v>13</v>
      </c>
      <c r="M7" s="550" t="s">
        <v>14</v>
      </c>
      <c r="N7" s="547" t="s">
        <v>15</v>
      </c>
      <c r="O7" s="538"/>
      <c r="P7" s="610" t="s">
        <v>89</v>
      </c>
      <c r="Q7" s="529" t="s">
        <v>93</v>
      </c>
      <c r="R7" s="553" t="s">
        <v>97</v>
      </c>
      <c r="S7" s="185" t="s">
        <v>181</v>
      </c>
      <c r="T7" s="553" t="s">
        <v>104</v>
      </c>
      <c r="U7" s="529" t="s">
        <v>105</v>
      </c>
      <c r="V7" s="556" t="s">
        <v>114</v>
      </c>
      <c r="W7" s="559" t="s">
        <v>113</v>
      </c>
      <c r="X7" s="134"/>
      <c r="Y7" s="135"/>
      <c r="Z7" s="604" t="s">
        <v>116</v>
      </c>
      <c r="AA7" s="565" t="s">
        <v>9</v>
      </c>
      <c r="AB7" s="607" t="s">
        <v>7</v>
      </c>
      <c r="AC7" s="136" t="s">
        <v>5</v>
      </c>
      <c r="AD7" s="495" t="s">
        <v>8</v>
      </c>
      <c r="AE7" s="447" t="s">
        <v>98</v>
      </c>
      <c r="AF7" s="471" t="s">
        <v>6</v>
      </c>
      <c r="AG7" s="538" t="s">
        <v>88</v>
      </c>
      <c r="AH7" s="137"/>
      <c r="AI7" s="526" t="s">
        <v>9</v>
      </c>
      <c r="AJ7" s="529" t="s">
        <v>10</v>
      </c>
      <c r="AK7" s="532" t="s">
        <v>11</v>
      </c>
      <c r="AL7" s="523" t="s">
        <v>89</v>
      </c>
      <c r="AM7" s="523" t="s">
        <v>90</v>
      </c>
      <c r="AN7" s="577" t="s">
        <v>91</v>
      </c>
      <c r="AO7" s="577" t="s">
        <v>92</v>
      </c>
      <c r="AP7" s="571" t="s">
        <v>16</v>
      </c>
      <c r="AQ7" s="571" t="s">
        <v>17</v>
      </c>
      <c r="AR7" s="580" t="s">
        <v>107</v>
      </c>
      <c r="AS7" s="571" t="s">
        <v>19</v>
      </c>
      <c r="AT7" s="571" t="s">
        <v>128</v>
      </c>
      <c r="AU7" s="580" t="s">
        <v>106</v>
      </c>
      <c r="AV7" s="529" t="s">
        <v>93</v>
      </c>
      <c r="AW7" s="583" t="s">
        <v>94</v>
      </c>
      <c r="AX7" s="586" t="s">
        <v>95</v>
      </c>
      <c r="AY7" s="586" t="s">
        <v>96</v>
      </c>
      <c r="AZ7" s="553" t="s">
        <v>97</v>
      </c>
      <c r="BA7" s="447" t="s">
        <v>98</v>
      </c>
      <c r="BB7" s="595" t="s">
        <v>99</v>
      </c>
      <c r="BC7" s="598" t="s">
        <v>100</v>
      </c>
      <c r="BD7" s="601" t="s">
        <v>101</v>
      </c>
      <c r="BE7" s="571" t="s">
        <v>20</v>
      </c>
      <c r="BF7" s="586" t="s">
        <v>102</v>
      </c>
      <c r="BG7" s="589" t="s">
        <v>103</v>
      </c>
      <c r="BH7" s="553" t="s">
        <v>104</v>
      </c>
      <c r="BI7" s="210" t="s">
        <v>105</v>
      </c>
    </row>
    <row r="8" spans="1:61" s="166" customFormat="1" ht="23.1" customHeight="1" thickBot="1" x14ac:dyDescent="0.4">
      <c r="A8" s="527"/>
      <c r="B8" s="530"/>
      <c r="C8" s="533"/>
      <c r="D8" s="536"/>
      <c r="E8" s="539"/>
      <c r="F8" s="180" t="s">
        <v>171</v>
      </c>
      <c r="G8" s="539"/>
      <c r="H8" s="542"/>
      <c r="I8" s="173"/>
      <c r="J8" s="611"/>
      <c r="K8" s="502"/>
      <c r="L8" s="548"/>
      <c r="M8" s="551"/>
      <c r="N8" s="548"/>
      <c r="O8" s="539"/>
      <c r="P8" s="611"/>
      <c r="Q8" s="530"/>
      <c r="R8" s="554"/>
      <c r="S8" s="186" t="s">
        <v>182</v>
      </c>
      <c r="T8" s="554"/>
      <c r="U8" s="530"/>
      <c r="V8" s="557"/>
      <c r="W8" s="560"/>
      <c r="X8" s="138"/>
      <c r="Y8" s="139"/>
      <c r="Z8" s="605"/>
      <c r="AA8" s="566"/>
      <c r="AB8" s="608"/>
      <c r="AC8" s="140" t="s">
        <v>18</v>
      </c>
      <c r="AD8" s="496"/>
      <c r="AE8" s="448"/>
      <c r="AF8" s="472"/>
      <c r="AG8" s="539"/>
      <c r="AH8" s="137"/>
      <c r="AI8" s="527"/>
      <c r="AJ8" s="530"/>
      <c r="AK8" s="533"/>
      <c r="AL8" s="524"/>
      <c r="AM8" s="524"/>
      <c r="AN8" s="578"/>
      <c r="AO8" s="578"/>
      <c r="AP8" s="572"/>
      <c r="AQ8" s="572"/>
      <c r="AR8" s="581"/>
      <c r="AS8" s="572"/>
      <c r="AT8" s="572"/>
      <c r="AU8" s="581"/>
      <c r="AV8" s="530"/>
      <c r="AW8" s="584"/>
      <c r="AX8" s="587"/>
      <c r="AY8" s="587"/>
      <c r="AZ8" s="554"/>
      <c r="BA8" s="448"/>
      <c r="BB8" s="596"/>
      <c r="BC8" s="599"/>
      <c r="BD8" s="602"/>
      <c r="BE8" s="572"/>
      <c r="BF8" s="587"/>
      <c r="BG8" s="590"/>
      <c r="BH8" s="554"/>
      <c r="BI8" s="211"/>
    </row>
    <row r="9" spans="1:61" s="167" customFormat="1" ht="23.1" customHeight="1" thickBot="1" x14ac:dyDescent="0.4">
      <c r="A9" s="528"/>
      <c r="B9" s="531"/>
      <c r="C9" s="534"/>
      <c r="D9" s="537"/>
      <c r="E9" s="540"/>
      <c r="F9" s="179"/>
      <c r="G9" s="540"/>
      <c r="H9" s="543"/>
      <c r="I9" s="174"/>
      <c r="J9" s="612"/>
      <c r="K9" s="503"/>
      <c r="L9" s="549"/>
      <c r="M9" s="552"/>
      <c r="N9" s="549"/>
      <c r="O9" s="540"/>
      <c r="P9" s="612"/>
      <c r="Q9" s="531"/>
      <c r="R9" s="555"/>
      <c r="S9" s="187"/>
      <c r="T9" s="555"/>
      <c r="U9" s="531"/>
      <c r="V9" s="558"/>
      <c r="W9" s="561"/>
      <c r="X9" s="141"/>
      <c r="Y9" s="142"/>
      <c r="Z9" s="606"/>
      <c r="AA9" s="567"/>
      <c r="AB9" s="609"/>
      <c r="AC9" s="143"/>
      <c r="AD9" s="497"/>
      <c r="AE9" s="449"/>
      <c r="AF9" s="473"/>
      <c r="AG9" s="540"/>
      <c r="AH9" s="144"/>
      <c r="AI9" s="528"/>
      <c r="AJ9" s="531"/>
      <c r="AK9" s="534"/>
      <c r="AL9" s="525"/>
      <c r="AM9" s="525"/>
      <c r="AN9" s="579"/>
      <c r="AO9" s="579"/>
      <c r="AP9" s="573"/>
      <c r="AQ9" s="573"/>
      <c r="AR9" s="582"/>
      <c r="AS9" s="573"/>
      <c r="AT9" s="573"/>
      <c r="AU9" s="582"/>
      <c r="AV9" s="531"/>
      <c r="AW9" s="585"/>
      <c r="AX9" s="588"/>
      <c r="AY9" s="588"/>
      <c r="AZ9" s="555"/>
      <c r="BA9" s="449"/>
      <c r="BB9" s="597"/>
      <c r="BC9" s="600"/>
      <c r="BD9" s="603"/>
      <c r="BE9" s="573"/>
      <c r="BF9" s="588"/>
      <c r="BG9" s="591"/>
      <c r="BH9" s="555"/>
      <c r="BI9" s="212"/>
    </row>
    <row r="10" spans="1:61" s="23" customFormat="1" ht="23.1" customHeight="1" x14ac:dyDescent="0.35">
      <c r="A10" s="145"/>
      <c r="B10" s="146"/>
      <c r="C10" s="147"/>
      <c r="D10" s="123"/>
      <c r="E10" s="123"/>
      <c r="F10" s="123"/>
      <c r="G10" s="123"/>
      <c r="H10" s="123"/>
      <c r="I10" s="123"/>
      <c r="J10" s="123"/>
      <c r="K10" s="148"/>
      <c r="L10" s="64"/>
      <c r="M10" s="64"/>
      <c r="N10" s="64"/>
      <c r="O10" s="123"/>
      <c r="P10" s="123"/>
      <c r="Q10" s="64"/>
      <c r="R10" s="64"/>
      <c r="S10" s="149"/>
      <c r="T10" s="64"/>
      <c r="U10" s="146"/>
      <c r="V10" s="150"/>
      <c r="W10" s="151"/>
      <c r="X10" s="152"/>
      <c r="Y10" s="152"/>
      <c r="Z10" s="153"/>
      <c r="AA10" s="154"/>
      <c r="AB10" s="155"/>
      <c r="AC10" s="64"/>
      <c r="AD10" s="156"/>
      <c r="AE10" s="148"/>
      <c r="AF10" s="157"/>
      <c r="AG10" s="158"/>
      <c r="AH10" s="159"/>
      <c r="AI10" s="145"/>
      <c r="AJ10" s="146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0"/>
      <c r="AV10" s="64"/>
      <c r="AW10" s="64"/>
      <c r="AX10" s="64"/>
      <c r="AY10" s="64"/>
      <c r="AZ10" s="64"/>
      <c r="BA10" s="149"/>
      <c r="BB10" s="64"/>
      <c r="BC10" s="64"/>
      <c r="BD10" s="123"/>
      <c r="BE10" s="123"/>
      <c r="BF10" s="64"/>
      <c r="BG10" s="64"/>
      <c r="BH10" s="64"/>
      <c r="BI10" s="161"/>
    </row>
    <row r="11" spans="1:61" s="23" customFormat="1" ht="23.1" customHeight="1" x14ac:dyDescent="0.35">
      <c r="A11" s="3">
        <v>1</v>
      </c>
      <c r="B11" s="4" t="s">
        <v>21</v>
      </c>
      <c r="C11" s="5" t="s">
        <v>22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F11+G11+H11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21</v>
      </c>
      <c r="AK11" s="5" t="s">
        <v>22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3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53" si="2">F12+G12+H12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35">
      <c r="A13" s="3">
        <v>2</v>
      </c>
      <c r="B13" s="24" t="s">
        <v>143</v>
      </c>
      <c r="C13" s="25" t="s">
        <v>22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 t="shared" si="2"/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143</v>
      </c>
      <c r="AK13" s="25" t="s">
        <v>22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3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35">
      <c r="A15" s="3">
        <v>3</v>
      </c>
      <c r="B15" s="28" t="s">
        <v>23</v>
      </c>
      <c r="C15" s="25" t="s">
        <v>24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119</v>
      </c>
      <c r="I15" s="2">
        <f t="shared" si="1"/>
        <v>15852</v>
      </c>
      <c r="J15" s="2">
        <f t="shared" si="2"/>
        <v>15971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15971</v>
      </c>
      <c r="P15" s="7">
        <v>0</v>
      </c>
      <c r="Q15" s="2">
        <f t="shared" si="5"/>
        <v>1437.3899999999999</v>
      </c>
      <c r="R15" s="2">
        <f t="shared" si="6"/>
        <v>200</v>
      </c>
      <c r="S15" s="2">
        <f t="shared" si="7"/>
        <v>399.27</v>
      </c>
      <c r="T15" s="8">
        <f t="shared" si="8"/>
        <v>100</v>
      </c>
      <c r="U15" s="9">
        <f t="shared" si="9"/>
        <v>2136.66</v>
      </c>
      <c r="V15" s="10">
        <f t="shared" si="10"/>
        <v>6917</v>
      </c>
      <c r="W15" s="11">
        <f t="shared" si="11"/>
        <v>6917.34</v>
      </c>
      <c r="X15" s="12"/>
      <c r="Y15" s="12"/>
      <c r="Z15" s="13">
        <f>ROUND(V15+W15,2)</f>
        <v>13834.34</v>
      </c>
      <c r="AA15" s="3">
        <v>3</v>
      </c>
      <c r="AB15" s="14">
        <f t="shared" si="12"/>
        <v>1916.52</v>
      </c>
      <c r="AC15" s="15">
        <v>0</v>
      </c>
      <c r="AD15" s="2">
        <v>100</v>
      </c>
      <c r="AE15" s="2">
        <f t="shared" si="13"/>
        <v>399.28</v>
      </c>
      <c r="AF15" s="17">
        <v>200</v>
      </c>
      <c r="AG15" s="18">
        <f t="shared" si="14"/>
        <v>13834.34</v>
      </c>
      <c r="AH15" s="19">
        <f t="shared" si="15"/>
        <v>6917.17</v>
      </c>
      <c r="AI15" s="3">
        <v>3</v>
      </c>
      <c r="AJ15" s="28" t="s">
        <v>23</v>
      </c>
      <c r="AK15" s="25" t="s">
        <v>24</v>
      </c>
      <c r="AL15" s="7">
        <f t="shared" si="16"/>
        <v>0</v>
      </c>
      <c r="AM15" s="15">
        <f t="shared" si="17"/>
        <v>1437.3899999999999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1437.3899999999999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399.27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2136.66</v>
      </c>
    </row>
    <row r="16" spans="1:61" s="29" customFormat="1" ht="23.1" customHeight="1" x14ac:dyDescent="0.35">
      <c r="A16" s="30"/>
      <c r="B16" s="28"/>
      <c r="C16" s="25" t="s">
        <v>25</v>
      </c>
      <c r="D16" s="2"/>
      <c r="E16" s="2"/>
      <c r="F16" s="2">
        <f t="shared" si="0"/>
        <v>0</v>
      </c>
      <c r="G16" s="2"/>
      <c r="H16" s="26" t="s">
        <v>179</v>
      </c>
      <c r="I16" s="2">
        <f t="shared" si="1"/>
        <v>0</v>
      </c>
      <c r="J16" s="2"/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25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35">
      <c r="A17" s="3">
        <v>4</v>
      </c>
      <c r="B17" s="28" t="s">
        <v>26</v>
      </c>
      <c r="C17" s="25" t="s">
        <v>117</v>
      </c>
      <c r="D17" s="176">
        <v>27000</v>
      </c>
      <c r="E17" s="176">
        <v>1512</v>
      </c>
      <c r="F17" s="2">
        <f t="shared" si="0"/>
        <v>28512</v>
      </c>
      <c r="G17" s="176">
        <v>1512</v>
      </c>
      <c r="H17" s="2">
        <v>0</v>
      </c>
      <c r="I17" s="2">
        <f>SUM(F17+G17)</f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8064.2099999999991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14406.42</v>
      </c>
      <c r="V17" s="10">
        <f t="shared" si="10"/>
        <v>7809</v>
      </c>
      <c r="W17" s="11">
        <f t="shared" si="11"/>
        <v>7808.58</v>
      </c>
      <c r="X17" s="12"/>
      <c r="Y17" s="12"/>
      <c r="Z17" s="13">
        <f t="shared" ref="Z17" si="23">ROUND(V17+W17,2)</f>
        <v>15617.58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15617.58</v>
      </c>
      <c r="AH17" s="19">
        <f t="shared" si="15"/>
        <v>7808.79</v>
      </c>
      <c r="AI17" s="3">
        <v>4</v>
      </c>
      <c r="AJ17" s="28" t="s">
        <v>26</v>
      </c>
      <c r="AK17" s="25" t="s">
        <v>117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2889.82</v>
      </c>
      <c r="AT17" s="2">
        <v>1816.67</v>
      </c>
      <c r="AU17" s="2">
        <v>655.56</v>
      </c>
      <c r="AV17" s="2">
        <f t="shared" si="18"/>
        <v>8064.2099999999991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14406.42</v>
      </c>
    </row>
    <row r="18" spans="1:61" s="29" customFormat="1" ht="23.1" customHeight="1" x14ac:dyDescent="0.3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35">
      <c r="A19" s="3">
        <v>5</v>
      </c>
      <c r="B19" s="31" t="s">
        <v>144</v>
      </c>
      <c r="C19" s="32" t="s">
        <v>153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144</v>
      </c>
      <c r="AK19" s="32" t="s">
        <v>153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35">
      <c r="A20" s="3"/>
      <c r="B20" s="31"/>
      <c r="C20" s="32" t="s">
        <v>154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154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35">
      <c r="A21" s="3">
        <v>6</v>
      </c>
      <c r="B21" s="31" t="s">
        <v>145</v>
      </c>
      <c r="C21" s="32" t="s">
        <v>155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145</v>
      </c>
      <c r="AK21" s="32" t="s">
        <v>155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3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35">
      <c r="A23" s="3">
        <v>7</v>
      </c>
      <c r="B23" s="28" t="s">
        <v>29</v>
      </c>
      <c r="C23" s="25" t="s">
        <v>24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194</v>
      </c>
      <c r="I23" s="2">
        <f t="shared" si="1"/>
        <v>21448</v>
      </c>
      <c r="J23" s="2">
        <f t="shared" si="2"/>
        <v>21642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21642</v>
      </c>
      <c r="P23" s="7">
        <v>0</v>
      </c>
      <c r="Q23" s="2">
        <f t="shared" si="5"/>
        <v>4976.38</v>
      </c>
      <c r="R23" s="2">
        <f t="shared" si="6"/>
        <v>2246.06</v>
      </c>
      <c r="S23" s="2">
        <f t="shared" si="7"/>
        <v>541.04999999999995</v>
      </c>
      <c r="T23" s="8">
        <f t="shared" si="8"/>
        <v>7597.51</v>
      </c>
      <c r="U23" s="9">
        <f t="shared" si="9"/>
        <v>15361</v>
      </c>
      <c r="V23" s="10">
        <f t="shared" si="10"/>
        <v>3141</v>
      </c>
      <c r="W23" s="11">
        <f t="shared" si="11"/>
        <v>3140</v>
      </c>
      <c r="X23" s="12"/>
      <c r="Y23" s="12"/>
      <c r="Z23" s="13">
        <f t="shared" ref="Z23" si="24">ROUND(V23+W23,2)</f>
        <v>6281</v>
      </c>
      <c r="AA23" s="3">
        <v>7</v>
      </c>
      <c r="AB23" s="14">
        <f t="shared" si="12"/>
        <v>2597.04</v>
      </c>
      <c r="AC23" s="15">
        <v>0</v>
      </c>
      <c r="AD23" s="2">
        <v>100</v>
      </c>
      <c r="AE23" s="2">
        <f t="shared" si="13"/>
        <v>541.04999999999995</v>
      </c>
      <c r="AF23" s="17">
        <v>200</v>
      </c>
      <c r="AG23" s="18">
        <f t="shared" si="14"/>
        <v>6281</v>
      </c>
      <c r="AH23" s="19">
        <f t="shared" si="15"/>
        <v>3140.5</v>
      </c>
      <c r="AI23" s="3">
        <v>7</v>
      </c>
      <c r="AJ23" s="28" t="s">
        <v>29</v>
      </c>
      <c r="AK23" s="25" t="s">
        <v>24</v>
      </c>
      <c r="AL23" s="7">
        <f t="shared" si="16"/>
        <v>0</v>
      </c>
      <c r="AM23" s="15">
        <f t="shared" si="17"/>
        <v>1947.78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4976.38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541.04999999999995</v>
      </c>
      <c r="BB23" s="2">
        <v>0</v>
      </c>
      <c r="BC23" s="2">
        <v>6313.51</v>
      </c>
      <c r="BD23" s="2">
        <v>1184</v>
      </c>
      <c r="BE23" s="2">
        <v>100</v>
      </c>
      <c r="BF23" s="2">
        <v>0</v>
      </c>
      <c r="BG23" s="2"/>
      <c r="BH23" s="8">
        <f t="shared" si="21"/>
        <v>7597.51</v>
      </c>
      <c r="BI23" s="22">
        <f t="shared" si="22"/>
        <v>15361</v>
      </c>
    </row>
    <row r="24" spans="1:61" s="29" customFormat="1" ht="23.1" customHeight="1" x14ac:dyDescent="0.35">
      <c r="A24" s="3"/>
      <c r="B24" s="28"/>
      <c r="C24" s="25" t="s">
        <v>30</v>
      </c>
      <c r="D24" s="2"/>
      <c r="E24" s="2"/>
      <c r="F24" s="2">
        <f t="shared" si="0"/>
        <v>0</v>
      </c>
      <c r="G24" s="2"/>
      <c r="H24" s="26" t="s">
        <v>179</v>
      </c>
      <c r="I24" s="2">
        <f t="shared" si="1"/>
        <v>0</v>
      </c>
      <c r="J24" s="2"/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30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35">
      <c r="A25" s="3">
        <v>8</v>
      </c>
      <c r="B25" s="28" t="s">
        <v>31</v>
      </c>
      <c r="C25" s="25" t="s">
        <v>118</v>
      </c>
      <c r="D25" s="176">
        <v>23176</v>
      </c>
      <c r="E25" s="176">
        <v>1205</v>
      </c>
      <c r="F25" s="2">
        <f t="shared" si="0"/>
        <v>24381</v>
      </c>
      <c r="G25" s="176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200</v>
      </c>
      <c r="U25" s="9">
        <f t="shared" si="9"/>
        <v>3583.93</v>
      </c>
      <c r="V25" s="10">
        <f t="shared" si="10"/>
        <v>11001</v>
      </c>
      <c r="W25" s="11">
        <f t="shared" si="11"/>
        <v>11001.07</v>
      </c>
      <c r="X25" s="12"/>
      <c r="Y25" s="12"/>
      <c r="Z25" s="13">
        <f t="shared" ref="Z25" si="25">ROUND(V25+W25,2)</f>
        <v>22002.07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22002.07</v>
      </c>
      <c r="AH25" s="19">
        <f t="shared" si="15"/>
        <v>11001.035</v>
      </c>
      <c r="AI25" s="3">
        <v>8</v>
      </c>
      <c r="AJ25" s="28" t="s">
        <v>31</v>
      </c>
      <c r="AK25" s="25" t="s">
        <v>118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100</v>
      </c>
      <c r="BE25" s="2">
        <v>100</v>
      </c>
      <c r="BF25" s="2"/>
      <c r="BG25" s="2">
        <v>0</v>
      </c>
      <c r="BH25" s="8">
        <f t="shared" si="21"/>
        <v>200</v>
      </c>
      <c r="BI25" s="22">
        <f t="shared" si="22"/>
        <v>3583.93</v>
      </c>
    </row>
    <row r="26" spans="1:61" s="29" customFormat="1" ht="23.1" customHeight="1" x14ac:dyDescent="0.35">
      <c r="A26" s="3"/>
      <c r="B26" s="31"/>
      <c r="C26" s="32" t="s">
        <v>28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28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35">
      <c r="A27" s="3">
        <v>9</v>
      </c>
      <c r="B27" s="28" t="s">
        <v>32</v>
      </c>
      <c r="C27" s="25" t="s">
        <v>27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110</v>
      </c>
      <c r="I27" s="2">
        <f t="shared" si="1"/>
        <v>14925</v>
      </c>
      <c r="J27" s="2">
        <f t="shared" si="2"/>
        <v>15035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15035</v>
      </c>
      <c r="P27" s="7">
        <v>0</v>
      </c>
      <c r="Q27" s="2">
        <f t="shared" si="5"/>
        <v>4182.91</v>
      </c>
      <c r="R27" s="2">
        <f t="shared" si="6"/>
        <v>200</v>
      </c>
      <c r="S27" s="2">
        <f t="shared" si="7"/>
        <v>375.87</v>
      </c>
      <c r="T27" s="8">
        <f t="shared" si="8"/>
        <v>2617</v>
      </c>
      <c r="U27" s="9">
        <f t="shared" si="9"/>
        <v>7375.78</v>
      </c>
      <c r="V27" s="10">
        <f t="shared" si="10"/>
        <v>3830</v>
      </c>
      <c r="W27" s="11">
        <f t="shared" si="11"/>
        <v>3829.2200000000003</v>
      </c>
      <c r="X27" s="12"/>
      <c r="Y27" s="12"/>
      <c r="Z27" s="13">
        <f t="shared" ref="Z27" si="26">ROUND(V27+W27,2)</f>
        <v>7659.22</v>
      </c>
      <c r="AA27" s="3">
        <v>9</v>
      </c>
      <c r="AB27" s="14">
        <f t="shared" si="12"/>
        <v>1804.2</v>
      </c>
      <c r="AC27" s="15">
        <v>0</v>
      </c>
      <c r="AD27" s="16">
        <v>100</v>
      </c>
      <c r="AE27" s="2">
        <f t="shared" si="13"/>
        <v>375.88</v>
      </c>
      <c r="AF27" s="17">
        <v>200</v>
      </c>
      <c r="AG27" s="18">
        <f t="shared" si="14"/>
        <v>7659.22</v>
      </c>
      <c r="AH27" s="19">
        <f t="shared" si="15"/>
        <v>3829.61</v>
      </c>
      <c r="AI27" s="3">
        <v>9</v>
      </c>
      <c r="AJ27" s="28" t="s">
        <v>32</v>
      </c>
      <c r="AK27" s="25" t="s">
        <v>27</v>
      </c>
      <c r="AL27" s="7">
        <f t="shared" si="16"/>
        <v>0</v>
      </c>
      <c r="AM27" s="15">
        <f t="shared" si="17"/>
        <v>1353.1499999999999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4182.91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375.87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7375.78</v>
      </c>
    </row>
    <row r="28" spans="1:61" s="29" customFormat="1" ht="23.1" customHeight="1" x14ac:dyDescent="0.35">
      <c r="A28" s="30"/>
      <c r="B28" s="28"/>
      <c r="C28" s="25" t="s">
        <v>33</v>
      </c>
      <c r="D28" s="2"/>
      <c r="E28" s="2"/>
      <c r="F28" s="2">
        <f t="shared" si="0"/>
        <v>0</v>
      </c>
      <c r="G28" s="2"/>
      <c r="H28" s="26" t="s">
        <v>179</v>
      </c>
      <c r="I28" s="2">
        <f t="shared" si="1"/>
        <v>0</v>
      </c>
      <c r="J28" s="2"/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33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35">
      <c r="A29" s="3">
        <v>10</v>
      </c>
      <c r="B29" s="28" t="s">
        <v>34</v>
      </c>
      <c r="C29" s="25" t="s">
        <v>27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34</v>
      </c>
      <c r="AK29" s="25" t="s">
        <v>27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35">
      <c r="A30" s="3"/>
      <c r="B30" s="31"/>
      <c r="C30" s="32" t="s">
        <v>28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28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35">
      <c r="A31" s="3">
        <v>11</v>
      </c>
      <c r="B31" s="28" t="s">
        <v>35</v>
      </c>
      <c r="C31" s="32" t="s">
        <v>27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117</v>
      </c>
      <c r="I31" s="2">
        <f t="shared" si="1"/>
        <v>14509</v>
      </c>
      <c r="J31" s="2">
        <f t="shared" si="2"/>
        <v>14626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14626</v>
      </c>
      <c r="P31" s="7">
        <v>0</v>
      </c>
      <c r="Q31" s="2">
        <f t="shared" si="5"/>
        <v>5229.8599999999997</v>
      </c>
      <c r="R31" s="2">
        <f t="shared" si="6"/>
        <v>200</v>
      </c>
      <c r="S31" s="2">
        <f t="shared" si="7"/>
        <v>365.65</v>
      </c>
      <c r="T31" s="8">
        <f t="shared" si="8"/>
        <v>3830.49</v>
      </c>
      <c r="U31" s="9">
        <f t="shared" si="9"/>
        <v>9626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1755.12</v>
      </c>
      <c r="AC31" s="15">
        <v>0</v>
      </c>
      <c r="AD31" s="16">
        <v>100</v>
      </c>
      <c r="AE31" s="2">
        <f t="shared" si="13"/>
        <v>365.65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35</v>
      </c>
      <c r="AK31" s="32" t="s">
        <v>27</v>
      </c>
      <c r="AL31" s="7">
        <f t="shared" si="16"/>
        <v>0</v>
      </c>
      <c r="AM31" s="15">
        <f t="shared" si="17"/>
        <v>1316.34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5229.8599999999997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365.65</v>
      </c>
      <c r="BB31" s="2">
        <v>0</v>
      </c>
      <c r="BC31" s="2">
        <v>3526.95</v>
      </c>
      <c r="BD31" s="2">
        <v>203.54</v>
      </c>
      <c r="BE31" s="2">
        <v>100</v>
      </c>
      <c r="BF31" s="2">
        <v>0</v>
      </c>
      <c r="BG31" s="2">
        <v>0</v>
      </c>
      <c r="BH31" s="8">
        <f t="shared" si="21"/>
        <v>3830.49</v>
      </c>
      <c r="BI31" s="22">
        <f t="shared" si="22"/>
        <v>9626</v>
      </c>
    </row>
    <row r="32" spans="1:61" s="29" customFormat="1" ht="23.1" customHeight="1" x14ac:dyDescent="0.35">
      <c r="A32" s="3"/>
      <c r="B32" s="28"/>
      <c r="C32" s="25" t="s">
        <v>36</v>
      </c>
      <c r="D32" s="2"/>
      <c r="E32" s="2"/>
      <c r="F32" s="2">
        <f t="shared" si="0"/>
        <v>0</v>
      </c>
      <c r="G32" s="2"/>
      <c r="H32" s="26" t="s">
        <v>179</v>
      </c>
      <c r="I32" s="2">
        <f t="shared" si="1"/>
        <v>0</v>
      </c>
      <c r="J32" s="2"/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36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35">
      <c r="A33" s="3">
        <v>12</v>
      </c>
      <c r="B33" s="28" t="s">
        <v>131</v>
      </c>
      <c r="C33" s="25" t="s">
        <v>156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131</v>
      </c>
      <c r="AK33" s="25" t="s">
        <v>156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35">
      <c r="A34" s="30"/>
      <c r="B34" s="28"/>
      <c r="C34" s="25" t="s">
        <v>154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154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35">
      <c r="A35" s="3">
        <v>13</v>
      </c>
      <c r="B35" s="28" t="s">
        <v>132</v>
      </c>
      <c r="C35" s="25" t="s">
        <v>156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132</v>
      </c>
      <c r="AK35" s="25" t="s">
        <v>156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35">
      <c r="A36" s="3"/>
      <c r="B36" s="28"/>
      <c r="C36" s="25" t="s">
        <v>154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154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35">
      <c r="A37" s="3">
        <v>14</v>
      </c>
      <c r="B37" s="28" t="s">
        <v>37</v>
      </c>
      <c r="C37" s="25" t="s">
        <v>80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>ROUND(J37/8/31/60*(N37+M37*60+L37*8*60),2)</f>
        <v>14331.87</v>
      </c>
      <c r="L37" s="6">
        <v>12</v>
      </c>
      <c r="M37" s="6">
        <v>0</v>
      </c>
      <c r="N37" s="6">
        <v>0</v>
      </c>
      <c r="O37" s="2">
        <f>J37-K37</f>
        <v>22692.129999999997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6930.51</v>
      </c>
      <c r="U37" s="9">
        <f t="shared" si="9"/>
        <v>17692.13</v>
      </c>
      <c r="V37" s="10">
        <f t="shared" si="10"/>
        <v>2500</v>
      </c>
      <c r="W37" s="11">
        <f t="shared" si="11"/>
        <v>2499.9999999999964</v>
      </c>
      <c r="X37" s="12"/>
      <c r="Y37" s="12"/>
      <c r="Z37" s="13">
        <f t="shared" ref="Z37" si="29">ROUND(V37+W37,2)</f>
        <v>5000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4999.9999999999964</v>
      </c>
      <c r="AH37" s="19">
        <f t="shared" si="15"/>
        <v>2499.9999999999982</v>
      </c>
      <c r="AI37" s="3">
        <v>14</v>
      </c>
      <c r="AJ37" s="28" t="s">
        <v>37</v>
      </c>
      <c r="AK37" s="25" t="s">
        <v>80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4841.76</v>
      </c>
      <c r="BE37" s="2">
        <v>100</v>
      </c>
      <c r="BF37" s="2"/>
      <c r="BG37" s="26">
        <v>0</v>
      </c>
      <c r="BH37" s="8">
        <f t="shared" si="21"/>
        <v>6930.51</v>
      </c>
      <c r="BI37" s="22">
        <f t="shared" si="22"/>
        <v>17692.13</v>
      </c>
    </row>
    <row r="38" spans="1:61" s="29" customFormat="1" ht="23.1" customHeight="1" x14ac:dyDescent="0.3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35">
      <c r="A39" s="3">
        <v>15</v>
      </c>
      <c r="B39" s="28" t="s">
        <v>38</v>
      </c>
      <c r="C39" s="25" t="s">
        <v>58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38</v>
      </c>
      <c r="AK39" s="25" t="s">
        <v>58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3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35">
      <c r="A41" s="3">
        <v>16</v>
      </c>
      <c r="B41" s="31" t="s">
        <v>146</v>
      </c>
      <c r="C41" s="32" t="s">
        <v>153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146</v>
      </c>
      <c r="AK41" s="32" t="s">
        <v>153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35">
      <c r="A42" s="3"/>
      <c r="B42" s="31"/>
      <c r="C42" s="32" t="s">
        <v>157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157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35">
      <c r="A43" s="3">
        <v>17</v>
      </c>
      <c r="B43" s="28" t="s">
        <v>39</v>
      </c>
      <c r="C43" s="5" t="s">
        <v>27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5226.7700000000004</v>
      </c>
      <c r="L43" s="6">
        <v>3</v>
      </c>
      <c r="M43" s="6">
        <v>0</v>
      </c>
      <c r="N43" s="6">
        <v>0</v>
      </c>
      <c r="O43" s="2">
        <f t="shared" si="4"/>
        <v>48783.229999999996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2200</v>
      </c>
      <c r="U43" s="9">
        <f t="shared" si="9"/>
        <v>23315.91</v>
      </c>
      <c r="V43" s="10">
        <f t="shared" si="10"/>
        <v>12734</v>
      </c>
      <c r="W43" s="11">
        <f t="shared" si="11"/>
        <v>12733.319999999996</v>
      </c>
      <c r="X43" s="12"/>
      <c r="Y43" s="12"/>
      <c r="Z43" s="13">
        <f t="shared" ref="Z43" si="32">ROUND(V43+W43,2)</f>
        <v>25467.32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25467.319999999996</v>
      </c>
      <c r="AH43" s="19">
        <f t="shared" si="15"/>
        <v>12733.659999999998</v>
      </c>
      <c r="AI43" s="3">
        <v>17</v>
      </c>
      <c r="AJ43" s="28" t="s">
        <v>39</v>
      </c>
      <c r="AK43" s="5" t="s">
        <v>27</v>
      </c>
      <c r="AL43" s="7">
        <f t="shared" si="16"/>
        <v>5028.4399999999996</v>
      </c>
      <c r="AM43" s="15">
        <f t="shared" si="17"/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2100</v>
      </c>
      <c r="BF43" s="2">
        <v>0</v>
      </c>
      <c r="BG43" s="2"/>
      <c r="BH43" s="8">
        <f t="shared" si="21"/>
        <v>2200</v>
      </c>
      <c r="BI43" s="22">
        <f t="shared" si="22"/>
        <v>23315.91</v>
      </c>
    </row>
    <row r="44" spans="1:61" s="23" customFormat="1" ht="23.1" customHeight="1" x14ac:dyDescent="0.35">
      <c r="A44" s="3"/>
      <c r="B44" s="28"/>
      <c r="C44" s="25" t="s">
        <v>40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40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35">
      <c r="A45" s="3">
        <v>18</v>
      </c>
      <c r="B45" s="28" t="s">
        <v>133</v>
      </c>
      <c r="C45" s="25" t="s">
        <v>153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133</v>
      </c>
      <c r="AK45" s="25" t="s">
        <v>153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35">
      <c r="A46" s="30"/>
      <c r="B46" s="28"/>
      <c r="C46" s="25" t="s">
        <v>158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158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35">
      <c r="A47" s="3">
        <v>19</v>
      </c>
      <c r="B47" s="28" t="s">
        <v>134</v>
      </c>
      <c r="C47" s="25" t="s">
        <v>153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134</v>
      </c>
      <c r="AK47" s="25" t="s">
        <v>153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35">
      <c r="A48" s="3"/>
      <c r="B48" s="28"/>
      <c r="C48" s="25" t="s">
        <v>159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159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35">
      <c r="A49" s="3">
        <v>20</v>
      </c>
      <c r="B49" s="28" t="s">
        <v>135</v>
      </c>
      <c r="C49" s="25" t="s">
        <v>153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135</v>
      </c>
      <c r="AK49" s="25" t="s">
        <v>153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35">
      <c r="A50" s="3"/>
      <c r="B50" s="28"/>
      <c r="C50" s="25" t="s">
        <v>154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154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35">
      <c r="A51" s="3">
        <v>21</v>
      </c>
      <c r="B51" s="28" t="s">
        <v>83</v>
      </c>
      <c r="C51" s="25" t="s">
        <v>84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6513.51</v>
      </c>
      <c r="U51" s="9">
        <f t="shared" si="9"/>
        <v>30617.11</v>
      </c>
      <c r="V51" s="10">
        <f t="shared" si="10"/>
        <v>4795</v>
      </c>
      <c r="W51" s="11">
        <f t="shared" si="11"/>
        <v>4795.8899999999994</v>
      </c>
      <c r="X51" s="12"/>
      <c r="Y51" s="12"/>
      <c r="Z51" s="13">
        <f t="shared" ref="Z51" si="33">ROUND(V51+W51,2)</f>
        <v>9590.89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9590.89</v>
      </c>
      <c r="AH51" s="19">
        <f t="shared" si="15"/>
        <v>4795.4449999999997</v>
      </c>
      <c r="AI51" s="3">
        <v>21</v>
      </c>
      <c r="AJ51" s="28" t="s">
        <v>83</v>
      </c>
      <c r="AK51" s="25" t="s">
        <v>84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6313.51</v>
      </c>
      <c r="BD51" s="2">
        <v>100</v>
      </c>
      <c r="BE51" s="2">
        <v>100</v>
      </c>
      <c r="BF51" s="2">
        <v>0</v>
      </c>
      <c r="BG51" s="2">
        <v>0</v>
      </c>
      <c r="BH51" s="8">
        <f t="shared" si="21"/>
        <v>6513.51</v>
      </c>
      <c r="BI51" s="22">
        <f t="shared" si="22"/>
        <v>30617.11</v>
      </c>
    </row>
    <row r="52" spans="1:61" s="29" customFormat="1" ht="23.1" customHeight="1" x14ac:dyDescent="0.35">
      <c r="A52" s="30"/>
      <c r="B52" s="28"/>
      <c r="C52" s="25" t="s">
        <v>85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85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35">
      <c r="A53" s="3">
        <v>22</v>
      </c>
      <c r="B53" s="4" t="s">
        <v>41</v>
      </c>
      <c r="C53" s="5" t="s">
        <v>42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41</v>
      </c>
      <c r="AK53" s="5" t="s">
        <v>42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35">
      <c r="A54" s="3"/>
      <c r="B54" s="28"/>
      <c r="C54" s="25" t="s">
        <v>43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ref="J54:J56" si="35">I54</f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43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35">
      <c r="A55" s="3">
        <v>23</v>
      </c>
      <c r="B55" s="28" t="s">
        <v>44</v>
      </c>
      <c r="C55" s="25" t="s">
        <v>27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6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44</v>
      </c>
      <c r="AK55" s="25" t="s">
        <v>27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35">
      <c r="A56" s="3"/>
      <c r="B56" s="31"/>
      <c r="C56" s="32" t="s">
        <v>36</v>
      </c>
      <c r="D56" s="2"/>
      <c r="E56" s="2"/>
      <c r="F56" s="2">
        <f t="shared" si="0"/>
        <v>0</v>
      </c>
      <c r="G56" s="2"/>
      <c r="H56" s="26" t="s">
        <v>168</v>
      </c>
      <c r="I56" s="2">
        <f t="shared" si="1"/>
        <v>0</v>
      </c>
      <c r="J56" s="2">
        <f t="shared" si="35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36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35">
      <c r="A57" s="3">
        <v>24</v>
      </c>
      <c r="B57" s="31" t="s">
        <v>147</v>
      </c>
      <c r="C57" s="32" t="s">
        <v>153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>F57+G57+H57</f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147</v>
      </c>
      <c r="AK57" s="32" t="s">
        <v>153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35">
      <c r="A58" s="30"/>
      <c r="B58" s="31"/>
      <c r="C58" s="32" t="s">
        <v>159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ref="J58:J121" si="37">F58+G58+H58</f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159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35">
      <c r="A59" s="3">
        <v>25</v>
      </c>
      <c r="B59" s="4" t="s">
        <v>45</v>
      </c>
      <c r="C59" s="25" t="s">
        <v>46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119</v>
      </c>
      <c r="I59" s="2">
        <f t="shared" si="1"/>
        <v>15852</v>
      </c>
      <c r="J59" s="2">
        <f t="shared" si="37"/>
        <v>15971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15971</v>
      </c>
      <c r="P59" s="7">
        <v>0</v>
      </c>
      <c r="Q59" s="2">
        <f t="shared" si="5"/>
        <v>4979.59</v>
      </c>
      <c r="R59" s="2">
        <f t="shared" si="6"/>
        <v>200</v>
      </c>
      <c r="S59" s="2">
        <f t="shared" si="7"/>
        <v>399.27</v>
      </c>
      <c r="T59" s="8">
        <f t="shared" si="8"/>
        <v>200</v>
      </c>
      <c r="U59" s="9">
        <f t="shared" si="9"/>
        <v>5778.86</v>
      </c>
      <c r="V59" s="10">
        <f t="shared" si="10"/>
        <v>5096</v>
      </c>
      <c r="W59" s="11">
        <f t="shared" si="11"/>
        <v>5096.1399999999994</v>
      </c>
      <c r="X59" s="12"/>
      <c r="Y59" s="12"/>
      <c r="Z59" s="13">
        <f t="shared" ref="Z59" si="38">ROUND(V59+W59,2)</f>
        <v>10192.14</v>
      </c>
      <c r="AA59" s="3">
        <v>25</v>
      </c>
      <c r="AB59" s="14">
        <f t="shared" si="12"/>
        <v>1916.52</v>
      </c>
      <c r="AC59" s="15">
        <v>0</v>
      </c>
      <c r="AD59" s="16">
        <v>100</v>
      </c>
      <c r="AE59" s="2">
        <f t="shared" si="13"/>
        <v>399.28</v>
      </c>
      <c r="AF59" s="17">
        <v>200</v>
      </c>
      <c r="AG59" s="18">
        <f t="shared" si="14"/>
        <v>10192.14</v>
      </c>
      <c r="AH59" s="19">
        <f t="shared" si="15"/>
        <v>5096.07</v>
      </c>
      <c r="AI59" s="3">
        <v>25</v>
      </c>
      <c r="AJ59" s="4" t="s">
        <v>45</v>
      </c>
      <c r="AK59" s="25" t="s">
        <v>46</v>
      </c>
      <c r="AL59" s="7">
        <f t="shared" si="16"/>
        <v>0</v>
      </c>
      <c r="AM59" s="15">
        <f t="shared" si="17"/>
        <v>1437.3899999999999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4979.59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399.27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5778.8600000000006</v>
      </c>
    </row>
    <row r="60" spans="1:61" s="29" customFormat="1" ht="23.1" customHeight="1" x14ac:dyDescent="0.35">
      <c r="A60" s="3"/>
      <c r="B60" s="31"/>
      <c r="C60" s="32"/>
      <c r="D60" s="2"/>
      <c r="E60" s="2"/>
      <c r="F60" s="2">
        <f t="shared" si="0"/>
        <v>0</v>
      </c>
      <c r="G60" s="2"/>
      <c r="H60" s="26" t="s">
        <v>179</v>
      </c>
      <c r="I60" s="2">
        <f t="shared" si="1"/>
        <v>0</v>
      </c>
      <c r="J60" s="2"/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35">
      <c r="A61" s="3">
        <v>26</v>
      </c>
      <c r="B61" s="28" t="s">
        <v>47</v>
      </c>
      <c r="C61" s="25" t="s">
        <v>119</v>
      </c>
      <c r="D61" s="177">
        <v>27000</v>
      </c>
      <c r="E61" s="176">
        <v>1512</v>
      </c>
      <c r="F61" s="2">
        <f t="shared" si="0"/>
        <v>28512</v>
      </c>
      <c r="G61" s="176">
        <v>1512</v>
      </c>
      <c r="H61" s="2">
        <v>0</v>
      </c>
      <c r="I61" s="2">
        <f t="shared" si="1"/>
        <v>30024</v>
      </c>
      <c r="J61" s="2">
        <f t="shared" si="37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100</v>
      </c>
      <c r="U61" s="9">
        <f t="shared" si="9"/>
        <v>5885.01</v>
      </c>
      <c r="V61" s="10">
        <f t="shared" si="10"/>
        <v>12069</v>
      </c>
      <c r="W61" s="11">
        <f t="shared" si="11"/>
        <v>12069.989999999998</v>
      </c>
      <c r="X61" s="12"/>
      <c r="Y61" s="12"/>
      <c r="Z61" s="13">
        <f t="shared" ref="Z61" si="39">ROUND(V61+W61,2)</f>
        <v>24138.99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24138.989999999998</v>
      </c>
      <c r="AH61" s="19">
        <f t="shared" si="15"/>
        <v>12069.494999999999</v>
      </c>
      <c r="AI61" s="3">
        <v>26</v>
      </c>
      <c r="AJ61" s="28" t="s">
        <v>47</v>
      </c>
      <c r="AK61" s="25" t="s">
        <v>119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/>
      <c r="BD61" s="2">
        <v>0</v>
      </c>
      <c r="BE61" s="2">
        <v>100</v>
      </c>
      <c r="BF61" s="2"/>
      <c r="BG61" s="2">
        <v>0</v>
      </c>
      <c r="BH61" s="8">
        <f t="shared" si="21"/>
        <v>100</v>
      </c>
      <c r="BI61" s="22">
        <f t="shared" si="22"/>
        <v>5885.01</v>
      </c>
    </row>
    <row r="62" spans="1:61" s="29" customFormat="1" ht="23.1" customHeight="1" x14ac:dyDescent="0.35">
      <c r="A62" s="3"/>
      <c r="B62" s="31"/>
      <c r="C62" s="32" t="s">
        <v>28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37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28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35">
      <c r="A63" s="3">
        <v>27</v>
      </c>
      <c r="B63" s="28" t="s">
        <v>121</v>
      </c>
      <c r="C63" s="25" t="s">
        <v>27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37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40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121</v>
      </c>
      <c r="AK63" s="25" t="s">
        <v>27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35">
      <c r="A64" s="30"/>
      <c r="B64" s="28" t="s">
        <v>120</v>
      </c>
      <c r="C64" s="25" t="s">
        <v>49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37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120</v>
      </c>
      <c r="AK64" s="25" t="s">
        <v>49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35">
      <c r="A65" s="3">
        <v>28</v>
      </c>
      <c r="B65" s="28" t="s">
        <v>148</v>
      </c>
      <c r="C65" s="25" t="s">
        <v>160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37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148</v>
      </c>
      <c r="AK65" s="25" t="s">
        <v>160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35">
      <c r="A66" s="3"/>
      <c r="B66" s="28"/>
      <c r="C66" s="25" t="s">
        <v>49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37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49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35">
      <c r="A67" s="3">
        <v>29</v>
      </c>
      <c r="B67" s="28" t="s">
        <v>50</v>
      </c>
      <c r="C67" s="32" t="s">
        <v>27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37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41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50</v>
      </c>
      <c r="AK67" s="32" t="s">
        <v>27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35">
      <c r="A68" s="3"/>
      <c r="B68" s="28"/>
      <c r="C68" s="25" t="s">
        <v>36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37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36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35">
      <c r="A69" s="3">
        <v>30</v>
      </c>
      <c r="B69" s="28" t="s">
        <v>149</v>
      </c>
      <c r="C69" s="25" t="s">
        <v>153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37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4293.63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5180.83</v>
      </c>
      <c r="V69" s="10">
        <f t="shared" si="10"/>
        <v>6888</v>
      </c>
      <c r="W69" s="11">
        <f t="shared" si="11"/>
        <v>6888.17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13776.17</v>
      </c>
      <c r="AH69" s="19">
        <f t="shared" si="15"/>
        <v>6888.085</v>
      </c>
      <c r="AI69" s="3">
        <v>30</v>
      </c>
      <c r="AJ69" s="28" t="s">
        <v>149</v>
      </c>
      <c r="AK69" s="25" t="s">
        <v>153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>
        <v>2587.5</v>
      </c>
      <c r="AU69" s="2"/>
      <c r="AV69" s="2">
        <f t="shared" si="18"/>
        <v>4293.63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5180.83</v>
      </c>
    </row>
    <row r="70" spans="1:61" s="29" customFormat="1" ht="23.1" customHeight="1" x14ac:dyDescent="0.35">
      <c r="A70" s="30"/>
      <c r="B70" s="28"/>
      <c r="C70" s="25" t="s">
        <v>154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37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154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35">
      <c r="A71" s="3">
        <v>31</v>
      </c>
      <c r="B71" s="28" t="s">
        <v>150</v>
      </c>
      <c r="C71" s="25" t="s">
        <v>161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37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150</v>
      </c>
      <c r="AK71" s="25" t="s">
        <v>161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35">
      <c r="A72" s="3"/>
      <c r="B72" s="28"/>
      <c r="C72" s="25" t="s">
        <v>162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37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162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35">
      <c r="A73" s="3">
        <v>32</v>
      </c>
      <c r="B73" s="28" t="s">
        <v>151</v>
      </c>
      <c r="C73" s="25" t="s">
        <v>156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37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151</v>
      </c>
      <c r="AK73" s="25" t="s">
        <v>156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35">
      <c r="A74" s="3"/>
      <c r="B74" s="28"/>
      <c r="C74" s="25" t="s">
        <v>163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37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163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35">
      <c r="A75" s="3">
        <v>33</v>
      </c>
      <c r="B75" s="28" t="s">
        <v>129</v>
      </c>
      <c r="C75" s="25" t="s">
        <v>51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37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2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129</v>
      </c>
      <c r="AK75" s="25" t="s">
        <v>51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35">
      <c r="A76" s="30"/>
      <c r="B76" s="28"/>
      <c r="C76" s="32" t="s">
        <v>130</v>
      </c>
      <c r="D76" s="2"/>
      <c r="E76" s="2"/>
      <c r="F76" s="2">
        <f t="shared" ref="F76:F123" si="43">SUM(D76:E76)</f>
        <v>0</v>
      </c>
      <c r="G76" s="2"/>
      <c r="H76" s="2"/>
      <c r="I76" s="2">
        <f t="shared" ref="I76:I123" si="44">SUM(F76+G76)</f>
        <v>0</v>
      </c>
      <c r="J76" s="2">
        <f t="shared" si="37"/>
        <v>0</v>
      </c>
      <c r="K76" s="111">
        <f t="shared" ref="K76:K124" si="45">ROUND(J76/8/31/60*(N76+M76*60+L76*8*60),2)</f>
        <v>0</v>
      </c>
      <c r="L76" s="6"/>
      <c r="M76" s="6"/>
      <c r="N76" s="6"/>
      <c r="O76" s="2">
        <f t="shared" ref="O76:O122" si="46">J76-K76</f>
        <v>0</v>
      </c>
      <c r="P76" s="7"/>
      <c r="Q76" s="2">
        <f t="shared" ref="Q76:Q124" si="47">SUM(AM76:AU76)</f>
        <v>0</v>
      </c>
      <c r="R76" s="2">
        <f t="shared" ref="R76:R124" si="48">SUM(AW76:AY76)</f>
        <v>0</v>
      </c>
      <c r="S76" s="2">
        <f t="shared" ref="S76:S124" si="49">BA76</f>
        <v>0</v>
      </c>
      <c r="T76" s="8">
        <f t="shared" ref="T76:T124" si="50">SUM(BB76:BG76)</f>
        <v>0</v>
      </c>
      <c r="U76" s="9">
        <f t="shared" ref="U76:U124" si="51">ROUND(P76+Q76+R76+S76+T76,2)</f>
        <v>0</v>
      </c>
      <c r="V76" s="10">
        <f t="shared" ref="V76:V124" si="52">ROUND(AH76,0)</f>
        <v>0</v>
      </c>
      <c r="W76" s="11">
        <f t="shared" ref="W76:W124" si="53">(AG76-V76)</f>
        <v>0</v>
      </c>
      <c r="X76" s="12"/>
      <c r="Y76" s="12"/>
      <c r="Z76" s="13"/>
      <c r="AA76" s="30"/>
      <c r="AB76" s="14">
        <f t="shared" ref="AB76:AB124" si="54">J76*12%</f>
        <v>0</v>
      </c>
      <c r="AC76" s="2"/>
      <c r="AD76" s="16"/>
      <c r="AE76" s="2">
        <f t="shared" ref="AE76:AE124" si="55">ROUNDUP(J76*5%/2,2)</f>
        <v>0</v>
      </c>
      <c r="AF76" s="27"/>
      <c r="AG76" s="18">
        <f t="shared" ref="AG76:AG124" si="56">+O76-U76</f>
        <v>0</v>
      </c>
      <c r="AH76" s="19">
        <f t="shared" ref="AH76:AH124" si="57">(+O76-U76)/2</f>
        <v>0</v>
      </c>
      <c r="AI76" s="30"/>
      <c r="AJ76" s="28"/>
      <c r="AK76" s="32" t="s">
        <v>130</v>
      </c>
      <c r="AL76" s="7">
        <f t="shared" ref="AL76:AL123" si="58">P76</f>
        <v>0</v>
      </c>
      <c r="AM76" s="15">
        <f t="shared" ref="AM76:AM124" si="59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60">SUM(AM76:AU76)</f>
        <v>0</v>
      </c>
      <c r="AW76" s="21"/>
      <c r="AX76" s="21"/>
      <c r="AY76" s="2"/>
      <c r="AZ76" s="2">
        <f t="shared" ref="AZ76:AZ124" si="61">SUM(AW76:AY76)</f>
        <v>0</v>
      </c>
      <c r="BA76" s="2">
        <f t="shared" ref="BA76:BA124" si="62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3">SUM(BB76:BG76)</f>
        <v>0</v>
      </c>
      <c r="BI76" s="22">
        <f t="shared" ref="BI76:BI124" si="64">AL76+AV76+AZ76+BA76+BH76</f>
        <v>0</v>
      </c>
    </row>
    <row r="77" spans="1:61" s="23" customFormat="1" ht="23.1" customHeight="1" x14ac:dyDescent="0.35">
      <c r="A77" s="3">
        <v>34</v>
      </c>
      <c r="B77" s="28" t="s">
        <v>52</v>
      </c>
      <c r="C77" s="25" t="s">
        <v>111</v>
      </c>
      <c r="D77" s="2">
        <v>36619</v>
      </c>
      <c r="E77" s="2">
        <v>1794</v>
      </c>
      <c r="F77" s="2">
        <f t="shared" si="43"/>
        <v>38413</v>
      </c>
      <c r="G77" s="2">
        <v>1795</v>
      </c>
      <c r="H77" s="2">
        <v>0</v>
      </c>
      <c r="I77" s="2">
        <f t="shared" si="44"/>
        <v>40208</v>
      </c>
      <c r="J77" s="2">
        <f t="shared" si="37"/>
        <v>40208</v>
      </c>
      <c r="K77" s="111">
        <f t="shared" si="45"/>
        <v>0</v>
      </c>
      <c r="L77" s="6">
        <v>0</v>
      </c>
      <c r="M77" s="6">
        <v>0</v>
      </c>
      <c r="N77" s="6">
        <v>0</v>
      </c>
      <c r="O77" s="2">
        <f t="shared" si="46"/>
        <v>40208</v>
      </c>
      <c r="P77" s="7">
        <v>2285.15</v>
      </c>
      <c r="Q77" s="2">
        <f t="shared" si="47"/>
        <v>5923.01</v>
      </c>
      <c r="R77" s="2">
        <f t="shared" si="48"/>
        <v>200</v>
      </c>
      <c r="S77" s="2">
        <f t="shared" si="49"/>
        <v>1005.2</v>
      </c>
      <c r="T77" s="8">
        <f t="shared" si="50"/>
        <v>17966.07</v>
      </c>
      <c r="U77" s="9">
        <f t="shared" si="51"/>
        <v>27379.43</v>
      </c>
      <c r="V77" s="10">
        <f t="shared" si="52"/>
        <v>6414</v>
      </c>
      <c r="W77" s="11">
        <f t="shared" si="53"/>
        <v>6414.57</v>
      </c>
      <c r="X77" s="12"/>
      <c r="Y77" s="12"/>
      <c r="Z77" s="13">
        <f t="shared" ref="Z77" si="65">ROUND(V77+W77,2)</f>
        <v>12828.57</v>
      </c>
      <c r="AA77" s="3">
        <v>34</v>
      </c>
      <c r="AB77" s="14">
        <f t="shared" si="54"/>
        <v>4824.96</v>
      </c>
      <c r="AC77" s="15">
        <v>0</v>
      </c>
      <c r="AD77" s="2">
        <v>100</v>
      </c>
      <c r="AE77" s="2">
        <f t="shared" si="55"/>
        <v>1005.2</v>
      </c>
      <c r="AF77" s="17">
        <v>200</v>
      </c>
      <c r="AG77" s="18">
        <f t="shared" si="56"/>
        <v>12828.57</v>
      </c>
      <c r="AH77" s="19">
        <f t="shared" si="57"/>
        <v>6414.2849999999999</v>
      </c>
      <c r="AI77" s="3">
        <v>34</v>
      </c>
      <c r="AJ77" s="28" t="s">
        <v>52</v>
      </c>
      <c r="AK77" s="25" t="s">
        <v>111</v>
      </c>
      <c r="AL77" s="7">
        <f t="shared" si="58"/>
        <v>2285.15</v>
      </c>
      <c r="AM77" s="15">
        <f t="shared" si="59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60"/>
        <v>5923.01</v>
      </c>
      <c r="AW77" s="21">
        <v>200</v>
      </c>
      <c r="AX77" s="21"/>
      <c r="AY77" s="2">
        <v>0</v>
      </c>
      <c r="AZ77" s="2">
        <f t="shared" si="61"/>
        <v>200</v>
      </c>
      <c r="BA77" s="2">
        <f t="shared" si="62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3"/>
        <v>17966.07</v>
      </c>
      <c r="BI77" s="22">
        <f t="shared" si="64"/>
        <v>27379.43</v>
      </c>
    </row>
    <row r="78" spans="1:61" s="29" customFormat="1" ht="23.1" customHeight="1" x14ac:dyDescent="0.35">
      <c r="A78" s="3"/>
      <c r="B78" s="28"/>
      <c r="C78" s="32"/>
      <c r="D78" s="2"/>
      <c r="E78" s="2"/>
      <c r="F78" s="2">
        <f t="shared" si="43"/>
        <v>0</v>
      </c>
      <c r="G78" s="2"/>
      <c r="H78" s="2"/>
      <c r="I78" s="2">
        <f t="shared" si="44"/>
        <v>0</v>
      </c>
      <c r="J78" s="2">
        <f t="shared" si="37"/>
        <v>0</v>
      </c>
      <c r="K78" s="111">
        <f t="shared" si="45"/>
        <v>0</v>
      </c>
      <c r="L78" s="6"/>
      <c r="M78" s="6"/>
      <c r="N78" s="6"/>
      <c r="O78" s="2">
        <f t="shared" si="46"/>
        <v>0</v>
      </c>
      <c r="P78" s="7"/>
      <c r="Q78" s="2">
        <f t="shared" si="47"/>
        <v>0</v>
      </c>
      <c r="R78" s="2">
        <f t="shared" si="48"/>
        <v>0</v>
      </c>
      <c r="S78" s="2">
        <f t="shared" si="49"/>
        <v>0</v>
      </c>
      <c r="T78" s="8">
        <f t="shared" si="50"/>
        <v>0</v>
      </c>
      <c r="U78" s="9">
        <f t="shared" si="51"/>
        <v>0</v>
      </c>
      <c r="V78" s="10">
        <f t="shared" si="52"/>
        <v>0</v>
      </c>
      <c r="W78" s="11">
        <f t="shared" si="53"/>
        <v>0</v>
      </c>
      <c r="X78" s="12"/>
      <c r="Y78" s="12"/>
      <c r="Z78" s="13"/>
      <c r="AA78" s="3"/>
      <c r="AB78" s="14">
        <f t="shared" si="54"/>
        <v>0</v>
      </c>
      <c r="AC78" s="2"/>
      <c r="AD78" s="2">
        <f>J78*1%</f>
        <v>0</v>
      </c>
      <c r="AE78" s="2">
        <f t="shared" si="55"/>
        <v>0</v>
      </c>
      <c r="AF78" s="27"/>
      <c r="AG78" s="18">
        <f t="shared" si="56"/>
        <v>0</v>
      </c>
      <c r="AH78" s="19">
        <f t="shared" si="57"/>
        <v>0</v>
      </c>
      <c r="AI78" s="3"/>
      <c r="AJ78" s="28"/>
      <c r="AK78" s="32"/>
      <c r="AL78" s="7">
        <f t="shared" si="58"/>
        <v>0</v>
      </c>
      <c r="AM78" s="15">
        <f t="shared" si="59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60"/>
        <v>0</v>
      </c>
      <c r="AW78" s="21"/>
      <c r="AX78" s="21"/>
      <c r="AY78" s="2"/>
      <c r="AZ78" s="2">
        <f t="shared" si="61"/>
        <v>0</v>
      </c>
      <c r="BA78" s="2">
        <f t="shared" si="62"/>
        <v>0</v>
      </c>
      <c r="BB78" s="2"/>
      <c r="BC78" s="2"/>
      <c r="BD78" s="2"/>
      <c r="BE78" s="2"/>
      <c r="BF78" s="2"/>
      <c r="BG78" s="2"/>
      <c r="BH78" s="8">
        <f t="shared" si="63"/>
        <v>0</v>
      </c>
      <c r="BI78" s="22">
        <f t="shared" si="64"/>
        <v>0</v>
      </c>
    </row>
    <row r="79" spans="1:61" s="29" customFormat="1" ht="23.1" customHeight="1" x14ac:dyDescent="0.35">
      <c r="A79" s="3">
        <v>35</v>
      </c>
      <c r="B79" s="28" t="s">
        <v>136</v>
      </c>
      <c r="C79" s="32" t="s">
        <v>164</v>
      </c>
      <c r="D79" s="2">
        <v>29165</v>
      </c>
      <c r="E79" s="2">
        <v>1540</v>
      </c>
      <c r="F79" s="2">
        <f t="shared" si="43"/>
        <v>30705</v>
      </c>
      <c r="G79" s="2">
        <v>1540</v>
      </c>
      <c r="H79" s="2"/>
      <c r="I79" s="2">
        <f t="shared" si="44"/>
        <v>32245</v>
      </c>
      <c r="J79" s="2">
        <f t="shared" si="37"/>
        <v>32245</v>
      </c>
      <c r="K79" s="111">
        <f t="shared" si="45"/>
        <v>0</v>
      </c>
      <c r="L79" s="6">
        <v>0</v>
      </c>
      <c r="M79" s="6">
        <v>0</v>
      </c>
      <c r="N79" s="6">
        <v>0</v>
      </c>
      <c r="O79" s="2">
        <f t="shared" si="46"/>
        <v>32245</v>
      </c>
      <c r="P79" s="7">
        <v>1125.52</v>
      </c>
      <c r="Q79" s="2">
        <f t="shared" si="47"/>
        <v>2902.0499999999997</v>
      </c>
      <c r="R79" s="2">
        <f t="shared" si="48"/>
        <v>200</v>
      </c>
      <c r="S79" s="2">
        <f t="shared" si="49"/>
        <v>806.12</v>
      </c>
      <c r="T79" s="8">
        <f t="shared" si="50"/>
        <v>213.28</v>
      </c>
      <c r="U79" s="9">
        <f t="shared" si="51"/>
        <v>5246.97</v>
      </c>
      <c r="V79" s="10">
        <f t="shared" si="52"/>
        <v>13499</v>
      </c>
      <c r="W79" s="11">
        <f t="shared" si="53"/>
        <v>13499.029999999999</v>
      </c>
      <c r="X79" s="12"/>
      <c r="Y79" s="12"/>
      <c r="Z79" s="13"/>
      <c r="AA79" s="3">
        <v>35</v>
      </c>
      <c r="AB79" s="14">
        <f t="shared" si="54"/>
        <v>3869.3999999999996</v>
      </c>
      <c r="AC79" s="15"/>
      <c r="AD79" s="16">
        <v>100</v>
      </c>
      <c r="AE79" s="2">
        <f t="shared" si="55"/>
        <v>806.13</v>
      </c>
      <c r="AF79" s="17">
        <v>200</v>
      </c>
      <c r="AG79" s="18">
        <f t="shared" si="56"/>
        <v>26998.03</v>
      </c>
      <c r="AH79" s="19">
        <f t="shared" si="57"/>
        <v>13499.014999999999</v>
      </c>
      <c r="AI79" s="3">
        <v>35</v>
      </c>
      <c r="AJ79" s="28" t="s">
        <v>136</v>
      </c>
      <c r="AK79" s="32" t="s">
        <v>164</v>
      </c>
      <c r="AL79" s="7">
        <f t="shared" si="58"/>
        <v>1125.52</v>
      </c>
      <c r="AM79" s="15">
        <f t="shared" si="59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60"/>
        <v>2902.0499999999997</v>
      </c>
      <c r="AW79" s="21">
        <v>200</v>
      </c>
      <c r="AX79" s="21"/>
      <c r="AY79" s="2"/>
      <c r="AZ79" s="2">
        <f t="shared" si="61"/>
        <v>200</v>
      </c>
      <c r="BA79" s="2">
        <f t="shared" si="62"/>
        <v>806.12</v>
      </c>
      <c r="BB79" s="2"/>
      <c r="BC79" s="2"/>
      <c r="BD79" s="2"/>
      <c r="BE79" s="2">
        <v>213.28</v>
      </c>
      <c r="BF79" s="2"/>
      <c r="BG79" s="2"/>
      <c r="BH79" s="8">
        <f t="shared" si="63"/>
        <v>213.28</v>
      </c>
      <c r="BI79" s="22">
        <f t="shared" si="64"/>
        <v>5246.9699999999993</v>
      </c>
    </row>
    <row r="80" spans="1:61" s="29" customFormat="1" ht="23.1" customHeight="1" x14ac:dyDescent="0.35">
      <c r="A80" s="3"/>
      <c r="B80" s="28"/>
      <c r="C80" s="32" t="s">
        <v>165</v>
      </c>
      <c r="D80" s="2"/>
      <c r="E80" s="2"/>
      <c r="F80" s="2">
        <f t="shared" si="43"/>
        <v>0</v>
      </c>
      <c r="G80" s="2"/>
      <c r="H80" s="2"/>
      <c r="I80" s="2">
        <f t="shared" si="44"/>
        <v>0</v>
      </c>
      <c r="J80" s="2">
        <f t="shared" si="37"/>
        <v>0</v>
      </c>
      <c r="K80" s="111">
        <f t="shared" si="45"/>
        <v>0</v>
      </c>
      <c r="L80" s="6"/>
      <c r="M80" s="6"/>
      <c r="N80" s="6"/>
      <c r="O80" s="2">
        <f t="shared" si="46"/>
        <v>0</v>
      </c>
      <c r="P80" s="7"/>
      <c r="Q80" s="2">
        <f t="shared" si="47"/>
        <v>0</v>
      </c>
      <c r="R80" s="2">
        <f t="shared" si="48"/>
        <v>0</v>
      </c>
      <c r="S80" s="2">
        <f t="shared" si="49"/>
        <v>0</v>
      </c>
      <c r="T80" s="8">
        <f t="shared" si="50"/>
        <v>0</v>
      </c>
      <c r="U80" s="9">
        <f t="shared" si="51"/>
        <v>0</v>
      </c>
      <c r="V80" s="10">
        <f t="shared" si="52"/>
        <v>0</v>
      </c>
      <c r="W80" s="11">
        <f t="shared" si="53"/>
        <v>0</v>
      </c>
      <c r="X80" s="12"/>
      <c r="Y80" s="12"/>
      <c r="Z80" s="13"/>
      <c r="AA80" s="3"/>
      <c r="AB80" s="14">
        <f t="shared" si="54"/>
        <v>0</v>
      </c>
      <c r="AC80" s="15"/>
      <c r="AD80" s="33"/>
      <c r="AE80" s="2">
        <f t="shared" si="55"/>
        <v>0</v>
      </c>
      <c r="AF80" s="27"/>
      <c r="AG80" s="18">
        <f t="shared" si="56"/>
        <v>0</v>
      </c>
      <c r="AH80" s="19">
        <f t="shared" si="57"/>
        <v>0</v>
      </c>
      <c r="AI80" s="3"/>
      <c r="AJ80" s="28"/>
      <c r="AK80" s="32" t="s">
        <v>165</v>
      </c>
      <c r="AL80" s="7">
        <f t="shared" si="58"/>
        <v>0</v>
      </c>
      <c r="AM80" s="15">
        <f t="shared" si="59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60"/>
        <v>0</v>
      </c>
      <c r="AW80" s="21"/>
      <c r="AX80" s="21"/>
      <c r="AY80" s="2"/>
      <c r="AZ80" s="2">
        <f t="shared" si="61"/>
        <v>0</v>
      </c>
      <c r="BA80" s="2">
        <f t="shared" si="62"/>
        <v>0</v>
      </c>
      <c r="BB80" s="2"/>
      <c r="BC80" s="2"/>
      <c r="BD80" s="2"/>
      <c r="BE80" s="2"/>
      <c r="BF80" s="2"/>
      <c r="BG80" s="2"/>
      <c r="BH80" s="8">
        <f t="shared" si="63"/>
        <v>0</v>
      </c>
      <c r="BI80" s="22">
        <f t="shared" si="64"/>
        <v>0</v>
      </c>
    </row>
    <row r="81" spans="1:61" s="29" customFormat="1" ht="23.1" customHeight="1" x14ac:dyDescent="0.35">
      <c r="A81" s="3">
        <v>36</v>
      </c>
      <c r="B81" s="28" t="s">
        <v>137</v>
      </c>
      <c r="C81" s="32" t="s">
        <v>153</v>
      </c>
      <c r="D81" s="2">
        <v>19744</v>
      </c>
      <c r="E81" s="2">
        <v>790</v>
      </c>
      <c r="F81" s="2">
        <f t="shared" si="43"/>
        <v>20534</v>
      </c>
      <c r="G81" s="2">
        <v>914</v>
      </c>
      <c r="H81" s="2"/>
      <c r="I81" s="2">
        <f t="shared" si="44"/>
        <v>21448</v>
      </c>
      <c r="J81" s="2">
        <f t="shared" si="37"/>
        <v>21448</v>
      </c>
      <c r="K81" s="111">
        <f t="shared" si="45"/>
        <v>0</v>
      </c>
      <c r="L81" s="6">
        <v>0</v>
      </c>
      <c r="M81" s="6">
        <v>0</v>
      </c>
      <c r="N81" s="6">
        <v>0</v>
      </c>
      <c r="O81" s="2">
        <f t="shared" si="46"/>
        <v>21448</v>
      </c>
      <c r="P81" s="7"/>
      <c r="Q81" s="2">
        <f t="shared" si="47"/>
        <v>1930.32</v>
      </c>
      <c r="R81" s="2">
        <f t="shared" si="48"/>
        <v>200</v>
      </c>
      <c r="S81" s="2">
        <f t="shared" si="49"/>
        <v>536.20000000000005</v>
      </c>
      <c r="T81" s="8">
        <f t="shared" si="50"/>
        <v>213.28</v>
      </c>
      <c r="U81" s="9">
        <f t="shared" si="51"/>
        <v>2879.8</v>
      </c>
      <c r="V81" s="10">
        <f t="shared" si="52"/>
        <v>9284</v>
      </c>
      <c r="W81" s="11">
        <f t="shared" si="53"/>
        <v>9284.2000000000007</v>
      </c>
      <c r="X81" s="12"/>
      <c r="Y81" s="12"/>
      <c r="Z81" s="13"/>
      <c r="AA81" s="3">
        <v>36</v>
      </c>
      <c r="AB81" s="14">
        <f t="shared" si="54"/>
        <v>2573.7599999999998</v>
      </c>
      <c r="AC81" s="15"/>
      <c r="AD81" s="16">
        <v>100</v>
      </c>
      <c r="AE81" s="2">
        <f t="shared" si="55"/>
        <v>536.20000000000005</v>
      </c>
      <c r="AF81" s="17">
        <v>200</v>
      </c>
      <c r="AG81" s="18">
        <f t="shared" si="56"/>
        <v>18568.2</v>
      </c>
      <c r="AH81" s="19">
        <f t="shared" si="57"/>
        <v>9284.1</v>
      </c>
      <c r="AI81" s="3">
        <v>36</v>
      </c>
      <c r="AJ81" s="28" t="s">
        <v>137</v>
      </c>
      <c r="AK81" s="32" t="s">
        <v>153</v>
      </c>
      <c r="AL81" s="7">
        <f t="shared" si="58"/>
        <v>0</v>
      </c>
      <c r="AM81" s="15">
        <f t="shared" si="59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60"/>
        <v>1930.32</v>
      </c>
      <c r="AW81" s="21">
        <v>200</v>
      </c>
      <c r="AX81" s="21"/>
      <c r="AY81" s="2"/>
      <c r="AZ81" s="2">
        <f t="shared" si="61"/>
        <v>200</v>
      </c>
      <c r="BA81" s="2">
        <f t="shared" si="62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3"/>
        <v>213.28</v>
      </c>
      <c r="BI81" s="22">
        <f t="shared" si="64"/>
        <v>2879.7999999999997</v>
      </c>
    </row>
    <row r="82" spans="1:61" s="29" customFormat="1" ht="23.1" customHeight="1" x14ac:dyDescent="0.35">
      <c r="A82" s="30"/>
      <c r="B82" s="28"/>
      <c r="C82" s="32" t="s">
        <v>159</v>
      </c>
      <c r="D82" s="2"/>
      <c r="E82" s="2"/>
      <c r="F82" s="2">
        <f t="shared" si="43"/>
        <v>0</v>
      </c>
      <c r="G82" s="2"/>
      <c r="H82" s="2"/>
      <c r="I82" s="2">
        <f t="shared" si="44"/>
        <v>0</v>
      </c>
      <c r="J82" s="2">
        <f t="shared" si="37"/>
        <v>0</v>
      </c>
      <c r="K82" s="111">
        <f t="shared" si="45"/>
        <v>0</v>
      </c>
      <c r="L82" s="6"/>
      <c r="M82" s="6"/>
      <c r="N82" s="6"/>
      <c r="O82" s="2">
        <f t="shared" si="46"/>
        <v>0</v>
      </c>
      <c r="P82" s="7"/>
      <c r="Q82" s="2">
        <f t="shared" si="47"/>
        <v>0</v>
      </c>
      <c r="R82" s="2">
        <f t="shared" si="48"/>
        <v>0</v>
      </c>
      <c r="S82" s="2">
        <f t="shared" si="49"/>
        <v>0</v>
      </c>
      <c r="T82" s="8">
        <f t="shared" si="50"/>
        <v>0</v>
      </c>
      <c r="U82" s="9">
        <f t="shared" si="51"/>
        <v>0</v>
      </c>
      <c r="V82" s="10">
        <f t="shared" si="52"/>
        <v>0</v>
      </c>
      <c r="W82" s="11">
        <f t="shared" si="53"/>
        <v>0</v>
      </c>
      <c r="X82" s="12"/>
      <c r="Y82" s="12"/>
      <c r="Z82" s="13"/>
      <c r="AA82" s="30"/>
      <c r="AB82" s="14">
        <f t="shared" si="54"/>
        <v>0</v>
      </c>
      <c r="AC82" s="15"/>
      <c r="AD82" s="16"/>
      <c r="AE82" s="2">
        <f t="shared" si="55"/>
        <v>0</v>
      </c>
      <c r="AF82" s="27"/>
      <c r="AG82" s="18">
        <f t="shared" si="56"/>
        <v>0</v>
      </c>
      <c r="AH82" s="19">
        <f t="shared" si="57"/>
        <v>0</v>
      </c>
      <c r="AI82" s="30"/>
      <c r="AJ82" s="28"/>
      <c r="AK82" s="32" t="s">
        <v>159</v>
      </c>
      <c r="AL82" s="7">
        <f t="shared" si="58"/>
        <v>0</v>
      </c>
      <c r="AM82" s="15">
        <f t="shared" si="59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60"/>
        <v>0</v>
      </c>
      <c r="AW82" s="21"/>
      <c r="AX82" s="21"/>
      <c r="AY82" s="2"/>
      <c r="AZ82" s="2">
        <f t="shared" si="61"/>
        <v>0</v>
      </c>
      <c r="BA82" s="2">
        <f t="shared" si="62"/>
        <v>0</v>
      </c>
      <c r="BB82" s="2"/>
      <c r="BC82" s="2"/>
      <c r="BD82" s="2"/>
      <c r="BE82" s="2"/>
      <c r="BF82" s="2"/>
      <c r="BG82" s="2"/>
      <c r="BH82" s="8">
        <f t="shared" si="63"/>
        <v>0</v>
      </c>
      <c r="BI82" s="22">
        <f t="shared" si="64"/>
        <v>0</v>
      </c>
    </row>
    <row r="83" spans="1:61" s="23" customFormat="1" ht="23.1" customHeight="1" x14ac:dyDescent="0.35">
      <c r="A83" s="3">
        <v>37</v>
      </c>
      <c r="B83" s="4" t="s">
        <v>53</v>
      </c>
      <c r="C83" s="25" t="s">
        <v>110</v>
      </c>
      <c r="D83" s="2">
        <v>46725</v>
      </c>
      <c r="E83" s="2">
        <v>2290</v>
      </c>
      <c r="F83" s="2">
        <f t="shared" si="43"/>
        <v>49015</v>
      </c>
      <c r="G83" s="2">
        <v>2289</v>
      </c>
      <c r="H83" s="2">
        <v>0</v>
      </c>
      <c r="I83" s="2">
        <f t="shared" si="44"/>
        <v>51304</v>
      </c>
      <c r="J83" s="2">
        <f t="shared" si="37"/>
        <v>51304</v>
      </c>
      <c r="K83" s="111">
        <f t="shared" si="45"/>
        <v>0</v>
      </c>
      <c r="L83" s="6">
        <v>0</v>
      </c>
      <c r="M83" s="6">
        <v>0</v>
      </c>
      <c r="N83" s="6">
        <v>0</v>
      </c>
      <c r="O83" s="2">
        <f t="shared" si="46"/>
        <v>51304</v>
      </c>
      <c r="P83" s="7">
        <v>4459.28</v>
      </c>
      <c r="Q83" s="2">
        <f t="shared" si="47"/>
        <v>9269.8599999999988</v>
      </c>
      <c r="R83" s="2">
        <f t="shared" si="48"/>
        <v>200</v>
      </c>
      <c r="S83" s="2">
        <f t="shared" si="49"/>
        <v>1282.5999999999999</v>
      </c>
      <c r="T83" s="8">
        <f t="shared" si="50"/>
        <v>5575</v>
      </c>
      <c r="U83" s="9">
        <f t="shared" si="51"/>
        <v>20786.740000000002</v>
      </c>
      <c r="V83" s="10">
        <f t="shared" si="52"/>
        <v>15259</v>
      </c>
      <c r="W83" s="11">
        <f t="shared" si="53"/>
        <v>15258.259999999998</v>
      </c>
      <c r="X83" s="12"/>
      <c r="Y83" s="12"/>
      <c r="Z83" s="13">
        <f t="shared" ref="Z83" si="66">ROUND(V83+W83,2)</f>
        <v>30517.26</v>
      </c>
      <c r="AA83" s="3">
        <v>37</v>
      </c>
      <c r="AB83" s="14">
        <f t="shared" si="54"/>
        <v>6156.48</v>
      </c>
      <c r="AC83" s="15">
        <v>0</v>
      </c>
      <c r="AD83" s="16">
        <v>100</v>
      </c>
      <c r="AE83" s="2">
        <f t="shared" si="55"/>
        <v>1282.5999999999999</v>
      </c>
      <c r="AF83" s="17">
        <v>200</v>
      </c>
      <c r="AG83" s="18">
        <f t="shared" si="56"/>
        <v>30517.26</v>
      </c>
      <c r="AH83" s="19">
        <f t="shared" si="57"/>
        <v>15258.63</v>
      </c>
      <c r="AI83" s="3">
        <v>37</v>
      </c>
      <c r="AJ83" s="4" t="s">
        <v>53</v>
      </c>
      <c r="AK83" s="25" t="s">
        <v>110</v>
      </c>
      <c r="AL83" s="7">
        <f t="shared" si="58"/>
        <v>4459.28</v>
      </c>
      <c r="AM83" s="15">
        <f t="shared" si="59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/>
      <c r="AU83" s="2">
        <v>655.56</v>
      </c>
      <c r="AV83" s="2">
        <f t="shared" si="60"/>
        <v>9269.8599999999988</v>
      </c>
      <c r="AW83" s="21">
        <v>200</v>
      </c>
      <c r="AX83" s="21"/>
      <c r="AY83" s="2">
        <v>0</v>
      </c>
      <c r="AZ83" s="2">
        <f t="shared" si="61"/>
        <v>200</v>
      </c>
      <c r="BA83" s="2">
        <f t="shared" si="62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3"/>
        <v>5575</v>
      </c>
      <c r="BI83" s="22">
        <f t="shared" si="64"/>
        <v>20786.739999999998</v>
      </c>
    </row>
    <row r="84" spans="1:61" s="23" customFormat="1" ht="23.1" customHeight="1" x14ac:dyDescent="0.35">
      <c r="A84" s="3"/>
      <c r="B84" s="28"/>
      <c r="C84" s="25"/>
      <c r="D84" s="2"/>
      <c r="E84" s="2"/>
      <c r="F84" s="2">
        <f t="shared" si="43"/>
        <v>0</v>
      </c>
      <c r="G84" s="2"/>
      <c r="H84" s="2"/>
      <c r="I84" s="2">
        <f t="shared" si="44"/>
        <v>0</v>
      </c>
      <c r="J84" s="2">
        <f t="shared" si="37"/>
        <v>0</v>
      </c>
      <c r="K84" s="111">
        <f t="shared" si="45"/>
        <v>0</v>
      </c>
      <c r="L84" s="6"/>
      <c r="M84" s="6"/>
      <c r="N84" s="6"/>
      <c r="O84" s="2">
        <f t="shared" si="46"/>
        <v>0</v>
      </c>
      <c r="P84" s="7"/>
      <c r="Q84" s="2">
        <f t="shared" si="47"/>
        <v>0</v>
      </c>
      <c r="R84" s="2">
        <f t="shared" si="48"/>
        <v>0</v>
      </c>
      <c r="S84" s="2">
        <f t="shared" si="49"/>
        <v>0</v>
      </c>
      <c r="T84" s="8">
        <f t="shared" si="50"/>
        <v>0</v>
      </c>
      <c r="U84" s="9">
        <f t="shared" si="51"/>
        <v>0</v>
      </c>
      <c r="V84" s="10">
        <f t="shared" si="52"/>
        <v>0</v>
      </c>
      <c r="W84" s="11">
        <f t="shared" si="53"/>
        <v>0</v>
      </c>
      <c r="X84" s="12"/>
      <c r="Y84" s="12"/>
      <c r="Z84" s="13"/>
      <c r="AA84" s="3"/>
      <c r="AB84" s="14">
        <f t="shared" si="54"/>
        <v>0</v>
      </c>
      <c r="AC84" s="2"/>
      <c r="AD84" s="16"/>
      <c r="AE84" s="2">
        <f t="shared" si="55"/>
        <v>0</v>
      </c>
      <c r="AF84" s="27"/>
      <c r="AG84" s="18">
        <f t="shared" si="56"/>
        <v>0</v>
      </c>
      <c r="AH84" s="19">
        <f t="shared" si="57"/>
        <v>0</v>
      </c>
      <c r="AI84" s="3"/>
      <c r="AJ84" s="28"/>
      <c r="AK84" s="25"/>
      <c r="AL84" s="7">
        <f t="shared" si="58"/>
        <v>0</v>
      </c>
      <c r="AM84" s="15">
        <f t="shared" si="59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60"/>
        <v>0</v>
      </c>
      <c r="AW84" s="21"/>
      <c r="AX84" s="21"/>
      <c r="AY84" s="2"/>
      <c r="AZ84" s="2">
        <f t="shared" si="61"/>
        <v>0</v>
      </c>
      <c r="BA84" s="2">
        <f t="shared" si="62"/>
        <v>0</v>
      </c>
      <c r="BB84" s="2"/>
      <c r="BC84" s="2"/>
      <c r="BD84" s="2"/>
      <c r="BE84" s="2"/>
      <c r="BF84" s="2"/>
      <c r="BG84" s="2"/>
      <c r="BH84" s="8">
        <f t="shared" si="63"/>
        <v>0</v>
      </c>
      <c r="BI84" s="22">
        <f t="shared" si="64"/>
        <v>0</v>
      </c>
    </row>
    <row r="85" spans="1:61" s="23" customFormat="1" ht="23.1" customHeight="1" x14ac:dyDescent="0.35">
      <c r="A85" s="3">
        <v>38</v>
      </c>
      <c r="B85" s="28" t="s">
        <v>138</v>
      </c>
      <c r="C85" s="25" t="s">
        <v>153</v>
      </c>
      <c r="D85" s="2">
        <v>17553</v>
      </c>
      <c r="E85" s="2">
        <v>702</v>
      </c>
      <c r="F85" s="2">
        <f t="shared" si="43"/>
        <v>18255</v>
      </c>
      <c r="G85" s="2">
        <v>702</v>
      </c>
      <c r="H85" s="2"/>
      <c r="I85" s="2">
        <f t="shared" si="44"/>
        <v>18957</v>
      </c>
      <c r="J85" s="2">
        <f t="shared" si="37"/>
        <v>18957</v>
      </c>
      <c r="K85" s="111">
        <f t="shared" si="45"/>
        <v>0</v>
      </c>
      <c r="L85" s="6">
        <v>0</v>
      </c>
      <c r="M85" s="6">
        <v>0</v>
      </c>
      <c r="N85" s="6">
        <v>0</v>
      </c>
      <c r="O85" s="2">
        <f t="shared" si="46"/>
        <v>18957</v>
      </c>
      <c r="P85" s="7"/>
      <c r="Q85" s="2">
        <f t="shared" si="47"/>
        <v>3275.72</v>
      </c>
      <c r="R85" s="2">
        <f t="shared" si="48"/>
        <v>200</v>
      </c>
      <c r="S85" s="2">
        <f t="shared" si="49"/>
        <v>473.92</v>
      </c>
      <c r="T85" s="8">
        <f t="shared" si="50"/>
        <v>6828.8899999999994</v>
      </c>
      <c r="U85" s="9">
        <f t="shared" si="51"/>
        <v>10778.53</v>
      </c>
      <c r="V85" s="10">
        <f t="shared" si="52"/>
        <v>4089</v>
      </c>
      <c r="W85" s="11">
        <f t="shared" si="53"/>
        <v>4089.4699999999993</v>
      </c>
      <c r="X85" s="12"/>
      <c r="Y85" s="12"/>
      <c r="Z85" s="13"/>
      <c r="AA85" s="3">
        <v>38</v>
      </c>
      <c r="AB85" s="14">
        <f t="shared" si="54"/>
        <v>2274.8399999999997</v>
      </c>
      <c r="AC85" s="15"/>
      <c r="AD85" s="2">
        <v>100</v>
      </c>
      <c r="AE85" s="2">
        <f t="shared" si="55"/>
        <v>473.93</v>
      </c>
      <c r="AF85" s="17">
        <v>200</v>
      </c>
      <c r="AG85" s="18">
        <f t="shared" si="56"/>
        <v>8178.4699999999993</v>
      </c>
      <c r="AH85" s="19">
        <f t="shared" si="57"/>
        <v>4089.2349999999997</v>
      </c>
      <c r="AI85" s="3">
        <v>38</v>
      </c>
      <c r="AJ85" s="28" t="s">
        <v>138</v>
      </c>
      <c r="AK85" s="25" t="s">
        <v>153</v>
      </c>
      <c r="AL85" s="7">
        <f t="shared" si="58"/>
        <v>0</v>
      </c>
      <c r="AM85" s="15">
        <f t="shared" si="59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60"/>
        <v>3275.72</v>
      </c>
      <c r="AW85" s="21">
        <v>200</v>
      </c>
      <c r="AX85" s="21"/>
      <c r="AY85" s="2"/>
      <c r="AZ85" s="2">
        <f t="shared" si="61"/>
        <v>200</v>
      </c>
      <c r="BA85" s="2">
        <f t="shared" si="62"/>
        <v>473.92</v>
      </c>
      <c r="BB85" s="2"/>
      <c r="BC85" s="2">
        <v>6615.61</v>
      </c>
      <c r="BD85" s="2"/>
      <c r="BE85" s="2">
        <v>213.28</v>
      </c>
      <c r="BF85" s="2"/>
      <c r="BG85" s="2"/>
      <c r="BH85" s="8">
        <f t="shared" si="63"/>
        <v>6828.8899999999994</v>
      </c>
      <c r="BI85" s="22">
        <f t="shared" si="64"/>
        <v>10778.529999999999</v>
      </c>
    </row>
    <row r="86" spans="1:61" s="23" customFormat="1" ht="23.1" customHeight="1" x14ac:dyDescent="0.35">
      <c r="A86" s="3"/>
      <c r="B86" s="28"/>
      <c r="C86" s="25" t="s">
        <v>154</v>
      </c>
      <c r="D86" s="2"/>
      <c r="E86" s="2"/>
      <c r="F86" s="2">
        <f t="shared" si="43"/>
        <v>0</v>
      </c>
      <c r="G86" s="2"/>
      <c r="H86" s="2"/>
      <c r="I86" s="2">
        <f t="shared" si="44"/>
        <v>0</v>
      </c>
      <c r="J86" s="2">
        <f t="shared" si="37"/>
        <v>0</v>
      </c>
      <c r="K86" s="111">
        <f t="shared" si="45"/>
        <v>0</v>
      </c>
      <c r="L86" s="6"/>
      <c r="M86" s="6"/>
      <c r="N86" s="6"/>
      <c r="O86" s="2">
        <f t="shared" si="46"/>
        <v>0</v>
      </c>
      <c r="P86" s="7"/>
      <c r="Q86" s="2">
        <f t="shared" si="47"/>
        <v>0</v>
      </c>
      <c r="R86" s="2">
        <f t="shared" si="48"/>
        <v>0</v>
      </c>
      <c r="S86" s="2">
        <f t="shared" si="49"/>
        <v>0</v>
      </c>
      <c r="T86" s="8">
        <f t="shared" si="50"/>
        <v>0</v>
      </c>
      <c r="U86" s="9">
        <f t="shared" si="51"/>
        <v>0</v>
      </c>
      <c r="V86" s="10">
        <f t="shared" si="52"/>
        <v>0</v>
      </c>
      <c r="W86" s="11">
        <f t="shared" si="53"/>
        <v>0</v>
      </c>
      <c r="X86" s="12"/>
      <c r="Y86" s="12"/>
      <c r="Z86" s="13"/>
      <c r="AA86" s="3"/>
      <c r="AB86" s="14">
        <f t="shared" si="54"/>
        <v>0</v>
      </c>
      <c r="AC86" s="15"/>
      <c r="AD86" s="2">
        <f>J86*1%</f>
        <v>0</v>
      </c>
      <c r="AE86" s="2">
        <f t="shared" si="55"/>
        <v>0</v>
      </c>
      <c r="AF86" s="27"/>
      <c r="AG86" s="18">
        <f t="shared" si="56"/>
        <v>0</v>
      </c>
      <c r="AH86" s="19">
        <f t="shared" si="57"/>
        <v>0</v>
      </c>
      <c r="AI86" s="3"/>
      <c r="AJ86" s="28"/>
      <c r="AK86" s="25" t="s">
        <v>154</v>
      </c>
      <c r="AL86" s="7">
        <f t="shared" si="58"/>
        <v>0</v>
      </c>
      <c r="AM86" s="15">
        <f t="shared" si="59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60"/>
        <v>0</v>
      </c>
      <c r="AW86" s="21"/>
      <c r="AX86" s="21"/>
      <c r="AY86" s="2"/>
      <c r="AZ86" s="2">
        <f t="shared" si="61"/>
        <v>0</v>
      </c>
      <c r="BA86" s="2">
        <f t="shared" si="62"/>
        <v>0</v>
      </c>
      <c r="BB86" s="2"/>
      <c r="BC86" s="2"/>
      <c r="BD86" s="2"/>
      <c r="BE86" s="2"/>
      <c r="BF86" s="2"/>
      <c r="BG86" s="2"/>
      <c r="BH86" s="8">
        <f t="shared" si="63"/>
        <v>0</v>
      </c>
      <c r="BI86" s="22">
        <f t="shared" si="64"/>
        <v>0</v>
      </c>
    </row>
    <row r="87" spans="1:61" s="23" customFormat="1" ht="23.1" customHeight="1" x14ac:dyDescent="0.35">
      <c r="A87" s="3">
        <v>39</v>
      </c>
      <c r="B87" s="4" t="s">
        <v>54</v>
      </c>
      <c r="C87" s="25" t="s">
        <v>79</v>
      </c>
      <c r="D87" s="2">
        <v>36619</v>
      </c>
      <c r="E87" s="2">
        <v>1794</v>
      </c>
      <c r="F87" s="2">
        <f t="shared" si="43"/>
        <v>38413</v>
      </c>
      <c r="G87" s="2">
        <v>1795</v>
      </c>
      <c r="H87" s="2">
        <v>0</v>
      </c>
      <c r="I87" s="2">
        <f t="shared" si="44"/>
        <v>40208</v>
      </c>
      <c r="J87" s="2">
        <f t="shared" si="37"/>
        <v>40208</v>
      </c>
      <c r="K87" s="111">
        <f t="shared" si="45"/>
        <v>0</v>
      </c>
      <c r="L87" s="6">
        <v>0</v>
      </c>
      <c r="M87" s="6">
        <v>0</v>
      </c>
      <c r="N87" s="6">
        <v>0</v>
      </c>
      <c r="O87" s="2">
        <f t="shared" si="46"/>
        <v>40208</v>
      </c>
      <c r="P87" s="7">
        <v>2285.15</v>
      </c>
      <c r="Q87" s="2">
        <f t="shared" si="47"/>
        <v>10740.199999999999</v>
      </c>
      <c r="R87" s="2">
        <f t="shared" si="48"/>
        <v>1008.9</v>
      </c>
      <c r="S87" s="2">
        <f t="shared" si="49"/>
        <v>1005.2</v>
      </c>
      <c r="T87" s="8">
        <f t="shared" si="50"/>
        <v>8723.24</v>
      </c>
      <c r="U87" s="9">
        <f t="shared" si="51"/>
        <v>23762.69</v>
      </c>
      <c r="V87" s="10">
        <f t="shared" si="52"/>
        <v>8223</v>
      </c>
      <c r="W87" s="11">
        <f t="shared" si="53"/>
        <v>8222.3100000000013</v>
      </c>
      <c r="X87" s="12"/>
      <c r="Y87" s="12"/>
      <c r="Z87" s="13">
        <f t="shared" ref="Z87" si="67">ROUND(V87+W87,2)</f>
        <v>16445.310000000001</v>
      </c>
      <c r="AA87" s="3">
        <v>39</v>
      </c>
      <c r="AB87" s="14">
        <f t="shared" si="54"/>
        <v>4824.96</v>
      </c>
      <c r="AC87" s="15">
        <v>0</v>
      </c>
      <c r="AD87" s="16">
        <v>100</v>
      </c>
      <c r="AE87" s="2">
        <f t="shared" si="55"/>
        <v>1005.2</v>
      </c>
      <c r="AF87" s="17">
        <v>200</v>
      </c>
      <c r="AG87" s="18">
        <f t="shared" si="56"/>
        <v>16445.310000000001</v>
      </c>
      <c r="AH87" s="19">
        <f t="shared" si="57"/>
        <v>8222.6550000000007</v>
      </c>
      <c r="AI87" s="3">
        <v>39</v>
      </c>
      <c r="AJ87" s="4" t="s">
        <v>54</v>
      </c>
      <c r="AK87" s="25" t="s">
        <v>79</v>
      </c>
      <c r="AL87" s="7">
        <f t="shared" si="58"/>
        <v>2285.15</v>
      </c>
      <c r="AM87" s="15">
        <f t="shared" si="59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5065.92</v>
      </c>
      <c r="AT87" s="2">
        <v>1400</v>
      </c>
      <c r="AU87" s="2">
        <v>655.56</v>
      </c>
      <c r="AV87" s="2">
        <f t="shared" si="60"/>
        <v>10740.199999999999</v>
      </c>
      <c r="AW87" s="21">
        <v>200</v>
      </c>
      <c r="AX87" s="21"/>
      <c r="AY87" s="2">
        <v>808.9</v>
      </c>
      <c r="AZ87" s="2">
        <f t="shared" si="61"/>
        <v>1008.9</v>
      </c>
      <c r="BA87" s="2">
        <f t="shared" si="62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3"/>
        <v>8723.24</v>
      </c>
      <c r="BI87" s="22">
        <f t="shared" si="64"/>
        <v>23762.69</v>
      </c>
    </row>
    <row r="88" spans="1:61" s="23" customFormat="1" ht="23.1" customHeight="1" x14ac:dyDescent="0.35">
      <c r="A88" s="30"/>
      <c r="B88" s="28"/>
      <c r="C88" s="25"/>
      <c r="D88" s="2"/>
      <c r="E88" s="2"/>
      <c r="F88" s="2">
        <f t="shared" si="43"/>
        <v>0</v>
      </c>
      <c r="G88" s="2"/>
      <c r="H88" s="2"/>
      <c r="I88" s="2">
        <f t="shared" si="44"/>
        <v>0</v>
      </c>
      <c r="J88" s="2">
        <f t="shared" si="37"/>
        <v>0</v>
      </c>
      <c r="K88" s="111">
        <f t="shared" si="45"/>
        <v>0</v>
      </c>
      <c r="L88" s="6"/>
      <c r="M88" s="6"/>
      <c r="N88" s="6"/>
      <c r="O88" s="2">
        <f t="shared" si="46"/>
        <v>0</v>
      </c>
      <c r="P88" s="7"/>
      <c r="Q88" s="2">
        <f t="shared" si="47"/>
        <v>0</v>
      </c>
      <c r="R88" s="2">
        <f t="shared" si="48"/>
        <v>0</v>
      </c>
      <c r="S88" s="2">
        <f t="shared" si="49"/>
        <v>0</v>
      </c>
      <c r="T88" s="8">
        <f t="shared" si="50"/>
        <v>0</v>
      </c>
      <c r="U88" s="9">
        <f t="shared" si="51"/>
        <v>0</v>
      </c>
      <c r="V88" s="10">
        <f t="shared" si="52"/>
        <v>0</v>
      </c>
      <c r="W88" s="11">
        <f t="shared" si="53"/>
        <v>0</v>
      </c>
      <c r="X88" s="12"/>
      <c r="Y88" s="12"/>
      <c r="Z88" s="13"/>
      <c r="AA88" s="30"/>
      <c r="AB88" s="14">
        <f t="shared" si="54"/>
        <v>0</v>
      </c>
      <c r="AC88" s="2"/>
      <c r="AD88" s="33"/>
      <c r="AE88" s="2">
        <f t="shared" si="55"/>
        <v>0</v>
      </c>
      <c r="AF88" s="27"/>
      <c r="AG88" s="18">
        <f t="shared" si="56"/>
        <v>0</v>
      </c>
      <c r="AH88" s="19">
        <f t="shared" si="57"/>
        <v>0</v>
      </c>
      <c r="AI88" s="30"/>
      <c r="AJ88" s="28"/>
      <c r="AK88" s="25"/>
      <c r="AL88" s="7">
        <f t="shared" si="58"/>
        <v>0</v>
      </c>
      <c r="AM88" s="15">
        <f t="shared" si="59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60"/>
        <v>0</v>
      </c>
      <c r="AW88" s="21"/>
      <c r="AX88" s="21"/>
      <c r="AY88" s="2"/>
      <c r="AZ88" s="2">
        <f t="shared" si="61"/>
        <v>0</v>
      </c>
      <c r="BA88" s="2">
        <f t="shared" si="62"/>
        <v>0</v>
      </c>
      <c r="BB88" s="2"/>
      <c r="BC88" s="2"/>
      <c r="BD88" s="2"/>
      <c r="BE88" s="2"/>
      <c r="BF88" s="2"/>
      <c r="BG88" s="2"/>
      <c r="BH88" s="8">
        <f t="shared" si="63"/>
        <v>0</v>
      </c>
      <c r="BI88" s="22">
        <f t="shared" si="64"/>
        <v>0</v>
      </c>
    </row>
    <row r="89" spans="1:61" s="23" customFormat="1" ht="23.1" customHeight="1" x14ac:dyDescent="0.35">
      <c r="A89" s="3">
        <v>40</v>
      </c>
      <c r="B89" s="28" t="s">
        <v>55</v>
      </c>
      <c r="C89" s="25" t="s">
        <v>56</v>
      </c>
      <c r="D89" s="2">
        <v>66873</v>
      </c>
      <c r="E89" s="2">
        <v>3143</v>
      </c>
      <c r="F89" s="2">
        <f t="shared" si="43"/>
        <v>70016</v>
      </c>
      <c r="G89" s="2">
        <v>3008</v>
      </c>
      <c r="H89" s="2">
        <v>0</v>
      </c>
      <c r="I89" s="2">
        <f t="shared" si="44"/>
        <v>73024</v>
      </c>
      <c r="J89" s="2">
        <f t="shared" si="37"/>
        <v>73024</v>
      </c>
      <c r="K89" s="111">
        <f t="shared" si="45"/>
        <v>0</v>
      </c>
      <c r="L89" s="6">
        <v>0</v>
      </c>
      <c r="M89" s="6">
        <v>0</v>
      </c>
      <c r="N89" s="6">
        <v>0</v>
      </c>
      <c r="O89" s="2">
        <f t="shared" si="46"/>
        <v>73024</v>
      </c>
      <c r="P89" s="7">
        <v>9149.23</v>
      </c>
      <c r="Q89" s="2">
        <f t="shared" si="47"/>
        <v>19476.63</v>
      </c>
      <c r="R89" s="2">
        <f t="shared" si="48"/>
        <v>200</v>
      </c>
      <c r="S89" s="2">
        <f t="shared" si="49"/>
        <v>1825.6</v>
      </c>
      <c r="T89" s="8">
        <f t="shared" si="50"/>
        <v>2269.5</v>
      </c>
      <c r="U89" s="9">
        <f t="shared" si="51"/>
        <v>32920.959999999999</v>
      </c>
      <c r="V89" s="10">
        <f t="shared" si="52"/>
        <v>20052</v>
      </c>
      <c r="W89" s="11">
        <f t="shared" si="53"/>
        <v>20051.04</v>
      </c>
      <c r="X89" s="12"/>
      <c r="Y89" s="12"/>
      <c r="Z89" s="13">
        <f t="shared" ref="Z89" si="68">ROUND(V89+W89,2)</f>
        <v>40103.040000000001</v>
      </c>
      <c r="AA89" s="3">
        <v>40</v>
      </c>
      <c r="AB89" s="14">
        <f t="shared" si="54"/>
        <v>8762.8799999999992</v>
      </c>
      <c r="AC89" s="15">
        <v>0</v>
      </c>
      <c r="AD89" s="16">
        <v>100</v>
      </c>
      <c r="AE89" s="2">
        <f t="shared" si="55"/>
        <v>1825.6</v>
      </c>
      <c r="AF89" s="17">
        <v>200</v>
      </c>
      <c r="AG89" s="18">
        <f t="shared" si="56"/>
        <v>40103.040000000001</v>
      </c>
      <c r="AH89" s="19">
        <f t="shared" si="57"/>
        <v>20051.52</v>
      </c>
      <c r="AI89" s="3">
        <v>40</v>
      </c>
      <c r="AJ89" s="28" t="s">
        <v>55</v>
      </c>
      <c r="AK89" s="25" t="s">
        <v>56</v>
      </c>
      <c r="AL89" s="7">
        <f t="shared" si="58"/>
        <v>9149.23</v>
      </c>
      <c r="AM89" s="15">
        <f t="shared" si="59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60"/>
        <v>19476.63</v>
      </c>
      <c r="AW89" s="21">
        <v>200</v>
      </c>
      <c r="AX89" s="21"/>
      <c r="AY89" s="2">
        <v>0</v>
      </c>
      <c r="AZ89" s="2">
        <f t="shared" si="61"/>
        <v>200</v>
      </c>
      <c r="BA89" s="2">
        <f t="shared" si="62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3"/>
        <v>2269.5</v>
      </c>
      <c r="BI89" s="22">
        <f t="shared" si="64"/>
        <v>32920.959999999999</v>
      </c>
    </row>
    <row r="90" spans="1:61" s="23" customFormat="1" ht="23.1" customHeight="1" x14ac:dyDescent="0.35">
      <c r="A90" s="3"/>
      <c r="B90" s="28"/>
      <c r="C90" s="25"/>
      <c r="D90" s="2"/>
      <c r="E90" s="2"/>
      <c r="F90" s="2">
        <f t="shared" si="43"/>
        <v>0</v>
      </c>
      <c r="G90" s="2"/>
      <c r="H90" s="2"/>
      <c r="I90" s="2">
        <f t="shared" si="44"/>
        <v>0</v>
      </c>
      <c r="J90" s="2">
        <f t="shared" si="37"/>
        <v>0</v>
      </c>
      <c r="K90" s="111">
        <f t="shared" si="45"/>
        <v>0</v>
      </c>
      <c r="L90" s="6"/>
      <c r="M90" s="6"/>
      <c r="N90" s="6"/>
      <c r="O90" s="2">
        <f t="shared" si="46"/>
        <v>0</v>
      </c>
      <c r="P90" s="162"/>
      <c r="Q90" s="2">
        <f t="shared" si="47"/>
        <v>0</v>
      </c>
      <c r="R90" s="2">
        <f t="shared" si="48"/>
        <v>0</v>
      </c>
      <c r="S90" s="2">
        <f t="shared" si="49"/>
        <v>0</v>
      </c>
      <c r="T90" s="8">
        <f t="shared" si="50"/>
        <v>0</v>
      </c>
      <c r="U90" s="9">
        <f t="shared" si="51"/>
        <v>0</v>
      </c>
      <c r="V90" s="10">
        <f t="shared" si="52"/>
        <v>0</v>
      </c>
      <c r="W90" s="11">
        <f t="shared" si="53"/>
        <v>0</v>
      </c>
      <c r="X90" s="12"/>
      <c r="Y90" s="12"/>
      <c r="Z90" s="13"/>
      <c r="AA90" s="3"/>
      <c r="AB90" s="14">
        <f t="shared" si="54"/>
        <v>0</v>
      </c>
      <c r="AC90" s="2"/>
      <c r="AD90" s="16"/>
      <c r="AE90" s="2">
        <f t="shared" si="55"/>
        <v>0</v>
      </c>
      <c r="AF90" s="27"/>
      <c r="AG90" s="18">
        <f t="shared" si="56"/>
        <v>0</v>
      </c>
      <c r="AH90" s="19">
        <f t="shared" si="57"/>
        <v>0</v>
      </c>
      <c r="AI90" s="3"/>
      <c r="AJ90" s="28"/>
      <c r="AK90" s="25"/>
      <c r="AL90" s="7">
        <f t="shared" si="58"/>
        <v>0</v>
      </c>
      <c r="AM90" s="15">
        <f t="shared" si="59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60"/>
        <v>0</v>
      </c>
      <c r="AW90" s="21"/>
      <c r="AX90" s="21"/>
      <c r="AY90" s="2"/>
      <c r="AZ90" s="2">
        <f t="shared" si="61"/>
        <v>0</v>
      </c>
      <c r="BA90" s="2">
        <f t="shared" si="62"/>
        <v>0</v>
      </c>
      <c r="BB90" s="2"/>
      <c r="BC90" s="2"/>
      <c r="BD90" s="2"/>
      <c r="BE90" s="2"/>
      <c r="BF90" s="2"/>
      <c r="BG90" s="2"/>
      <c r="BH90" s="8">
        <f t="shared" si="63"/>
        <v>0</v>
      </c>
      <c r="BI90" s="22">
        <f t="shared" si="64"/>
        <v>0</v>
      </c>
    </row>
    <row r="91" spans="1:61" s="23" customFormat="1" ht="23.1" customHeight="1" x14ac:dyDescent="0.35">
      <c r="A91" s="3">
        <v>41</v>
      </c>
      <c r="B91" s="4" t="s">
        <v>57</v>
      </c>
      <c r="C91" s="25" t="s">
        <v>58</v>
      </c>
      <c r="D91" s="2">
        <v>23565</v>
      </c>
      <c r="E91" s="2">
        <v>1225</v>
      </c>
      <c r="F91" s="2">
        <f t="shared" si="43"/>
        <v>24790</v>
      </c>
      <c r="G91" s="2">
        <v>1206</v>
      </c>
      <c r="H91" s="2">
        <v>0</v>
      </c>
      <c r="I91" s="2">
        <f t="shared" si="44"/>
        <v>25996</v>
      </c>
      <c r="J91" s="2">
        <f t="shared" si="37"/>
        <v>25996</v>
      </c>
      <c r="K91" s="111">
        <f t="shared" si="45"/>
        <v>0</v>
      </c>
      <c r="L91" s="6">
        <v>0</v>
      </c>
      <c r="M91" s="6">
        <v>0</v>
      </c>
      <c r="N91" s="6">
        <v>0</v>
      </c>
      <c r="O91" s="2">
        <f t="shared" si="46"/>
        <v>25996</v>
      </c>
      <c r="P91" s="7">
        <v>295.97000000000003</v>
      </c>
      <c r="Q91" s="2">
        <f t="shared" si="47"/>
        <v>6161.77</v>
      </c>
      <c r="R91" s="2">
        <f t="shared" si="48"/>
        <v>200</v>
      </c>
      <c r="S91" s="2">
        <f t="shared" si="49"/>
        <v>649.9</v>
      </c>
      <c r="T91" s="8">
        <f t="shared" si="50"/>
        <v>100</v>
      </c>
      <c r="U91" s="9">
        <f t="shared" si="51"/>
        <v>7407.64</v>
      </c>
      <c r="V91" s="10">
        <f t="shared" si="52"/>
        <v>9294</v>
      </c>
      <c r="W91" s="11">
        <f t="shared" si="53"/>
        <v>9294.36</v>
      </c>
      <c r="X91" s="12"/>
      <c r="Y91" s="12"/>
      <c r="Z91" s="13">
        <f t="shared" ref="Z91" si="69">ROUND(V91+W91,2)</f>
        <v>18588.36</v>
      </c>
      <c r="AA91" s="3">
        <v>41</v>
      </c>
      <c r="AB91" s="14">
        <f t="shared" si="54"/>
        <v>3119.52</v>
      </c>
      <c r="AC91" s="15">
        <v>0</v>
      </c>
      <c r="AD91" s="16">
        <v>100</v>
      </c>
      <c r="AE91" s="2">
        <f t="shared" si="55"/>
        <v>649.9</v>
      </c>
      <c r="AF91" s="17">
        <v>200</v>
      </c>
      <c r="AG91" s="18">
        <f t="shared" si="56"/>
        <v>18588.36</v>
      </c>
      <c r="AH91" s="19">
        <f t="shared" si="57"/>
        <v>9294.18</v>
      </c>
      <c r="AI91" s="3">
        <v>41</v>
      </c>
      <c r="AJ91" s="4" t="s">
        <v>57</v>
      </c>
      <c r="AK91" s="25" t="s">
        <v>58</v>
      </c>
      <c r="AL91" s="7">
        <f t="shared" si="58"/>
        <v>295.97000000000003</v>
      </c>
      <c r="AM91" s="15">
        <f t="shared" si="59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60"/>
        <v>6161.77</v>
      </c>
      <c r="AW91" s="21">
        <v>200</v>
      </c>
      <c r="AX91" s="21"/>
      <c r="AY91" s="2">
        <v>0</v>
      </c>
      <c r="AZ91" s="2">
        <f t="shared" si="61"/>
        <v>200</v>
      </c>
      <c r="BA91" s="2">
        <f t="shared" si="62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3"/>
        <v>100</v>
      </c>
      <c r="BI91" s="22">
        <f t="shared" si="64"/>
        <v>7407.64</v>
      </c>
    </row>
    <row r="92" spans="1:61" s="23" customFormat="1" ht="23.1" customHeight="1" x14ac:dyDescent="0.35">
      <c r="A92" s="3"/>
      <c r="B92" s="28"/>
      <c r="C92" s="25"/>
      <c r="D92" s="2"/>
      <c r="E92" s="2"/>
      <c r="F92" s="2">
        <f t="shared" si="43"/>
        <v>0</v>
      </c>
      <c r="G92" s="2"/>
      <c r="H92" s="2"/>
      <c r="I92" s="2">
        <f t="shared" si="44"/>
        <v>0</v>
      </c>
      <c r="J92" s="2">
        <f t="shared" si="37"/>
        <v>0</v>
      </c>
      <c r="K92" s="111">
        <f t="shared" si="45"/>
        <v>0</v>
      </c>
      <c r="L92" s="6"/>
      <c r="M92" s="6"/>
      <c r="N92" s="6"/>
      <c r="O92" s="2">
        <f t="shared" si="46"/>
        <v>0</v>
      </c>
      <c r="P92" s="7"/>
      <c r="Q92" s="2">
        <f t="shared" si="47"/>
        <v>0</v>
      </c>
      <c r="R92" s="2">
        <f t="shared" si="48"/>
        <v>0</v>
      </c>
      <c r="S92" s="2">
        <f t="shared" si="49"/>
        <v>0</v>
      </c>
      <c r="T92" s="8">
        <f t="shared" si="50"/>
        <v>0</v>
      </c>
      <c r="U92" s="9">
        <f t="shared" si="51"/>
        <v>0</v>
      </c>
      <c r="V92" s="10">
        <f t="shared" si="52"/>
        <v>0</v>
      </c>
      <c r="W92" s="11">
        <f t="shared" si="53"/>
        <v>0</v>
      </c>
      <c r="X92" s="12"/>
      <c r="Y92" s="12"/>
      <c r="Z92" s="13"/>
      <c r="AA92" s="3"/>
      <c r="AB92" s="14">
        <f t="shared" si="54"/>
        <v>0</v>
      </c>
      <c r="AC92" s="2"/>
      <c r="AD92" s="16"/>
      <c r="AE92" s="2">
        <f t="shared" si="55"/>
        <v>0</v>
      </c>
      <c r="AF92" s="27"/>
      <c r="AG92" s="18">
        <f t="shared" si="56"/>
        <v>0</v>
      </c>
      <c r="AH92" s="19">
        <f t="shared" si="57"/>
        <v>0</v>
      </c>
      <c r="AI92" s="3"/>
      <c r="AJ92" s="28"/>
      <c r="AK92" s="25"/>
      <c r="AL92" s="7">
        <f t="shared" si="58"/>
        <v>0</v>
      </c>
      <c r="AM92" s="15">
        <f t="shared" si="59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60"/>
        <v>0</v>
      </c>
      <c r="AW92" s="21"/>
      <c r="AX92" s="21"/>
      <c r="AY92" s="2"/>
      <c r="AZ92" s="2">
        <f t="shared" si="61"/>
        <v>0</v>
      </c>
      <c r="BA92" s="2">
        <f t="shared" si="62"/>
        <v>0</v>
      </c>
      <c r="BB92" s="2"/>
      <c r="BC92" s="2"/>
      <c r="BD92" s="2"/>
      <c r="BE92" s="2"/>
      <c r="BF92" s="2"/>
      <c r="BG92" s="2"/>
      <c r="BH92" s="8">
        <f t="shared" si="63"/>
        <v>0</v>
      </c>
      <c r="BI92" s="22">
        <f t="shared" si="64"/>
        <v>0</v>
      </c>
    </row>
    <row r="93" spans="1:61" s="23" customFormat="1" ht="23.1" customHeight="1" x14ac:dyDescent="0.35">
      <c r="A93" s="3">
        <v>42</v>
      </c>
      <c r="B93" s="28" t="s">
        <v>139</v>
      </c>
      <c r="C93" s="25" t="s">
        <v>153</v>
      </c>
      <c r="D93" s="2">
        <v>19744</v>
      </c>
      <c r="E93" s="2">
        <v>790</v>
      </c>
      <c r="F93" s="2">
        <f t="shared" si="43"/>
        <v>20534</v>
      </c>
      <c r="G93" s="2">
        <v>914</v>
      </c>
      <c r="H93" s="2"/>
      <c r="I93" s="2">
        <f t="shared" si="44"/>
        <v>21448</v>
      </c>
      <c r="J93" s="2">
        <f t="shared" si="37"/>
        <v>21448</v>
      </c>
      <c r="K93" s="111">
        <f t="shared" si="45"/>
        <v>0</v>
      </c>
      <c r="L93" s="6">
        <v>0</v>
      </c>
      <c r="M93" s="6">
        <v>0</v>
      </c>
      <c r="N93" s="6">
        <v>0</v>
      </c>
      <c r="O93" s="2">
        <f t="shared" si="46"/>
        <v>21448</v>
      </c>
      <c r="P93" s="7"/>
      <c r="Q93" s="2">
        <f t="shared" si="47"/>
        <v>4232.83</v>
      </c>
      <c r="R93" s="2">
        <f t="shared" si="48"/>
        <v>200</v>
      </c>
      <c r="S93" s="2">
        <f t="shared" si="49"/>
        <v>536.20000000000005</v>
      </c>
      <c r="T93" s="8">
        <f t="shared" si="50"/>
        <v>9286.85</v>
      </c>
      <c r="U93" s="9">
        <f t="shared" si="51"/>
        <v>14255.88</v>
      </c>
      <c r="V93" s="10">
        <f t="shared" si="52"/>
        <v>3596</v>
      </c>
      <c r="W93" s="11">
        <f t="shared" si="53"/>
        <v>3596.1200000000008</v>
      </c>
      <c r="X93" s="12"/>
      <c r="Y93" s="12"/>
      <c r="Z93" s="13"/>
      <c r="AA93" s="3">
        <v>42</v>
      </c>
      <c r="AB93" s="14">
        <f t="shared" si="54"/>
        <v>2573.7599999999998</v>
      </c>
      <c r="AC93" s="15"/>
      <c r="AD93" s="16">
        <v>100</v>
      </c>
      <c r="AE93" s="2">
        <f t="shared" si="55"/>
        <v>536.20000000000005</v>
      </c>
      <c r="AF93" s="17">
        <v>200</v>
      </c>
      <c r="AG93" s="18">
        <f t="shared" si="56"/>
        <v>7192.1200000000008</v>
      </c>
      <c r="AH93" s="19">
        <f t="shared" si="57"/>
        <v>3596.0600000000004</v>
      </c>
      <c r="AI93" s="3">
        <v>42</v>
      </c>
      <c r="AJ93" s="28" t="s">
        <v>139</v>
      </c>
      <c r="AK93" s="25" t="s">
        <v>153</v>
      </c>
      <c r="AL93" s="7">
        <f t="shared" si="58"/>
        <v>0</v>
      </c>
      <c r="AM93" s="15">
        <f t="shared" si="59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60"/>
        <v>4232.83</v>
      </c>
      <c r="AW93" s="21">
        <v>200</v>
      </c>
      <c r="AX93" s="21"/>
      <c r="AY93" s="2"/>
      <c r="AZ93" s="2">
        <f t="shared" si="61"/>
        <v>200</v>
      </c>
      <c r="BA93" s="2">
        <f t="shared" si="62"/>
        <v>536.20000000000005</v>
      </c>
      <c r="BB93" s="2"/>
      <c r="BC93" s="2">
        <v>4545.57</v>
      </c>
      <c r="BD93" s="2">
        <v>4128</v>
      </c>
      <c r="BE93" s="2">
        <v>613.28</v>
      </c>
      <c r="BF93" s="2"/>
      <c r="BG93" s="2"/>
      <c r="BH93" s="8">
        <f t="shared" si="63"/>
        <v>9286.85</v>
      </c>
      <c r="BI93" s="22">
        <f t="shared" si="64"/>
        <v>14255.880000000001</v>
      </c>
    </row>
    <row r="94" spans="1:61" s="23" customFormat="1" ht="23.1" customHeight="1" x14ac:dyDescent="0.35">
      <c r="A94" s="30"/>
      <c r="B94" s="28"/>
      <c r="C94" s="25" t="s">
        <v>159</v>
      </c>
      <c r="D94" s="2"/>
      <c r="E94" s="2"/>
      <c r="F94" s="2">
        <f t="shared" si="43"/>
        <v>0</v>
      </c>
      <c r="G94" s="2"/>
      <c r="H94" s="2"/>
      <c r="I94" s="2">
        <f t="shared" si="44"/>
        <v>0</v>
      </c>
      <c r="J94" s="2">
        <f t="shared" si="37"/>
        <v>0</v>
      </c>
      <c r="K94" s="111">
        <f t="shared" si="45"/>
        <v>0</v>
      </c>
      <c r="L94" s="6"/>
      <c r="M94" s="6"/>
      <c r="N94" s="6"/>
      <c r="O94" s="2">
        <f t="shared" si="46"/>
        <v>0</v>
      </c>
      <c r="P94" s="7"/>
      <c r="Q94" s="2">
        <f t="shared" si="47"/>
        <v>0</v>
      </c>
      <c r="R94" s="2">
        <f t="shared" si="48"/>
        <v>0</v>
      </c>
      <c r="S94" s="2">
        <f t="shared" si="49"/>
        <v>0</v>
      </c>
      <c r="T94" s="8">
        <f t="shared" si="50"/>
        <v>0</v>
      </c>
      <c r="U94" s="9">
        <f t="shared" si="51"/>
        <v>0</v>
      </c>
      <c r="V94" s="10">
        <f t="shared" si="52"/>
        <v>0</v>
      </c>
      <c r="W94" s="11">
        <f t="shared" si="53"/>
        <v>0</v>
      </c>
      <c r="X94" s="12"/>
      <c r="Y94" s="12"/>
      <c r="Z94" s="13"/>
      <c r="AA94" s="30"/>
      <c r="AB94" s="14">
        <f t="shared" si="54"/>
        <v>0</v>
      </c>
      <c r="AC94" s="15"/>
      <c r="AD94" s="16"/>
      <c r="AE94" s="2">
        <f t="shared" si="55"/>
        <v>0</v>
      </c>
      <c r="AF94" s="27"/>
      <c r="AG94" s="18">
        <f t="shared" si="56"/>
        <v>0</v>
      </c>
      <c r="AH94" s="19">
        <f t="shared" si="57"/>
        <v>0</v>
      </c>
      <c r="AI94" s="30"/>
      <c r="AJ94" s="28"/>
      <c r="AK94" s="25" t="s">
        <v>159</v>
      </c>
      <c r="AL94" s="7">
        <f t="shared" si="58"/>
        <v>0</v>
      </c>
      <c r="AM94" s="15">
        <f t="shared" si="59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60"/>
        <v>0</v>
      </c>
      <c r="AW94" s="21"/>
      <c r="AX94" s="21"/>
      <c r="AY94" s="2"/>
      <c r="AZ94" s="2">
        <f t="shared" si="61"/>
        <v>0</v>
      </c>
      <c r="BA94" s="2">
        <f t="shared" si="62"/>
        <v>0</v>
      </c>
      <c r="BB94" s="2"/>
      <c r="BC94" s="2"/>
      <c r="BD94" s="2"/>
      <c r="BE94" s="2"/>
      <c r="BF94" s="2"/>
      <c r="BG94" s="2"/>
      <c r="BH94" s="8">
        <f t="shared" si="63"/>
        <v>0</v>
      </c>
      <c r="BI94" s="22">
        <f t="shared" si="64"/>
        <v>0</v>
      </c>
    </row>
    <row r="95" spans="1:61" s="23" customFormat="1" ht="23.1" customHeight="1" x14ac:dyDescent="0.35">
      <c r="A95" s="3">
        <v>43</v>
      </c>
      <c r="B95" s="4" t="s">
        <v>108</v>
      </c>
      <c r="C95" s="25" t="s">
        <v>81</v>
      </c>
      <c r="D95" s="2">
        <v>19744</v>
      </c>
      <c r="E95" s="2">
        <v>790</v>
      </c>
      <c r="F95" s="2">
        <f t="shared" si="43"/>
        <v>20534</v>
      </c>
      <c r="G95" s="2">
        <v>914</v>
      </c>
      <c r="H95" s="2">
        <v>0</v>
      </c>
      <c r="I95" s="2">
        <f t="shared" si="44"/>
        <v>21448</v>
      </c>
      <c r="J95" s="2">
        <f t="shared" si="37"/>
        <v>21448</v>
      </c>
      <c r="K95" s="111">
        <f t="shared" si="45"/>
        <v>0</v>
      </c>
      <c r="L95" s="6">
        <v>0</v>
      </c>
      <c r="M95" s="6">
        <v>0</v>
      </c>
      <c r="N95" s="6">
        <v>0</v>
      </c>
      <c r="O95" s="2">
        <f t="shared" si="46"/>
        <v>21448</v>
      </c>
      <c r="P95" s="7">
        <v>0</v>
      </c>
      <c r="Q95" s="2">
        <f t="shared" si="47"/>
        <v>4095.0599999999995</v>
      </c>
      <c r="R95" s="2">
        <f t="shared" si="48"/>
        <v>4746.62</v>
      </c>
      <c r="S95" s="2">
        <f t="shared" si="49"/>
        <v>536.20000000000005</v>
      </c>
      <c r="T95" s="8">
        <f t="shared" si="50"/>
        <v>4203.78</v>
      </c>
      <c r="U95" s="9">
        <f t="shared" si="51"/>
        <v>13581.66</v>
      </c>
      <c r="V95" s="10">
        <f t="shared" si="52"/>
        <v>3933</v>
      </c>
      <c r="W95" s="11">
        <f t="shared" si="53"/>
        <v>3933.34</v>
      </c>
      <c r="X95" s="12"/>
      <c r="Y95" s="12"/>
      <c r="Z95" s="13">
        <f t="shared" ref="Z95" si="70">ROUND(V95+W95,2)</f>
        <v>7866.34</v>
      </c>
      <c r="AA95" s="3">
        <v>43</v>
      </c>
      <c r="AB95" s="14">
        <f t="shared" si="54"/>
        <v>2573.7599999999998</v>
      </c>
      <c r="AC95" s="15">
        <v>0</v>
      </c>
      <c r="AD95" s="16">
        <v>100</v>
      </c>
      <c r="AE95" s="2">
        <f t="shared" si="55"/>
        <v>536.20000000000005</v>
      </c>
      <c r="AF95" s="17">
        <v>200</v>
      </c>
      <c r="AG95" s="18">
        <f t="shared" si="56"/>
        <v>7866.34</v>
      </c>
      <c r="AH95" s="19">
        <f t="shared" si="57"/>
        <v>3933.17</v>
      </c>
      <c r="AI95" s="3">
        <v>43</v>
      </c>
      <c r="AJ95" s="4" t="s">
        <v>108</v>
      </c>
      <c r="AK95" s="25" t="s">
        <v>81</v>
      </c>
      <c r="AL95" s="7">
        <f t="shared" si="58"/>
        <v>0</v>
      </c>
      <c r="AM95" s="15">
        <f t="shared" si="59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60"/>
        <v>4095.0599999999995</v>
      </c>
      <c r="AW95" s="21">
        <v>200</v>
      </c>
      <c r="AX95" s="21"/>
      <c r="AY95" s="2">
        <v>4546.62</v>
      </c>
      <c r="AZ95" s="2">
        <f t="shared" si="61"/>
        <v>4746.62</v>
      </c>
      <c r="BA95" s="2">
        <f t="shared" si="62"/>
        <v>536.20000000000005</v>
      </c>
      <c r="BB95" s="2">
        <v>0</v>
      </c>
      <c r="BC95" s="2">
        <v>4103.78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3"/>
        <v>4203.78</v>
      </c>
      <c r="BI95" s="22">
        <f t="shared" si="64"/>
        <v>13581.66</v>
      </c>
    </row>
    <row r="96" spans="1:61" s="23" customFormat="1" ht="23.1" customHeight="1" x14ac:dyDescent="0.35">
      <c r="A96" s="3"/>
      <c r="B96" s="4"/>
      <c r="C96" s="32"/>
      <c r="D96" s="2"/>
      <c r="E96" s="2"/>
      <c r="F96" s="2">
        <f t="shared" si="43"/>
        <v>0</v>
      </c>
      <c r="G96" s="2"/>
      <c r="H96" s="2"/>
      <c r="I96" s="2">
        <f t="shared" si="44"/>
        <v>0</v>
      </c>
      <c r="J96" s="2">
        <f t="shared" si="37"/>
        <v>0</v>
      </c>
      <c r="K96" s="111">
        <f t="shared" si="45"/>
        <v>0</v>
      </c>
      <c r="L96" s="6"/>
      <c r="M96" s="6"/>
      <c r="N96" s="6"/>
      <c r="O96" s="2">
        <f t="shared" si="46"/>
        <v>0</v>
      </c>
      <c r="P96" s="162" t="s">
        <v>1</v>
      </c>
      <c r="Q96" s="2">
        <f t="shared" si="47"/>
        <v>0</v>
      </c>
      <c r="R96" s="2">
        <f t="shared" si="48"/>
        <v>0</v>
      </c>
      <c r="S96" s="2">
        <f t="shared" si="49"/>
        <v>0</v>
      </c>
      <c r="T96" s="8">
        <f t="shared" si="50"/>
        <v>0</v>
      </c>
      <c r="U96" s="9"/>
      <c r="V96" s="10"/>
      <c r="W96" s="11">
        <f t="shared" si="53"/>
        <v>0</v>
      </c>
      <c r="X96" s="12"/>
      <c r="Y96" s="12"/>
      <c r="Z96" s="13"/>
      <c r="AA96" s="3"/>
      <c r="AB96" s="14">
        <f t="shared" si="54"/>
        <v>0</v>
      </c>
      <c r="AC96" s="2"/>
      <c r="AD96" s="16"/>
      <c r="AE96" s="2">
        <f t="shared" si="55"/>
        <v>0</v>
      </c>
      <c r="AF96" s="27"/>
      <c r="AG96" s="18">
        <f t="shared" si="56"/>
        <v>0</v>
      </c>
      <c r="AH96" s="19">
        <f t="shared" si="57"/>
        <v>0</v>
      </c>
      <c r="AI96" s="3"/>
      <c r="AJ96" s="4"/>
      <c r="AK96" s="32"/>
      <c r="AL96" s="7" t="str">
        <f t="shared" si="58"/>
        <v xml:space="preserve"> </v>
      </c>
      <c r="AM96" s="15">
        <f t="shared" si="59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60"/>
        <v>0</v>
      </c>
      <c r="AW96" s="21"/>
      <c r="AX96" s="21"/>
      <c r="AY96" s="37"/>
      <c r="AZ96" s="2">
        <f t="shared" si="61"/>
        <v>0</v>
      </c>
      <c r="BA96" s="2">
        <f t="shared" si="62"/>
        <v>0</v>
      </c>
      <c r="BB96" s="2"/>
      <c r="BC96" s="2"/>
      <c r="BD96" s="2"/>
      <c r="BE96" s="2"/>
      <c r="BF96" s="2"/>
      <c r="BG96" s="2"/>
      <c r="BH96" s="8">
        <f t="shared" si="63"/>
        <v>0</v>
      </c>
      <c r="BI96" s="22"/>
    </row>
    <row r="97" spans="1:61" s="23" customFormat="1" ht="23.1" customHeight="1" x14ac:dyDescent="0.35">
      <c r="A97" s="3">
        <v>44</v>
      </c>
      <c r="B97" s="4" t="s">
        <v>59</v>
      </c>
      <c r="C97" s="5" t="s">
        <v>27</v>
      </c>
      <c r="D97" s="2">
        <v>48779</v>
      </c>
      <c r="E97" s="2">
        <v>2387</v>
      </c>
      <c r="F97" s="2">
        <f t="shared" si="43"/>
        <v>51166</v>
      </c>
      <c r="G97" s="2">
        <v>2290</v>
      </c>
      <c r="H97" s="2">
        <v>554</v>
      </c>
      <c r="I97" s="2">
        <f t="shared" si="44"/>
        <v>53456</v>
      </c>
      <c r="J97" s="2">
        <f t="shared" si="37"/>
        <v>54010</v>
      </c>
      <c r="K97" s="111">
        <f t="shared" si="45"/>
        <v>0</v>
      </c>
      <c r="L97" s="6">
        <v>0</v>
      </c>
      <c r="M97" s="6">
        <v>0</v>
      </c>
      <c r="N97" s="6">
        <v>0</v>
      </c>
      <c r="O97" s="2">
        <f t="shared" si="46"/>
        <v>54010</v>
      </c>
      <c r="P97" s="7">
        <v>4987.58</v>
      </c>
      <c r="Q97" s="2">
        <f t="shared" si="47"/>
        <v>4860.8999999999996</v>
      </c>
      <c r="R97" s="2">
        <f t="shared" si="48"/>
        <v>200</v>
      </c>
      <c r="S97" s="2">
        <f t="shared" si="49"/>
        <v>1350.25</v>
      </c>
      <c r="T97" s="8">
        <f t="shared" si="50"/>
        <v>300</v>
      </c>
      <c r="U97" s="9">
        <f t="shared" si="51"/>
        <v>11698.73</v>
      </c>
      <c r="V97" s="10">
        <f t="shared" si="52"/>
        <v>21156</v>
      </c>
      <c r="W97" s="11">
        <f t="shared" si="53"/>
        <v>21155.270000000004</v>
      </c>
      <c r="X97" s="12"/>
      <c r="Y97" s="12"/>
      <c r="Z97" s="13">
        <f t="shared" ref="Z97" si="71">ROUND(V97+W97,2)</f>
        <v>42311.27</v>
      </c>
      <c r="AA97" s="3">
        <v>44</v>
      </c>
      <c r="AB97" s="14">
        <f t="shared" si="54"/>
        <v>6481.2</v>
      </c>
      <c r="AC97" s="15">
        <v>0</v>
      </c>
      <c r="AD97" s="2">
        <v>100</v>
      </c>
      <c r="AE97" s="2">
        <f t="shared" si="55"/>
        <v>1350.25</v>
      </c>
      <c r="AF97" s="17">
        <v>200</v>
      </c>
      <c r="AG97" s="18">
        <f t="shared" si="56"/>
        <v>42311.270000000004</v>
      </c>
      <c r="AH97" s="19">
        <f t="shared" si="57"/>
        <v>21155.635000000002</v>
      </c>
      <c r="AI97" s="3">
        <v>44</v>
      </c>
      <c r="AJ97" s="4" t="s">
        <v>59</v>
      </c>
      <c r="AK97" s="5" t="s">
        <v>27</v>
      </c>
      <c r="AL97" s="7">
        <f t="shared" si="58"/>
        <v>4987.58</v>
      </c>
      <c r="AM97" s="15">
        <f t="shared" si="59"/>
        <v>4860.8999999999996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60"/>
        <v>4860.8999999999996</v>
      </c>
      <c r="AW97" s="21">
        <v>200</v>
      </c>
      <c r="AX97" s="21"/>
      <c r="AY97" s="2">
        <v>0</v>
      </c>
      <c r="AZ97" s="2">
        <f t="shared" si="61"/>
        <v>200</v>
      </c>
      <c r="BA97" s="2">
        <f t="shared" si="62"/>
        <v>1350.25</v>
      </c>
      <c r="BB97" s="2">
        <v>0</v>
      </c>
      <c r="BC97" s="2">
        <v>0</v>
      </c>
      <c r="BD97" s="2">
        <v>200</v>
      </c>
      <c r="BE97" s="2">
        <v>100</v>
      </c>
      <c r="BF97" s="2">
        <v>0</v>
      </c>
      <c r="BG97" s="2">
        <v>0</v>
      </c>
      <c r="BH97" s="8">
        <f t="shared" si="63"/>
        <v>300</v>
      </c>
      <c r="BI97" s="22">
        <f t="shared" si="64"/>
        <v>11698.73</v>
      </c>
    </row>
    <row r="98" spans="1:61" s="23" customFormat="1" ht="23.1" customHeight="1" x14ac:dyDescent="0.35">
      <c r="A98" s="3"/>
      <c r="B98" s="24"/>
      <c r="C98" s="25" t="s">
        <v>40</v>
      </c>
      <c r="D98" s="2"/>
      <c r="E98" s="2"/>
      <c r="F98" s="2">
        <f t="shared" si="43"/>
        <v>0</v>
      </c>
      <c r="G98" s="2"/>
      <c r="H98" s="26" t="s">
        <v>179</v>
      </c>
      <c r="I98" s="2">
        <f t="shared" si="44"/>
        <v>0</v>
      </c>
      <c r="J98" s="2"/>
      <c r="K98" s="111">
        <f t="shared" si="45"/>
        <v>0</v>
      </c>
      <c r="L98" s="6"/>
      <c r="M98" s="6"/>
      <c r="N98" s="6"/>
      <c r="O98" s="2">
        <f t="shared" si="46"/>
        <v>0</v>
      </c>
      <c r="P98" s="7"/>
      <c r="Q98" s="2">
        <f t="shared" si="47"/>
        <v>0</v>
      </c>
      <c r="R98" s="2">
        <f t="shared" si="48"/>
        <v>0</v>
      </c>
      <c r="S98" s="2">
        <f t="shared" si="49"/>
        <v>0</v>
      </c>
      <c r="T98" s="8">
        <f t="shared" si="50"/>
        <v>0</v>
      </c>
      <c r="U98" s="9">
        <f t="shared" si="51"/>
        <v>0</v>
      </c>
      <c r="V98" s="10">
        <f t="shared" si="52"/>
        <v>0</v>
      </c>
      <c r="W98" s="11">
        <f t="shared" si="53"/>
        <v>0</v>
      </c>
      <c r="X98" s="12"/>
      <c r="Y98" s="12"/>
      <c r="Z98" s="13"/>
      <c r="AA98" s="3"/>
      <c r="AB98" s="14">
        <f t="shared" si="54"/>
        <v>0</v>
      </c>
      <c r="AC98" s="2"/>
      <c r="AD98" s="2">
        <f>J98*1%</f>
        <v>0</v>
      </c>
      <c r="AE98" s="2">
        <f t="shared" si="55"/>
        <v>0</v>
      </c>
      <c r="AF98" s="27"/>
      <c r="AG98" s="18">
        <f t="shared" si="56"/>
        <v>0</v>
      </c>
      <c r="AH98" s="19">
        <f t="shared" si="57"/>
        <v>0</v>
      </c>
      <c r="AI98" s="3"/>
      <c r="AJ98" s="24"/>
      <c r="AK98" s="25" t="s">
        <v>40</v>
      </c>
      <c r="AL98" s="7">
        <f t="shared" si="58"/>
        <v>0</v>
      </c>
      <c r="AM98" s="15">
        <f t="shared" si="59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60"/>
        <v>0</v>
      </c>
      <c r="AW98" s="21"/>
      <c r="AX98" s="21"/>
      <c r="AY98" s="2"/>
      <c r="AZ98" s="2">
        <f t="shared" si="61"/>
        <v>0</v>
      </c>
      <c r="BA98" s="2">
        <f t="shared" si="62"/>
        <v>0</v>
      </c>
      <c r="BB98" s="2"/>
      <c r="BC98" s="2"/>
      <c r="BD98" s="2"/>
      <c r="BE98" s="2"/>
      <c r="BF98" s="2"/>
      <c r="BG98" s="2"/>
      <c r="BH98" s="8">
        <f t="shared" si="63"/>
        <v>0</v>
      </c>
      <c r="BI98" s="22">
        <f t="shared" si="64"/>
        <v>0</v>
      </c>
    </row>
    <row r="99" spans="1:61" s="23" customFormat="1" ht="23.1" customHeight="1" x14ac:dyDescent="0.35">
      <c r="A99" s="3">
        <v>45</v>
      </c>
      <c r="B99" s="4" t="s">
        <v>60</v>
      </c>
      <c r="C99" s="25" t="s">
        <v>115</v>
      </c>
      <c r="D99" s="2">
        <v>46725</v>
      </c>
      <c r="E99" s="2">
        <v>2290</v>
      </c>
      <c r="F99" s="2">
        <f t="shared" si="43"/>
        <v>49015</v>
      </c>
      <c r="G99" s="2">
        <v>2289</v>
      </c>
      <c r="H99" s="2">
        <v>0</v>
      </c>
      <c r="I99" s="2">
        <f t="shared" si="44"/>
        <v>51304</v>
      </c>
      <c r="J99" s="2">
        <f t="shared" si="37"/>
        <v>51304</v>
      </c>
      <c r="K99" s="111">
        <f t="shared" si="45"/>
        <v>8450.68</v>
      </c>
      <c r="L99" s="6">
        <v>5</v>
      </c>
      <c r="M99" s="6">
        <v>0</v>
      </c>
      <c r="N99" s="6">
        <v>51</v>
      </c>
      <c r="O99" s="2">
        <f t="shared" si="46"/>
        <v>42853.32</v>
      </c>
      <c r="P99" s="7">
        <v>4459.28</v>
      </c>
      <c r="Q99" s="2">
        <f t="shared" si="47"/>
        <v>4617.3599999999997</v>
      </c>
      <c r="R99" s="2">
        <f t="shared" si="48"/>
        <v>200</v>
      </c>
      <c r="S99" s="2">
        <f t="shared" si="49"/>
        <v>1282.5999999999999</v>
      </c>
      <c r="T99" s="8">
        <f t="shared" si="50"/>
        <v>200</v>
      </c>
      <c r="U99" s="9">
        <f t="shared" si="51"/>
        <v>10759.24</v>
      </c>
      <c r="V99" s="10">
        <f t="shared" si="52"/>
        <v>16047</v>
      </c>
      <c r="W99" s="11">
        <f t="shared" si="53"/>
        <v>16047.080000000002</v>
      </c>
      <c r="X99" s="12"/>
      <c r="Y99" s="12"/>
      <c r="Z99" s="13">
        <f t="shared" ref="Z99" si="72">ROUND(V99+W99,2)</f>
        <v>32094.080000000002</v>
      </c>
      <c r="AA99" s="3">
        <v>45</v>
      </c>
      <c r="AB99" s="14">
        <f t="shared" si="54"/>
        <v>6156.48</v>
      </c>
      <c r="AC99" s="15">
        <v>0</v>
      </c>
      <c r="AD99" s="16">
        <v>100</v>
      </c>
      <c r="AE99" s="2">
        <f t="shared" si="55"/>
        <v>1282.5999999999999</v>
      </c>
      <c r="AF99" s="17">
        <v>200</v>
      </c>
      <c r="AG99" s="18">
        <f t="shared" si="56"/>
        <v>32094.080000000002</v>
      </c>
      <c r="AH99" s="19">
        <f t="shared" si="57"/>
        <v>16047.04</v>
      </c>
      <c r="AI99" s="3">
        <v>45</v>
      </c>
      <c r="AJ99" s="4" t="s">
        <v>60</v>
      </c>
      <c r="AK99" s="25" t="s">
        <v>115</v>
      </c>
      <c r="AL99" s="7">
        <f t="shared" si="58"/>
        <v>4459.28</v>
      </c>
      <c r="AM99" s="15">
        <f t="shared" si="59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60"/>
        <v>4617.3599999999997</v>
      </c>
      <c r="AW99" s="21">
        <v>200</v>
      </c>
      <c r="AX99" s="21"/>
      <c r="AY99" s="2">
        <v>0</v>
      </c>
      <c r="AZ99" s="2">
        <f t="shared" si="61"/>
        <v>200</v>
      </c>
      <c r="BA99" s="2">
        <f t="shared" si="62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3"/>
        <v>200</v>
      </c>
      <c r="BI99" s="22">
        <f t="shared" si="64"/>
        <v>10759.24</v>
      </c>
    </row>
    <row r="100" spans="1:61" s="23" customFormat="1" ht="23.1" customHeight="1" x14ac:dyDescent="0.35">
      <c r="A100" s="30"/>
      <c r="B100" s="28"/>
      <c r="C100" s="25"/>
      <c r="D100" s="2"/>
      <c r="E100" s="2"/>
      <c r="F100" s="2">
        <f t="shared" si="43"/>
        <v>0</v>
      </c>
      <c r="G100" s="2"/>
      <c r="H100" s="2"/>
      <c r="I100" s="2">
        <f t="shared" si="44"/>
        <v>0</v>
      </c>
      <c r="J100" s="2">
        <f t="shared" si="37"/>
        <v>0</v>
      </c>
      <c r="K100" s="111">
        <f t="shared" si="45"/>
        <v>0</v>
      </c>
      <c r="L100" s="6"/>
      <c r="M100" s="6"/>
      <c r="N100" s="6"/>
      <c r="O100" s="2">
        <f t="shared" si="46"/>
        <v>0</v>
      </c>
      <c r="P100" s="7"/>
      <c r="Q100" s="2">
        <f t="shared" si="47"/>
        <v>0</v>
      </c>
      <c r="R100" s="2">
        <f t="shared" si="48"/>
        <v>0</v>
      </c>
      <c r="S100" s="2">
        <f t="shared" si="49"/>
        <v>0</v>
      </c>
      <c r="T100" s="8">
        <f t="shared" si="50"/>
        <v>0</v>
      </c>
      <c r="U100" s="9">
        <f t="shared" si="51"/>
        <v>0</v>
      </c>
      <c r="V100" s="10">
        <f t="shared" si="52"/>
        <v>0</v>
      </c>
      <c r="W100" s="11">
        <f t="shared" si="53"/>
        <v>0</v>
      </c>
      <c r="X100" s="12"/>
      <c r="Y100" s="12"/>
      <c r="Z100" s="13"/>
      <c r="AA100" s="30"/>
      <c r="AB100" s="14">
        <f t="shared" si="54"/>
        <v>0</v>
      </c>
      <c r="AC100" s="2"/>
      <c r="AD100" s="33"/>
      <c r="AE100" s="2">
        <f t="shared" si="55"/>
        <v>0</v>
      </c>
      <c r="AF100" s="27"/>
      <c r="AG100" s="18">
        <f t="shared" si="56"/>
        <v>0</v>
      </c>
      <c r="AH100" s="19">
        <f t="shared" si="57"/>
        <v>0</v>
      </c>
      <c r="AI100" s="30"/>
      <c r="AJ100" s="28"/>
      <c r="AK100" s="25"/>
      <c r="AL100" s="7">
        <f t="shared" si="58"/>
        <v>0</v>
      </c>
      <c r="AM100" s="15">
        <f t="shared" si="59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60"/>
        <v>0</v>
      </c>
      <c r="AW100" s="21"/>
      <c r="AX100" s="21"/>
      <c r="AY100" s="2"/>
      <c r="AZ100" s="2">
        <f t="shared" si="61"/>
        <v>0</v>
      </c>
      <c r="BA100" s="2">
        <f t="shared" si="62"/>
        <v>0</v>
      </c>
      <c r="BB100" s="2"/>
      <c r="BC100" s="2"/>
      <c r="BD100" s="2"/>
      <c r="BE100" s="2"/>
      <c r="BF100" s="2"/>
      <c r="BG100" s="2"/>
      <c r="BH100" s="8">
        <f t="shared" si="63"/>
        <v>0</v>
      </c>
      <c r="BI100" s="22">
        <f t="shared" si="64"/>
        <v>0</v>
      </c>
    </row>
    <row r="101" spans="1:61" s="29" customFormat="1" ht="23.1" customHeight="1" x14ac:dyDescent="0.35">
      <c r="A101" s="3">
        <v>46</v>
      </c>
      <c r="B101" s="4" t="s">
        <v>61</v>
      </c>
      <c r="C101" s="25" t="s">
        <v>80</v>
      </c>
      <c r="D101" s="2">
        <v>33843</v>
      </c>
      <c r="E101" s="2">
        <v>1591</v>
      </c>
      <c r="F101" s="2">
        <f t="shared" si="43"/>
        <v>35434</v>
      </c>
      <c r="G101" s="2">
        <v>1590</v>
      </c>
      <c r="H101" s="2">
        <v>0</v>
      </c>
      <c r="I101" s="2">
        <f t="shared" si="44"/>
        <v>37024</v>
      </c>
      <c r="J101" s="2">
        <f t="shared" si="37"/>
        <v>37024</v>
      </c>
      <c r="K101" s="111">
        <f t="shared" si="45"/>
        <v>0</v>
      </c>
      <c r="L101" s="6">
        <v>0</v>
      </c>
      <c r="M101" s="6">
        <v>0</v>
      </c>
      <c r="N101" s="6">
        <v>0</v>
      </c>
      <c r="O101" s="2">
        <f t="shared" si="46"/>
        <v>37024</v>
      </c>
      <c r="P101" s="7">
        <v>1759.94</v>
      </c>
      <c r="Q101" s="2">
        <f t="shared" si="47"/>
        <v>3332.16</v>
      </c>
      <c r="R101" s="2">
        <f t="shared" si="48"/>
        <v>200</v>
      </c>
      <c r="S101" s="2">
        <f t="shared" si="49"/>
        <v>925.6</v>
      </c>
      <c r="T101" s="8">
        <f t="shared" si="50"/>
        <v>200</v>
      </c>
      <c r="U101" s="9">
        <f t="shared" si="51"/>
        <v>6417.7</v>
      </c>
      <c r="V101" s="10">
        <f t="shared" si="52"/>
        <v>15303</v>
      </c>
      <c r="W101" s="11">
        <f t="shared" si="53"/>
        <v>15303.3</v>
      </c>
      <c r="X101" s="12"/>
      <c r="Y101" s="12"/>
      <c r="Z101" s="13">
        <f t="shared" ref="Z101" si="73">ROUND(V101+W101,2)</f>
        <v>30606.3</v>
      </c>
      <c r="AA101" s="3">
        <v>46</v>
      </c>
      <c r="AB101" s="14">
        <f t="shared" si="54"/>
        <v>4442.88</v>
      </c>
      <c r="AC101" s="15">
        <v>0</v>
      </c>
      <c r="AD101" s="16">
        <v>100</v>
      </c>
      <c r="AE101" s="2">
        <f t="shared" si="55"/>
        <v>925.6</v>
      </c>
      <c r="AF101" s="17">
        <v>200</v>
      </c>
      <c r="AG101" s="18">
        <f t="shared" si="56"/>
        <v>30606.3</v>
      </c>
      <c r="AH101" s="19">
        <f t="shared" si="57"/>
        <v>15303.15</v>
      </c>
      <c r="AI101" s="3">
        <v>46</v>
      </c>
      <c r="AJ101" s="4" t="s">
        <v>61</v>
      </c>
      <c r="AK101" s="25" t="s">
        <v>80</v>
      </c>
      <c r="AL101" s="7">
        <f t="shared" si="58"/>
        <v>1759.94</v>
      </c>
      <c r="AM101" s="15">
        <f t="shared" si="59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60"/>
        <v>3332.16</v>
      </c>
      <c r="AW101" s="21">
        <v>200</v>
      </c>
      <c r="AX101" s="21"/>
      <c r="AY101" s="2">
        <v>0</v>
      </c>
      <c r="AZ101" s="2">
        <f t="shared" si="61"/>
        <v>200</v>
      </c>
      <c r="BA101" s="2">
        <f t="shared" si="62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3"/>
        <v>200</v>
      </c>
      <c r="BI101" s="22">
        <f t="shared" si="64"/>
        <v>6417.7000000000007</v>
      </c>
    </row>
    <row r="102" spans="1:61" s="29" customFormat="1" ht="23.1" customHeight="1" x14ac:dyDescent="0.35">
      <c r="A102" s="3"/>
      <c r="B102" s="31"/>
      <c r="C102" s="32"/>
      <c r="D102" s="2"/>
      <c r="E102" s="2"/>
      <c r="F102" s="2">
        <f t="shared" si="43"/>
        <v>0</v>
      </c>
      <c r="G102" s="2"/>
      <c r="H102" s="2"/>
      <c r="I102" s="2">
        <f t="shared" si="44"/>
        <v>0</v>
      </c>
      <c r="J102" s="2">
        <f t="shared" si="37"/>
        <v>0</v>
      </c>
      <c r="K102" s="111">
        <f t="shared" si="45"/>
        <v>0</v>
      </c>
      <c r="L102" s="6"/>
      <c r="M102" s="6"/>
      <c r="N102" s="6"/>
      <c r="O102" s="2">
        <f t="shared" si="46"/>
        <v>0</v>
      </c>
      <c r="P102" s="7"/>
      <c r="Q102" s="2">
        <f t="shared" si="47"/>
        <v>0</v>
      </c>
      <c r="R102" s="2">
        <f t="shared" si="48"/>
        <v>0</v>
      </c>
      <c r="S102" s="2">
        <f t="shared" si="49"/>
        <v>0</v>
      </c>
      <c r="T102" s="8">
        <f t="shared" si="50"/>
        <v>0</v>
      </c>
      <c r="U102" s="9">
        <f t="shared" si="51"/>
        <v>0</v>
      </c>
      <c r="V102" s="10">
        <f t="shared" si="52"/>
        <v>0</v>
      </c>
      <c r="W102" s="11">
        <f t="shared" si="53"/>
        <v>0</v>
      </c>
      <c r="X102" s="12"/>
      <c r="Y102" s="12"/>
      <c r="Z102" s="13"/>
      <c r="AA102" s="3"/>
      <c r="AB102" s="14">
        <f t="shared" si="54"/>
        <v>0</v>
      </c>
      <c r="AC102" s="2"/>
      <c r="AD102" s="33"/>
      <c r="AE102" s="2">
        <f t="shared" si="55"/>
        <v>0</v>
      </c>
      <c r="AF102" s="27"/>
      <c r="AG102" s="18">
        <f t="shared" si="56"/>
        <v>0</v>
      </c>
      <c r="AH102" s="19">
        <f t="shared" si="57"/>
        <v>0</v>
      </c>
      <c r="AI102" s="3"/>
      <c r="AJ102" s="31"/>
      <c r="AK102" s="32"/>
      <c r="AL102" s="7">
        <f t="shared" si="58"/>
        <v>0</v>
      </c>
      <c r="AM102" s="15">
        <f t="shared" si="59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60"/>
        <v>0</v>
      </c>
      <c r="AW102" s="21"/>
      <c r="AX102" s="21"/>
      <c r="AY102" s="2"/>
      <c r="AZ102" s="2">
        <f t="shared" si="61"/>
        <v>0</v>
      </c>
      <c r="BA102" s="2">
        <f t="shared" si="62"/>
        <v>0</v>
      </c>
      <c r="BB102" s="2"/>
      <c r="BC102" s="2"/>
      <c r="BD102" s="2"/>
      <c r="BE102" s="2"/>
      <c r="BF102" s="2"/>
      <c r="BG102" s="2"/>
      <c r="BH102" s="8">
        <f t="shared" si="63"/>
        <v>0</v>
      </c>
      <c r="BI102" s="22">
        <f t="shared" si="64"/>
        <v>0</v>
      </c>
    </row>
    <row r="103" spans="1:61" s="29" customFormat="1" ht="23.1" customHeight="1" x14ac:dyDescent="0.35">
      <c r="A103" s="3">
        <v>47</v>
      </c>
      <c r="B103" s="31" t="s">
        <v>140</v>
      </c>
      <c r="C103" s="32" t="s">
        <v>153</v>
      </c>
      <c r="D103" s="2">
        <v>17553</v>
      </c>
      <c r="E103" s="2">
        <v>702</v>
      </c>
      <c r="F103" s="2">
        <f t="shared" si="43"/>
        <v>18255</v>
      </c>
      <c r="G103" s="2">
        <v>702</v>
      </c>
      <c r="H103" s="2"/>
      <c r="I103" s="2">
        <f t="shared" si="44"/>
        <v>18957</v>
      </c>
      <c r="J103" s="2">
        <f t="shared" si="37"/>
        <v>18957</v>
      </c>
      <c r="K103" s="111">
        <f t="shared" si="45"/>
        <v>535.08000000000004</v>
      </c>
      <c r="L103" s="6">
        <v>0</v>
      </c>
      <c r="M103" s="6">
        <v>7</v>
      </c>
      <c r="N103" s="6">
        <v>0</v>
      </c>
      <c r="O103" s="2">
        <f t="shared" si="46"/>
        <v>18421.919999999998</v>
      </c>
      <c r="P103" s="7"/>
      <c r="Q103" s="2">
        <f t="shared" si="47"/>
        <v>1706.1299999999999</v>
      </c>
      <c r="R103" s="2">
        <f t="shared" si="48"/>
        <v>200</v>
      </c>
      <c r="S103" s="2">
        <f t="shared" si="49"/>
        <v>473.92</v>
      </c>
      <c r="T103" s="8">
        <f t="shared" si="50"/>
        <v>213.28</v>
      </c>
      <c r="U103" s="9">
        <f t="shared" si="51"/>
        <v>2593.33</v>
      </c>
      <c r="V103" s="10">
        <f t="shared" si="52"/>
        <v>7914</v>
      </c>
      <c r="W103" s="11">
        <f t="shared" si="53"/>
        <v>7914.5899999999983</v>
      </c>
      <c r="X103" s="12"/>
      <c r="Y103" s="12"/>
      <c r="Z103" s="13"/>
      <c r="AA103" s="3">
        <v>47</v>
      </c>
      <c r="AB103" s="14">
        <f t="shared" si="54"/>
        <v>2274.8399999999997</v>
      </c>
      <c r="AC103" s="15"/>
      <c r="AD103" s="16">
        <v>100</v>
      </c>
      <c r="AE103" s="2">
        <f t="shared" si="55"/>
        <v>473.93</v>
      </c>
      <c r="AF103" s="17">
        <v>200</v>
      </c>
      <c r="AG103" s="18">
        <f t="shared" si="56"/>
        <v>15828.589999999998</v>
      </c>
      <c r="AH103" s="19">
        <f t="shared" si="57"/>
        <v>7914.2949999999992</v>
      </c>
      <c r="AI103" s="3">
        <v>47</v>
      </c>
      <c r="AJ103" s="31" t="s">
        <v>140</v>
      </c>
      <c r="AK103" s="32" t="s">
        <v>153</v>
      </c>
      <c r="AL103" s="7">
        <f t="shared" si="58"/>
        <v>0</v>
      </c>
      <c r="AM103" s="15">
        <f t="shared" si="59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60"/>
        <v>1706.1299999999999</v>
      </c>
      <c r="AW103" s="21">
        <v>200</v>
      </c>
      <c r="AX103" s="21"/>
      <c r="AY103" s="2"/>
      <c r="AZ103" s="2">
        <f t="shared" si="61"/>
        <v>200</v>
      </c>
      <c r="BA103" s="2">
        <f t="shared" si="62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3"/>
        <v>213.28</v>
      </c>
      <c r="BI103" s="22">
        <f t="shared" si="64"/>
        <v>2593.33</v>
      </c>
    </row>
    <row r="104" spans="1:61" s="29" customFormat="1" ht="23.1" customHeight="1" x14ac:dyDescent="0.35">
      <c r="A104" s="3"/>
      <c r="B104" s="31"/>
      <c r="C104" s="32" t="s">
        <v>154</v>
      </c>
      <c r="D104" s="2"/>
      <c r="E104" s="2"/>
      <c r="F104" s="2">
        <f t="shared" si="43"/>
        <v>0</v>
      </c>
      <c r="G104" s="2"/>
      <c r="H104" s="2"/>
      <c r="I104" s="2">
        <f t="shared" si="44"/>
        <v>0</v>
      </c>
      <c r="J104" s="2">
        <f t="shared" si="37"/>
        <v>0</v>
      </c>
      <c r="K104" s="111">
        <f t="shared" si="45"/>
        <v>0</v>
      </c>
      <c r="L104" s="6"/>
      <c r="M104" s="6"/>
      <c r="N104" s="6"/>
      <c r="O104" s="2">
        <f t="shared" si="46"/>
        <v>0</v>
      </c>
      <c r="P104" s="7"/>
      <c r="Q104" s="2">
        <f t="shared" si="47"/>
        <v>0</v>
      </c>
      <c r="R104" s="2">
        <f t="shared" si="48"/>
        <v>0</v>
      </c>
      <c r="S104" s="2">
        <f t="shared" si="49"/>
        <v>0</v>
      </c>
      <c r="T104" s="8">
        <f t="shared" si="50"/>
        <v>0</v>
      </c>
      <c r="U104" s="9">
        <f t="shared" si="51"/>
        <v>0</v>
      </c>
      <c r="V104" s="10">
        <f t="shared" si="52"/>
        <v>0</v>
      </c>
      <c r="W104" s="11">
        <f t="shared" si="53"/>
        <v>0</v>
      </c>
      <c r="X104" s="12"/>
      <c r="Y104" s="12"/>
      <c r="Z104" s="13"/>
      <c r="AA104" s="3"/>
      <c r="AB104" s="14">
        <f t="shared" si="54"/>
        <v>0</v>
      </c>
      <c r="AC104" s="15"/>
      <c r="AD104" s="16"/>
      <c r="AE104" s="2">
        <f t="shared" si="55"/>
        <v>0</v>
      </c>
      <c r="AF104" s="27"/>
      <c r="AG104" s="18">
        <f t="shared" si="56"/>
        <v>0</v>
      </c>
      <c r="AH104" s="19">
        <f t="shared" si="57"/>
        <v>0</v>
      </c>
      <c r="AI104" s="3"/>
      <c r="AJ104" s="31"/>
      <c r="AK104" s="32" t="s">
        <v>154</v>
      </c>
      <c r="AL104" s="7">
        <f t="shared" si="58"/>
        <v>0</v>
      </c>
      <c r="AM104" s="15">
        <f t="shared" si="59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60"/>
        <v>0</v>
      </c>
      <c r="AW104" s="21"/>
      <c r="AX104" s="21"/>
      <c r="AY104" s="2"/>
      <c r="AZ104" s="2">
        <f t="shared" si="61"/>
        <v>0</v>
      </c>
      <c r="BA104" s="2">
        <f t="shared" si="62"/>
        <v>0</v>
      </c>
      <c r="BB104" s="2"/>
      <c r="BC104" s="2"/>
      <c r="BD104" s="2"/>
      <c r="BE104" s="2"/>
      <c r="BF104" s="2"/>
      <c r="BG104" s="2"/>
      <c r="BH104" s="8">
        <f t="shared" si="63"/>
        <v>0</v>
      </c>
      <c r="BI104" s="22">
        <f t="shared" si="64"/>
        <v>0</v>
      </c>
    </row>
    <row r="105" spans="1:61" s="29" customFormat="1" ht="23.1" customHeight="1" x14ac:dyDescent="0.35">
      <c r="A105" s="3">
        <v>48</v>
      </c>
      <c r="B105" s="28" t="s">
        <v>62</v>
      </c>
      <c r="C105" s="25" t="s">
        <v>27</v>
      </c>
      <c r="D105" s="2">
        <v>17553</v>
      </c>
      <c r="E105" s="2">
        <v>702</v>
      </c>
      <c r="F105" s="2">
        <f t="shared" si="43"/>
        <v>18255</v>
      </c>
      <c r="G105" s="2">
        <v>702</v>
      </c>
      <c r="H105" s="2">
        <v>0</v>
      </c>
      <c r="I105" s="2">
        <f t="shared" si="44"/>
        <v>18957</v>
      </c>
      <c r="J105" s="2">
        <f t="shared" si="37"/>
        <v>18957</v>
      </c>
      <c r="K105" s="111">
        <f t="shared" si="45"/>
        <v>0</v>
      </c>
      <c r="L105" s="6">
        <v>0</v>
      </c>
      <c r="M105" s="6">
        <v>0</v>
      </c>
      <c r="N105" s="6">
        <v>0</v>
      </c>
      <c r="O105" s="2">
        <f t="shared" si="46"/>
        <v>18957</v>
      </c>
      <c r="P105" s="7">
        <v>0</v>
      </c>
      <c r="Q105" s="2">
        <f t="shared" si="47"/>
        <v>1706.1299999999999</v>
      </c>
      <c r="R105" s="2">
        <f t="shared" si="48"/>
        <v>200</v>
      </c>
      <c r="S105" s="2">
        <f t="shared" si="49"/>
        <v>473.92</v>
      </c>
      <c r="T105" s="8">
        <f t="shared" si="50"/>
        <v>200</v>
      </c>
      <c r="U105" s="9">
        <f t="shared" si="51"/>
        <v>2580.0500000000002</v>
      </c>
      <c r="V105" s="10">
        <f t="shared" si="52"/>
        <v>8188</v>
      </c>
      <c r="W105" s="11">
        <f t="shared" si="53"/>
        <v>8188.9500000000007</v>
      </c>
      <c r="X105" s="12"/>
      <c r="Y105" s="12"/>
      <c r="Z105" s="13">
        <f t="shared" ref="Z105" si="74">ROUND(V105+W105,2)</f>
        <v>16376.95</v>
      </c>
      <c r="AA105" s="3">
        <v>48</v>
      </c>
      <c r="AB105" s="14">
        <f t="shared" si="54"/>
        <v>2274.8399999999997</v>
      </c>
      <c r="AC105" s="15">
        <v>0</v>
      </c>
      <c r="AD105" s="16">
        <v>100</v>
      </c>
      <c r="AE105" s="2">
        <f t="shared" si="55"/>
        <v>473.93</v>
      </c>
      <c r="AF105" s="17">
        <v>200</v>
      </c>
      <c r="AG105" s="18">
        <f t="shared" si="56"/>
        <v>16376.95</v>
      </c>
      <c r="AH105" s="19">
        <f t="shared" si="57"/>
        <v>8188.4750000000004</v>
      </c>
      <c r="AI105" s="3">
        <v>48</v>
      </c>
      <c r="AJ105" s="28" t="s">
        <v>62</v>
      </c>
      <c r="AK105" s="25" t="s">
        <v>27</v>
      </c>
      <c r="AL105" s="7">
        <f t="shared" si="58"/>
        <v>0</v>
      </c>
      <c r="AM105" s="15">
        <f t="shared" si="59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60"/>
        <v>1706.1299999999999</v>
      </c>
      <c r="AW105" s="21">
        <v>200</v>
      </c>
      <c r="AX105" s="21"/>
      <c r="AY105" s="2">
        <v>0</v>
      </c>
      <c r="AZ105" s="2">
        <f t="shared" si="61"/>
        <v>200</v>
      </c>
      <c r="BA105" s="2">
        <f t="shared" si="62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3"/>
        <v>200</v>
      </c>
      <c r="BI105" s="22">
        <f t="shared" si="64"/>
        <v>2580.0499999999997</v>
      </c>
    </row>
    <row r="106" spans="1:61" s="29" customFormat="1" ht="23.1" customHeight="1" x14ac:dyDescent="0.35">
      <c r="A106" s="30"/>
      <c r="B106" s="31"/>
      <c r="C106" s="32" t="s">
        <v>28</v>
      </c>
      <c r="D106" s="2"/>
      <c r="E106" s="2"/>
      <c r="F106" s="2">
        <f t="shared" si="43"/>
        <v>0</v>
      </c>
      <c r="G106" s="2"/>
      <c r="H106" s="2"/>
      <c r="I106" s="2">
        <f t="shared" si="44"/>
        <v>0</v>
      </c>
      <c r="J106" s="2">
        <f t="shared" si="37"/>
        <v>0</v>
      </c>
      <c r="K106" s="111">
        <f t="shared" si="45"/>
        <v>0</v>
      </c>
      <c r="L106" s="6"/>
      <c r="M106" s="6"/>
      <c r="N106" s="6"/>
      <c r="O106" s="2">
        <f t="shared" si="46"/>
        <v>0</v>
      </c>
      <c r="P106" s="7"/>
      <c r="Q106" s="2">
        <f t="shared" si="47"/>
        <v>0</v>
      </c>
      <c r="R106" s="2">
        <f t="shared" si="48"/>
        <v>0</v>
      </c>
      <c r="S106" s="2">
        <f t="shared" si="49"/>
        <v>0</v>
      </c>
      <c r="T106" s="8">
        <f t="shared" si="50"/>
        <v>0</v>
      </c>
      <c r="U106" s="9">
        <f t="shared" si="51"/>
        <v>0</v>
      </c>
      <c r="V106" s="10">
        <f t="shared" si="52"/>
        <v>0</v>
      </c>
      <c r="W106" s="11">
        <f t="shared" si="53"/>
        <v>0</v>
      </c>
      <c r="X106" s="12"/>
      <c r="Y106" s="12"/>
      <c r="Z106" s="13"/>
      <c r="AA106" s="30"/>
      <c r="AB106" s="14">
        <f t="shared" si="54"/>
        <v>0</v>
      </c>
      <c r="AC106" s="2"/>
      <c r="AD106" s="16"/>
      <c r="AE106" s="2">
        <f t="shared" si="55"/>
        <v>0</v>
      </c>
      <c r="AF106" s="27"/>
      <c r="AG106" s="18">
        <f t="shared" si="56"/>
        <v>0</v>
      </c>
      <c r="AH106" s="19">
        <f t="shared" si="57"/>
        <v>0</v>
      </c>
      <c r="AI106" s="30"/>
      <c r="AJ106" s="31"/>
      <c r="AK106" s="32" t="s">
        <v>28</v>
      </c>
      <c r="AL106" s="7">
        <f t="shared" si="58"/>
        <v>0</v>
      </c>
      <c r="AM106" s="15">
        <f t="shared" si="59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60"/>
        <v>0</v>
      </c>
      <c r="AW106" s="21"/>
      <c r="AX106" s="21"/>
      <c r="AY106" s="2"/>
      <c r="AZ106" s="2">
        <f t="shared" si="61"/>
        <v>0</v>
      </c>
      <c r="BA106" s="2">
        <f t="shared" si="62"/>
        <v>0</v>
      </c>
      <c r="BB106" s="2"/>
      <c r="BC106" s="2"/>
      <c r="BD106" s="2"/>
      <c r="BE106" s="2"/>
      <c r="BF106" s="2"/>
      <c r="BG106" s="2"/>
      <c r="BH106" s="8">
        <f t="shared" si="63"/>
        <v>0</v>
      </c>
      <c r="BI106" s="22">
        <f t="shared" si="64"/>
        <v>0</v>
      </c>
    </row>
    <row r="107" spans="1:61" s="29" customFormat="1" ht="23.1" customHeight="1" x14ac:dyDescent="0.35">
      <c r="A107" s="3">
        <v>49</v>
      </c>
      <c r="B107" s="28" t="s">
        <v>63</v>
      </c>
      <c r="C107" s="25" t="s">
        <v>64</v>
      </c>
      <c r="D107" s="2">
        <v>43030</v>
      </c>
      <c r="E107" s="2">
        <v>2108</v>
      </c>
      <c r="F107" s="2">
        <f t="shared" si="43"/>
        <v>45138</v>
      </c>
      <c r="G107" s="2">
        <v>2109</v>
      </c>
      <c r="H107" s="2">
        <v>0</v>
      </c>
      <c r="I107" s="2">
        <f t="shared" si="44"/>
        <v>47247</v>
      </c>
      <c r="J107" s="2">
        <f t="shared" si="37"/>
        <v>47247</v>
      </c>
      <c r="K107" s="111">
        <f t="shared" si="45"/>
        <v>0</v>
      </c>
      <c r="L107" s="6">
        <v>0</v>
      </c>
      <c r="M107" s="6">
        <v>0</v>
      </c>
      <c r="N107" s="6">
        <v>0</v>
      </c>
      <c r="O107" s="2">
        <f t="shared" si="46"/>
        <v>47247</v>
      </c>
      <c r="P107" s="7">
        <v>3605.95</v>
      </c>
      <c r="Q107" s="2">
        <f t="shared" si="47"/>
        <v>6368.2799999999988</v>
      </c>
      <c r="R107" s="2">
        <f t="shared" si="48"/>
        <v>200</v>
      </c>
      <c r="S107" s="2">
        <f t="shared" si="49"/>
        <v>1181.17</v>
      </c>
      <c r="T107" s="8">
        <f t="shared" si="50"/>
        <v>100</v>
      </c>
      <c r="U107" s="9">
        <f t="shared" si="51"/>
        <v>11455.4</v>
      </c>
      <c r="V107" s="10">
        <f t="shared" si="52"/>
        <v>17896</v>
      </c>
      <c r="W107" s="11">
        <f t="shared" si="53"/>
        <v>17895.599999999999</v>
      </c>
      <c r="X107" s="12"/>
      <c r="Y107" s="12"/>
      <c r="Z107" s="13">
        <f t="shared" ref="Z107" si="75">ROUND(V107+W107,2)</f>
        <v>35791.599999999999</v>
      </c>
      <c r="AA107" s="3">
        <v>49</v>
      </c>
      <c r="AB107" s="14">
        <f t="shared" si="54"/>
        <v>5669.6399999999994</v>
      </c>
      <c r="AC107" s="15">
        <v>0</v>
      </c>
      <c r="AD107" s="2">
        <v>100</v>
      </c>
      <c r="AE107" s="2">
        <f t="shared" si="55"/>
        <v>1181.18</v>
      </c>
      <c r="AF107" s="17">
        <v>200</v>
      </c>
      <c r="AG107" s="18">
        <f t="shared" si="56"/>
        <v>35791.599999999999</v>
      </c>
      <c r="AH107" s="19">
        <f t="shared" si="57"/>
        <v>17895.8</v>
      </c>
      <c r="AI107" s="3">
        <v>49</v>
      </c>
      <c r="AJ107" s="28" t="s">
        <v>63</v>
      </c>
      <c r="AK107" s="25" t="s">
        <v>64</v>
      </c>
      <c r="AL107" s="7">
        <f t="shared" si="58"/>
        <v>3605.95</v>
      </c>
      <c r="AM107" s="15">
        <f t="shared" si="59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60"/>
        <v>6368.2799999999988</v>
      </c>
      <c r="AW107" s="21">
        <v>200</v>
      </c>
      <c r="AX107" s="21"/>
      <c r="AY107" s="2">
        <v>0</v>
      </c>
      <c r="AZ107" s="2">
        <f t="shared" si="61"/>
        <v>200</v>
      </c>
      <c r="BA107" s="2">
        <f t="shared" si="62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3"/>
        <v>100</v>
      </c>
      <c r="BI107" s="22">
        <f t="shared" si="64"/>
        <v>11455.4</v>
      </c>
    </row>
    <row r="108" spans="1:61" s="29" customFormat="1" ht="23.1" customHeight="1" x14ac:dyDescent="0.35">
      <c r="A108" s="3"/>
      <c r="B108" s="31"/>
      <c r="C108" s="32"/>
      <c r="D108" s="2"/>
      <c r="E108" s="2"/>
      <c r="F108" s="2">
        <f t="shared" si="43"/>
        <v>0</v>
      </c>
      <c r="G108" s="2"/>
      <c r="H108" s="2"/>
      <c r="I108" s="2">
        <f t="shared" si="44"/>
        <v>0</v>
      </c>
      <c r="J108" s="2">
        <f t="shared" si="37"/>
        <v>0</v>
      </c>
      <c r="K108" s="111">
        <f t="shared" si="45"/>
        <v>0</v>
      </c>
      <c r="L108" s="6"/>
      <c r="M108" s="6"/>
      <c r="N108" s="6"/>
      <c r="O108" s="2">
        <f t="shared" si="46"/>
        <v>0</v>
      </c>
      <c r="P108" s="7"/>
      <c r="Q108" s="2">
        <f t="shared" si="47"/>
        <v>0</v>
      </c>
      <c r="R108" s="2">
        <f t="shared" si="48"/>
        <v>0</v>
      </c>
      <c r="S108" s="2">
        <f t="shared" si="49"/>
        <v>0</v>
      </c>
      <c r="T108" s="8">
        <f t="shared" si="50"/>
        <v>0</v>
      </c>
      <c r="U108" s="9">
        <f t="shared" si="51"/>
        <v>0</v>
      </c>
      <c r="V108" s="10">
        <f t="shared" si="52"/>
        <v>0</v>
      </c>
      <c r="W108" s="11">
        <f t="shared" si="53"/>
        <v>0</v>
      </c>
      <c r="X108" s="12"/>
      <c r="Y108" s="12"/>
      <c r="Z108" s="13"/>
      <c r="AA108" s="3"/>
      <c r="AB108" s="14">
        <f t="shared" si="54"/>
        <v>0</v>
      </c>
      <c r="AC108" s="2"/>
      <c r="AD108" s="2">
        <f>J108*1%</f>
        <v>0</v>
      </c>
      <c r="AE108" s="2">
        <f t="shared" si="55"/>
        <v>0</v>
      </c>
      <c r="AF108" s="27"/>
      <c r="AG108" s="18">
        <f t="shared" si="56"/>
        <v>0</v>
      </c>
      <c r="AH108" s="19">
        <f t="shared" si="57"/>
        <v>0</v>
      </c>
      <c r="AI108" s="3"/>
      <c r="AJ108" s="31"/>
      <c r="AK108" s="32"/>
      <c r="AL108" s="7">
        <f t="shared" si="58"/>
        <v>0</v>
      </c>
      <c r="AM108" s="15">
        <f t="shared" si="59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60"/>
        <v>0</v>
      </c>
      <c r="AW108" s="21"/>
      <c r="AX108" s="21"/>
      <c r="AY108" s="2"/>
      <c r="AZ108" s="2">
        <f t="shared" si="61"/>
        <v>0</v>
      </c>
      <c r="BA108" s="2">
        <f t="shared" si="62"/>
        <v>0</v>
      </c>
      <c r="BB108" s="2"/>
      <c r="BC108" s="2"/>
      <c r="BD108" s="2"/>
      <c r="BE108" s="2"/>
      <c r="BF108" s="2"/>
      <c r="BG108" s="2"/>
      <c r="BH108" s="8">
        <f t="shared" si="63"/>
        <v>0</v>
      </c>
      <c r="BI108" s="22">
        <f t="shared" si="64"/>
        <v>0</v>
      </c>
    </row>
    <row r="109" spans="1:61" s="29" customFormat="1" ht="23.1" customHeight="1" x14ac:dyDescent="0.35">
      <c r="A109" s="3">
        <v>50</v>
      </c>
      <c r="B109" s="31" t="s">
        <v>141</v>
      </c>
      <c r="C109" s="32" t="s">
        <v>166</v>
      </c>
      <c r="D109" s="2">
        <v>36619</v>
      </c>
      <c r="E109" s="2">
        <v>1794</v>
      </c>
      <c r="F109" s="2">
        <f t="shared" si="43"/>
        <v>38413</v>
      </c>
      <c r="G109" s="2">
        <v>1795</v>
      </c>
      <c r="H109" s="2"/>
      <c r="I109" s="2">
        <f t="shared" si="44"/>
        <v>40208</v>
      </c>
      <c r="J109" s="2">
        <f t="shared" si="37"/>
        <v>40208</v>
      </c>
      <c r="K109" s="111">
        <f t="shared" si="45"/>
        <v>0</v>
      </c>
      <c r="L109" s="6">
        <v>0</v>
      </c>
      <c r="M109" s="6">
        <v>0</v>
      </c>
      <c r="N109" s="6">
        <v>0</v>
      </c>
      <c r="O109" s="2">
        <f t="shared" si="46"/>
        <v>40208</v>
      </c>
      <c r="P109" s="7">
        <v>2285.15</v>
      </c>
      <c r="Q109" s="2">
        <f t="shared" si="47"/>
        <v>3618.72</v>
      </c>
      <c r="R109" s="2">
        <f t="shared" si="48"/>
        <v>200</v>
      </c>
      <c r="S109" s="2">
        <f t="shared" si="49"/>
        <v>1005.2</v>
      </c>
      <c r="T109" s="8">
        <f t="shared" si="50"/>
        <v>213.28</v>
      </c>
      <c r="U109" s="9">
        <f t="shared" si="51"/>
        <v>7322.35</v>
      </c>
      <c r="V109" s="10">
        <f t="shared" si="52"/>
        <v>16443</v>
      </c>
      <c r="W109" s="11">
        <f t="shared" si="53"/>
        <v>16442.650000000001</v>
      </c>
      <c r="X109" s="12"/>
      <c r="Y109" s="12"/>
      <c r="Z109" s="13"/>
      <c r="AA109" s="3">
        <v>50</v>
      </c>
      <c r="AB109" s="14">
        <f t="shared" si="54"/>
        <v>4824.96</v>
      </c>
      <c r="AC109" s="15"/>
      <c r="AD109" s="16">
        <v>100</v>
      </c>
      <c r="AE109" s="2">
        <f t="shared" si="55"/>
        <v>1005.2</v>
      </c>
      <c r="AF109" s="17">
        <v>200</v>
      </c>
      <c r="AG109" s="18">
        <f t="shared" si="56"/>
        <v>32885.65</v>
      </c>
      <c r="AH109" s="19">
        <f t="shared" si="57"/>
        <v>16442.825000000001</v>
      </c>
      <c r="AI109" s="3">
        <v>50</v>
      </c>
      <c r="AJ109" s="31" t="s">
        <v>141</v>
      </c>
      <c r="AK109" s="32" t="s">
        <v>166</v>
      </c>
      <c r="AL109" s="7">
        <f t="shared" si="58"/>
        <v>2285.15</v>
      </c>
      <c r="AM109" s="15">
        <f t="shared" si="59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60"/>
        <v>3618.72</v>
      </c>
      <c r="AW109" s="21">
        <v>200</v>
      </c>
      <c r="AX109" s="21"/>
      <c r="AY109" s="2"/>
      <c r="AZ109" s="2">
        <f t="shared" si="61"/>
        <v>200</v>
      </c>
      <c r="BA109" s="2">
        <f t="shared" si="62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3"/>
        <v>213.28</v>
      </c>
      <c r="BI109" s="22">
        <f t="shared" si="64"/>
        <v>7322.3499999999995</v>
      </c>
    </row>
    <row r="110" spans="1:61" s="29" customFormat="1" ht="23.1" customHeight="1" x14ac:dyDescent="0.35">
      <c r="A110" s="3"/>
      <c r="B110" s="31"/>
      <c r="C110" s="32" t="s">
        <v>163</v>
      </c>
      <c r="D110" s="2"/>
      <c r="E110" s="2"/>
      <c r="F110" s="2">
        <f t="shared" si="43"/>
        <v>0</v>
      </c>
      <c r="G110" s="2"/>
      <c r="H110" s="2"/>
      <c r="I110" s="2">
        <f t="shared" si="44"/>
        <v>0</v>
      </c>
      <c r="J110" s="2">
        <f t="shared" si="37"/>
        <v>0</v>
      </c>
      <c r="K110" s="111">
        <f t="shared" si="45"/>
        <v>0</v>
      </c>
      <c r="L110" s="6"/>
      <c r="M110" s="6"/>
      <c r="N110" s="6"/>
      <c r="O110" s="2">
        <f t="shared" si="46"/>
        <v>0</v>
      </c>
      <c r="P110" s="7"/>
      <c r="Q110" s="2">
        <f t="shared" si="47"/>
        <v>0</v>
      </c>
      <c r="R110" s="2">
        <f t="shared" si="48"/>
        <v>0</v>
      </c>
      <c r="S110" s="2">
        <f t="shared" si="49"/>
        <v>0</v>
      </c>
      <c r="T110" s="8">
        <f t="shared" si="50"/>
        <v>0</v>
      </c>
      <c r="U110" s="9">
        <f t="shared" si="51"/>
        <v>0</v>
      </c>
      <c r="V110" s="10">
        <f t="shared" si="52"/>
        <v>0</v>
      </c>
      <c r="W110" s="11">
        <f t="shared" si="53"/>
        <v>0</v>
      </c>
      <c r="X110" s="12"/>
      <c r="Y110" s="12"/>
      <c r="Z110" s="13"/>
      <c r="AA110" s="3"/>
      <c r="AB110" s="14">
        <f t="shared" si="54"/>
        <v>0</v>
      </c>
      <c r="AC110" s="15"/>
      <c r="AD110" s="33"/>
      <c r="AE110" s="2">
        <f t="shared" si="55"/>
        <v>0</v>
      </c>
      <c r="AF110" s="27"/>
      <c r="AG110" s="18">
        <f t="shared" si="56"/>
        <v>0</v>
      </c>
      <c r="AH110" s="19">
        <f t="shared" si="57"/>
        <v>0</v>
      </c>
      <c r="AI110" s="3"/>
      <c r="AJ110" s="31"/>
      <c r="AK110" s="32" t="s">
        <v>163</v>
      </c>
      <c r="AL110" s="7">
        <f t="shared" si="58"/>
        <v>0</v>
      </c>
      <c r="AM110" s="15">
        <f t="shared" si="59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60"/>
        <v>0</v>
      </c>
      <c r="AW110" s="21"/>
      <c r="AX110" s="21"/>
      <c r="AY110" s="2"/>
      <c r="AZ110" s="2">
        <f t="shared" si="61"/>
        <v>0</v>
      </c>
      <c r="BA110" s="2">
        <f t="shared" si="62"/>
        <v>0</v>
      </c>
      <c r="BB110" s="2"/>
      <c r="BC110" s="2"/>
      <c r="BD110" s="2"/>
      <c r="BE110" s="2"/>
      <c r="BF110" s="2"/>
      <c r="BG110" s="2"/>
      <c r="BH110" s="8">
        <f t="shared" si="63"/>
        <v>0</v>
      </c>
      <c r="BI110" s="22">
        <f t="shared" si="64"/>
        <v>0</v>
      </c>
    </row>
    <row r="111" spans="1:61" s="29" customFormat="1" ht="23.1" customHeight="1" x14ac:dyDescent="0.35">
      <c r="A111" s="3">
        <v>51</v>
      </c>
      <c r="B111" s="28" t="s">
        <v>65</v>
      </c>
      <c r="C111" s="25" t="s">
        <v>82</v>
      </c>
      <c r="D111" s="2">
        <v>39672</v>
      </c>
      <c r="E111" s="2">
        <v>1944</v>
      </c>
      <c r="F111" s="2">
        <f t="shared" si="43"/>
        <v>41616</v>
      </c>
      <c r="G111" s="2">
        <v>1944</v>
      </c>
      <c r="H111" s="2">
        <v>0</v>
      </c>
      <c r="I111" s="2">
        <f t="shared" si="44"/>
        <v>43560</v>
      </c>
      <c r="J111" s="2">
        <f t="shared" si="37"/>
        <v>43560</v>
      </c>
      <c r="K111" s="111">
        <f t="shared" si="45"/>
        <v>1405.16</v>
      </c>
      <c r="L111" s="6">
        <v>1</v>
      </c>
      <c r="M111" s="6">
        <v>0</v>
      </c>
      <c r="N111" s="6">
        <v>0</v>
      </c>
      <c r="O111" s="2">
        <f t="shared" si="46"/>
        <v>42154.84</v>
      </c>
      <c r="P111" s="7">
        <v>2878.45</v>
      </c>
      <c r="Q111" s="2">
        <f t="shared" si="47"/>
        <v>7782.9699999999993</v>
      </c>
      <c r="R111" s="2">
        <f t="shared" si="48"/>
        <v>200</v>
      </c>
      <c r="S111" s="2">
        <f t="shared" si="49"/>
        <v>1089</v>
      </c>
      <c r="T111" s="8">
        <f t="shared" si="50"/>
        <v>14882.17</v>
      </c>
      <c r="U111" s="9">
        <f t="shared" si="51"/>
        <v>26832.59</v>
      </c>
      <c r="V111" s="10">
        <f t="shared" si="52"/>
        <v>7661</v>
      </c>
      <c r="W111" s="11">
        <f t="shared" si="53"/>
        <v>7661.2499999999964</v>
      </c>
      <c r="X111" s="12"/>
      <c r="Y111" s="12"/>
      <c r="Z111" s="13">
        <f t="shared" ref="Z111" si="76">ROUND(V111+W111,2)</f>
        <v>15322.25</v>
      </c>
      <c r="AA111" s="3">
        <v>51</v>
      </c>
      <c r="AB111" s="14">
        <f t="shared" si="54"/>
        <v>5227.2</v>
      </c>
      <c r="AC111" s="15">
        <v>0</v>
      </c>
      <c r="AD111" s="16">
        <v>100</v>
      </c>
      <c r="AE111" s="2">
        <f t="shared" si="55"/>
        <v>1089</v>
      </c>
      <c r="AF111" s="17">
        <v>200</v>
      </c>
      <c r="AG111" s="18">
        <f t="shared" si="56"/>
        <v>15322.249999999996</v>
      </c>
      <c r="AH111" s="19">
        <f t="shared" si="57"/>
        <v>7661.1249999999982</v>
      </c>
      <c r="AI111" s="3">
        <v>51</v>
      </c>
      <c r="AJ111" s="28" t="s">
        <v>65</v>
      </c>
      <c r="AK111" s="25" t="s">
        <v>82</v>
      </c>
      <c r="AL111" s="7">
        <f t="shared" si="58"/>
        <v>2878.45</v>
      </c>
      <c r="AM111" s="15">
        <f t="shared" si="59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60"/>
        <v>7782.9699999999993</v>
      </c>
      <c r="AW111" s="21">
        <v>200</v>
      </c>
      <c r="AX111" s="21"/>
      <c r="AY111" s="2">
        <v>0</v>
      </c>
      <c r="AZ111" s="2">
        <f t="shared" si="61"/>
        <v>200</v>
      </c>
      <c r="BA111" s="2">
        <f t="shared" si="62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3"/>
        <v>14882.17</v>
      </c>
      <c r="BI111" s="22">
        <f t="shared" si="64"/>
        <v>26832.589999999997</v>
      </c>
    </row>
    <row r="112" spans="1:61" s="29" customFormat="1" ht="23.1" customHeight="1" x14ac:dyDescent="0.35">
      <c r="A112" s="30"/>
      <c r="B112" s="31"/>
      <c r="C112" s="32"/>
      <c r="D112" s="2"/>
      <c r="E112" s="2"/>
      <c r="F112" s="2">
        <f t="shared" si="43"/>
        <v>0</v>
      </c>
      <c r="G112" s="2"/>
      <c r="H112" s="2"/>
      <c r="I112" s="2">
        <f t="shared" si="44"/>
        <v>0</v>
      </c>
      <c r="J112" s="2">
        <f t="shared" si="37"/>
        <v>0</v>
      </c>
      <c r="K112" s="111">
        <f t="shared" si="45"/>
        <v>0</v>
      </c>
      <c r="L112" s="6"/>
      <c r="M112" s="6"/>
      <c r="N112" s="6"/>
      <c r="O112" s="2">
        <f t="shared" si="46"/>
        <v>0</v>
      </c>
      <c r="P112" s="7"/>
      <c r="Q112" s="2">
        <f t="shared" si="47"/>
        <v>0</v>
      </c>
      <c r="R112" s="2">
        <f t="shared" si="48"/>
        <v>0</v>
      </c>
      <c r="S112" s="2">
        <f t="shared" si="49"/>
        <v>0</v>
      </c>
      <c r="T112" s="8">
        <f t="shared" si="50"/>
        <v>0</v>
      </c>
      <c r="U112" s="9">
        <f t="shared" si="51"/>
        <v>0</v>
      </c>
      <c r="V112" s="10">
        <f t="shared" si="52"/>
        <v>0</v>
      </c>
      <c r="W112" s="11">
        <f t="shared" si="53"/>
        <v>0</v>
      </c>
      <c r="X112" s="12"/>
      <c r="Y112" s="12"/>
      <c r="Z112" s="13"/>
      <c r="AA112" s="30"/>
      <c r="AB112" s="14">
        <f t="shared" si="54"/>
        <v>0</v>
      </c>
      <c r="AC112" s="2"/>
      <c r="AD112" s="33"/>
      <c r="AE112" s="2">
        <f t="shared" si="55"/>
        <v>0</v>
      </c>
      <c r="AF112" s="27"/>
      <c r="AG112" s="18">
        <f t="shared" si="56"/>
        <v>0</v>
      </c>
      <c r="AH112" s="19">
        <f t="shared" si="57"/>
        <v>0</v>
      </c>
      <c r="AI112" s="30"/>
      <c r="AJ112" s="31"/>
      <c r="AK112" s="32"/>
      <c r="AL112" s="7">
        <f t="shared" si="58"/>
        <v>0</v>
      </c>
      <c r="AM112" s="15">
        <f t="shared" si="59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60"/>
        <v>0</v>
      </c>
      <c r="AW112" s="21"/>
      <c r="AX112" s="21"/>
      <c r="AY112" s="2"/>
      <c r="AZ112" s="2">
        <f t="shared" si="61"/>
        <v>0</v>
      </c>
      <c r="BA112" s="2">
        <f t="shared" si="62"/>
        <v>0</v>
      </c>
      <c r="BB112" s="2"/>
      <c r="BC112" s="2"/>
      <c r="BD112" s="2"/>
      <c r="BE112" s="2"/>
      <c r="BF112" s="2"/>
      <c r="BG112" s="2"/>
      <c r="BH112" s="8">
        <f t="shared" si="63"/>
        <v>0</v>
      </c>
      <c r="BI112" s="22">
        <f t="shared" si="64"/>
        <v>0</v>
      </c>
    </row>
    <row r="113" spans="1:61" s="29" customFormat="1" ht="23.1" customHeight="1" x14ac:dyDescent="0.35">
      <c r="A113" s="3">
        <v>52</v>
      </c>
      <c r="B113" s="31" t="s">
        <v>142</v>
      </c>
      <c r="C113" s="32" t="s">
        <v>153</v>
      </c>
      <c r="D113" s="2">
        <v>27000</v>
      </c>
      <c r="E113" s="2">
        <v>1512</v>
      </c>
      <c r="F113" s="2">
        <f t="shared" si="43"/>
        <v>28512</v>
      </c>
      <c r="G113" s="2">
        <v>1512</v>
      </c>
      <c r="H113" s="2"/>
      <c r="I113" s="2">
        <f t="shared" si="44"/>
        <v>30024</v>
      </c>
      <c r="J113" s="2">
        <f t="shared" si="37"/>
        <v>30024</v>
      </c>
      <c r="K113" s="111">
        <f t="shared" si="45"/>
        <v>0</v>
      </c>
      <c r="L113" s="6">
        <v>0</v>
      </c>
      <c r="M113" s="6">
        <v>0</v>
      </c>
      <c r="N113" s="6">
        <v>0</v>
      </c>
      <c r="O113" s="2">
        <f t="shared" si="46"/>
        <v>30024</v>
      </c>
      <c r="P113" s="7">
        <v>830.69</v>
      </c>
      <c r="Q113" s="2">
        <f t="shared" si="47"/>
        <v>2702.16</v>
      </c>
      <c r="R113" s="2">
        <f t="shared" si="48"/>
        <v>1200</v>
      </c>
      <c r="S113" s="2">
        <f t="shared" si="49"/>
        <v>750.6</v>
      </c>
      <c r="T113" s="8">
        <f t="shared" si="50"/>
        <v>2200</v>
      </c>
      <c r="U113" s="9">
        <f t="shared" si="51"/>
        <v>7683.45</v>
      </c>
      <c r="V113" s="10">
        <f t="shared" si="52"/>
        <v>11170</v>
      </c>
      <c r="W113" s="11">
        <f t="shared" si="53"/>
        <v>11170.55</v>
      </c>
      <c r="X113" s="12"/>
      <c r="Y113" s="12"/>
      <c r="Z113" s="13"/>
      <c r="AA113" s="3">
        <v>52</v>
      </c>
      <c r="AB113" s="14">
        <f t="shared" si="54"/>
        <v>3602.8799999999997</v>
      </c>
      <c r="AC113" s="15"/>
      <c r="AD113" s="16">
        <v>100</v>
      </c>
      <c r="AE113" s="2">
        <f t="shared" si="55"/>
        <v>750.6</v>
      </c>
      <c r="AF113" s="17">
        <v>200</v>
      </c>
      <c r="AG113" s="18">
        <f t="shared" si="56"/>
        <v>22340.55</v>
      </c>
      <c r="AH113" s="19">
        <f t="shared" si="57"/>
        <v>11170.275</v>
      </c>
      <c r="AI113" s="3">
        <v>52</v>
      </c>
      <c r="AJ113" s="31" t="s">
        <v>142</v>
      </c>
      <c r="AK113" s="32" t="s">
        <v>153</v>
      </c>
      <c r="AL113" s="7">
        <f t="shared" si="58"/>
        <v>830.69</v>
      </c>
      <c r="AM113" s="15">
        <f t="shared" si="59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60"/>
        <v>2702.16</v>
      </c>
      <c r="AW113" s="21">
        <v>200</v>
      </c>
      <c r="AX113" s="21">
        <v>1000</v>
      </c>
      <c r="AY113" s="2"/>
      <c r="AZ113" s="2">
        <f t="shared" si="61"/>
        <v>1200</v>
      </c>
      <c r="BA113" s="2">
        <f t="shared" si="62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3"/>
        <v>2200</v>
      </c>
      <c r="BI113" s="22">
        <f t="shared" si="64"/>
        <v>7683.4500000000007</v>
      </c>
    </row>
    <row r="114" spans="1:61" s="29" customFormat="1" ht="23.1" customHeight="1" x14ac:dyDescent="0.35">
      <c r="A114" s="3"/>
      <c r="B114" s="31"/>
      <c r="C114" s="32" t="s">
        <v>163</v>
      </c>
      <c r="D114" s="2"/>
      <c r="E114" s="2"/>
      <c r="F114" s="2">
        <f t="shared" si="43"/>
        <v>0</v>
      </c>
      <c r="G114" s="2"/>
      <c r="H114" s="2"/>
      <c r="I114" s="2">
        <f t="shared" si="44"/>
        <v>0</v>
      </c>
      <c r="J114" s="2">
        <f t="shared" si="37"/>
        <v>0</v>
      </c>
      <c r="K114" s="111">
        <f t="shared" si="45"/>
        <v>0</v>
      </c>
      <c r="L114" s="6"/>
      <c r="M114" s="6"/>
      <c r="N114" s="6"/>
      <c r="O114" s="2">
        <f t="shared" si="46"/>
        <v>0</v>
      </c>
      <c r="P114" s="7"/>
      <c r="Q114" s="2">
        <f t="shared" si="47"/>
        <v>0</v>
      </c>
      <c r="R114" s="2">
        <f t="shared" si="48"/>
        <v>0</v>
      </c>
      <c r="S114" s="2">
        <f t="shared" si="49"/>
        <v>0</v>
      </c>
      <c r="T114" s="8">
        <f t="shared" si="50"/>
        <v>0</v>
      </c>
      <c r="U114" s="9">
        <f t="shared" si="51"/>
        <v>0</v>
      </c>
      <c r="V114" s="10">
        <f t="shared" si="52"/>
        <v>0</v>
      </c>
      <c r="W114" s="11">
        <f t="shared" si="53"/>
        <v>0</v>
      </c>
      <c r="X114" s="12"/>
      <c r="Y114" s="12"/>
      <c r="Z114" s="13"/>
      <c r="AA114" s="3"/>
      <c r="AB114" s="14">
        <f t="shared" si="54"/>
        <v>0</v>
      </c>
      <c r="AC114" s="15"/>
      <c r="AD114" s="16"/>
      <c r="AE114" s="2">
        <f t="shared" si="55"/>
        <v>0</v>
      </c>
      <c r="AF114" s="27"/>
      <c r="AG114" s="18">
        <f t="shared" si="56"/>
        <v>0</v>
      </c>
      <c r="AH114" s="19">
        <f t="shared" si="57"/>
        <v>0</v>
      </c>
      <c r="AI114" s="3"/>
      <c r="AJ114" s="31"/>
      <c r="AK114" s="32" t="s">
        <v>163</v>
      </c>
      <c r="AL114" s="7">
        <f t="shared" si="58"/>
        <v>0</v>
      </c>
      <c r="AM114" s="15">
        <f t="shared" si="59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60"/>
        <v>0</v>
      </c>
      <c r="AW114" s="21"/>
      <c r="AX114" s="21"/>
      <c r="AY114" s="2"/>
      <c r="AZ114" s="2">
        <f t="shared" si="61"/>
        <v>0</v>
      </c>
      <c r="BA114" s="2">
        <f t="shared" si="62"/>
        <v>0</v>
      </c>
      <c r="BB114" s="2"/>
      <c r="BC114" s="2"/>
      <c r="BD114" s="2"/>
      <c r="BE114" s="2"/>
      <c r="BF114" s="2"/>
      <c r="BG114" s="2"/>
      <c r="BH114" s="8">
        <f t="shared" si="63"/>
        <v>0</v>
      </c>
      <c r="BI114" s="22">
        <f t="shared" si="64"/>
        <v>0</v>
      </c>
    </row>
    <row r="115" spans="1:61" s="29" customFormat="1" ht="24.75" customHeight="1" x14ac:dyDescent="0.35">
      <c r="A115" s="3">
        <v>53</v>
      </c>
      <c r="B115" s="28" t="s">
        <v>66</v>
      </c>
      <c r="C115" s="25" t="s">
        <v>112</v>
      </c>
      <c r="D115" s="2">
        <v>19744</v>
      </c>
      <c r="E115" s="2">
        <v>790</v>
      </c>
      <c r="F115" s="2">
        <f t="shared" si="43"/>
        <v>20534</v>
      </c>
      <c r="G115" s="2">
        <v>914</v>
      </c>
      <c r="H115" s="2">
        <v>0</v>
      </c>
      <c r="I115" s="2">
        <f t="shared" si="44"/>
        <v>21448</v>
      </c>
      <c r="J115" s="2">
        <f t="shared" si="37"/>
        <v>21448</v>
      </c>
      <c r="K115" s="111">
        <f t="shared" si="45"/>
        <v>345.94</v>
      </c>
      <c r="L115" s="6">
        <v>0</v>
      </c>
      <c r="M115" s="6">
        <v>4</v>
      </c>
      <c r="N115" s="6">
        <v>0</v>
      </c>
      <c r="O115" s="2">
        <f>J115-K115</f>
        <v>21102.06</v>
      </c>
      <c r="P115" s="7">
        <v>0</v>
      </c>
      <c r="Q115" s="2">
        <f t="shared" si="47"/>
        <v>5812</v>
      </c>
      <c r="R115" s="2">
        <f t="shared" si="48"/>
        <v>200</v>
      </c>
      <c r="S115" s="2">
        <f t="shared" si="49"/>
        <v>536.20000000000005</v>
      </c>
      <c r="T115" s="8">
        <f t="shared" si="50"/>
        <v>200</v>
      </c>
      <c r="U115" s="9">
        <f t="shared" si="51"/>
        <v>6748.2</v>
      </c>
      <c r="V115" s="10">
        <f t="shared" si="52"/>
        <v>7177</v>
      </c>
      <c r="W115" s="11">
        <f t="shared" si="53"/>
        <v>7176.8600000000006</v>
      </c>
      <c r="X115" s="12"/>
      <c r="Y115" s="12"/>
      <c r="Z115" s="13">
        <f t="shared" ref="Z115" si="77">ROUND(V115+W115,2)</f>
        <v>14353.86</v>
      </c>
      <c r="AA115" s="3">
        <v>53</v>
      </c>
      <c r="AB115" s="14">
        <f t="shared" si="54"/>
        <v>2573.7599999999998</v>
      </c>
      <c r="AC115" s="15">
        <v>0</v>
      </c>
      <c r="AD115" s="16">
        <v>100</v>
      </c>
      <c r="AE115" s="2">
        <f t="shared" si="55"/>
        <v>536.20000000000005</v>
      </c>
      <c r="AF115" s="17">
        <v>200</v>
      </c>
      <c r="AG115" s="18">
        <f t="shared" si="56"/>
        <v>14353.86</v>
      </c>
      <c r="AH115" s="19">
        <f t="shared" si="57"/>
        <v>7176.93</v>
      </c>
      <c r="AI115" s="3">
        <v>53</v>
      </c>
      <c r="AJ115" s="28" t="s">
        <v>66</v>
      </c>
      <c r="AK115" s="25" t="s">
        <v>112</v>
      </c>
      <c r="AL115" s="7">
        <f t="shared" si="58"/>
        <v>0</v>
      </c>
      <c r="AM115" s="15">
        <f t="shared" si="59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>
        <v>1816.67</v>
      </c>
      <c r="AU115" s="2">
        <v>655.56</v>
      </c>
      <c r="AV115" s="2">
        <f t="shared" si="60"/>
        <v>5812</v>
      </c>
      <c r="AW115" s="21">
        <v>200</v>
      </c>
      <c r="AX115" s="21"/>
      <c r="AY115" s="2">
        <v>0</v>
      </c>
      <c r="AZ115" s="2">
        <f t="shared" si="61"/>
        <v>200</v>
      </c>
      <c r="BA115" s="2">
        <f t="shared" si="62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3"/>
        <v>200</v>
      </c>
      <c r="BI115" s="22">
        <f t="shared" si="64"/>
        <v>6748.2</v>
      </c>
    </row>
    <row r="116" spans="1:61" s="29" customFormat="1" ht="23.1" customHeight="1" x14ac:dyDescent="0.35">
      <c r="A116" s="3"/>
      <c r="B116" s="31"/>
      <c r="C116" s="32"/>
      <c r="D116" s="2"/>
      <c r="E116" s="2"/>
      <c r="F116" s="2">
        <f t="shared" si="43"/>
        <v>0</v>
      </c>
      <c r="G116" s="2"/>
      <c r="H116" s="2"/>
      <c r="I116" s="2">
        <f t="shared" si="44"/>
        <v>0</v>
      </c>
      <c r="J116" s="2">
        <f t="shared" si="37"/>
        <v>0</v>
      </c>
      <c r="K116" s="111">
        <f t="shared" si="45"/>
        <v>0</v>
      </c>
      <c r="L116" s="6"/>
      <c r="M116" s="6"/>
      <c r="N116" s="6"/>
      <c r="O116" s="2">
        <f t="shared" si="46"/>
        <v>0</v>
      </c>
      <c r="P116" s="7"/>
      <c r="Q116" s="2">
        <f t="shared" si="47"/>
        <v>0</v>
      </c>
      <c r="R116" s="2">
        <f t="shared" si="48"/>
        <v>0</v>
      </c>
      <c r="S116" s="2">
        <f t="shared" si="49"/>
        <v>0</v>
      </c>
      <c r="T116" s="8">
        <f t="shared" si="50"/>
        <v>0</v>
      </c>
      <c r="U116" s="9">
        <f t="shared" si="51"/>
        <v>0</v>
      </c>
      <c r="V116" s="10">
        <f t="shared" si="52"/>
        <v>0</v>
      </c>
      <c r="W116" s="11">
        <f t="shared" si="53"/>
        <v>0</v>
      </c>
      <c r="X116" s="12"/>
      <c r="Y116" s="12"/>
      <c r="Z116" s="13"/>
      <c r="AA116" s="3"/>
      <c r="AB116" s="14">
        <f t="shared" si="54"/>
        <v>0</v>
      </c>
      <c r="AC116" s="2"/>
      <c r="AD116" s="16"/>
      <c r="AE116" s="2">
        <f t="shared" si="55"/>
        <v>0</v>
      </c>
      <c r="AF116" s="27"/>
      <c r="AG116" s="18">
        <f t="shared" si="56"/>
        <v>0</v>
      </c>
      <c r="AH116" s="19">
        <f t="shared" si="57"/>
        <v>0</v>
      </c>
      <c r="AI116" s="3"/>
      <c r="AJ116" s="31"/>
      <c r="AK116" s="32"/>
      <c r="AL116" s="7">
        <f t="shared" si="58"/>
        <v>0</v>
      </c>
      <c r="AM116" s="15">
        <f t="shared" si="59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60"/>
        <v>0</v>
      </c>
      <c r="AW116" s="21"/>
      <c r="AX116" s="21"/>
      <c r="AY116" s="2"/>
      <c r="AZ116" s="2">
        <f t="shared" si="61"/>
        <v>0</v>
      </c>
      <c r="BA116" s="2">
        <f t="shared" si="62"/>
        <v>0</v>
      </c>
      <c r="BB116" s="2"/>
      <c r="BC116" s="2"/>
      <c r="BD116" s="2"/>
      <c r="BE116" s="2"/>
      <c r="BF116" s="2"/>
      <c r="BG116" s="2"/>
      <c r="BH116" s="8">
        <f t="shared" si="63"/>
        <v>0</v>
      </c>
      <c r="BI116" s="22">
        <f t="shared" si="64"/>
        <v>0</v>
      </c>
    </row>
    <row r="117" spans="1:61" s="29" customFormat="1" ht="23.1" customHeight="1" x14ac:dyDescent="0.35">
      <c r="A117" s="3">
        <v>54</v>
      </c>
      <c r="B117" s="31" t="s">
        <v>152</v>
      </c>
      <c r="C117" s="32" t="s">
        <v>167</v>
      </c>
      <c r="D117" s="2">
        <v>14678</v>
      </c>
      <c r="E117" s="2">
        <v>587</v>
      </c>
      <c r="F117" s="2">
        <f t="shared" si="43"/>
        <v>15265</v>
      </c>
      <c r="G117" s="2">
        <v>587</v>
      </c>
      <c r="H117" s="2"/>
      <c r="I117" s="2">
        <f t="shared" si="44"/>
        <v>15852</v>
      </c>
      <c r="J117" s="2">
        <f t="shared" si="37"/>
        <v>15852</v>
      </c>
      <c r="K117" s="111">
        <f t="shared" si="45"/>
        <v>0</v>
      </c>
      <c r="L117" s="6">
        <v>0</v>
      </c>
      <c r="M117" s="6">
        <v>0</v>
      </c>
      <c r="N117" s="6">
        <v>0</v>
      </c>
      <c r="O117" s="2">
        <f t="shared" si="46"/>
        <v>15852</v>
      </c>
      <c r="P117" s="7"/>
      <c r="Q117" s="2">
        <f t="shared" si="47"/>
        <v>3395.62</v>
      </c>
      <c r="R117" s="2">
        <f t="shared" si="48"/>
        <v>200</v>
      </c>
      <c r="S117" s="2">
        <f t="shared" si="49"/>
        <v>396.3</v>
      </c>
      <c r="T117" s="8">
        <f t="shared" si="50"/>
        <v>5366.48</v>
      </c>
      <c r="U117" s="9">
        <f t="shared" si="51"/>
        <v>9358.4</v>
      </c>
      <c r="V117" s="10">
        <f t="shared" si="52"/>
        <v>3247</v>
      </c>
      <c r="W117" s="11">
        <f t="shared" si="53"/>
        <v>3246.6000000000004</v>
      </c>
      <c r="X117" s="12"/>
      <c r="Y117" s="12"/>
      <c r="Z117" s="13"/>
      <c r="AA117" s="3">
        <v>54</v>
      </c>
      <c r="AB117" s="14">
        <f t="shared" si="54"/>
        <v>1902.24</v>
      </c>
      <c r="AC117" s="15"/>
      <c r="AD117" s="2">
        <v>100</v>
      </c>
      <c r="AE117" s="2">
        <f t="shared" si="55"/>
        <v>396.3</v>
      </c>
      <c r="AF117" s="17">
        <v>200</v>
      </c>
      <c r="AG117" s="18">
        <f t="shared" si="56"/>
        <v>6493.6</v>
      </c>
      <c r="AH117" s="19">
        <f t="shared" si="57"/>
        <v>3246.8</v>
      </c>
      <c r="AI117" s="3">
        <v>54</v>
      </c>
      <c r="AJ117" s="31" t="s">
        <v>152</v>
      </c>
      <c r="AK117" s="32" t="s">
        <v>167</v>
      </c>
      <c r="AL117" s="7">
        <f t="shared" si="58"/>
        <v>0</v>
      </c>
      <c r="AM117" s="15">
        <f t="shared" si="59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60"/>
        <v>3395.62</v>
      </c>
      <c r="AW117" s="21">
        <v>200</v>
      </c>
      <c r="AX117" s="21"/>
      <c r="AY117" s="2"/>
      <c r="AZ117" s="2">
        <f t="shared" si="61"/>
        <v>200</v>
      </c>
      <c r="BA117" s="2">
        <f t="shared" si="62"/>
        <v>396.3</v>
      </c>
      <c r="BB117" s="2"/>
      <c r="BC117" s="2">
        <v>5366.48</v>
      </c>
      <c r="BD117" s="2"/>
      <c r="BE117" s="2"/>
      <c r="BF117" s="2"/>
      <c r="BG117" s="2"/>
      <c r="BH117" s="8">
        <f t="shared" si="63"/>
        <v>5366.48</v>
      </c>
      <c r="BI117" s="22">
        <f t="shared" si="64"/>
        <v>9358.4</v>
      </c>
    </row>
    <row r="118" spans="1:61" s="29" customFormat="1" ht="23.1" customHeight="1" x14ac:dyDescent="0.35">
      <c r="A118" s="30"/>
      <c r="B118" s="31"/>
      <c r="C118" s="32" t="s">
        <v>25</v>
      </c>
      <c r="D118" s="2"/>
      <c r="E118" s="2"/>
      <c r="F118" s="2">
        <f t="shared" si="43"/>
        <v>0</v>
      </c>
      <c r="G118" s="2"/>
      <c r="H118" s="2"/>
      <c r="I118" s="2">
        <f t="shared" si="44"/>
        <v>0</v>
      </c>
      <c r="J118" s="2">
        <f t="shared" si="37"/>
        <v>0</v>
      </c>
      <c r="K118" s="111">
        <f t="shared" si="45"/>
        <v>0</v>
      </c>
      <c r="L118" s="6"/>
      <c r="M118" s="6"/>
      <c r="N118" s="6"/>
      <c r="O118" s="2">
        <f t="shared" si="46"/>
        <v>0</v>
      </c>
      <c r="P118" s="7"/>
      <c r="Q118" s="2">
        <f t="shared" si="47"/>
        <v>0</v>
      </c>
      <c r="R118" s="2">
        <f t="shared" si="48"/>
        <v>0</v>
      </c>
      <c r="S118" s="2">
        <f t="shared" si="49"/>
        <v>0</v>
      </c>
      <c r="T118" s="8">
        <f t="shared" si="50"/>
        <v>0</v>
      </c>
      <c r="U118" s="9">
        <f t="shared" si="51"/>
        <v>0</v>
      </c>
      <c r="V118" s="10">
        <f t="shared" si="52"/>
        <v>0</v>
      </c>
      <c r="W118" s="11">
        <f t="shared" si="53"/>
        <v>0</v>
      </c>
      <c r="X118" s="12"/>
      <c r="Y118" s="12"/>
      <c r="Z118" s="13"/>
      <c r="AA118" s="30"/>
      <c r="AB118" s="14">
        <f t="shared" si="54"/>
        <v>0</v>
      </c>
      <c r="AC118" s="15"/>
      <c r="AD118" s="2">
        <f>J118*1%</f>
        <v>0</v>
      </c>
      <c r="AE118" s="2">
        <f t="shared" si="55"/>
        <v>0</v>
      </c>
      <c r="AF118" s="27"/>
      <c r="AG118" s="18">
        <f t="shared" si="56"/>
        <v>0</v>
      </c>
      <c r="AH118" s="19">
        <f t="shared" si="57"/>
        <v>0</v>
      </c>
      <c r="AI118" s="30"/>
      <c r="AJ118" s="31"/>
      <c r="AK118" s="32" t="s">
        <v>25</v>
      </c>
      <c r="AL118" s="7">
        <f t="shared" si="58"/>
        <v>0</v>
      </c>
      <c r="AM118" s="15">
        <f t="shared" si="59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60"/>
        <v>0</v>
      </c>
      <c r="AW118" s="21"/>
      <c r="AX118" s="21"/>
      <c r="AY118" s="2"/>
      <c r="AZ118" s="2">
        <f t="shared" si="61"/>
        <v>0</v>
      </c>
      <c r="BA118" s="2">
        <f t="shared" si="62"/>
        <v>0</v>
      </c>
      <c r="BB118" s="2"/>
      <c r="BC118" s="2"/>
      <c r="BD118" s="2"/>
      <c r="BE118" s="2"/>
      <c r="BF118" s="2"/>
      <c r="BG118" s="2"/>
      <c r="BH118" s="8">
        <f t="shared" si="63"/>
        <v>0</v>
      </c>
      <c r="BI118" s="22">
        <f t="shared" si="64"/>
        <v>0</v>
      </c>
    </row>
    <row r="119" spans="1:61" s="29" customFormat="1" ht="23.1" customHeight="1" x14ac:dyDescent="0.35">
      <c r="A119" s="3">
        <v>55</v>
      </c>
      <c r="B119" s="4" t="s">
        <v>67</v>
      </c>
      <c r="C119" s="25" t="s">
        <v>46</v>
      </c>
      <c r="D119" s="2">
        <v>14678</v>
      </c>
      <c r="E119" s="2">
        <v>587</v>
      </c>
      <c r="F119" s="2">
        <f t="shared" si="43"/>
        <v>15265</v>
      </c>
      <c r="G119" s="2">
        <v>587</v>
      </c>
      <c r="H119" s="2">
        <v>119</v>
      </c>
      <c r="I119" s="2">
        <f t="shared" si="44"/>
        <v>15852</v>
      </c>
      <c r="J119" s="2">
        <f t="shared" si="37"/>
        <v>15971</v>
      </c>
      <c r="K119" s="111">
        <f t="shared" si="45"/>
        <v>0</v>
      </c>
      <c r="L119" s="6">
        <v>0</v>
      </c>
      <c r="M119" s="6">
        <v>0</v>
      </c>
      <c r="N119" s="6">
        <v>0</v>
      </c>
      <c r="O119" s="2">
        <f t="shared" si="46"/>
        <v>15971</v>
      </c>
      <c r="P119" s="7">
        <v>0</v>
      </c>
      <c r="Q119" s="2">
        <f t="shared" si="47"/>
        <v>3346.6899999999996</v>
      </c>
      <c r="R119" s="2">
        <f t="shared" si="48"/>
        <v>200</v>
      </c>
      <c r="S119" s="2">
        <f t="shared" si="49"/>
        <v>399.27</v>
      </c>
      <c r="T119" s="8">
        <f t="shared" si="50"/>
        <v>6919.7199999999993</v>
      </c>
      <c r="U119" s="9">
        <f t="shared" si="51"/>
        <v>10865.68</v>
      </c>
      <c r="V119" s="10">
        <f t="shared" si="52"/>
        <v>2553</v>
      </c>
      <c r="W119" s="11">
        <f t="shared" si="53"/>
        <v>2552.3199999999997</v>
      </c>
      <c r="X119" s="12"/>
      <c r="Y119" s="12"/>
      <c r="Z119" s="13">
        <f t="shared" ref="Z119:Z123" si="78">ROUND(V119+W119,2)</f>
        <v>5105.32</v>
      </c>
      <c r="AA119" s="3">
        <v>55</v>
      </c>
      <c r="AB119" s="14">
        <f t="shared" si="54"/>
        <v>1916.52</v>
      </c>
      <c r="AC119" s="15">
        <v>0</v>
      </c>
      <c r="AD119" s="16">
        <v>100</v>
      </c>
      <c r="AE119" s="2">
        <f t="shared" si="55"/>
        <v>399.28</v>
      </c>
      <c r="AF119" s="17">
        <v>200</v>
      </c>
      <c r="AG119" s="18">
        <f t="shared" si="56"/>
        <v>5105.32</v>
      </c>
      <c r="AH119" s="19">
        <f t="shared" si="57"/>
        <v>2552.66</v>
      </c>
      <c r="AI119" s="3">
        <v>55</v>
      </c>
      <c r="AJ119" s="4" t="s">
        <v>67</v>
      </c>
      <c r="AK119" s="25" t="s">
        <v>46</v>
      </c>
      <c r="AL119" s="7">
        <f t="shared" si="58"/>
        <v>0</v>
      </c>
      <c r="AM119" s="15">
        <f t="shared" si="59"/>
        <v>1437.3899999999999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60"/>
        <v>3346.6899999999996</v>
      </c>
      <c r="AW119" s="21">
        <v>200</v>
      </c>
      <c r="AX119" s="21"/>
      <c r="AY119" s="2">
        <v>0</v>
      </c>
      <c r="AZ119" s="2">
        <f t="shared" si="61"/>
        <v>200</v>
      </c>
      <c r="BA119" s="2">
        <f t="shared" si="62"/>
        <v>399.27</v>
      </c>
      <c r="BB119" s="2"/>
      <c r="BC119" s="2">
        <v>3156.75</v>
      </c>
      <c r="BD119" s="2">
        <v>3162.97</v>
      </c>
      <c r="BE119" s="2">
        <v>600</v>
      </c>
      <c r="BF119" s="2"/>
      <c r="BG119" s="2">
        <v>0</v>
      </c>
      <c r="BH119" s="8">
        <f t="shared" si="63"/>
        <v>6919.7199999999993</v>
      </c>
      <c r="BI119" s="22">
        <f t="shared" si="64"/>
        <v>10865.679999999998</v>
      </c>
    </row>
    <row r="120" spans="1:61" s="29" customFormat="1" ht="23.1" customHeight="1" x14ac:dyDescent="0.35">
      <c r="A120" s="3"/>
      <c r="B120" s="4"/>
      <c r="C120" s="25"/>
      <c r="D120" s="2"/>
      <c r="E120" s="2"/>
      <c r="F120" s="2">
        <f t="shared" si="43"/>
        <v>0</v>
      </c>
      <c r="G120" s="2"/>
      <c r="H120" s="26" t="s">
        <v>179</v>
      </c>
      <c r="I120" s="2">
        <f t="shared" si="44"/>
        <v>0</v>
      </c>
      <c r="J120" s="181"/>
      <c r="K120" s="111">
        <f t="shared" si="45"/>
        <v>0</v>
      </c>
      <c r="L120" s="6"/>
      <c r="M120" s="6"/>
      <c r="N120" s="6"/>
      <c r="O120" s="2">
        <f t="shared" si="46"/>
        <v>0</v>
      </c>
      <c r="P120" s="7"/>
      <c r="Q120" s="2">
        <f t="shared" si="47"/>
        <v>0</v>
      </c>
      <c r="R120" s="2">
        <f t="shared" si="48"/>
        <v>0</v>
      </c>
      <c r="S120" s="2">
        <f t="shared" si="49"/>
        <v>0</v>
      </c>
      <c r="T120" s="8">
        <f t="shared" si="50"/>
        <v>0</v>
      </c>
      <c r="U120" s="9">
        <f t="shared" si="51"/>
        <v>0</v>
      </c>
      <c r="V120" s="10">
        <f t="shared" si="52"/>
        <v>0</v>
      </c>
      <c r="W120" s="11">
        <f t="shared" si="53"/>
        <v>0</v>
      </c>
      <c r="X120" s="12"/>
      <c r="Y120" s="12"/>
      <c r="Z120" s="13"/>
      <c r="AA120" s="3"/>
      <c r="AB120" s="14">
        <f t="shared" si="54"/>
        <v>0</v>
      </c>
      <c r="AC120" s="15"/>
      <c r="AD120" s="33"/>
      <c r="AE120" s="2">
        <f t="shared" si="55"/>
        <v>0</v>
      </c>
      <c r="AF120" s="27"/>
      <c r="AG120" s="18">
        <f t="shared" si="56"/>
        <v>0</v>
      </c>
      <c r="AH120" s="19">
        <f t="shared" si="57"/>
        <v>0</v>
      </c>
      <c r="AI120" s="3"/>
      <c r="AJ120" s="4"/>
      <c r="AK120" s="25"/>
      <c r="AL120" s="7">
        <f t="shared" si="58"/>
        <v>0</v>
      </c>
      <c r="AM120" s="15">
        <f t="shared" si="59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60"/>
        <v>0</v>
      </c>
      <c r="AW120" s="21"/>
      <c r="AX120" s="21"/>
      <c r="AY120" s="2"/>
      <c r="AZ120" s="2">
        <f t="shared" si="61"/>
        <v>0</v>
      </c>
      <c r="BA120" s="2">
        <f t="shared" si="62"/>
        <v>0</v>
      </c>
      <c r="BB120" s="2"/>
      <c r="BC120" s="2"/>
      <c r="BD120" s="2"/>
      <c r="BE120" s="2"/>
      <c r="BF120" s="2"/>
      <c r="BG120" s="2"/>
      <c r="BH120" s="8">
        <f t="shared" si="63"/>
        <v>0</v>
      </c>
      <c r="BI120" s="22">
        <f t="shared" si="64"/>
        <v>0</v>
      </c>
    </row>
    <row r="121" spans="1:61" s="29" customFormat="1" ht="23.1" customHeight="1" x14ac:dyDescent="0.35">
      <c r="A121" s="3">
        <v>56</v>
      </c>
      <c r="B121" s="67" t="s">
        <v>126</v>
      </c>
      <c r="C121" s="68" t="s">
        <v>127</v>
      </c>
      <c r="D121" s="2">
        <v>15586</v>
      </c>
      <c r="E121" s="2">
        <v>623</v>
      </c>
      <c r="F121" s="2">
        <f t="shared" si="43"/>
        <v>16209</v>
      </c>
      <c r="G121" s="2">
        <v>624</v>
      </c>
      <c r="H121" s="2">
        <v>0</v>
      </c>
      <c r="I121" s="2">
        <f t="shared" si="44"/>
        <v>16833</v>
      </c>
      <c r="J121" s="2">
        <f t="shared" si="37"/>
        <v>16833</v>
      </c>
      <c r="K121" s="111">
        <f t="shared" si="45"/>
        <v>0</v>
      </c>
      <c r="L121" s="6">
        <v>0</v>
      </c>
      <c r="M121" s="6">
        <v>0</v>
      </c>
      <c r="N121" s="6">
        <v>0</v>
      </c>
      <c r="O121" s="2">
        <f t="shared" si="46"/>
        <v>16833</v>
      </c>
      <c r="P121" s="7">
        <v>0</v>
      </c>
      <c r="Q121" s="2">
        <f t="shared" si="47"/>
        <v>5200.66</v>
      </c>
      <c r="R121" s="2">
        <f t="shared" si="48"/>
        <v>200</v>
      </c>
      <c r="S121" s="2">
        <f t="shared" si="49"/>
        <v>420.82</v>
      </c>
      <c r="T121" s="8">
        <f t="shared" si="50"/>
        <v>6011.52</v>
      </c>
      <c r="U121" s="9">
        <f t="shared" si="51"/>
        <v>11833</v>
      </c>
      <c r="V121" s="10">
        <f t="shared" si="52"/>
        <v>2500</v>
      </c>
      <c r="W121" s="11">
        <f t="shared" si="53"/>
        <v>2500</v>
      </c>
      <c r="X121" s="12"/>
      <c r="Y121" s="12"/>
      <c r="Z121" s="13">
        <f t="shared" ref="Z121" si="79">ROUND(V121+W121,2)</f>
        <v>5000</v>
      </c>
      <c r="AA121" s="3">
        <v>56</v>
      </c>
      <c r="AB121" s="14">
        <f t="shared" si="54"/>
        <v>2019.96</v>
      </c>
      <c r="AC121" s="15">
        <v>0</v>
      </c>
      <c r="AD121" s="16">
        <v>100</v>
      </c>
      <c r="AE121" s="2">
        <f t="shared" si="55"/>
        <v>420.83</v>
      </c>
      <c r="AF121" s="17">
        <v>200</v>
      </c>
      <c r="AG121" s="18">
        <f t="shared" si="56"/>
        <v>5000</v>
      </c>
      <c r="AH121" s="19">
        <f t="shared" si="57"/>
        <v>2500</v>
      </c>
      <c r="AI121" s="3">
        <v>56</v>
      </c>
      <c r="AJ121" s="67" t="s">
        <v>126</v>
      </c>
      <c r="AK121" s="68" t="s">
        <v>127</v>
      </c>
      <c r="AL121" s="7">
        <f t="shared" si="58"/>
        <v>0</v>
      </c>
      <c r="AM121" s="15">
        <f t="shared" si="59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60"/>
        <v>5200.66</v>
      </c>
      <c r="AW121" s="21">
        <v>200</v>
      </c>
      <c r="AX121" s="21"/>
      <c r="AY121" s="2">
        <v>0</v>
      </c>
      <c r="AZ121" s="2">
        <f t="shared" si="61"/>
        <v>200</v>
      </c>
      <c r="BA121" s="2">
        <f t="shared" si="62"/>
        <v>420.82</v>
      </c>
      <c r="BB121" s="2"/>
      <c r="BC121" s="2">
        <v>4640.43</v>
      </c>
      <c r="BD121" s="2">
        <v>100</v>
      </c>
      <c r="BE121" s="2">
        <v>1271.0899999999999</v>
      </c>
      <c r="BF121" s="2"/>
      <c r="BG121" s="2">
        <v>0</v>
      </c>
      <c r="BH121" s="8">
        <f t="shared" si="63"/>
        <v>6011.52</v>
      </c>
      <c r="BI121" s="22">
        <f t="shared" si="64"/>
        <v>11833</v>
      </c>
    </row>
    <row r="122" spans="1:61" s="29" customFormat="1" ht="23.1" customHeight="1" x14ac:dyDescent="0.35">
      <c r="A122" s="3"/>
      <c r="B122" s="31"/>
      <c r="C122" s="32"/>
      <c r="D122" s="2"/>
      <c r="E122" s="2"/>
      <c r="F122" s="2">
        <f t="shared" si="43"/>
        <v>0</v>
      </c>
      <c r="G122" s="2"/>
      <c r="H122" s="2"/>
      <c r="I122" s="2">
        <f t="shared" si="44"/>
        <v>0</v>
      </c>
      <c r="J122" s="2">
        <f t="shared" ref="J122:J123" si="80">F122+G122+H122</f>
        <v>0</v>
      </c>
      <c r="K122" s="111">
        <f t="shared" si="45"/>
        <v>0</v>
      </c>
      <c r="L122" s="6"/>
      <c r="M122" s="6"/>
      <c r="N122" s="6"/>
      <c r="O122" s="2">
        <f t="shared" si="46"/>
        <v>0</v>
      </c>
      <c r="P122" s="7"/>
      <c r="Q122" s="2">
        <f t="shared" si="47"/>
        <v>0</v>
      </c>
      <c r="R122" s="2">
        <f t="shared" si="48"/>
        <v>0</v>
      </c>
      <c r="S122" s="2">
        <f t="shared" si="49"/>
        <v>0</v>
      </c>
      <c r="T122" s="8">
        <f t="shared" si="50"/>
        <v>0</v>
      </c>
      <c r="U122" s="9">
        <f t="shared" si="51"/>
        <v>0</v>
      </c>
      <c r="V122" s="10">
        <f t="shared" si="52"/>
        <v>0</v>
      </c>
      <c r="W122" s="11">
        <f t="shared" si="53"/>
        <v>0</v>
      </c>
      <c r="X122" s="12"/>
      <c r="Y122" s="12"/>
      <c r="Z122" s="13"/>
      <c r="AA122" s="3"/>
      <c r="AB122" s="14">
        <f t="shared" si="54"/>
        <v>0</v>
      </c>
      <c r="AC122" s="2"/>
      <c r="AD122" s="33"/>
      <c r="AE122" s="2">
        <f t="shared" si="55"/>
        <v>0</v>
      </c>
      <c r="AF122" s="27"/>
      <c r="AG122" s="18">
        <f t="shared" si="56"/>
        <v>0</v>
      </c>
      <c r="AH122" s="19">
        <f t="shared" si="57"/>
        <v>0</v>
      </c>
      <c r="AI122" s="3"/>
      <c r="AJ122" s="31"/>
      <c r="AK122" s="32"/>
      <c r="AL122" s="7">
        <f t="shared" si="58"/>
        <v>0</v>
      </c>
      <c r="AM122" s="15">
        <f t="shared" si="59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60"/>
        <v>0</v>
      </c>
      <c r="AW122" s="21"/>
      <c r="AX122" s="21"/>
      <c r="AY122" s="2"/>
      <c r="AZ122" s="2">
        <f t="shared" si="61"/>
        <v>0</v>
      </c>
      <c r="BA122" s="2">
        <f t="shared" si="62"/>
        <v>0</v>
      </c>
      <c r="BB122" s="2"/>
      <c r="BC122" s="2"/>
      <c r="BD122" s="2"/>
      <c r="BE122" s="2"/>
      <c r="BF122" s="2"/>
      <c r="BG122" s="2"/>
      <c r="BH122" s="8">
        <f t="shared" si="63"/>
        <v>0</v>
      </c>
      <c r="BI122" s="22">
        <f t="shared" si="64"/>
        <v>0</v>
      </c>
    </row>
    <row r="123" spans="1:61" s="29" customFormat="1" ht="23.1" customHeight="1" x14ac:dyDescent="0.35">
      <c r="A123" s="3">
        <v>57</v>
      </c>
      <c r="B123" s="28" t="s">
        <v>68</v>
      </c>
      <c r="C123" s="25" t="s">
        <v>46</v>
      </c>
      <c r="D123" s="2">
        <v>15136</v>
      </c>
      <c r="E123" s="2">
        <v>605</v>
      </c>
      <c r="F123" s="2">
        <f t="shared" si="43"/>
        <v>15741</v>
      </c>
      <c r="G123" s="2">
        <v>588</v>
      </c>
      <c r="H123" s="2">
        <v>119</v>
      </c>
      <c r="I123" s="2">
        <f t="shared" si="44"/>
        <v>16329</v>
      </c>
      <c r="J123" s="2">
        <f t="shared" si="80"/>
        <v>16448</v>
      </c>
      <c r="K123" s="111">
        <f t="shared" si="45"/>
        <v>0</v>
      </c>
      <c r="L123" s="6">
        <v>0</v>
      </c>
      <c r="M123" s="6">
        <v>0</v>
      </c>
      <c r="N123" s="6">
        <v>0</v>
      </c>
      <c r="O123" s="2">
        <f>J123-K123</f>
        <v>16448</v>
      </c>
      <c r="P123" s="7">
        <v>0</v>
      </c>
      <c r="Q123" s="2">
        <f t="shared" si="47"/>
        <v>4941.1000000000004</v>
      </c>
      <c r="R123" s="2">
        <f t="shared" si="48"/>
        <v>1581.78</v>
      </c>
      <c r="S123" s="2">
        <f t="shared" si="49"/>
        <v>411.2</v>
      </c>
      <c r="T123" s="8">
        <f t="shared" si="50"/>
        <v>4513.92</v>
      </c>
      <c r="U123" s="9">
        <f t="shared" si="51"/>
        <v>11448</v>
      </c>
      <c r="V123" s="10">
        <f t="shared" si="52"/>
        <v>2500</v>
      </c>
      <c r="W123" s="11">
        <f t="shared" si="53"/>
        <v>2500</v>
      </c>
      <c r="X123" s="12"/>
      <c r="Y123" s="12"/>
      <c r="Z123" s="13">
        <f t="shared" si="78"/>
        <v>5000</v>
      </c>
      <c r="AA123" s="3">
        <v>57</v>
      </c>
      <c r="AB123" s="14">
        <f t="shared" si="54"/>
        <v>1973.76</v>
      </c>
      <c r="AC123" s="15">
        <v>0</v>
      </c>
      <c r="AD123" s="2">
        <v>100</v>
      </c>
      <c r="AE123" s="2">
        <f t="shared" si="55"/>
        <v>411.2</v>
      </c>
      <c r="AF123" s="17">
        <v>200</v>
      </c>
      <c r="AG123" s="18">
        <f t="shared" si="56"/>
        <v>5000</v>
      </c>
      <c r="AH123" s="19">
        <f t="shared" si="57"/>
        <v>2500</v>
      </c>
      <c r="AI123" s="3">
        <v>57</v>
      </c>
      <c r="AJ123" s="28" t="s">
        <v>68</v>
      </c>
      <c r="AK123" s="25" t="s">
        <v>46</v>
      </c>
      <c r="AL123" s="7">
        <f t="shared" si="58"/>
        <v>0</v>
      </c>
      <c r="AM123" s="15">
        <f t="shared" si="59"/>
        <v>1480.32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60"/>
        <v>4941.1000000000004</v>
      </c>
      <c r="AW123" s="21">
        <v>200</v>
      </c>
      <c r="AX123" s="21"/>
      <c r="AY123" s="2">
        <v>1381.78</v>
      </c>
      <c r="AZ123" s="2">
        <f t="shared" si="61"/>
        <v>1581.78</v>
      </c>
      <c r="BA123" s="2">
        <f t="shared" si="62"/>
        <v>411.2</v>
      </c>
      <c r="BB123" s="2">
        <v>0</v>
      </c>
      <c r="BC123" s="2">
        <v>0</v>
      </c>
      <c r="BD123" s="2">
        <v>1913.92</v>
      </c>
      <c r="BE123" s="2">
        <v>2600</v>
      </c>
      <c r="BF123" s="2">
        <v>0</v>
      </c>
      <c r="BG123" s="2">
        <v>0</v>
      </c>
      <c r="BH123" s="8">
        <f t="shared" si="63"/>
        <v>4513.92</v>
      </c>
      <c r="BI123" s="22">
        <f>AL123+AV123+AZ123+BA123+BH123</f>
        <v>11448</v>
      </c>
    </row>
    <row r="124" spans="1:61" s="29" customFormat="1" ht="23.1" customHeight="1" thickBot="1" x14ac:dyDescent="0.4">
      <c r="A124" s="3"/>
      <c r="B124" s="112"/>
      <c r="C124" s="113"/>
      <c r="D124" s="38"/>
      <c r="E124" s="38"/>
      <c r="F124" s="38"/>
      <c r="G124" s="38"/>
      <c r="H124" s="26" t="s">
        <v>179</v>
      </c>
      <c r="I124" s="2">
        <f>SUM(D124:H124)</f>
        <v>0</v>
      </c>
      <c r="J124" s="2">
        <f t="shared" ref="J124" si="81">I124</f>
        <v>0</v>
      </c>
      <c r="K124" s="111">
        <f t="shared" si="45"/>
        <v>0</v>
      </c>
      <c r="L124" s="39"/>
      <c r="M124" s="39"/>
      <c r="N124" s="39"/>
      <c r="O124" s="38"/>
      <c r="P124" s="163"/>
      <c r="Q124" s="2">
        <f t="shared" si="47"/>
        <v>0</v>
      </c>
      <c r="R124" s="2">
        <f t="shared" si="48"/>
        <v>0</v>
      </c>
      <c r="S124" s="2">
        <f t="shared" si="49"/>
        <v>0</v>
      </c>
      <c r="T124" s="8">
        <f t="shared" si="50"/>
        <v>0</v>
      </c>
      <c r="U124" s="9">
        <f t="shared" si="51"/>
        <v>0</v>
      </c>
      <c r="V124" s="10">
        <f t="shared" si="52"/>
        <v>0</v>
      </c>
      <c r="W124" s="11">
        <f t="shared" si="53"/>
        <v>0</v>
      </c>
      <c r="X124" s="40"/>
      <c r="Y124" s="40"/>
      <c r="Z124" s="114"/>
      <c r="AA124" s="41"/>
      <c r="AB124" s="14">
        <f t="shared" si="54"/>
        <v>0</v>
      </c>
      <c r="AC124" s="115"/>
      <c r="AD124" s="38"/>
      <c r="AE124" s="2">
        <f t="shared" si="55"/>
        <v>0</v>
      </c>
      <c r="AF124" s="116"/>
      <c r="AG124" s="18">
        <f t="shared" si="56"/>
        <v>0</v>
      </c>
      <c r="AH124" s="19">
        <f t="shared" si="57"/>
        <v>0</v>
      </c>
      <c r="AI124" s="3"/>
      <c r="AJ124" s="112"/>
      <c r="AK124" s="20"/>
      <c r="AL124" s="7"/>
      <c r="AM124" s="15">
        <f t="shared" si="59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60"/>
        <v>0</v>
      </c>
      <c r="AW124" s="42"/>
      <c r="AX124" s="42"/>
      <c r="AY124" s="38"/>
      <c r="AZ124" s="2">
        <f t="shared" si="61"/>
        <v>0</v>
      </c>
      <c r="BA124" s="2">
        <f t="shared" si="62"/>
        <v>0</v>
      </c>
      <c r="BB124" s="38"/>
      <c r="BC124" s="38"/>
      <c r="BD124" s="38"/>
      <c r="BE124" s="38"/>
      <c r="BF124" s="38"/>
      <c r="BG124" s="38"/>
      <c r="BH124" s="8">
        <f t="shared" si="63"/>
        <v>0</v>
      </c>
      <c r="BI124" s="22">
        <f t="shared" si="64"/>
        <v>0</v>
      </c>
    </row>
    <row r="125" spans="1:61" s="29" customFormat="1" ht="24.95" customHeight="1" x14ac:dyDescent="0.3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0" customFormat="1" ht="24.95" customHeight="1" x14ac:dyDescent="0.35">
      <c r="A126" s="168"/>
      <c r="B126" s="169" t="s">
        <v>69</v>
      </c>
      <c r="C126" s="60"/>
      <c r="D126" s="60">
        <f>SUM(D11:D124)</f>
        <v>1588586</v>
      </c>
      <c r="E126" s="60">
        <f t="shared" ref="E126:BI126" si="82">SUM(E11:E124)</f>
        <v>73667</v>
      </c>
      <c r="F126" s="60">
        <f>SUM(F11:F124)</f>
        <v>1662253</v>
      </c>
      <c r="G126" s="60">
        <f t="shared" si="82"/>
        <v>73917</v>
      </c>
      <c r="H126" s="60">
        <f t="shared" si="82"/>
        <v>1566</v>
      </c>
      <c r="I126" s="60">
        <f t="shared" si="82"/>
        <v>1736170</v>
      </c>
      <c r="J126" s="60">
        <f t="shared" si="82"/>
        <v>1737736</v>
      </c>
      <c r="K126" s="60">
        <f t="shared" si="82"/>
        <v>30295.5</v>
      </c>
      <c r="L126" s="60"/>
      <c r="M126" s="60"/>
      <c r="N126" s="60"/>
      <c r="O126" s="60">
        <f t="shared" si="82"/>
        <v>1707440.5</v>
      </c>
      <c r="P126" s="60">
        <f t="shared" si="82"/>
        <v>98776.139999999985</v>
      </c>
      <c r="Q126" s="60">
        <f t="shared" si="82"/>
        <v>329922.83999999991</v>
      </c>
      <c r="R126" s="60">
        <f t="shared" si="82"/>
        <v>27999.13</v>
      </c>
      <c r="S126" s="60">
        <f t="shared" si="82"/>
        <v>42344.659999999982</v>
      </c>
      <c r="T126" s="60">
        <f t="shared" si="82"/>
        <v>174304.57000000004</v>
      </c>
      <c r="U126" s="60">
        <f t="shared" si="82"/>
        <v>673347.33999999985</v>
      </c>
      <c r="V126" s="60">
        <f t="shared" si="82"/>
        <v>517047</v>
      </c>
      <c r="W126" s="60">
        <f t="shared" si="82"/>
        <v>517046.16000000003</v>
      </c>
      <c r="X126" s="60">
        <f t="shared" si="82"/>
        <v>0</v>
      </c>
      <c r="Y126" s="60">
        <f t="shared" si="82"/>
        <v>0</v>
      </c>
      <c r="Z126" s="60">
        <f t="shared" si="82"/>
        <v>642426.24999999988</v>
      </c>
      <c r="AA126" s="60"/>
      <c r="AB126" s="60">
        <f t="shared" si="82"/>
        <v>208528.32000000004</v>
      </c>
      <c r="AC126" s="60">
        <f t="shared" si="82"/>
        <v>0</v>
      </c>
      <c r="AD126" s="60">
        <f t="shared" si="82"/>
        <v>5700</v>
      </c>
      <c r="AE126" s="60">
        <f t="shared" si="82"/>
        <v>42344.84</v>
      </c>
      <c r="AF126" s="60">
        <f t="shared" si="82"/>
        <v>11400</v>
      </c>
      <c r="AG126" s="60">
        <f t="shared" si="82"/>
        <v>1034093.1599999999</v>
      </c>
      <c r="AH126" s="60">
        <f t="shared" si="82"/>
        <v>517046.57999999996</v>
      </c>
      <c r="AI126" s="60">
        <f t="shared" si="82"/>
        <v>1653</v>
      </c>
      <c r="AJ126" s="60">
        <f t="shared" si="82"/>
        <v>0</v>
      </c>
      <c r="AK126" s="60">
        <f t="shared" si="82"/>
        <v>0</v>
      </c>
      <c r="AL126" s="60">
        <f t="shared" si="82"/>
        <v>98776.139999999985</v>
      </c>
      <c r="AM126" s="60">
        <f t="shared" si="82"/>
        <v>156396.24000000008</v>
      </c>
      <c r="AN126" s="60">
        <f t="shared" si="82"/>
        <v>10153.540000000001</v>
      </c>
      <c r="AO126" s="60">
        <f t="shared" si="82"/>
        <v>1600</v>
      </c>
      <c r="AP126" s="60">
        <f t="shared" si="82"/>
        <v>19268.88</v>
      </c>
      <c r="AQ126" s="60">
        <f t="shared" si="82"/>
        <v>0</v>
      </c>
      <c r="AR126" s="60">
        <f t="shared" si="82"/>
        <v>0</v>
      </c>
      <c r="AS126" s="60">
        <f t="shared" si="82"/>
        <v>113409.04999999999</v>
      </c>
      <c r="AT126" s="60">
        <f t="shared" si="82"/>
        <v>14587.5</v>
      </c>
      <c r="AU126" s="60">
        <f t="shared" si="82"/>
        <v>14507.629999999997</v>
      </c>
      <c r="AV126" s="60">
        <f t="shared" si="82"/>
        <v>329922.83999999991</v>
      </c>
      <c r="AW126" s="60">
        <f t="shared" si="82"/>
        <v>12000</v>
      </c>
      <c r="AX126" s="60">
        <f t="shared" si="82"/>
        <v>1500</v>
      </c>
      <c r="AY126" s="60">
        <f t="shared" si="82"/>
        <v>14499.130000000003</v>
      </c>
      <c r="AZ126" s="60">
        <f t="shared" si="82"/>
        <v>27999.13</v>
      </c>
      <c r="BA126" s="60">
        <f t="shared" si="82"/>
        <v>42344.659999999982</v>
      </c>
      <c r="BB126" s="60">
        <f t="shared" si="82"/>
        <v>0</v>
      </c>
      <c r="BC126" s="60">
        <f t="shared" si="82"/>
        <v>120976.20999999999</v>
      </c>
      <c r="BD126" s="60">
        <f t="shared" si="82"/>
        <v>38554.22</v>
      </c>
      <c r="BE126" s="60">
        <f t="shared" si="82"/>
        <v>14286.14</v>
      </c>
      <c r="BF126" s="60">
        <f t="shared" si="82"/>
        <v>488</v>
      </c>
      <c r="BG126" s="60">
        <f t="shared" si="82"/>
        <v>0</v>
      </c>
      <c r="BH126" s="60">
        <f t="shared" si="82"/>
        <v>174304.57000000004</v>
      </c>
      <c r="BI126" s="60">
        <f t="shared" si="82"/>
        <v>673347.33999999985</v>
      </c>
    </row>
    <row r="127" spans="1:61" s="29" customFormat="1" ht="24.95" customHeight="1" thickBot="1" x14ac:dyDescent="0.4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5" customHeight="1" x14ac:dyDescent="0.3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5" customHeight="1" x14ac:dyDescent="0.35">
      <c r="A129" s="63"/>
      <c r="B129" s="426" t="s">
        <v>70</v>
      </c>
      <c r="C129" s="426"/>
      <c r="D129" s="426"/>
      <c r="E129" s="119"/>
      <c r="F129" s="119"/>
      <c r="G129" s="119"/>
      <c r="H129" s="119"/>
      <c r="I129" s="119"/>
      <c r="J129" s="427" t="s">
        <v>71</v>
      </c>
      <c r="K129" s="427"/>
      <c r="L129" s="427"/>
      <c r="M129" s="427"/>
      <c r="N129" s="427"/>
      <c r="O129" s="119"/>
      <c r="P129" s="63"/>
      <c r="Q129" s="428" t="s">
        <v>72</v>
      </c>
      <c r="R129" s="428"/>
      <c r="S129" s="428"/>
      <c r="T129" s="63"/>
      <c r="U129" s="63"/>
      <c r="V129" s="428" t="s">
        <v>73</v>
      </c>
      <c r="W129" s="428"/>
      <c r="X129" s="428"/>
      <c r="Y129" s="428"/>
      <c r="Z129" s="428"/>
      <c r="AA129" s="428"/>
      <c r="AB129" s="428"/>
      <c r="AC129" s="95"/>
      <c r="AD129" s="95"/>
      <c r="AE129" s="95"/>
      <c r="AF129" s="91"/>
      <c r="AG129" s="92"/>
      <c r="AH129" s="92"/>
      <c r="AI129" s="63"/>
      <c r="AJ129" s="429" t="s">
        <v>70</v>
      </c>
      <c r="AK129" s="429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4"/>
      <c r="BF129" s="95"/>
      <c r="BG129" s="95"/>
      <c r="BH129" s="95"/>
      <c r="BI129" s="95"/>
    </row>
    <row r="130" spans="1:61" s="94" customFormat="1" ht="24.95" customHeight="1" x14ac:dyDescent="0.3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5" customHeight="1" x14ac:dyDescent="0.3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5" customHeight="1" x14ac:dyDescent="0.35">
      <c r="A132" s="63"/>
      <c r="B132" s="431" t="s">
        <v>123</v>
      </c>
      <c r="C132" s="431"/>
      <c r="D132" s="431"/>
      <c r="E132" s="121"/>
      <c r="F132" s="121"/>
      <c r="G132" s="121"/>
      <c r="H132" s="121"/>
      <c r="I132" s="119"/>
      <c r="J132" s="431" t="s">
        <v>74</v>
      </c>
      <c r="K132" s="431"/>
      <c r="L132" s="431"/>
      <c r="M132" s="431"/>
      <c r="N132" s="431"/>
      <c r="O132" s="121"/>
      <c r="P132" s="98"/>
      <c r="Q132" s="432" t="s">
        <v>75</v>
      </c>
      <c r="R132" s="432"/>
      <c r="S132" s="432"/>
      <c r="T132" s="98"/>
      <c r="U132" s="98"/>
      <c r="V132" s="432" t="s">
        <v>76</v>
      </c>
      <c r="W132" s="432"/>
      <c r="X132" s="432"/>
      <c r="Y132" s="432"/>
      <c r="Z132" s="432"/>
      <c r="AA132" s="432"/>
      <c r="AB132" s="432"/>
      <c r="AC132" s="98"/>
      <c r="AD132" s="98"/>
      <c r="AE132" s="98"/>
      <c r="AF132" s="91"/>
      <c r="AG132" s="92"/>
      <c r="AH132" s="92"/>
      <c r="AI132" s="63"/>
      <c r="AJ132" s="433" t="s">
        <v>123</v>
      </c>
      <c r="AK132" s="433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5" customHeight="1" x14ac:dyDescent="0.35">
      <c r="B133" s="427" t="s">
        <v>124</v>
      </c>
      <c r="C133" s="427"/>
      <c r="D133" s="427"/>
      <c r="E133" s="119"/>
      <c r="F133" s="119"/>
      <c r="G133" s="119"/>
      <c r="H133" s="119"/>
      <c r="I133" s="119"/>
      <c r="J133" s="428" t="s">
        <v>125</v>
      </c>
      <c r="K133" s="428"/>
      <c r="L133" s="428"/>
      <c r="M133" s="428"/>
      <c r="N133" s="428"/>
      <c r="O133" s="119"/>
      <c r="P133" s="63"/>
      <c r="Q133" s="428" t="s">
        <v>77</v>
      </c>
      <c r="R133" s="428"/>
      <c r="S133" s="428"/>
      <c r="T133" s="63"/>
      <c r="U133" s="63"/>
      <c r="V133" s="428" t="s">
        <v>78</v>
      </c>
      <c r="W133" s="428"/>
      <c r="X133" s="428"/>
      <c r="Y133" s="428"/>
      <c r="Z133" s="428"/>
      <c r="AA133" s="428"/>
      <c r="AB133" s="428"/>
      <c r="AC133" s="63"/>
      <c r="AD133" s="63"/>
      <c r="AE133" s="63"/>
      <c r="AF133" s="91"/>
      <c r="AG133" s="92"/>
      <c r="AH133" s="92"/>
      <c r="AJ133" s="430" t="s">
        <v>124</v>
      </c>
      <c r="AK133" s="430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5" customHeight="1" x14ac:dyDescent="0.3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5" customHeight="1" x14ac:dyDescent="0.35">
      <c r="E135" s="175"/>
      <c r="F135" s="175"/>
      <c r="G135" s="175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7">
    <mergeCell ref="P4:T4"/>
    <mergeCell ref="AI4:BI4"/>
    <mergeCell ref="P1:T1"/>
    <mergeCell ref="AI1:BI1"/>
    <mergeCell ref="P2:T2"/>
    <mergeCell ref="AI2:BI2"/>
    <mergeCell ref="AI3:BI3"/>
    <mergeCell ref="P7:P9"/>
    <mergeCell ref="P5:T5"/>
    <mergeCell ref="AI5:BI5"/>
    <mergeCell ref="A7:A9"/>
    <mergeCell ref="B7:B9"/>
    <mergeCell ref="C7:C9"/>
    <mergeCell ref="D7:D9"/>
    <mergeCell ref="E7:E9"/>
    <mergeCell ref="G7:G9"/>
    <mergeCell ref="H7:H9"/>
    <mergeCell ref="J7:J9"/>
    <mergeCell ref="K7:K9"/>
    <mergeCell ref="L7:L9"/>
    <mergeCell ref="M7:M9"/>
    <mergeCell ref="N7:N9"/>
    <mergeCell ref="O7:O9"/>
    <mergeCell ref="AR7:AR9"/>
    <mergeCell ref="AG7:AG9"/>
    <mergeCell ref="AE7:AE9"/>
    <mergeCell ref="Q7:Q9"/>
    <mergeCell ref="R7:R9"/>
    <mergeCell ref="T7:T9"/>
    <mergeCell ref="U7:U9"/>
    <mergeCell ref="V7:V9"/>
    <mergeCell ref="W7:W9"/>
    <mergeCell ref="Z7:Z9"/>
    <mergeCell ref="AA7:AA9"/>
    <mergeCell ref="AB7:AB9"/>
    <mergeCell ref="AD7:AD9"/>
    <mergeCell ref="AM7:AM9"/>
    <mergeCell ref="AN7:AN9"/>
    <mergeCell ref="AO7:AO9"/>
    <mergeCell ref="AP7:AP9"/>
    <mergeCell ref="AQ7:AQ9"/>
    <mergeCell ref="AF7:AF9"/>
    <mergeCell ref="AI7:AI9"/>
    <mergeCell ref="AJ7:AJ9"/>
    <mergeCell ref="AK7:AK9"/>
    <mergeCell ref="AL7:AL9"/>
    <mergeCell ref="AV7:AV9"/>
    <mergeCell ref="AW7:AW9"/>
    <mergeCell ref="AX7:AX9"/>
    <mergeCell ref="AY7:AY9"/>
    <mergeCell ref="AS7:AS9"/>
    <mergeCell ref="BF7:BF9"/>
    <mergeCell ref="BG7:BG9"/>
    <mergeCell ref="BH7:BH9"/>
    <mergeCell ref="B129:D129"/>
    <mergeCell ref="J129:N129"/>
    <mergeCell ref="Q129:S129"/>
    <mergeCell ref="V129:AB129"/>
    <mergeCell ref="AJ129:AK129"/>
    <mergeCell ref="AZ7:AZ9"/>
    <mergeCell ref="BA7:BA9"/>
    <mergeCell ref="BB7:BB9"/>
    <mergeCell ref="BC7:BC9"/>
    <mergeCell ref="BD7:BD9"/>
    <mergeCell ref="BE7:BE9"/>
    <mergeCell ref="AT7:AT9"/>
    <mergeCell ref="AU7:AU9"/>
    <mergeCell ref="B133:D133"/>
    <mergeCell ref="J133:N133"/>
    <mergeCell ref="Q133:S133"/>
    <mergeCell ref="V133:AB133"/>
    <mergeCell ref="AJ133:AK133"/>
    <mergeCell ref="B132:D132"/>
    <mergeCell ref="J132:N132"/>
    <mergeCell ref="Q132:S132"/>
    <mergeCell ref="V132:AB132"/>
    <mergeCell ref="AJ132:AK132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4036-D873-4B66-B9CA-D7E4938815AA}">
  <dimension ref="A1:BI135"/>
  <sheetViews>
    <sheetView view="pageBreakPreview" zoomScale="40" zoomScaleNormal="50" zoomScaleSheetLayoutView="40" workbookViewId="0">
      <selection activeCell="AG7" sqref="AG7:AG9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424" t="s">
        <v>0</v>
      </c>
      <c r="Q1" s="424"/>
      <c r="R1" s="424"/>
      <c r="S1" s="424"/>
      <c r="T1" s="424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425" t="s">
        <v>0</v>
      </c>
      <c r="AJ1" s="425"/>
      <c r="AK1" s="425"/>
      <c r="AL1" s="425"/>
      <c r="AM1" s="425"/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425"/>
      <c r="BD1" s="425"/>
      <c r="BE1" s="425"/>
      <c r="BF1" s="425"/>
      <c r="BG1" s="425"/>
      <c r="BH1" s="425"/>
      <c r="BI1" s="425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424" t="s">
        <v>2</v>
      </c>
      <c r="Q2" s="424"/>
      <c r="R2" s="424"/>
      <c r="S2" s="424"/>
      <c r="T2" s="424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425" t="s">
        <v>2</v>
      </c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  <c r="BG2" s="425"/>
      <c r="BH2" s="425"/>
      <c r="BI2" s="425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425" t="s">
        <v>109</v>
      </c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  <c r="BH3" s="425"/>
      <c r="BI3" s="425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422" t="s">
        <v>177</v>
      </c>
      <c r="Q4" s="422"/>
      <c r="R4" s="422"/>
      <c r="S4" s="422"/>
      <c r="T4" s="422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423" t="s">
        <v>178</v>
      </c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  <c r="BH4" s="423"/>
      <c r="BI4" s="423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422" t="s">
        <v>4</v>
      </c>
      <c r="Q5" s="422"/>
      <c r="R5" s="422"/>
      <c r="S5" s="422"/>
      <c r="T5" s="422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423" t="s">
        <v>4</v>
      </c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  <c r="BH5" s="423"/>
      <c r="BI5" s="423"/>
    </row>
    <row r="6" spans="1:61" s="94" customFormat="1" ht="23.1" customHeight="1" thickBot="1" x14ac:dyDescent="0.4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6" customFormat="1" ht="23.1" customHeight="1" x14ac:dyDescent="0.35">
      <c r="A7" s="526" t="s">
        <v>9</v>
      </c>
      <c r="B7" s="529" t="s">
        <v>10</v>
      </c>
      <c r="C7" s="532" t="s">
        <v>11</v>
      </c>
      <c r="D7" s="535" t="s">
        <v>86</v>
      </c>
      <c r="E7" s="538" t="s">
        <v>122</v>
      </c>
      <c r="F7" s="178"/>
      <c r="G7" s="538" t="s">
        <v>172</v>
      </c>
      <c r="H7" s="541" t="s">
        <v>48</v>
      </c>
      <c r="I7" s="172"/>
      <c r="J7" s="544" t="s">
        <v>87</v>
      </c>
      <c r="K7" s="501" t="s">
        <v>12</v>
      </c>
      <c r="L7" s="547" t="s">
        <v>13</v>
      </c>
      <c r="M7" s="550" t="s">
        <v>14</v>
      </c>
      <c r="N7" s="547" t="s">
        <v>15</v>
      </c>
      <c r="P7" s="523" t="s">
        <v>89</v>
      </c>
      <c r="Q7" s="529" t="s">
        <v>93</v>
      </c>
      <c r="R7" s="553" t="s">
        <v>97</v>
      </c>
      <c r="S7" s="182" t="s">
        <v>181</v>
      </c>
      <c r="T7" s="553" t="s">
        <v>104</v>
      </c>
      <c r="U7" s="529" t="s">
        <v>105</v>
      </c>
      <c r="V7" s="556" t="s">
        <v>114</v>
      </c>
      <c r="W7" s="559" t="s">
        <v>113</v>
      </c>
      <c r="X7" s="134"/>
      <c r="Y7" s="135"/>
      <c r="Z7" s="604" t="s">
        <v>116</v>
      </c>
      <c r="AA7" s="565" t="s">
        <v>9</v>
      </c>
      <c r="AB7" s="607" t="s">
        <v>7</v>
      </c>
      <c r="AC7" s="136" t="s">
        <v>5</v>
      </c>
      <c r="AD7" s="495" t="s">
        <v>8</v>
      </c>
      <c r="AE7" s="447" t="s">
        <v>98</v>
      </c>
      <c r="AF7" s="471" t="s">
        <v>6</v>
      </c>
      <c r="AG7" s="538" t="s">
        <v>88</v>
      </c>
      <c r="AH7" s="137"/>
      <c r="AI7" s="526" t="s">
        <v>9</v>
      </c>
      <c r="AJ7" s="529" t="s">
        <v>10</v>
      </c>
      <c r="AK7" s="532" t="s">
        <v>11</v>
      </c>
      <c r="AL7" s="523" t="s">
        <v>89</v>
      </c>
      <c r="AM7" s="574" t="s">
        <v>90</v>
      </c>
      <c r="AN7" s="577" t="s">
        <v>91</v>
      </c>
      <c r="AO7" s="577" t="s">
        <v>92</v>
      </c>
      <c r="AP7" s="571" t="s">
        <v>16</v>
      </c>
      <c r="AQ7" s="571" t="s">
        <v>17</v>
      </c>
      <c r="AR7" s="580" t="s">
        <v>107</v>
      </c>
      <c r="AS7" s="571" t="s">
        <v>19</v>
      </c>
      <c r="AT7" s="571" t="s">
        <v>128</v>
      </c>
      <c r="AU7" s="580" t="s">
        <v>106</v>
      </c>
      <c r="AV7" s="529" t="s">
        <v>93</v>
      </c>
      <c r="AW7" s="583" t="s">
        <v>94</v>
      </c>
      <c r="AX7" s="586" t="s">
        <v>95</v>
      </c>
      <c r="AY7" s="586" t="s">
        <v>96</v>
      </c>
      <c r="AZ7" s="553" t="s">
        <v>97</v>
      </c>
      <c r="BA7" s="447" t="s">
        <v>98</v>
      </c>
      <c r="BB7" s="595" t="s">
        <v>99</v>
      </c>
      <c r="BC7" s="598" t="s">
        <v>100</v>
      </c>
      <c r="BD7" s="601" t="s">
        <v>101</v>
      </c>
      <c r="BE7" s="571" t="s">
        <v>20</v>
      </c>
      <c r="BF7" s="586" t="s">
        <v>102</v>
      </c>
      <c r="BG7" s="589" t="s">
        <v>103</v>
      </c>
      <c r="BH7" s="553" t="s">
        <v>104</v>
      </c>
      <c r="BI7" s="592" t="s">
        <v>105</v>
      </c>
    </row>
    <row r="8" spans="1:61" s="166" customFormat="1" ht="23.1" customHeight="1" thickBot="1" x14ac:dyDescent="0.4">
      <c r="A8" s="527"/>
      <c r="B8" s="530"/>
      <c r="C8" s="533"/>
      <c r="D8" s="536"/>
      <c r="E8" s="539"/>
      <c r="F8" s="180" t="s">
        <v>171</v>
      </c>
      <c r="G8" s="539"/>
      <c r="H8" s="542"/>
      <c r="I8" s="173"/>
      <c r="J8" s="545"/>
      <c r="K8" s="502"/>
      <c r="L8" s="548"/>
      <c r="M8" s="551"/>
      <c r="N8" s="548"/>
      <c r="P8" s="524"/>
      <c r="Q8" s="530"/>
      <c r="R8" s="554"/>
      <c r="S8" s="183" t="s">
        <v>182</v>
      </c>
      <c r="T8" s="554"/>
      <c r="U8" s="530"/>
      <c r="V8" s="557"/>
      <c r="W8" s="560"/>
      <c r="X8" s="138"/>
      <c r="Y8" s="139"/>
      <c r="Z8" s="605"/>
      <c r="AA8" s="566"/>
      <c r="AB8" s="608"/>
      <c r="AC8" s="140" t="s">
        <v>18</v>
      </c>
      <c r="AD8" s="496"/>
      <c r="AE8" s="448"/>
      <c r="AF8" s="472"/>
      <c r="AG8" s="539"/>
      <c r="AH8" s="137"/>
      <c r="AI8" s="527"/>
      <c r="AJ8" s="530"/>
      <c r="AK8" s="533"/>
      <c r="AL8" s="524"/>
      <c r="AM8" s="575"/>
      <c r="AN8" s="578"/>
      <c r="AO8" s="578"/>
      <c r="AP8" s="572"/>
      <c r="AQ8" s="572"/>
      <c r="AR8" s="581"/>
      <c r="AS8" s="572"/>
      <c r="AT8" s="572"/>
      <c r="AU8" s="581"/>
      <c r="AV8" s="530"/>
      <c r="AW8" s="584"/>
      <c r="AX8" s="587"/>
      <c r="AY8" s="587"/>
      <c r="AZ8" s="554"/>
      <c r="BA8" s="448"/>
      <c r="BB8" s="596"/>
      <c r="BC8" s="599"/>
      <c r="BD8" s="602"/>
      <c r="BE8" s="572"/>
      <c r="BF8" s="587"/>
      <c r="BG8" s="590"/>
      <c r="BH8" s="554"/>
      <c r="BI8" s="593"/>
    </row>
    <row r="9" spans="1:61" s="167" customFormat="1" ht="23.1" customHeight="1" thickBot="1" x14ac:dyDescent="0.4">
      <c r="A9" s="528"/>
      <c r="B9" s="531"/>
      <c r="C9" s="534"/>
      <c r="D9" s="537"/>
      <c r="E9" s="540"/>
      <c r="F9" s="179"/>
      <c r="G9" s="540"/>
      <c r="H9" s="543"/>
      <c r="I9" s="174"/>
      <c r="J9" s="546"/>
      <c r="K9" s="503"/>
      <c r="L9" s="549"/>
      <c r="M9" s="552"/>
      <c r="N9" s="549"/>
      <c r="P9" s="525"/>
      <c r="Q9" s="531"/>
      <c r="R9" s="555"/>
      <c r="S9" s="184"/>
      <c r="T9" s="555"/>
      <c r="U9" s="531"/>
      <c r="V9" s="558"/>
      <c r="W9" s="561"/>
      <c r="X9" s="141"/>
      <c r="Y9" s="142"/>
      <c r="Z9" s="606"/>
      <c r="AA9" s="567"/>
      <c r="AB9" s="609"/>
      <c r="AC9" s="143"/>
      <c r="AD9" s="497"/>
      <c r="AE9" s="449"/>
      <c r="AF9" s="473"/>
      <c r="AG9" s="540"/>
      <c r="AH9" s="144"/>
      <c r="AI9" s="528"/>
      <c r="AJ9" s="531"/>
      <c r="AK9" s="534"/>
      <c r="AL9" s="525"/>
      <c r="AM9" s="576"/>
      <c r="AN9" s="579"/>
      <c r="AO9" s="579"/>
      <c r="AP9" s="573"/>
      <c r="AQ9" s="573"/>
      <c r="AR9" s="582"/>
      <c r="AS9" s="573"/>
      <c r="AT9" s="573"/>
      <c r="AU9" s="582"/>
      <c r="AV9" s="531"/>
      <c r="AW9" s="585"/>
      <c r="AX9" s="588"/>
      <c r="AY9" s="588"/>
      <c r="AZ9" s="555"/>
      <c r="BA9" s="449"/>
      <c r="BB9" s="597"/>
      <c r="BC9" s="600"/>
      <c r="BD9" s="603"/>
      <c r="BE9" s="573"/>
      <c r="BF9" s="588"/>
      <c r="BG9" s="591"/>
      <c r="BH9" s="555"/>
      <c r="BI9" s="594"/>
    </row>
    <row r="10" spans="1:61" s="23" customFormat="1" ht="23.1" customHeight="1" x14ac:dyDescent="0.35">
      <c r="A10" s="145"/>
      <c r="B10" s="146"/>
      <c r="C10" s="147"/>
      <c r="D10" s="123"/>
      <c r="E10" s="123"/>
      <c r="F10" s="123"/>
      <c r="G10" s="123"/>
      <c r="H10" s="123"/>
      <c r="I10" s="123"/>
      <c r="J10" s="123"/>
      <c r="K10" s="148"/>
      <c r="L10" s="64"/>
      <c r="M10" s="64"/>
      <c r="N10" s="64"/>
      <c r="O10" s="123"/>
      <c r="P10" s="123"/>
      <c r="Q10" s="64"/>
      <c r="R10" s="64"/>
      <c r="S10" s="149"/>
      <c r="T10" s="64"/>
      <c r="U10" s="146"/>
      <c r="V10" s="150"/>
      <c r="W10" s="151"/>
      <c r="X10" s="152"/>
      <c r="Y10" s="152"/>
      <c r="Z10" s="153"/>
      <c r="AA10" s="154"/>
      <c r="AB10" s="155"/>
      <c r="AC10" s="64"/>
      <c r="AD10" s="156"/>
      <c r="AE10" s="148"/>
      <c r="AF10" s="157"/>
      <c r="AG10" s="158"/>
      <c r="AH10" s="159"/>
      <c r="AI10" s="145"/>
      <c r="AJ10" s="146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0"/>
      <c r="AV10" s="64"/>
      <c r="AW10" s="64"/>
      <c r="AX10" s="64"/>
      <c r="AY10" s="64"/>
      <c r="AZ10" s="64"/>
      <c r="BA10" s="149"/>
      <c r="BB10" s="64"/>
      <c r="BC10" s="64"/>
      <c r="BD10" s="123"/>
      <c r="BE10" s="123"/>
      <c r="BF10" s="64"/>
      <c r="BG10" s="64"/>
      <c r="BH10" s="64"/>
      <c r="BI10" s="161"/>
    </row>
    <row r="11" spans="1:61" s="23" customFormat="1" ht="23.1" customHeight="1" x14ac:dyDescent="0.35">
      <c r="A11" s="3">
        <v>1</v>
      </c>
      <c r="B11" s="4" t="s">
        <v>21</v>
      </c>
      <c r="C11" s="5" t="s">
        <v>22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F11+G11+H11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21</v>
      </c>
      <c r="AK11" s="5" t="s">
        <v>22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3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53" si="2">F12+G12+H12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35">
      <c r="A13" s="3">
        <v>2</v>
      </c>
      <c r="B13" s="24" t="s">
        <v>143</v>
      </c>
      <c r="C13" s="25" t="s">
        <v>22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 t="shared" si="2"/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143</v>
      </c>
      <c r="AK13" s="25" t="s">
        <v>22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3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35">
      <c r="A15" s="3">
        <v>3</v>
      </c>
      <c r="B15" s="28" t="s">
        <v>23</v>
      </c>
      <c r="C15" s="25" t="s">
        <v>24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119</v>
      </c>
      <c r="I15" s="2">
        <f t="shared" si="1"/>
        <v>15852</v>
      </c>
      <c r="J15" s="2">
        <f t="shared" si="2"/>
        <v>15971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15971</v>
      </c>
      <c r="P15" s="7">
        <v>0</v>
      </c>
      <c r="Q15" s="2">
        <f t="shared" si="5"/>
        <v>1437.3899999999999</v>
      </c>
      <c r="R15" s="2">
        <f t="shared" si="6"/>
        <v>200</v>
      </c>
      <c r="S15" s="2">
        <f t="shared" si="7"/>
        <v>399.27</v>
      </c>
      <c r="T15" s="8">
        <f t="shared" si="8"/>
        <v>100</v>
      </c>
      <c r="U15" s="9">
        <f t="shared" si="9"/>
        <v>2136.66</v>
      </c>
      <c r="V15" s="10">
        <f t="shared" si="10"/>
        <v>6917</v>
      </c>
      <c r="W15" s="11">
        <f t="shared" si="11"/>
        <v>6917.34</v>
      </c>
      <c r="X15" s="12"/>
      <c r="Y15" s="12"/>
      <c r="Z15" s="13">
        <f>ROUND(V15+W15,2)</f>
        <v>13834.34</v>
      </c>
      <c r="AA15" s="3">
        <v>3</v>
      </c>
      <c r="AB15" s="14">
        <f t="shared" si="12"/>
        <v>1916.52</v>
      </c>
      <c r="AC15" s="15">
        <v>0</v>
      </c>
      <c r="AD15" s="2">
        <v>100</v>
      </c>
      <c r="AE15" s="2">
        <f t="shared" si="13"/>
        <v>399.28</v>
      </c>
      <c r="AF15" s="17">
        <v>200</v>
      </c>
      <c r="AG15" s="18">
        <f t="shared" si="14"/>
        <v>13834.34</v>
      </c>
      <c r="AH15" s="19">
        <f t="shared" si="15"/>
        <v>6917.17</v>
      </c>
      <c r="AI15" s="3">
        <v>3</v>
      </c>
      <c r="AJ15" s="28" t="s">
        <v>23</v>
      </c>
      <c r="AK15" s="25" t="s">
        <v>24</v>
      </c>
      <c r="AL15" s="7">
        <f t="shared" si="16"/>
        <v>0</v>
      </c>
      <c r="AM15" s="15">
        <f t="shared" si="17"/>
        <v>1437.3899999999999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1437.3899999999999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399.27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2136.66</v>
      </c>
    </row>
    <row r="16" spans="1:61" s="29" customFormat="1" ht="23.1" customHeight="1" x14ac:dyDescent="0.35">
      <c r="A16" s="30"/>
      <c r="B16" s="28"/>
      <c r="C16" s="25" t="s">
        <v>25</v>
      </c>
      <c r="D16" s="2"/>
      <c r="E16" s="2"/>
      <c r="F16" s="2">
        <f t="shared" si="0"/>
        <v>0</v>
      </c>
      <c r="G16" s="2"/>
      <c r="H16" s="26" t="s">
        <v>179</v>
      </c>
      <c r="I16" s="2">
        <f t="shared" si="1"/>
        <v>0</v>
      </c>
      <c r="J16" s="2"/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25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35">
      <c r="A17" s="3">
        <v>4</v>
      </c>
      <c r="B17" s="28" t="s">
        <v>26</v>
      </c>
      <c r="C17" s="25" t="s">
        <v>117</v>
      </c>
      <c r="D17" s="176">
        <v>27000</v>
      </c>
      <c r="E17" s="176">
        <v>1512</v>
      </c>
      <c r="F17" s="2">
        <f t="shared" si="0"/>
        <v>28512</v>
      </c>
      <c r="G17" s="176">
        <v>1512</v>
      </c>
      <c r="H17" s="2">
        <v>0</v>
      </c>
      <c r="I17" s="2">
        <f>SUM(F17+G17)</f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8064.2099999999991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14406.42</v>
      </c>
      <c r="V17" s="10">
        <f t="shared" si="10"/>
        <v>7809</v>
      </c>
      <c r="W17" s="11">
        <f t="shared" si="11"/>
        <v>7808.58</v>
      </c>
      <c r="X17" s="12"/>
      <c r="Y17" s="12"/>
      <c r="Z17" s="13">
        <f t="shared" ref="Z17" si="23">ROUND(V17+W17,2)</f>
        <v>15617.58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15617.58</v>
      </c>
      <c r="AH17" s="19">
        <f t="shared" si="15"/>
        <v>7808.79</v>
      </c>
      <c r="AI17" s="3">
        <v>4</v>
      </c>
      <c r="AJ17" s="28" t="s">
        <v>26</v>
      </c>
      <c r="AK17" s="25" t="s">
        <v>117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2889.82</v>
      </c>
      <c r="AT17" s="2">
        <v>1816.67</v>
      </c>
      <c r="AU17" s="2">
        <v>655.56</v>
      </c>
      <c r="AV17" s="2">
        <f t="shared" si="18"/>
        <v>8064.2099999999991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14406.42</v>
      </c>
    </row>
    <row r="18" spans="1:61" s="29" customFormat="1" ht="23.1" customHeight="1" x14ac:dyDescent="0.3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35">
      <c r="A19" s="3">
        <v>5</v>
      </c>
      <c r="B19" s="31" t="s">
        <v>144</v>
      </c>
      <c r="C19" s="32" t="s">
        <v>153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144</v>
      </c>
      <c r="AK19" s="32" t="s">
        <v>153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35">
      <c r="A20" s="3"/>
      <c r="B20" s="31"/>
      <c r="C20" s="32" t="s">
        <v>154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154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35">
      <c r="A21" s="3">
        <v>6</v>
      </c>
      <c r="B21" s="31" t="s">
        <v>145</v>
      </c>
      <c r="C21" s="32" t="s">
        <v>155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145</v>
      </c>
      <c r="AK21" s="32" t="s">
        <v>155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3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35">
      <c r="A23" s="3">
        <v>7</v>
      </c>
      <c r="B23" s="28" t="s">
        <v>29</v>
      </c>
      <c r="C23" s="25" t="s">
        <v>24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0</v>
      </c>
      <c r="I23" s="2">
        <f t="shared" si="1"/>
        <v>21448</v>
      </c>
      <c r="J23" s="2">
        <f t="shared" si="2"/>
        <v>21448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21448</v>
      </c>
      <c r="P23" s="7">
        <v>0</v>
      </c>
      <c r="Q23" s="2">
        <f t="shared" si="5"/>
        <v>4958.92</v>
      </c>
      <c r="R23" s="2">
        <f t="shared" si="6"/>
        <v>2246.06</v>
      </c>
      <c r="S23" s="2">
        <f t="shared" si="7"/>
        <v>536.20000000000005</v>
      </c>
      <c r="T23" s="8">
        <f t="shared" si="8"/>
        <v>6513.51</v>
      </c>
      <c r="U23" s="9">
        <f t="shared" si="9"/>
        <v>14254.69</v>
      </c>
      <c r="V23" s="10">
        <f t="shared" si="10"/>
        <v>3597</v>
      </c>
      <c r="W23" s="11">
        <f t="shared" si="11"/>
        <v>3596.3099999999995</v>
      </c>
      <c r="X23" s="12"/>
      <c r="Y23" s="12"/>
      <c r="Z23" s="13">
        <f t="shared" ref="Z23" si="24">ROUND(V23+W23,2)</f>
        <v>7193.31</v>
      </c>
      <c r="AA23" s="3">
        <v>7</v>
      </c>
      <c r="AB23" s="14">
        <f t="shared" si="12"/>
        <v>2573.7599999999998</v>
      </c>
      <c r="AC23" s="15">
        <v>0</v>
      </c>
      <c r="AD23" s="2">
        <v>100</v>
      </c>
      <c r="AE23" s="2">
        <f t="shared" si="13"/>
        <v>536.20000000000005</v>
      </c>
      <c r="AF23" s="17">
        <v>200</v>
      </c>
      <c r="AG23" s="18">
        <f t="shared" si="14"/>
        <v>7193.3099999999995</v>
      </c>
      <c r="AH23" s="19">
        <f t="shared" si="15"/>
        <v>3596.6549999999997</v>
      </c>
      <c r="AI23" s="3">
        <v>7</v>
      </c>
      <c r="AJ23" s="28" t="s">
        <v>29</v>
      </c>
      <c r="AK23" s="25" t="s">
        <v>24</v>
      </c>
      <c r="AL23" s="7">
        <f t="shared" si="16"/>
        <v>0</v>
      </c>
      <c r="AM23" s="15">
        <f t="shared" si="17"/>
        <v>1930.32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4958.92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536.20000000000005</v>
      </c>
      <c r="BB23" s="2">
        <v>0</v>
      </c>
      <c r="BC23" s="2">
        <v>6313.51</v>
      </c>
      <c r="BD23" s="2">
        <v>100</v>
      </c>
      <c r="BE23" s="2">
        <v>100</v>
      </c>
      <c r="BF23" s="2">
        <v>0</v>
      </c>
      <c r="BG23" s="2"/>
      <c r="BH23" s="8">
        <f t="shared" si="21"/>
        <v>6513.51</v>
      </c>
      <c r="BI23" s="22">
        <f t="shared" si="22"/>
        <v>14254.689999999999</v>
      </c>
    </row>
    <row r="24" spans="1:61" s="29" customFormat="1" ht="23.1" customHeight="1" x14ac:dyDescent="0.35">
      <c r="A24" s="3"/>
      <c r="B24" s="28"/>
      <c r="C24" s="25" t="s">
        <v>30</v>
      </c>
      <c r="D24" s="2"/>
      <c r="E24" s="2"/>
      <c r="F24" s="2">
        <f t="shared" si="0"/>
        <v>0</v>
      </c>
      <c r="G24" s="2"/>
      <c r="H24" s="2"/>
      <c r="I24" s="2">
        <f t="shared" si="1"/>
        <v>0</v>
      </c>
      <c r="J24" s="2">
        <f t="shared" si="2"/>
        <v>0</v>
      </c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30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35">
      <c r="A25" s="3">
        <v>8</v>
      </c>
      <c r="B25" s="28" t="s">
        <v>31</v>
      </c>
      <c r="C25" s="25" t="s">
        <v>118</v>
      </c>
      <c r="D25" s="176">
        <v>23176</v>
      </c>
      <c r="E25" s="176">
        <v>1205</v>
      </c>
      <c r="F25" s="2">
        <f t="shared" si="0"/>
        <v>24381</v>
      </c>
      <c r="G25" s="176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4034</v>
      </c>
      <c r="U25" s="9">
        <f t="shared" si="9"/>
        <v>7417.93</v>
      </c>
      <c r="V25" s="10">
        <f t="shared" si="10"/>
        <v>9084</v>
      </c>
      <c r="W25" s="11">
        <f t="shared" si="11"/>
        <v>9084.07</v>
      </c>
      <c r="X25" s="12"/>
      <c r="Y25" s="12"/>
      <c r="Z25" s="13">
        <f t="shared" ref="Z25" si="25">ROUND(V25+W25,2)</f>
        <v>18168.07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18168.07</v>
      </c>
      <c r="AH25" s="19">
        <f t="shared" si="15"/>
        <v>9084.0349999999999</v>
      </c>
      <c r="AI25" s="3">
        <v>8</v>
      </c>
      <c r="AJ25" s="28" t="s">
        <v>31</v>
      </c>
      <c r="AK25" s="25" t="s">
        <v>118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3934</v>
      </c>
      <c r="BE25" s="2">
        <v>100</v>
      </c>
      <c r="BF25" s="2"/>
      <c r="BG25" s="2">
        <v>0</v>
      </c>
      <c r="BH25" s="8">
        <f t="shared" si="21"/>
        <v>4034</v>
      </c>
      <c r="BI25" s="22">
        <f t="shared" si="22"/>
        <v>7417.93</v>
      </c>
    </row>
    <row r="26" spans="1:61" s="29" customFormat="1" ht="23.1" customHeight="1" x14ac:dyDescent="0.35">
      <c r="A26" s="3"/>
      <c r="B26" s="31"/>
      <c r="C26" s="32" t="s">
        <v>28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28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35">
      <c r="A27" s="3">
        <v>9</v>
      </c>
      <c r="B27" s="28" t="s">
        <v>32</v>
      </c>
      <c r="C27" s="25" t="s">
        <v>27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110</v>
      </c>
      <c r="I27" s="2">
        <f t="shared" si="1"/>
        <v>14925</v>
      </c>
      <c r="J27" s="2">
        <f t="shared" si="2"/>
        <v>15035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15035</v>
      </c>
      <c r="P27" s="7">
        <v>0</v>
      </c>
      <c r="Q27" s="2">
        <f t="shared" si="5"/>
        <v>4182.91</v>
      </c>
      <c r="R27" s="2">
        <f t="shared" si="6"/>
        <v>200</v>
      </c>
      <c r="S27" s="2">
        <f t="shared" si="7"/>
        <v>375.87</v>
      </c>
      <c r="T27" s="8">
        <f t="shared" si="8"/>
        <v>2617</v>
      </c>
      <c r="U27" s="9">
        <f t="shared" si="9"/>
        <v>7375.78</v>
      </c>
      <c r="V27" s="10">
        <f t="shared" si="10"/>
        <v>3830</v>
      </c>
      <c r="W27" s="11">
        <f t="shared" si="11"/>
        <v>3829.2200000000003</v>
      </c>
      <c r="X27" s="12"/>
      <c r="Y27" s="12"/>
      <c r="Z27" s="13">
        <f t="shared" ref="Z27" si="26">ROUND(V27+W27,2)</f>
        <v>7659.22</v>
      </c>
      <c r="AA27" s="3">
        <v>9</v>
      </c>
      <c r="AB27" s="14">
        <f t="shared" si="12"/>
        <v>1804.2</v>
      </c>
      <c r="AC27" s="15">
        <v>0</v>
      </c>
      <c r="AD27" s="16">
        <v>100</v>
      </c>
      <c r="AE27" s="2">
        <f t="shared" si="13"/>
        <v>375.88</v>
      </c>
      <c r="AF27" s="17">
        <v>200</v>
      </c>
      <c r="AG27" s="18">
        <f t="shared" si="14"/>
        <v>7659.22</v>
      </c>
      <c r="AH27" s="19">
        <f t="shared" si="15"/>
        <v>3829.61</v>
      </c>
      <c r="AI27" s="3">
        <v>9</v>
      </c>
      <c r="AJ27" s="28" t="s">
        <v>32</v>
      </c>
      <c r="AK27" s="25" t="s">
        <v>27</v>
      </c>
      <c r="AL27" s="7">
        <f t="shared" si="16"/>
        <v>0</v>
      </c>
      <c r="AM27" s="15">
        <f t="shared" si="17"/>
        <v>1353.1499999999999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4182.91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375.87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7375.78</v>
      </c>
    </row>
    <row r="28" spans="1:61" s="29" customFormat="1" ht="23.1" customHeight="1" x14ac:dyDescent="0.35">
      <c r="A28" s="30"/>
      <c r="B28" s="28"/>
      <c r="C28" s="25" t="s">
        <v>33</v>
      </c>
      <c r="D28" s="2"/>
      <c r="E28" s="2"/>
      <c r="F28" s="2">
        <f t="shared" si="0"/>
        <v>0</v>
      </c>
      <c r="G28" s="2"/>
      <c r="H28" s="26" t="s">
        <v>179</v>
      </c>
      <c r="I28" s="2">
        <f t="shared" si="1"/>
        <v>0</v>
      </c>
      <c r="J28" s="2"/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33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35">
      <c r="A29" s="3">
        <v>10</v>
      </c>
      <c r="B29" s="28" t="s">
        <v>34</v>
      </c>
      <c r="C29" s="25" t="s">
        <v>27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34</v>
      </c>
      <c r="AK29" s="25" t="s">
        <v>27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35">
      <c r="A30" s="3"/>
      <c r="B30" s="31"/>
      <c r="C30" s="32" t="s">
        <v>28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28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35">
      <c r="A31" s="3">
        <v>11</v>
      </c>
      <c r="B31" s="28" t="s">
        <v>35</v>
      </c>
      <c r="C31" s="32" t="s">
        <v>27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0</v>
      </c>
      <c r="I31" s="2">
        <f t="shared" si="1"/>
        <v>14509</v>
      </c>
      <c r="J31" s="2">
        <f t="shared" si="2"/>
        <v>14509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14509</v>
      </c>
      <c r="P31" s="7">
        <v>0</v>
      </c>
      <c r="Q31" s="2">
        <f t="shared" si="5"/>
        <v>5219.33</v>
      </c>
      <c r="R31" s="2">
        <f t="shared" si="6"/>
        <v>200</v>
      </c>
      <c r="S31" s="2">
        <f t="shared" si="7"/>
        <v>362.72</v>
      </c>
      <c r="T31" s="8">
        <f t="shared" si="8"/>
        <v>3726.95</v>
      </c>
      <c r="U31" s="9">
        <f t="shared" si="9"/>
        <v>9509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1741.08</v>
      </c>
      <c r="AC31" s="15">
        <v>0</v>
      </c>
      <c r="AD31" s="16">
        <v>100</v>
      </c>
      <c r="AE31" s="2">
        <f t="shared" si="13"/>
        <v>362.73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35</v>
      </c>
      <c r="AK31" s="32" t="s">
        <v>27</v>
      </c>
      <c r="AL31" s="7">
        <f t="shared" si="16"/>
        <v>0</v>
      </c>
      <c r="AM31" s="15">
        <f t="shared" si="17"/>
        <v>1305.81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5219.33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362.72</v>
      </c>
      <c r="BB31" s="2">
        <v>0</v>
      </c>
      <c r="BC31" s="2">
        <v>3526.95</v>
      </c>
      <c r="BD31" s="2">
        <v>100</v>
      </c>
      <c r="BE31" s="2">
        <v>100</v>
      </c>
      <c r="BF31" s="2">
        <v>0</v>
      </c>
      <c r="BG31" s="2">
        <v>0</v>
      </c>
      <c r="BH31" s="8">
        <f t="shared" si="21"/>
        <v>3726.95</v>
      </c>
      <c r="BI31" s="22">
        <f t="shared" si="22"/>
        <v>9509</v>
      </c>
    </row>
    <row r="32" spans="1:61" s="29" customFormat="1" ht="23.1" customHeight="1" x14ac:dyDescent="0.35">
      <c r="A32" s="3"/>
      <c r="B32" s="28"/>
      <c r="C32" s="25" t="s">
        <v>36</v>
      </c>
      <c r="D32" s="2"/>
      <c r="E32" s="2"/>
      <c r="F32" s="2">
        <f t="shared" si="0"/>
        <v>0</v>
      </c>
      <c r="G32" s="2"/>
      <c r="H32" s="2"/>
      <c r="I32" s="2">
        <f t="shared" si="1"/>
        <v>0</v>
      </c>
      <c r="J32" s="2">
        <f t="shared" si="2"/>
        <v>0</v>
      </c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36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35">
      <c r="A33" s="3">
        <v>12</v>
      </c>
      <c r="B33" s="28" t="s">
        <v>131</v>
      </c>
      <c r="C33" s="25" t="s">
        <v>156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131</v>
      </c>
      <c r="AK33" s="25" t="s">
        <v>156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35">
      <c r="A34" s="30"/>
      <c r="B34" s="28"/>
      <c r="C34" s="25" t="s">
        <v>154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154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35">
      <c r="A35" s="3">
        <v>13</v>
      </c>
      <c r="B35" s="28" t="s">
        <v>132</v>
      </c>
      <c r="C35" s="25" t="s">
        <v>156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132</v>
      </c>
      <c r="AK35" s="25" t="s">
        <v>156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35">
      <c r="A36" s="3"/>
      <c r="B36" s="28"/>
      <c r="C36" s="25" t="s">
        <v>154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154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35">
      <c r="A37" s="3">
        <v>14</v>
      </c>
      <c r="B37" s="28" t="s">
        <v>37</v>
      </c>
      <c r="C37" s="25" t="s">
        <v>80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 t="shared" si="3"/>
        <v>2388.65</v>
      </c>
      <c r="L37" s="6">
        <v>2</v>
      </c>
      <c r="M37" s="6">
        <v>0</v>
      </c>
      <c r="N37" s="6">
        <v>0</v>
      </c>
      <c r="O37" s="2">
        <f>J37-K37</f>
        <v>34635.35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8821.25</v>
      </c>
      <c r="U37" s="9">
        <f t="shared" si="9"/>
        <v>19582.87</v>
      </c>
      <c r="V37" s="10">
        <f t="shared" si="10"/>
        <v>7526</v>
      </c>
      <c r="W37" s="11">
        <f t="shared" si="11"/>
        <v>7526.48</v>
      </c>
      <c r="X37" s="12"/>
      <c r="Y37" s="12"/>
      <c r="Z37" s="13">
        <f t="shared" ref="Z37" si="29">ROUND(V37+W37,2)</f>
        <v>15052.48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15052.48</v>
      </c>
      <c r="AH37" s="19">
        <f t="shared" si="15"/>
        <v>7526.24</v>
      </c>
      <c r="AI37" s="3">
        <v>14</v>
      </c>
      <c r="AJ37" s="28" t="s">
        <v>37</v>
      </c>
      <c r="AK37" s="25" t="s">
        <v>80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6732.5</v>
      </c>
      <c r="BE37" s="2">
        <v>100</v>
      </c>
      <c r="BF37" s="2"/>
      <c r="BG37" s="26">
        <v>0</v>
      </c>
      <c r="BH37" s="8">
        <f t="shared" si="21"/>
        <v>8821.25</v>
      </c>
      <c r="BI37" s="22">
        <f t="shared" si="22"/>
        <v>19582.870000000003</v>
      </c>
    </row>
    <row r="38" spans="1:61" s="29" customFormat="1" ht="23.1" customHeight="1" x14ac:dyDescent="0.3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35">
      <c r="A39" s="3">
        <v>15</v>
      </c>
      <c r="B39" s="28" t="s">
        <v>38</v>
      </c>
      <c r="C39" s="25" t="s">
        <v>58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38</v>
      </c>
      <c r="AK39" s="25" t="s">
        <v>58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3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35">
      <c r="A41" s="3">
        <v>16</v>
      </c>
      <c r="B41" s="31" t="s">
        <v>146</v>
      </c>
      <c r="C41" s="32" t="s">
        <v>153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146</v>
      </c>
      <c r="AK41" s="32" t="s">
        <v>153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35">
      <c r="A42" s="3"/>
      <c r="B42" s="31"/>
      <c r="C42" s="32" t="s">
        <v>157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157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35">
      <c r="A43" s="3">
        <v>17</v>
      </c>
      <c r="B43" s="28" t="s">
        <v>39</v>
      </c>
      <c r="C43" s="5" t="s">
        <v>27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0</v>
      </c>
      <c r="L43" s="6">
        <v>0</v>
      </c>
      <c r="M43" s="6">
        <v>0</v>
      </c>
      <c r="N43" s="6">
        <v>0</v>
      </c>
      <c r="O43" s="2">
        <f t="shared" si="4"/>
        <v>54010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2200</v>
      </c>
      <c r="U43" s="9">
        <f t="shared" si="9"/>
        <v>23315.91</v>
      </c>
      <c r="V43" s="10">
        <f t="shared" si="10"/>
        <v>15347</v>
      </c>
      <c r="W43" s="11">
        <f t="shared" si="11"/>
        <v>15347.09</v>
      </c>
      <c r="X43" s="12"/>
      <c r="Y43" s="12"/>
      <c r="Z43" s="13">
        <f t="shared" ref="Z43" si="32">ROUND(V43+W43,2)</f>
        <v>30694.09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30694.09</v>
      </c>
      <c r="AH43" s="19">
        <f t="shared" si="15"/>
        <v>15347.045</v>
      </c>
      <c r="AI43" s="3">
        <v>17</v>
      </c>
      <c r="AJ43" s="28" t="s">
        <v>39</v>
      </c>
      <c r="AK43" s="5" t="s">
        <v>27</v>
      </c>
      <c r="AL43" s="7">
        <f t="shared" si="16"/>
        <v>5028.4399999999996</v>
      </c>
      <c r="AM43" s="15">
        <f t="shared" si="17"/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2100</v>
      </c>
      <c r="BF43" s="2">
        <v>0</v>
      </c>
      <c r="BG43" s="2"/>
      <c r="BH43" s="8">
        <f t="shared" si="21"/>
        <v>2200</v>
      </c>
      <c r="BI43" s="22">
        <f t="shared" si="22"/>
        <v>23315.91</v>
      </c>
    </row>
    <row r="44" spans="1:61" s="23" customFormat="1" ht="23.1" customHeight="1" x14ac:dyDescent="0.35">
      <c r="A44" s="3"/>
      <c r="B44" s="28"/>
      <c r="C44" s="25" t="s">
        <v>40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40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35">
      <c r="A45" s="3">
        <v>18</v>
      </c>
      <c r="B45" s="28" t="s">
        <v>133</v>
      </c>
      <c r="C45" s="25" t="s">
        <v>153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133</v>
      </c>
      <c r="AK45" s="25" t="s">
        <v>153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35">
      <c r="A46" s="30"/>
      <c r="B46" s="28"/>
      <c r="C46" s="25" t="s">
        <v>158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158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35">
      <c r="A47" s="3">
        <v>19</v>
      </c>
      <c r="B47" s="28" t="s">
        <v>134</v>
      </c>
      <c r="C47" s="25" t="s">
        <v>153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134</v>
      </c>
      <c r="AK47" s="25" t="s">
        <v>153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35">
      <c r="A48" s="3"/>
      <c r="B48" s="28"/>
      <c r="C48" s="25" t="s">
        <v>159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159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35">
      <c r="A49" s="3">
        <v>20</v>
      </c>
      <c r="B49" s="28" t="s">
        <v>135</v>
      </c>
      <c r="C49" s="25" t="s">
        <v>153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135</v>
      </c>
      <c r="AK49" s="25" t="s">
        <v>153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35">
      <c r="A50" s="3"/>
      <c r="B50" s="28"/>
      <c r="C50" s="25" t="s">
        <v>154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154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35">
      <c r="A51" s="3">
        <v>21</v>
      </c>
      <c r="B51" s="28" t="s">
        <v>83</v>
      </c>
      <c r="C51" s="25" t="s">
        <v>84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200</v>
      </c>
      <c r="U51" s="9">
        <f t="shared" si="9"/>
        <v>24303.599999999999</v>
      </c>
      <c r="V51" s="10">
        <f t="shared" si="10"/>
        <v>7952</v>
      </c>
      <c r="W51" s="11">
        <f t="shared" si="11"/>
        <v>7952.4000000000015</v>
      </c>
      <c r="X51" s="12"/>
      <c r="Y51" s="12"/>
      <c r="Z51" s="13">
        <f t="shared" ref="Z51" si="33">ROUND(V51+W51,2)</f>
        <v>15904.4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15904.400000000001</v>
      </c>
      <c r="AH51" s="19">
        <f t="shared" si="15"/>
        <v>7952.2000000000007</v>
      </c>
      <c r="AI51" s="3">
        <v>21</v>
      </c>
      <c r="AJ51" s="28" t="s">
        <v>83</v>
      </c>
      <c r="AK51" s="25" t="s">
        <v>84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0</v>
      </c>
      <c r="BD51" s="2">
        <v>100</v>
      </c>
      <c r="BE51" s="2">
        <v>100</v>
      </c>
      <c r="BF51" s="2">
        <v>0</v>
      </c>
      <c r="BG51" s="2">
        <v>0</v>
      </c>
      <c r="BH51" s="8">
        <f t="shared" si="21"/>
        <v>200</v>
      </c>
      <c r="BI51" s="22">
        <f t="shared" si="22"/>
        <v>24303.600000000002</v>
      </c>
    </row>
    <row r="52" spans="1:61" s="29" customFormat="1" ht="23.1" customHeight="1" x14ac:dyDescent="0.35">
      <c r="A52" s="30"/>
      <c r="B52" s="28"/>
      <c r="C52" s="25" t="s">
        <v>85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85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35">
      <c r="A53" s="3">
        <v>22</v>
      </c>
      <c r="B53" s="4" t="s">
        <v>41</v>
      </c>
      <c r="C53" s="5" t="s">
        <v>42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41</v>
      </c>
      <c r="AK53" s="5" t="s">
        <v>42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35">
      <c r="A54" s="3"/>
      <c r="B54" s="28"/>
      <c r="C54" s="25" t="s">
        <v>43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ref="J54:J56" si="35">I54</f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43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35">
      <c r="A55" s="3">
        <v>23</v>
      </c>
      <c r="B55" s="28" t="s">
        <v>44</v>
      </c>
      <c r="C55" s="25" t="s">
        <v>27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6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44</v>
      </c>
      <c r="AK55" s="25" t="s">
        <v>27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35">
      <c r="A56" s="3"/>
      <c r="B56" s="31"/>
      <c r="C56" s="32" t="s">
        <v>36</v>
      </c>
      <c r="D56" s="2"/>
      <c r="E56" s="2"/>
      <c r="F56" s="2">
        <f t="shared" si="0"/>
        <v>0</v>
      </c>
      <c r="G56" s="2"/>
      <c r="H56" s="26" t="s">
        <v>168</v>
      </c>
      <c r="I56" s="2">
        <f t="shared" si="1"/>
        <v>0</v>
      </c>
      <c r="J56" s="2">
        <f t="shared" si="35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36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35">
      <c r="A57" s="3">
        <v>24</v>
      </c>
      <c r="B57" s="31" t="s">
        <v>147</v>
      </c>
      <c r="C57" s="32" t="s">
        <v>153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>F57+G57+H57</f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147</v>
      </c>
      <c r="AK57" s="32" t="s">
        <v>153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35">
      <c r="A58" s="30"/>
      <c r="B58" s="31"/>
      <c r="C58" s="32" t="s">
        <v>159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ref="J58:J121" si="37">F58+G58+H58</f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159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35">
      <c r="A59" s="3">
        <v>25</v>
      </c>
      <c r="B59" s="4" t="s">
        <v>45</v>
      </c>
      <c r="C59" s="25" t="s">
        <v>46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0</v>
      </c>
      <c r="I59" s="2">
        <f t="shared" si="1"/>
        <v>15852</v>
      </c>
      <c r="J59" s="2">
        <f t="shared" si="37"/>
        <v>15852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15852</v>
      </c>
      <c r="P59" s="7">
        <v>0</v>
      </c>
      <c r="Q59" s="2">
        <f t="shared" si="5"/>
        <v>4968.8799999999992</v>
      </c>
      <c r="R59" s="2">
        <f t="shared" si="6"/>
        <v>200</v>
      </c>
      <c r="S59" s="2">
        <f t="shared" si="7"/>
        <v>396.3</v>
      </c>
      <c r="T59" s="8">
        <f t="shared" si="8"/>
        <v>200</v>
      </c>
      <c r="U59" s="9">
        <f t="shared" si="9"/>
        <v>5765.18</v>
      </c>
      <c r="V59" s="10">
        <f t="shared" si="10"/>
        <v>5043</v>
      </c>
      <c r="W59" s="11">
        <f t="shared" si="11"/>
        <v>5043.82</v>
      </c>
      <c r="X59" s="12"/>
      <c r="Y59" s="12"/>
      <c r="Z59" s="13">
        <f t="shared" ref="Z59" si="38">ROUND(V59+W59,2)</f>
        <v>10086.82</v>
      </c>
      <c r="AA59" s="3">
        <v>25</v>
      </c>
      <c r="AB59" s="14">
        <f t="shared" si="12"/>
        <v>1902.24</v>
      </c>
      <c r="AC59" s="15">
        <v>0</v>
      </c>
      <c r="AD59" s="16">
        <v>100</v>
      </c>
      <c r="AE59" s="2">
        <f t="shared" si="13"/>
        <v>396.3</v>
      </c>
      <c r="AF59" s="17">
        <v>200</v>
      </c>
      <c r="AG59" s="18">
        <f t="shared" si="14"/>
        <v>10086.82</v>
      </c>
      <c r="AH59" s="19">
        <f t="shared" si="15"/>
        <v>5043.41</v>
      </c>
      <c r="AI59" s="3">
        <v>25</v>
      </c>
      <c r="AJ59" s="4" t="s">
        <v>45</v>
      </c>
      <c r="AK59" s="25" t="s">
        <v>46</v>
      </c>
      <c r="AL59" s="7">
        <f t="shared" si="16"/>
        <v>0</v>
      </c>
      <c r="AM59" s="15">
        <f t="shared" si="17"/>
        <v>1426.6799999999998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4968.8799999999992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396.3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5765.1799999999994</v>
      </c>
    </row>
    <row r="60" spans="1:61" s="29" customFormat="1" ht="23.1" customHeight="1" x14ac:dyDescent="0.35">
      <c r="A60" s="3"/>
      <c r="B60" s="31"/>
      <c r="C60" s="32"/>
      <c r="D60" s="2"/>
      <c r="E60" s="2"/>
      <c r="F60" s="2">
        <f t="shared" si="0"/>
        <v>0</v>
      </c>
      <c r="G60" s="2"/>
      <c r="H60" s="2"/>
      <c r="I60" s="2">
        <f t="shared" si="1"/>
        <v>0</v>
      </c>
      <c r="J60" s="2">
        <f t="shared" si="37"/>
        <v>0</v>
      </c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35">
      <c r="A61" s="3">
        <v>26</v>
      </c>
      <c r="B61" s="28" t="s">
        <v>47</v>
      </c>
      <c r="C61" s="25" t="s">
        <v>119</v>
      </c>
      <c r="D61" s="177">
        <v>27000</v>
      </c>
      <c r="E61" s="176">
        <v>1512</v>
      </c>
      <c r="F61" s="2">
        <f t="shared" si="0"/>
        <v>28512</v>
      </c>
      <c r="G61" s="176">
        <v>1512</v>
      </c>
      <c r="H61" s="2">
        <v>0</v>
      </c>
      <c r="I61" s="2">
        <f t="shared" si="1"/>
        <v>30024</v>
      </c>
      <c r="J61" s="2">
        <f t="shared" si="37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100</v>
      </c>
      <c r="U61" s="9">
        <f t="shared" si="9"/>
        <v>5885.01</v>
      </c>
      <c r="V61" s="10">
        <f t="shared" si="10"/>
        <v>12069</v>
      </c>
      <c r="W61" s="11">
        <f t="shared" si="11"/>
        <v>12069.989999999998</v>
      </c>
      <c r="X61" s="12"/>
      <c r="Y61" s="12"/>
      <c r="Z61" s="13">
        <f t="shared" ref="Z61" si="39">ROUND(V61+W61,2)</f>
        <v>24138.99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24138.989999999998</v>
      </c>
      <c r="AH61" s="19">
        <f t="shared" si="15"/>
        <v>12069.494999999999</v>
      </c>
      <c r="AI61" s="3">
        <v>26</v>
      </c>
      <c r="AJ61" s="28" t="s">
        <v>47</v>
      </c>
      <c r="AK61" s="25" t="s">
        <v>119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/>
      <c r="BD61" s="2">
        <v>0</v>
      </c>
      <c r="BE61" s="2">
        <v>100</v>
      </c>
      <c r="BF61" s="2"/>
      <c r="BG61" s="2">
        <v>0</v>
      </c>
      <c r="BH61" s="8">
        <f t="shared" si="21"/>
        <v>100</v>
      </c>
      <c r="BI61" s="22">
        <f t="shared" si="22"/>
        <v>5885.01</v>
      </c>
    </row>
    <row r="62" spans="1:61" s="29" customFormat="1" ht="23.1" customHeight="1" x14ac:dyDescent="0.35">
      <c r="A62" s="3"/>
      <c r="B62" s="31"/>
      <c r="C62" s="32" t="s">
        <v>28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37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28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35">
      <c r="A63" s="3">
        <v>27</v>
      </c>
      <c r="B63" s="28" t="s">
        <v>121</v>
      </c>
      <c r="C63" s="25" t="s">
        <v>27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37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40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121</v>
      </c>
      <c r="AK63" s="25" t="s">
        <v>27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35">
      <c r="A64" s="30"/>
      <c r="B64" s="28" t="s">
        <v>120</v>
      </c>
      <c r="C64" s="25" t="s">
        <v>49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37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120</v>
      </c>
      <c r="AK64" s="25" t="s">
        <v>49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35">
      <c r="A65" s="3">
        <v>28</v>
      </c>
      <c r="B65" s="28" t="s">
        <v>148</v>
      </c>
      <c r="C65" s="25" t="s">
        <v>160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37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148</v>
      </c>
      <c r="AK65" s="25" t="s">
        <v>160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35">
      <c r="A66" s="3"/>
      <c r="B66" s="28"/>
      <c r="C66" s="25" t="s">
        <v>49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37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49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35">
      <c r="A67" s="3">
        <v>29</v>
      </c>
      <c r="B67" s="28" t="s">
        <v>50</v>
      </c>
      <c r="C67" s="32" t="s">
        <v>27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37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41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50</v>
      </c>
      <c r="AK67" s="32" t="s">
        <v>27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35">
      <c r="A68" s="3"/>
      <c r="B68" s="28"/>
      <c r="C68" s="25" t="s">
        <v>36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37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36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35">
      <c r="A69" s="3">
        <v>30</v>
      </c>
      <c r="B69" s="28" t="s">
        <v>149</v>
      </c>
      <c r="C69" s="25" t="s">
        <v>153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37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1706.1299999999999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2593.33</v>
      </c>
      <c r="V69" s="10">
        <f t="shared" si="10"/>
        <v>8182</v>
      </c>
      <c r="W69" s="11">
        <f t="shared" si="11"/>
        <v>8181.67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16363.67</v>
      </c>
      <c r="AH69" s="19">
        <f t="shared" si="15"/>
        <v>8181.835</v>
      </c>
      <c r="AI69" s="3">
        <v>30</v>
      </c>
      <c r="AJ69" s="28" t="s">
        <v>149</v>
      </c>
      <c r="AK69" s="25" t="s">
        <v>153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1706.1299999999999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2593.33</v>
      </c>
    </row>
    <row r="70" spans="1:61" s="29" customFormat="1" ht="23.1" customHeight="1" x14ac:dyDescent="0.35">
      <c r="A70" s="30"/>
      <c r="B70" s="28"/>
      <c r="C70" s="25" t="s">
        <v>154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37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154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35">
      <c r="A71" s="3">
        <v>31</v>
      </c>
      <c r="B71" s="28" t="s">
        <v>150</v>
      </c>
      <c r="C71" s="25" t="s">
        <v>161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37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150</v>
      </c>
      <c r="AK71" s="25" t="s">
        <v>161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35">
      <c r="A72" s="3"/>
      <c r="B72" s="28"/>
      <c r="C72" s="25" t="s">
        <v>162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37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162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35">
      <c r="A73" s="3">
        <v>32</v>
      </c>
      <c r="B73" s="28" t="s">
        <v>151</v>
      </c>
      <c r="C73" s="25" t="s">
        <v>156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37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151</v>
      </c>
      <c r="AK73" s="25" t="s">
        <v>156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35">
      <c r="A74" s="3"/>
      <c r="B74" s="28"/>
      <c r="C74" s="25" t="s">
        <v>163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37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163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35">
      <c r="A75" s="3">
        <v>33</v>
      </c>
      <c r="B75" s="28" t="s">
        <v>129</v>
      </c>
      <c r="C75" s="25" t="s">
        <v>51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37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2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129</v>
      </c>
      <c r="AK75" s="25" t="s">
        <v>51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35">
      <c r="A76" s="30"/>
      <c r="B76" s="28"/>
      <c r="C76" s="32" t="s">
        <v>130</v>
      </c>
      <c r="D76" s="2"/>
      <c r="E76" s="2"/>
      <c r="F76" s="2">
        <f t="shared" ref="F76:F123" si="43">SUM(D76:E76)</f>
        <v>0</v>
      </c>
      <c r="G76" s="2"/>
      <c r="H76" s="2"/>
      <c r="I76" s="2">
        <f t="shared" ref="I76:I123" si="44">SUM(F76+G76)</f>
        <v>0</v>
      </c>
      <c r="J76" s="2">
        <f t="shared" si="37"/>
        <v>0</v>
      </c>
      <c r="K76" s="111">
        <f t="shared" ref="K76:K124" si="45">ROUND(J76/8/31/60*(N76+M76*60+L76*8*60),2)</f>
        <v>0</v>
      </c>
      <c r="L76" s="6"/>
      <c r="M76" s="6"/>
      <c r="N76" s="6"/>
      <c r="O76" s="2">
        <f t="shared" ref="O76:O122" si="46">J76-K76</f>
        <v>0</v>
      </c>
      <c r="P76" s="7"/>
      <c r="Q76" s="2">
        <f t="shared" ref="Q76:Q124" si="47">SUM(AM76:AU76)</f>
        <v>0</v>
      </c>
      <c r="R76" s="2">
        <f t="shared" ref="R76:R124" si="48">SUM(AW76:AY76)</f>
        <v>0</v>
      </c>
      <c r="S76" s="2">
        <f t="shared" ref="S76:S124" si="49">BA76</f>
        <v>0</v>
      </c>
      <c r="T76" s="8">
        <f t="shared" ref="T76:T124" si="50">SUM(BB76:BG76)</f>
        <v>0</v>
      </c>
      <c r="U76" s="9">
        <f t="shared" ref="U76:U124" si="51">ROUND(P76+Q76+R76+S76+T76,2)</f>
        <v>0</v>
      </c>
      <c r="V76" s="10">
        <f t="shared" ref="V76:V124" si="52">ROUND(AH76,0)</f>
        <v>0</v>
      </c>
      <c r="W76" s="11">
        <f t="shared" ref="W76:W124" si="53">(AG76-V76)</f>
        <v>0</v>
      </c>
      <c r="X76" s="12"/>
      <c r="Y76" s="12"/>
      <c r="Z76" s="13"/>
      <c r="AA76" s="30"/>
      <c r="AB76" s="14">
        <f t="shared" ref="AB76:AB124" si="54">J76*12%</f>
        <v>0</v>
      </c>
      <c r="AC76" s="2"/>
      <c r="AD76" s="16"/>
      <c r="AE76" s="2">
        <f t="shared" ref="AE76:AE124" si="55">ROUNDUP(J76*5%/2,2)</f>
        <v>0</v>
      </c>
      <c r="AF76" s="27"/>
      <c r="AG76" s="18">
        <f t="shared" ref="AG76:AG124" si="56">+O76-U76</f>
        <v>0</v>
      </c>
      <c r="AH76" s="19">
        <f t="shared" ref="AH76:AH124" si="57">(+O76-U76)/2</f>
        <v>0</v>
      </c>
      <c r="AI76" s="30"/>
      <c r="AJ76" s="28"/>
      <c r="AK76" s="32" t="s">
        <v>130</v>
      </c>
      <c r="AL76" s="7">
        <f t="shared" ref="AL76:AL123" si="58">P76</f>
        <v>0</v>
      </c>
      <c r="AM76" s="15">
        <f t="shared" ref="AM76:AM124" si="59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60">SUM(AM76:AU76)</f>
        <v>0</v>
      </c>
      <c r="AW76" s="21"/>
      <c r="AX76" s="21"/>
      <c r="AY76" s="2"/>
      <c r="AZ76" s="2">
        <f t="shared" ref="AZ76:AZ124" si="61">SUM(AW76:AY76)</f>
        <v>0</v>
      </c>
      <c r="BA76" s="2">
        <f t="shared" ref="BA76:BA124" si="62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3">SUM(BB76:BG76)</f>
        <v>0</v>
      </c>
      <c r="BI76" s="22">
        <f t="shared" ref="BI76:BI124" si="64">AL76+AV76+AZ76+BA76+BH76</f>
        <v>0</v>
      </c>
    </row>
    <row r="77" spans="1:61" s="23" customFormat="1" ht="23.1" customHeight="1" x14ac:dyDescent="0.35">
      <c r="A77" s="3">
        <v>34</v>
      </c>
      <c r="B77" s="28" t="s">
        <v>52</v>
      </c>
      <c r="C77" s="25" t="s">
        <v>111</v>
      </c>
      <c r="D77" s="2">
        <v>36619</v>
      </c>
      <c r="E77" s="2">
        <v>1794</v>
      </c>
      <c r="F77" s="2">
        <f t="shared" si="43"/>
        <v>38413</v>
      </c>
      <c r="G77" s="2">
        <v>1795</v>
      </c>
      <c r="H77" s="2">
        <v>0</v>
      </c>
      <c r="I77" s="2">
        <f t="shared" si="44"/>
        <v>40208</v>
      </c>
      <c r="J77" s="2">
        <f t="shared" si="37"/>
        <v>40208</v>
      </c>
      <c r="K77" s="111">
        <f t="shared" si="45"/>
        <v>0</v>
      </c>
      <c r="L77" s="6">
        <v>0</v>
      </c>
      <c r="M77" s="6">
        <v>0</v>
      </c>
      <c r="N77" s="6">
        <v>0</v>
      </c>
      <c r="O77" s="2">
        <f t="shared" si="46"/>
        <v>40208</v>
      </c>
      <c r="P77" s="7">
        <v>2285.15</v>
      </c>
      <c r="Q77" s="2">
        <f t="shared" si="47"/>
        <v>5923.01</v>
      </c>
      <c r="R77" s="2">
        <f t="shared" si="48"/>
        <v>200</v>
      </c>
      <c r="S77" s="2">
        <f t="shared" si="49"/>
        <v>1005.2</v>
      </c>
      <c r="T77" s="8">
        <f t="shared" si="50"/>
        <v>17966.07</v>
      </c>
      <c r="U77" s="9">
        <f t="shared" si="51"/>
        <v>27379.43</v>
      </c>
      <c r="V77" s="10">
        <f t="shared" si="52"/>
        <v>6414</v>
      </c>
      <c r="W77" s="11">
        <f t="shared" si="53"/>
        <v>6414.57</v>
      </c>
      <c r="X77" s="12"/>
      <c r="Y77" s="12"/>
      <c r="Z77" s="13">
        <f t="shared" ref="Z77" si="65">ROUND(V77+W77,2)</f>
        <v>12828.57</v>
      </c>
      <c r="AA77" s="3">
        <v>34</v>
      </c>
      <c r="AB77" s="14">
        <f t="shared" si="54"/>
        <v>4824.96</v>
      </c>
      <c r="AC77" s="15">
        <v>0</v>
      </c>
      <c r="AD77" s="2">
        <v>100</v>
      </c>
      <c r="AE77" s="2">
        <f t="shared" si="55"/>
        <v>1005.2</v>
      </c>
      <c r="AF77" s="17">
        <v>200</v>
      </c>
      <c r="AG77" s="18">
        <f t="shared" si="56"/>
        <v>12828.57</v>
      </c>
      <c r="AH77" s="19">
        <f t="shared" si="57"/>
        <v>6414.2849999999999</v>
      </c>
      <c r="AI77" s="3">
        <v>34</v>
      </c>
      <c r="AJ77" s="28" t="s">
        <v>52</v>
      </c>
      <c r="AK77" s="25" t="s">
        <v>111</v>
      </c>
      <c r="AL77" s="7">
        <f t="shared" si="58"/>
        <v>2285.15</v>
      </c>
      <c r="AM77" s="15">
        <f t="shared" si="59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60"/>
        <v>5923.01</v>
      </c>
      <c r="AW77" s="21">
        <v>200</v>
      </c>
      <c r="AX77" s="21"/>
      <c r="AY77" s="2">
        <v>0</v>
      </c>
      <c r="AZ77" s="2">
        <f t="shared" si="61"/>
        <v>200</v>
      </c>
      <c r="BA77" s="2">
        <f t="shared" si="62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3"/>
        <v>17966.07</v>
      </c>
      <c r="BI77" s="22">
        <f t="shared" si="64"/>
        <v>27379.43</v>
      </c>
    </row>
    <row r="78" spans="1:61" s="29" customFormat="1" ht="23.1" customHeight="1" x14ac:dyDescent="0.35">
      <c r="A78" s="3"/>
      <c r="B78" s="28"/>
      <c r="C78" s="32"/>
      <c r="D78" s="2"/>
      <c r="E78" s="2"/>
      <c r="F78" s="2">
        <f t="shared" si="43"/>
        <v>0</v>
      </c>
      <c r="G78" s="2"/>
      <c r="H78" s="2"/>
      <c r="I78" s="2">
        <f t="shared" si="44"/>
        <v>0</v>
      </c>
      <c r="J78" s="2">
        <f t="shared" si="37"/>
        <v>0</v>
      </c>
      <c r="K78" s="111">
        <f t="shared" si="45"/>
        <v>0</v>
      </c>
      <c r="L78" s="6"/>
      <c r="M78" s="6"/>
      <c r="N78" s="6"/>
      <c r="O78" s="2">
        <f t="shared" si="46"/>
        <v>0</v>
      </c>
      <c r="P78" s="7"/>
      <c r="Q78" s="2">
        <f t="shared" si="47"/>
        <v>0</v>
      </c>
      <c r="R78" s="2">
        <f t="shared" si="48"/>
        <v>0</v>
      </c>
      <c r="S78" s="2">
        <f t="shared" si="49"/>
        <v>0</v>
      </c>
      <c r="T78" s="8">
        <f t="shared" si="50"/>
        <v>0</v>
      </c>
      <c r="U78" s="9">
        <f t="shared" si="51"/>
        <v>0</v>
      </c>
      <c r="V78" s="10">
        <f t="shared" si="52"/>
        <v>0</v>
      </c>
      <c r="W78" s="11">
        <f t="shared" si="53"/>
        <v>0</v>
      </c>
      <c r="X78" s="12"/>
      <c r="Y78" s="12"/>
      <c r="Z78" s="13"/>
      <c r="AA78" s="3"/>
      <c r="AB78" s="14">
        <f t="shared" si="54"/>
        <v>0</v>
      </c>
      <c r="AC78" s="2"/>
      <c r="AD78" s="2">
        <f>J78*1%</f>
        <v>0</v>
      </c>
      <c r="AE78" s="2">
        <f t="shared" si="55"/>
        <v>0</v>
      </c>
      <c r="AF78" s="27"/>
      <c r="AG78" s="18">
        <f t="shared" si="56"/>
        <v>0</v>
      </c>
      <c r="AH78" s="19">
        <f t="shared" si="57"/>
        <v>0</v>
      </c>
      <c r="AI78" s="3"/>
      <c r="AJ78" s="28"/>
      <c r="AK78" s="32"/>
      <c r="AL78" s="7">
        <f t="shared" si="58"/>
        <v>0</v>
      </c>
      <c r="AM78" s="15">
        <f t="shared" si="59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60"/>
        <v>0</v>
      </c>
      <c r="AW78" s="21"/>
      <c r="AX78" s="21"/>
      <c r="AY78" s="2"/>
      <c r="AZ78" s="2">
        <f t="shared" si="61"/>
        <v>0</v>
      </c>
      <c r="BA78" s="2">
        <f t="shared" si="62"/>
        <v>0</v>
      </c>
      <c r="BB78" s="2"/>
      <c r="BC78" s="2"/>
      <c r="BD78" s="2"/>
      <c r="BE78" s="2"/>
      <c r="BF78" s="2"/>
      <c r="BG78" s="2"/>
      <c r="BH78" s="8">
        <f t="shared" si="63"/>
        <v>0</v>
      </c>
      <c r="BI78" s="22">
        <f t="shared" si="64"/>
        <v>0</v>
      </c>
    </row>
    <row r="79" spans="1:61" s="29" customFormat="1" ht="23.1" customHeight="1" x14ac:dyDescent="0.35">
      <c r="A79" s="3">
        <v>35</v>
      </c>
      <c r="B79" s="28" t="s">
        <v>136</v>
      </c>
      <c r="C79" s="32" t="s">
        <v>164</v>
      </c>
      <c r="D79" s="2">
        <v>29165</v>
      </c>
      <c r="E79" s="2">
        <v>1540</v>
      </c>
      <c r="F79" s="2">
        <f t="shared" si="43"/>
        <v>30705</v>
      </c>
      <c r="G79" s="2">
        <v>1540</v>
      </c>
      <c r="H79" s="2"/>
      <c r="I79" s="2">
        <f t="shared" si="44"/>
        <v>32245</v>
      </c>
      <c r="J79" s="2">
        <f t="shared" si="37"/>
        <v>32245</v>
      </c>
      <c r="K79" s="111">
        <f t="shared" si="45"/>
        <v>0</v>
      </c>
      <c r="L79" s="6">
        <v>0</v>
      </c>
      <c r="M79" s="6">
        <v>0</v>
      </c>
      <c r="N79" s="6">
        <v>0</v>
      </c>
      <c r="O79" s="2">
        <f t="shared" si="46"/>
        <v>32245</v>
      </c>
      <c r="P79" s="7">
        <v>1125.52</v>
      </c>
      <c r="Q79" s="2">
        <f t="shared" si="47"/>
        <v>2902.0499999999997</v>
      </c>
      <c r="R79" s="2">
        <f t="shared" si="48"/>
        <v>200</v>
      </c>
      <c r="S79" s="2">
        <f t="shared" si="49"/>
        <v>806.12</v>
      </c>
      <c r="T79" s="8">
        <f t="shared" si="50"/>
        <v>213.28</v>
      </c>
      <c r="U79" s="9">
        <f t="shared" si="51"/>
        <v>5246.97</v>
      </c>
      <c r="V79" s="10">
        <f t="shared" si="52"/>
        <v>13499</v>
      </c>
      <c r="W79" s="11">
        <f t="shared" si="53"/>
        <v>13499.029999999999</v>
      </c>
      <c r="X79" s="12"/>
      <c r="Y79" s="12"/>
      <c r="Z79" s="13"/>
      <c r="AA79" s="3">
        <v>35</v>
      </c>
      <c r="AB79" s="14">
        <f t="shared" si="54"/>
        <v>3869.3999999999996</v>
      </c>
      <c r="AC79" s="15"/>
      <c r="AD79" s="16">
        <v>100</v>
      </c>
      <c r="AE79" s="2">
        <f t="shared" si="55"/>
        <v>806.13</v>
      </c>
      <c r="AF79" s="17">
        <v>200</v>
      </c>
      <c r="AG79" s="18">
        <f t="shared" si="56"/>
        <v>26998.03</v>
      </c>
      <c r="AH79" s="19">
        <f t="shared" si="57"/>
        <v>13499.014999999999</v>
      </c>
      <c r="AI79" s="3">
        <v>35</v>
      </c>
      <c r="AJ79" s="28" t="s">
        <v>136</v>
      </c>
      <c r="AK79" s="32" t="s">
        <v>164</v>
      </c>
      <c r="AL79" s="7">
        <f t="shared" si="58"/>
        <v>1125.52</v>
      </c>
      <c r="AM79" s="15">
        <f t="shared" si="59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60"/>
        <v>2902.0499999999997</v>
      </c>
      <c r="AW79" s="21">
        <v>200</v>
      </c>
      <c r="AX79" s="21"/>
      <c r="AY79" s="2"/>
      <c r="AZ79" s="2">
        <f t="shared" si="61"/>
        <v>200</v>
      </c>
      <c r="BA79" s="2">
        <f t="shared" si="62"/>
        <v>806.12</v>
      </c>
      <c r="BB79" s="2"/>
      <c r="BC79" s="2"/>
      <c r="BD79" s="2"/>
      <c r="BE79" s="2">
        <v>213.28</v>
      </c>
      <c r="BF79" s="2"/>
      <c r="BG79" s="2"/>
      <c r="BH79" s="8">
        <f t="shared" si="63"/>
        <v>213.28</v>
      </c>
      <c r="BI79" s="22">
        <f t="shared" si="64"/>
        <v>5246.9699999999993</v>
      </c>
    </row>
    <row r="80" spans="1:61" s="29" customFormat="1" ht="23.1" customHeight="1" x14ac:dyDescent="0.35">
      <c r="A80" s="3"/>
      <c r="B80" s="28"/>
      <c r="C80" s="32" t="s">
        <v>165</v>
      </c>
      <c r="D80" s="2"/>
      <c r="E80" s="2"/>
      <c r="F80" s="2">
        <f t="shared" si="43"/>
        <v>0</v>
      </c>
      <c r="G80" s="2"/>
      <c r="H80" s="2"/>
      <c r="I80" s="2">
        <f t="shared" si="44"/>
        <v>0</v>
      </c>
      <c r="J80" s="2">
        <f t="shared" si="37"/>
        <v>0</v>
      </c>
      <c r="K80" s="111">
        <f t="shared" si="45"/>
        <v>0</v>
      </c>
      <c r="L80" s="6"/>
      <c r="M80" s="6"/>
      <c r="N80" s="6"/>
      <c r="O80" s="2">
        <f t="shared" si="46"/>
        <v>0</v>
      </c>
      <c r="P80" s="7"/>
      <c r="Q80" s="2">
        <f t="shared" si="47"/>
        <v>0</v>
      </c>
      <c r="R80" s="2">
        <f t="shared" si="48"/>
        <v>0</v>
      </c>
      <c r="S80" s="2">
        <f t="shared" si="49"/>
        <v>0</v>
      </c>
      <c r="T80" s="8">
        <f t="shared" si="50"/>
        <v>0</v>
      </c>
      <c r="U80" s="9">
        <f t="shared" si="51"/>
        <v>0</v>
      </c>
      <c r="V80" s="10">
        <f t="shared" si="52"/>
        <v>0</v>
      </c>
      <c r="W80" s="11">
        <f t="shared" si="53"/>
        <v>0</v>
      </c>
      <c r="X80" s="12"/>
      <c r="Y80" s="12"/>
      <c r="Z80" s="13"/>
      <c r="AA80" s="3"/>
      <c r="AB80" s="14">
        <f t="shared" si="54"/>
        <v>0</v>
      </c>
      <c r="AC80" s="15"/>
      <c r="AD80" s="33"/>
      <c r="AE80" s="2">
        <f t="shared" si="55"/>
        <v>0</v>
      </c>
      <c r="AF80" s="27"/>
      <c r="AG80" s="18">
        <f t="shared" si="56"/>
        <v>0</v>
      </c>
      <c r="AH80" s="19">
        <f t="shared" si="57"/>
        <v>0</v>
      </c>
      <c r="AI80" s="3"/>
      <c r="AJ80" s="28"/>
      <c r="AK80" s="32" t="s">
        <v>165</v>
      </c>
      <c r="AL80" s="7">
        <f t="shared" si="58"/>
        <v>0</v>
      </c>
      <c r="AM80" s="15">
        <f t="shared" si="59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60"/>
        <v>0</v>
      </c>
      <c r="AW80" s="21"/>
      <c r="AX80" s="21"/>
      <c r="AY80" s="2"/>
      <c r="AZ80" s="2">
        <f t="shared" si="61"/>
        <v>0</v>
      </c>
      <c r="BA80" s="2">
        <f t="shared" si="62"/>
        <v>0</v>
      </c>
      <c r="BB80" s="2"/>
      <c r="BC80" s="2"/>
      <c r="BD80" s="2"/>
      <c r="BE80" s="2"/>
      <c r="BF80" s="2"/>
      <c r="BG80" s="2"/>
      <c r="BH80" s="8">
        <f t="shared" si="63"/>
        <v>0</v>
      </c>
      <c r="BI80" s="22">
        <f t="shared" si="64"/>
        <v>0</v>
      </c>
    </row>
    <row r="81" spans="1:61" s="29" customFormat="1" ht="23.1" customHeight="1" x14ac:dyDescent="0.35">
      <c r="A81" s="3">
        <v>36</v>
      </c>
      <c r="B81" s="28" t="s">
        <v>137</v>
      </c>
      <c r="C81" s="32" t="s">
        <v>153</v>
      </c>
      <c r="D81" s="2">
        <v>19744</v>
      </c>
      <c r="E81" s="2">
        <v>790</v>
      </c>
      <c r="F81" s="2">
        <f t="shared" si="43"/>
        <v>20534</v>
      </c>
      <c r="G81" s="2">
        <v>914</v>
      </c>
      <c r="H81" s="2"/>
      <c r="I81" s="2">
        <f t="shared" si="44"/>
        <v>21448</v>
      </c>
      <c r="J81" s="2">
        <f t="shared" si="37"/>
        <v>21448</v>
      </c>
      <c r="K81" s="111">
        <f t="shared" si="45"/>
        <v>0</v>
      </c>
      <c r="L81" s="6">
        <v>0</v>
      </c>
      <c r="M81" s="6">
        <v>0</v>
      </c>
      <c r="N81" s="6">
        <v>0</v>
      </c>
      <c r="O81" s="2">
        <f t="shared" si="46"/>
        <v>21448</v>
      </c>
      <c r="P81" s="7"/>
      <c r="Q81" s="2">
        <f t="shared" si="47"/>
        <v>1930.32</v>
      </c>
      <c r="R81" s="2">
        <f t="shared" si="48"/>
        <v>200</v>
      </c>
      <c r="S81" s="2">
        <f t="shared" si="49"/>
        <v>536.20000000000005</v>
      </c>
      <c r="T81" s="8">
        <f t="shared" si="50"/>
        <v>213.28</v>
      </c>
      <c r="U81" s="9">
        <f t="shared" si="51"/>
        <v>2879.8</v>
      </c>
      <c r="V81" s="10">
        <f t="shared" si="52"/>
        <v>9284</v>
      </c>
      <c r="W81" s="11">
        <f t="shared" si="53"/>
        <v>9284.2000000000007</v>
      </c>
      <c r="X81" s="12"/>
      <c r="Y81" s="12"/>
      <c r="Z81" s="13"/>
      <c r="AA81" s="3">
        <v>36</v>
      </c>
      <c r="AB81" s="14">
        <f t="shared" si="54"/>
        <v>2573.7599999999998</v>
      </c>
      <c r="AC81" s="15"/>
      <c r="AD81" s="16">
        <v>100</v>
      </c>
      <c r="AE81" s="2">
        <f t="shared" si="55"/>
        <v>536.20000000000005</v>
      </c>
      <c r="AF81" s="17">
        <v>200</v>
      </c>
      <c r="AG81" s="18">
        <f t="shared" si="56"/>
        <v>18568.2</v>
      </c>
      <c r="AH81" s="19">
        <f t="shared" si="57"/>
        <v>9284.1</v>
      </c>
      <c r="AI81" s="3">
        <v>36</v>
      </c>
      <c r="AJ81" s="28" t="s">
        <v>137</v>
      </c>
      <c r="AK81" s="32" t="s">
        <v>153</v>
      </c>
      <c r="AL81" s="7">
        <f t="shared" si="58"/>
        <v>0</v>
      </c>
      <c r="AM81" s="15">
        <f t="shared" si="59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60"/>
        <v>1930.32</v>
      </c>
      <c r="AW81" s="21">
        <v>200</v>
      </c>
      <c r="AX81" s="21"/>
      <c r="AY81" s="2"/>
      <c r="AZ81" s="2">
        <f t="shared" si="61"/>
        <v>200</v>
      </c>
      <c r="BA81" s="2">
        <f t="shared" si="62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3"/>
        <v>213.28</v>
      </c>
      <c r="BI81" s="22">
        <f t="shared" si="64"/>
        <v>2879.7999999999997</v>
      </c>
    </row>
    <row r="82" spans="1:61" s="29" customFormat="1" ht="23.1" customHeight="1" x14ac:dyDescent="0.35">
      <c r="A82" s="30"/>
      <c r="B82" s="28"/>
      <c r="C82" s="32" t="s">
        <v>159</v>
      </c>
      <c r="D82" s="2"/>
      <c r="E82" s="2"/>
      <c r="F82" s="2">
        <f t="shared" si="43"/>
        <v>0</v>
      </c>
      <c r="G82" s="2"/>
      <c r="H82" s="2"/>
      <c r="I82" s="2">
        <f t="shared" si="44"/>
        <v>0</v>
      </c>
      <c r="J82" s="2">
        <f t="shared" si="37"/>
        <v>0</v>
      </c>
      <c r="K82" s="111">
        <f t="shared" si="45"/>
        <v>0</v>
      </c>
      <c r="L82" s="6"/>
      <c r="M82" s="6"/>
      <c r="N82" s="6"/>
      <c r="O82" s="2">
        <f t="shared" si="46"/>
        <v>0</v>
      </c>
      <c r="P82" s="7"/>
      <c r="Q82" s="2">
        <f t="shared" si="47"/>
        <v>0</v>
      </c>
      <c r="R82" s="2">
        <f t="shared" si="48"/>
        <v>0</v>
      </c>
      <c r="S82" s="2">
        <f t="shared" si="49"/>
        <v>0</v>
      </c>
      <c r="T82" s="8">
        <f t="shared" si="50"/>
        <v>0</v>
      </c>
      <c r="U82" s="9">
        <f t="shared" si="51"/>
        <v>0</v>
      </c>
      <c r="V82" s="10">
        <f t="shared" si="52"/>
        <v>0</v>
      </c>
      <c r="W82" s="11">
        <f t="shared" si="53"/>
        <v>0</v>
      </c>
      <c r="X82" s="12"/>
      <c r="Y82" s="12"/>
      <c r="Z82" s="13"/>
      <c r="AA82" s="30"/>
      <c r="AB82" s="14">
        <f t="shared" si="54"/>
        <v>0</v>
      </c>
      <c r="AC82" s="15"/>
      <c r="AD82" s="16"/>
      <c r="AE82" s="2">
        <f t="shared" si="55"/>
        <v>0</v>
      </c>
      <c r="AF82" s="27"/>
      <c r="AG82" s="18">
        <f t="shared" si="56"/>
        <v>0</v>
      </c>
      <c r="AH82" s="19">
        <f t="shared" si="57"/>
        <v>0</v>
      </c>
      <c r="AI82" s="30"/>
      <c r="AJ82" s="28"/>
      <c r="AK82" s="32" t="s">
        <v>159</v>
      </c>
      <c r="AL82" s="7">
        <f t="shared" si="58"/>
        <v>0</v>
      </c>
      <c r="AM82" s="15">
        <f t="shared" si="59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60"/>
        <v>0</v>
      </c>
      <c r="AW82" s="21"/>
      <c r="AX82" s="21"/>
      <c r="AY82" s="2"/>
      <c r="AZ82" s="2">
        <f t="shared" si="61"/>
        <v>0</v>
      </c>
      <c r="BA82" s="2">
        <f t="shared" si="62"/>
        <v>0</v>
      </c>
      <c r="BB82" s="2"/>
      <c r="BC82" s="2"/>
      <c r="BD82" s="2"/>
      <c r="BE82" s="2"/>
      <c r="BF82" s="2"/>
      <c r="BG82" s="2"/>
      <c r="BH82" s="8">
        <f t="shared" si="63"/>
        <v>0</v>
      </c>
      <c r="BI82" s="22">
        <f t="shared" si="64"/>
        <v>0</v>
      </c>
    </row>
    <row r="83" spans="1:61" s="23" customFormat="1" ht="23.1" customHeight="1" x14ac:dyDescent="0.35">
      <c r="A83" s="3">
        <v>37</v>
      </c>
      <c r="B83" s="4" t="s">
        <v>53</v>
      </c>
      <c r="C83" s="25" t="s">
        <v>110</v>
      </c>
      <c r="D83" s="2">
        <v>46725</v>
      </c>
      <c r="E83" s="2">
        <v>2290</v>
      </c>
      <c r="F83" s="2">
        <f t="shared" si="43"/>
        <v>49015</v>
      </c>
      <c r="G83" s="2">
        <v>2289</v>
      </c>
      <c r="H83" s="2">
        <v>0</v>
      </c>
      <c r="I83" s="2">
        <f t="shared" si="44"/>
        <v>51304</v>
      </c>
      <c r="J83" s="2">
        <f t="shared" si="37"/>
        <v>51304</v>
      </c>
      <c r="K83" s="111">
        <f t="shared" si="45"/>
        <v>0</v>
      </c>
      <c r="L83" s="6">
        <v>0</v>
      </c>
      <c r="M83" s="6">
        <v>0</v>
      </c>
      <c r="N83" s="6">
        <v>0</v>
      </c>
      <c r="O83" s="2">
        <f t="shared" si="46"/>
        <v>51304</v>
      </c>
      <c r="P83" s="7">
        <v>4459.28</v>
      </c>
      <c r="Q83" s="2">
        <f t="shared" si="47"/>
        <v>9269.8599999999988</v>
      </c>
      <c r="R83" s="2">
        <f t="shared" si="48"/>
        <v>200</v>
      </c>
      <c r="S83" s="2">
        <f t="shared" si="49"/>
        <v>1282.5999999999999</v>
      </c>
      <c r="T83" s="8">
        <f t="shared" si="50"/>
        <v>5575</v>
      </c>
      <c r="U83" s="9">
        <f t="shared" si="51"/>
        <v>20786.740000000002</v>
      </c>
      <c r="V83" s="10">
        <f t="shared" si="52"/>
        <v>15259</v>
      </c>
      <c r="W83" s="11">
        <f t="shared" si="53"/>
        <v>15258.259999999998</v>
      </c>
      <c r="X83" s="12"/>
      <c r="Y83" s="12"/>
      <c r="Z83" s="13">
        <f t="shared" ref="Z83" si="66">ROUND(V83+W83,2)</f>
        <v>30517.26</v>
      </c>
      <c r="AA83" s="3">
        <v>37</v>
      </c>
      <c r="AB83" s="14">
        <f t="shared" si="54"/>
        <v>6156.48</v>
      </c>
      <c r="AC83" s="15">
        <v>0</v>
      </c>
      <c r="AD83" s="16">
        <v>100</v>
      </c>
      <c r="AE83" s="2">
        <f t="shared" si="55"/>
        <v>1282.5999999999999</v>
      </c>
      <c r="AF83" s="17">
        <v>200</v>
      </c>
      <c r="AG83" s="18">
        <f t="shared" si="56"/>
        <v>30517.26</v>
      </c>
      <c r="AH83" s="19">
        <f t="shared" si="57"/>
        <v>15258.63</v>
      </c>
      <c r="AI83" s="3">
        <v>37</v>
      </c>
      <c r="AJ83" s="4" t="s">
        <v>53</v>
      </c>
      <c r="AK83" s="25" t="s">
        <v>110</v>
      </c>
      <c r="AL83" s="7">
        <f t="shared" si="58"/>
        <v>4459.28</v>
      </c>
      <c r="AM83" s="15">
        <f t="shared" si="59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/>
      <c r="AU83" s="2">
        <v>655.56</v>
      </c>
      <c r="AV83" s="2">
        <f t="shared" si="60"/>
        <v>9269.8599999999988</v>
      </c>
      <c r="AW83" s="21">
        <v>200</v>
      </c>
      <c r="AX83" s="21"/>
      <c r="AY83" s="2">
        <v>0</v>
      </c>
      <c r="AZ83" s="2">
        <f t="shared" si="61"/>
        <v>200</v>
      </c>
      <c r="BA83" s="2">
        <f t="shared" si="62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3"/>
        <v>5575</v>
      </c>
      <c r="BI83" s="22">
        <f t="shared" si="64"/>
        <v>20786.739999999998</v>
      </c>
    </row>
    <row r="84" spans="1:61" s="23" customFormat="1" ht="23.1" customHeight="1" x14ac:dyDescent="0.35">
      <c r="A84" s="3"/>
      <c r="B84" s="28"/>
      <c r="C84" s="25"/>
      <c r="D84" s="2"/>
      <c r="E84" s="2"/>
      <c r="F84" s="2">
        <f t="shared" si="43"/>
        <v>0</v>
      </c>
      <c r="G84" s="2"/>
      <c r="H84" s="2"/>
      <c r="I84" s="2">
        <f t="shared" si="44"/>
        <v>0</v>
      </c>
      <c r="J84" s="2">
        <f t="shared" si="37"/>
        <v>0</v>
      </c>
      <c r="K84" s="111">
        <f t="shared" si="45"/>
        <v>0</v>
      </c>
      <c r="L84" s="6"/>
      <c r="M84" s="6"/>
      <c r="N84" s="6"/>
      <c r="O84" s="2">
        <f t="shared" si="46"/>
        <v>0</v>
      </c>
      <c r="P84" s="7"/>
      <c r="Q84" s="2">
        <f t="shared" si="47"/>
        <v>0</v>
      </c>
      <c r="R84" s="2">
        <f t="shared" si="48"/>
        <v>0</v>
      </c>
      <c r="S84" s="2">
        <f t="shared" si="49"/>
        <v>0</v>
      </c>
      <c r="T84" s="8">
        <f t="shared" si="50"/>
        <v>0</v>
      </c>
      <c r="U84" s="9">
        <f t="shared" si="51"/>
        <v>0</v>
      </c>
      <c r="V84" s="10">
        <f t="shared" si="52"/>
        <v>0</v>
      </c>
      <c r="W84" s="11">
        <f t="shared" si="53"/>
        <v>0</v>
      </c>
      <c r="X84" s="12"/>
      <c r="Y84" s="12"/>
      <c r="Z84" s="13"/>
      <c r="AA84" s="3"/>
      <c r="AB84" s="14">
        <f t="shared" si="54"/>
        <v>0</v>
      </c>
      <c r="AC84" s="2"/>
      <c r="AD84" s="16"/>
      <c r="AE84" s="2">
        <f t="shared" si="55"/>
        <v>0</v>
      </c>
      <c r="AF84" s="27"/>
      <c r="AG84" s="18">
        <f t="shared" si="56"/>
        <v>0</v>
      </c>
      <c r="AH84" s="19">
        <f t="shared" si="57"/>
        <v>0</v>
      </c>
      <c r="AI84" s="3"/>
      <c r="AJ84" s="28"/>
      <c r="AK84" s="25"/>
      <c r="AL84" s="7">
        <f t="shared" si="58"/>
        <v>0</v>
      </c>
      <c r="AM84" s="15">
        <f t="shared" si="59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60"/>
        <v>0</v>
      </c>
      <c r="AW84" s="21"/>
      <c r="AX84" s="21"/>
      <c r="AY84" s="2"/>
      <c r="AZ84" s="2">
        <f t="shared" si="61"/>
        <v>0</v>
      </c>
      <c r="BA84" s="2">
        <f t="shared" si="62"/>
        <v>0</v>
      </c>
      <c r="BB84" s="2"/>
      <c r="BC84" s="2"/>
      <c r="BD84" s="2"/>
      <c r="BE84" s="2"/>
      <c r="BF84" s="2"/>
      <c r="BG84" s="2"/>
      <c r="BH84" s="8">
        <f t="shared" si="63"/>
        <v>0</v>
      </c>
      <c r="BI84" s="22">
        <f t="shared" si="64"/>
        <v>0</v>
      </c>
    </row>
    <row r="85" spans="1:61" s="23" customFormat="1" ht="23.1" customHeight="1" x14ac:dyDescent="0.35">
      <c r="A85" s="3">
        <v>38</v>
      </c>
      <c r="B85" s="28" t="s">
        <v>138</v>
      </c>
      <c r="C85" s="25" t="s">
        <v>153</v>
      </c>
      <c r="D85" s="2">
        <v>17553</v>
      </c>
      <c r="E85" s="2">
        <v>702</v>
      </c>
      <c r="F85" s="2">
        <f t="shared" si="43"/>
        <v>18255</v>
      </c>
      <c r="G85" s="2">
        <v>702</v>
      </c>
      <c r="H85" s="2"/>
      <c r="I85" s="2">
        <f t="shared" si="44"/>
        <v>18957</v>
      </c>
      <c r="J85" s="2">
        <f t="shared" si="37"/>
        <v>18957</v>
      </c>
      <c r="K85" s="111">
        <f t="shared" si="45"/>
        <v>0</v>
      </c>
      <c r="L85" s="6">
        <v>0</v>
      </c>
      <c r="M85" s="6">
        <v>0</v>
      </c>
      <c r="N85" s="6">
        <v>0</v>
      </c>
      <c r="O85" s="2">
        <f t="shared" si="46"/>
        <v>18957</v>
      </c>
      <c r="P85" s="7"/>
      <c r="Q85" s="2">
        <f t="shared" si="47"/>
        <v>3275.72</v>
      </c>
      <c r="R85" s="2">
        <f t="shared" si="48"/>
        <v>200</v>
      </c>
      <c r="S85" s="2">
        <f t="shared" si="49"/>
        <v>473.92</v>
      </c>
      <c r="T85" s="8">
        <f t="shared" si="50"/>
        <v>6828.8899999999994</v>
      </c>
      <c r="U85" s="9">
        <f t="shared" si="51"/>
        <v>10778.53</v>
      </c>
      <c r="V85" s="10">
        <f t="shared" si="52"/>
        <v>4089</v>
      </c>
      <c r="W85" s="11">
        <f t="shared" si="53"/>
        <v>4089.4699999999993</v>
      </c>
      <c r="X85" s="12"/>
      <c r="Y85" s="12"/>
      <c r="Z85" s="13"/>
      <c r="AA85" s="3">
        <v>38</v>
      </c>
      <c r="AB85" s="14">
        <f t="shared" si="54"/>
        <v>2274.8399999999997</v>
      </c>
      <c r="AC85" s="15"/>
      <c r="AD85" s="2">
        <v>100</v>
      </c>
      <c r="AE85" s="2">
        <f t="shared" si="55"/>
        <v>473.93</v>
      </c>
      <c r="AF85" s="17">
        <v>200</v>
      </c>
      <c r="AG85" s="18">
        <f t="shared" si="56"/>
        <v>8178.4699999999993</v>
      </c>
      <c r="AH85" s="19">
        <f t="shared" si="57"/>
        <v>4089.2349999999997</v>
      </c>
      <c r="AI85" s="3">
        <v>38</v>
      </c>
      <c r="AJ85" s="28" t="s">
        <v>138</v>
      </c>
      <c r="AK85" s="25" t="s">
        <v>153</v>
      </c>
      <c r="AL85" s="7">
        <f t="shared" si="58"/>
        <v>0</v>
      </c>
      <c r="AM85" s="15">
        <f t="shared" si="59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60"/>
        <v>3275.72</v>
      </c>
      <c r="AW85" s="21">
        <v>200</v>
      </c>
      <c r="AX85" s="21"/>
      <c r="AY85" s="2"/>
      <c r="AZ85" s="2">
        <f t="shared" si="61"/>
        <v>200</v>
      </c>
      <c r="BA85" s="2">
        <f t="shared" si="62"/>
        <v>473.92</v>
      </c>
      <c r="BB85" s="2"/>
      <c r="BC85" s="2">
        <v>6615.61</v>
      </c>
      <c r="BD85" s="2"/>
      <c r="BE85" s="2">
        <v>213.28</v>
      </c>
      <c r="BF85" s="2"/>
      <c r="BG85" s="2"/>
      <c r="BH85" s="8">
        <f t="shared" si="63"/>
        <v>6828.8899999999994</v>
      </c>
      <c r="BI85" s="22">
        <f t="shared" si="64"/>
        <v>10778.529999999999</v>
      </c>
    </row>
    <row r="86" spans="1:61" s="23" customFormat="1" ht="23.1" customHeight="1" x14ac:dyDescent="0.35">
      <c r="A86" s="3"/>
      <c r="B86" s="28"/>
      <c r="C86" s="25" t="s">
        <v>154</v>
      </c>
      <c r="D86" s="2"/>
      <c r="E86" s="2"/>
      <c r="F86" s="2">
        <f t="shared" si="43"/>
        <v>0</v>
      </c>
      <c r="G86" s="2"/>
      <c r="H86" s="2"/>
      <c r="I86" s="2">
        <f t="shared" si="44"/>
        <v>0</v>
      </c>
      <c r="J86" s="2">
        <f t="shared" si="37"/>
        <v>0</v>
      </c>
      <c r="K86" s="111">
        <f t="shared" si="45"/>
        <v>0</v>
      </c>
      <c r="L86" s="6"/>
      <c r="M86" s="6"/>
      <c r="N86" s="6"/>
      <c r="O86" s="2">
        <f t="shared" si="46"/>
        <v>0</v>
      </c>
      <c r="P86" s="7"/>
      <c r="Q86" s="2">
        <f t="shared" si="47"/>
        <v>0</v>
      </c>
      <c r="R86" s="2">
        <f t="shared" si="48"/>
        <v>0</v>
      </c>
      <c r="S86" s="2">
        <f t="shared" si="49"/>
        <v>0</v>
      </c>
      <c r="T86" s="8">
        <f t="shared" si="50"/>
        <v>0</v>
      </c>
      <c r="U86" s="9">
        <f t="shared" si="51"/>
        <v>0</v>
      </c>
      <c r="V86" s="10">
        <f t="shared" si="52"/>
        <v>0</v>
      </c>
      <c r="W86" s="11">
        <f t="shared" si="53"/>
        <v>0</v>
      </c>
      <c r="X86" s="12"/>
      <c r="Y86" s="12"/>
      <c r="Z86" s="13"/>
      <c r="AA86" s="3"/>
      <c r="AB86" s="14">
        <f t="shared" si="54"/>
        <v>0</v>
      </c>
      <c r="AC86" s="15"/>
      <c r="AD86" s="2">
        <f>J86*1%</f>
        <v>0</v>
      </c>
      <c r="AE86" s="2">
        <f t="shared" si="55"/>
        <v>0</v>
      </c>
      <c r="AF86" s="27"/>
      <c r="AG86" s="18">
        <f t="shared" si="56"/>
        <v>0</v>
      </c>
      <c r="AH86" s="19">
        <f t="shared" si="57"/>
        <v>0</v>
      </c>
      <c r="AI86" s="3"/>
      <c r="AJ86" s="28"/>
      <c r="AK86" s="25" t="s">
        <v>154</v>
      </c>
      <c r="AL86" s="7">
        <f t="shared" si="58"/>
        <v>0</v>
      </c>
      <c r="AM86" s="15">
        <f t="shared" si="59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60"/>
        <v>0</v>
      </c>
      <c r="AW86" s="21"/>
      <c r="AX86" s="21"/>
      <c r="AY86" s="2"/>
      <c r="AZ86" s="2">
        <f t="shared" si="61"/>
        <v>0</v>
      </c>
      <c r="BA86" s="2">
        <f t="shared" si="62"/>
        <v>0</v>
      </c>
      <c r="BB86" s="2"/>
      <c r="BC86" s="2"/>
      <c r="BD86" s="2"/>
      <c r="BE86" s="2"/>
      <c r="BF86" s="2"/>
      <c r="BG86" s="2"/>
      <c r="BH86" s="8">
        <f t="shared" si="63"/>
        <v>0</v>
      </c>
      <c r="BI86" s="22">
        <f t="shared" si="64"/>
        <v>0</v>
      </c>
    </row>
    <row r="87" spans="1:61" s="23" customFormat="1" ht="23.1" customHeight="1" x14ac:dyDescent="0.35">
      <c r="A87" s="3">
        <v>39</v>
      </c>
      <c r="B87" s="4" t="s">
        <v>54</v>
      </c>
      <c r="C87" s="25" t="s">
        <v>79</v>
      </c>
      <c r="D87" s="2">
        <v>36619</v>
      </c>
      <c r="E87" s="2">
        <v>1794</v>
      </c>
      <c r="F87" s="2">
        <f t="shared" si="43"/>
        <v>38413</v>
      </c>
      <c r="G87" s="2">
        <v>1795</v>
      </c>
      <c r="H87" s="2">
        <v>0</v>
      </c>
      <c r="I87" s="2">
        <f t="shared" si="44"/>
        <v>40208</v>
      </c>
      <c r="J87" s="2">
        <f t="shared" si="37"/>
        <v>40208</v>
      </c>
      <c r="K87" s="111">
        <f t="shared" si="45"/>
        <v>0</v>
      </c>
      <c r="L87" s="6">
        <v>0</v>
      </c>
      <c r="M87" s="6">
        <v>0</v>
      </c>
      <c r="N87" s="6">
        <v>0</v>
      </c>
      <c r="O87" s="2">
        <f t="shared" si="46"/>
        <v>40208</v>
      </c>
      <c r="P87" s="7">
        <v>2285.15</v>
      </c>
      <c r="Q87" s="2">
        <f t="shared" si="47"/>
        <v>10079.429999999998</v>
      </c>
      <c r="R87" s="2">
        <f t="shared" si="48"/>
        <v>1008.9</v>
      </c>
      <c r="S87" s="2">
        <f t="shared" si="49"/>
        <v>1005.2</v>
      </c>
      <c r="T87" s="8">
        <f t="shared" si="50"/>
        <v>8723.24</v>
      </c>
      <c r="U87" s="9">
        <f t="shared" si="51"/>
        <v>23101.919999999998</v>
      </c>
      <c r="V87" s="10">
        <f t="shared" si="52"/>
        <v>8553</v>
      </c>
      <c r="W87" s="11">
        <f t="shared" si="53"/>
        <v>8553.0800000000017</v>
      </c>
      <c r="X87" s="12"/>
      <c r="Y87" s="12"/>
      <c r="Z87" s="13">
        <f t="shared" ref="Z87" si="67">ROUND(V87+W87,2)</f>
        <v>17106.080000000002</v>
      </c>
      <c r="AA87" s="3">
        <v>39</v>
      </c>
      <c r="AB87" s="14">
        <f t="shared" si="54"/>
        <v>4824.96</v>
      </c>
      <c r="AC87" s="15">
        <v>0</v>
      </c>
      <c r="AD87" s="16">
        <v>100</v>
      </c>
      <c r="AE87" s="2">
        <f t="shared" si="55"/>
        <v>1005.2</v>
      </c>
      <c r="AF87" s="17">
        <v>200</v>
      </c>
      <c r="AG87" s="18">
        <f t="shared" si="56"/>
        <v>17106.080000000002</v>
      </c>
      <c r="AH87" s="19">
        <f t="shared" si="57"/>
        <v>8553.0400000000009</v>
      </c>
      <c r="AI87" s="3">
        <v>39</v>
      </c>
      <c r="AJ87" s="4" t="s">
        <v>54</v>
      </c>
      <c r="AK87" s="25" t="s">
        <v>79</v>
      </c>
      <c r="AL87" s="7">
        <f t="shared" si="58"/>
        <v>2285.15</v>
      </c>
      <c r="AM87" s="15">
        <f t="shared" si="59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4405.1499999999996</v>
      </c>
      <c r="AT87" s="2">
        <v>1400</v>
      </c>
      <c r="AU87" s="2">
        <v>655.56</v>
      </c>
      <c r="AV87" s="2">
        <f t="shared" si="60"/>
        <v>10079.429999999998</v>
      </c>
      <c r="AW87" s="21">
        <v>200</v>
      </c>
      <c r="AX87" s="21"/>
      <c r="AY87" s="2">
        <v>808.9</v>
      </c>
      <c r="AZ87" s="2">
        <f t="shared" si="61"/>
        <v>1008.9</v>
      </c>
      <c r="BA87" s="2">
        <f t="shared" si="62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3"/>
        <v>8723.24</v>
      </c>
      <c r="BI87" s="22">
        <f t="shared" si="64"/>
        <v>23101.919999999998</v>
      </c>
    </row>
    <row r="88" spans="1:61" s="23" customFormat="1" ht="23.1" customHeight="1" x14ac:dyDescent="0.35">
      <c r="A88" s="30"/>
      <c r="B88" s="28"/>
      <c r="C88" s="25"/>
      <c r="D88" s="2"/>
      <c r="E88" s="2"/>
      <c r="F88" s="2">
        <f t="shared" si="43"/>
        <v>0</v>
      </c>
      <c r="G88" s="2"/>
      <c r="H88" s="2"/>
      <c r="I88" s="2">
        <f t="shared" si="44"/>
        <v>0</v>
      </c>
      <c r="J88" s="2">
        <f t="shared" si="37"/>
        <v>0</v>
      </c>
      <c r="K88" s="111">
        <f t="shared" si="45"/>
        <v>0</v>
      </c>
      <c r="L88" s="6"/>
      <c r="M88" s="6"/>
      <c r="N88" s="6"/>
      <c r="O88" s="2">
        <f t="shared" si="46"/>
        <v>0</v>
      </c>
      <c r="P88" s="7"/>
      <c r="Q88" s="2">
        <f t="shared" si="47"/>
        <v>0</v>
      </c>
      <c r="R88" s="2">
        <f t="shared" si="48"/>
        <v>0</v>
      </c>
      <c r="S88" s="2">
        <f t="shared" si="49"/>
        <v>0</v>
      </c>
      <c r="T88" s="8">
        <f t="shared" si="50"/>
        <v>0</v>
      </c>
      <c r="U88" s="9">
        <f t="shared" si="51"/>
        <v>0</v>
      </c>
      <c r="V88" s="10">
        <f t="shared" si="52"/>
        <v>0</v>
      </c>
      <c r="W88" s="11">
        <f t="shared" si="53"/>
        <v>0</v>
      </c>
      <c r="X88" s="12"/>
      <c r="Y88" s="12"/>
      <c r="Z88" s="13"/>
      <c r="AA88" s="30"/>
      <c r="AB88" s="14">
        <f t="shared" si="54"/>
        <v>0</v>
      </c>
      <c r="AC88" s="2"/>
      <c r="AD88" s="33"/>
      <c r="AE88" s="2">
        <f t="shared" si="55"/>
        <v>0</v>
      </c>
      <c r="AF88" s="27"/>
      <c r="AG88" s="18">
        <f t="shared" si="56"/>
        <v>0</v>
      </c>
      <c r="AH88" s="19">
        <f t="shared" si="57"/>
        <v>0</v>
      </c>
      <c r="AI88" s="30"/>
      <c r="AJ88" s="28"/>
      <c r="AK88" s="25"/>
      <c r="AL88" s="7">
        <f t="shared" si="58"/>
        <v>0</v>
      </c>
      <c r="AM88" s="15">
        <f t="shared" si="59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60"/>
        <v>0</v>
      </c>
      <c r="AW88" s="21"/>
      <c r="AX88" s="21"/>
      <c r="AY88" s="2"/>
      <c r="AZ88" s="2">
        <f t="shared" si="61"/>
        <v>0</v>
      </c>
      <c r="BA88" s="2">
        <f t="shared" si="62"/>
        <v>0</v>
      </c>
      <c r="BB88" s="2"/>
      <c r="BC88" s="2"/>
      <c r="BD88" s="2"/>
      <c r="BE88" s="2"/>
      <c r="BF88" s="2"/>
      <c r="BG88" s="2"/>
      <c r="BH88" s="8">
        <f t="shared" si="63"/>
        <v>0</v>
      </c>
      <c r="BI88" s="22">
        <f t="shared" si="64"/>
        <v>0</v>
      </c>
    </row>
    <row r="89" spans="1:61" s="23" customFormat="1" ht="23.1" customHeight="1" x14ac:dyDescent="0.35">
      <c r="A89" s="3">
        <v>40</v>
      </c>
      <c r="B89" s="28" t="s">
        <v>55</v>
      </c>
      <c r="C89" s="25" t="s">
        <v>56</v>
      </c>
      <c r="D89" s="2">
        <v>66873</v>
      </c>
      <c r="E89" s="2">
        <v>3143</v>
      </c>
      <c r="F89" s="2">
        <f t="shared" si="43"/>
        <v>70016</v>
      </c>
      <c r="G89" s="2">
        <v>3008</v>
      </c>
      <c r="H89" s="2">
        <v>0</v>
      </c>
      <c r="I89" s="2">
        <f t="shared" si="44"/>
        <v>73024</v>
      </c>
      <c r="J89" s="2">
        <f t="shared" si="37"/>
        <v>73024</v>
      </c>
      <c r="K89" s="111">
        <f t="shared" si="45"/>
        <v>0</v>
      </c>
      <c r="L89" s="6">
        <v>0</v>
      </c>
      <c r="M89" s="6">
        <v>0</v>
      </c>
      <c r="N89" s="6">
        <v>0</v>
      </c>
      <c r="O89" s="2">
        <f t="shared" si="46"/>
        <v>73024</v>
      </c>
      <c r="P89" s="7">
        <v>9149.23</v>
      </c>
      <c r="Q89" s="2">
        <f t="shared" si="47"/>
        <v>19476.63</v>
      </c>
      <c r="R89" s="2">
        <f t="shared" si="48"/>
        <v>200</v>
      </c>
      <c r="S89" s="2">
        <f t="shared" si="49"/>
        <v>1825.6</v>
      </c>
      <c r="T89" s="8">
        <f t="shared" si="50"/>
        <v>2269.5</v>
      </c>
      <c r="U89" s="9">
        <f t="shared" si="51"/>
        <v>32920.959999999999</v>
      </c>
      <c r="V89" s="10">
        <f t="shared" si="52"/>
        <v>20052</v>
      </c>
      <c r="W89" s="11">
        <f t="shared" si="53"/>
        <v>20051.04</v>
      </c>
      <c r="X89" s="12"/>
      <c r="Y89" s="12"/>
      <c r="Z89" s="13">
        <f t="shared" ref="Z89" si="68">ROUND(V89+W89,2)</f>
        <v>40103.040000000001</v>
      </c>
      <c r="AA89" s="3">
        <v>40</v>
      </c>
      <c r="AB89" s="14">
        <f t="shared" si="54"/>
        <v>8762.8799999999992</v>
      </c>
      <c r="AC89" s="15">
        <v>0</v>
      </c>
      <c r="AD89" s="16">
        <v>100</v>
      </c>
      <c r="AE89" s="2">
        <f t="shared" si="55"/>
        <v>1825.6</v>
      </c>
      <c r="AF89" s="17">
        <v>200</v>
      </c>
      <c r="AG89" s="18">
        <f t="shared" si="56"/>
        <v>40103.040000000001</v>
      </c>
      <c r="AH89" s="19">
        <f t="shared" si="57"/>
        <v>20051.52</v>
      </c>
      <c r="AI89" s="3">
        <v>40</v>
      </c>
      <c r="AJ89" s="28" t="s">
        <v>55</v>
      </c>
      <c r="AK89" s="25" t="s">
        <v>56</v>
      </c>
      <c r="AL89" s="7">
        <f t="shared" si="58"/>
        <v>9149.23</v>
      </c>
      <c r="AM89" s="15">
        <f t="shared" si="59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60"/>
        <v>19476.63</v>
      </c>
      <c r="AW89" s="21">
        <v>200</v>
      </c>
      <c r="AX89" s="21"/>
      <c r="AY89" s="2">
        <v>0</v>
      </c>
      <c r="AZ89" s="2">
        <f t="shared" si="61"/>
        <v>200</v>
      </c>
      <c r="BA89" s="2">
        <f t="shared" si="62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3"/>
        <v>2269.5</v>
      </c>
      <c r="BI89" s="22">
        <f t="shared" si="64"/>
        <v>32920.959999999999</v>
      </c>
    </row>
    <row r="90" spans="1:61" s="23" customFormat="1" ht="23.1" customHeight="1" x14ac:dyDescent="0.35">
      <c r="A90" s="3"/>
      <c r="B90" s="28"/>
      <c r="C90" s="25"/>
      <c r="D90" s="2"/>
      <c r="E90" s="2"/>
      <c r="F90" s="2">
        <f t="shared" si="43"/>
        <v>0</v>
      </c>
      <c r="G90" s="2"/>
      <c r="H90" s="2"/>
      <c r="I90" s="2">
        <f t="shared" si="44"/>
        <v>0</v>
      </c>
      <c r="J90" s="2">
        <f t="shared" si="37"/>
        <v>0</v>
      </c>
      <c r="K90" s="111">
        <f t="shared" si="45"/>
        <v>0</v>
      </c>
      <c r="L90" s="6"/>
      <c r="M90" s="6"/>
      <c r="N90" s="6"/>
      <c r="O90" s="2">
        <f t="shared" si="46"/>
        <v>0</v>
      </c>
      <c r="P90" s="162"/>
      <c r="Q90" s="2">
        <f t="shared" si="47"/>
        <v>0</v>
      </c>
      <c r="R90" s="2">
        <f t="shared" si="48"/>
        <v>0</v>
      </c>
      <c r="S90" s="2">
        <f t="shared" si="49"/>
        <v>0</v>
      </c>
      <c r="T90" s="8">
        <f t="shared" si="50"/>
        <v>0</v>
      </c>
      <c r="U90" s="9">
        <f t="shared" si="51"/>
        <v>0</v>
      </c>
      <c r="V90" s="10">
        <f t="shared" si="52"/>
        <v>0</v>
      </c>
      <c r="W90" s="11">
        <f t="shared" si="53"/>
        <v>0</v>
      </c>
      <c r="X90" s="12"/>
      <c r="Y90" s="12"/>
      <c r="Z90" s="13"/>
      <c r="AA90" s="3"/>
      <c r="AB90" s="14">
        <f t="shared" si="54"/>
        <v>0</v>
      </c>
      <c r="AC90" s="2"/>
      <c r="AD90" s="16"/>
      <c r="AE90" s="2">
        <f t="shared" si="55"/>
        <v>0</v>
      </c>
      <c r="AF90" s="27"/>
      <c r="AG90" s="18">
        <f t="shared" si="56"/>
        <v>0</v>
      </c>
      <c r="AH90" s="19">
        <f t="shared" si="57"/>
        <v>0</v>
      </c>
      <c r="AI90" s="3"/>
      <c r="AJ90" s="28"/>
      <c r="AK90" s="25"/>
      <c r="AL90" s="7">
        <f t="shared" si="58"/>
        <v>0</v>
      </c>
      <c r="AM90" s="15">
        <f t="shared" si="59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60"/>
        <v>0</v>
      </c>
      <c r="AW90" s="21"/>
      <c r="AX90" s="21"/>
      <c r="AY90" s="2"/>
      <c r="AZ90" s="2">
        <f t="shared" si="61"/>
        <v>0</v>
      </c>
      <c r="BA90" s="2">
        <f t="shared" si="62"/>
        <v>0</v>
      </c>
      <c r="BB90" s="2"/>
      <c r="BC90" s="2"/>
      <c r="BD90" s="2"/>
      <c r="BE90" s="2"/>
      <c r="BF90" s="2"/>
      <c r="BG90" s="2"/>
      <c r="BH90" s="8">
        <f t="shared" si="63"/>
        <v>0</v>
      </c>
      <c r="BI90" s="22">
        <f t="shared" si="64"/>
        <v>0</v>
      </c>
    </row>
    <row r="91" spans="1:61" s="23" customFormat="1" ht="23.1" customHeight="1" x14ac:dyDescent="0.35">
      <c r="A91" s="3">
        <v>41</v>
      </c>
      <c r="B91" s="4" t="s">
        <v>57</v>
      </c>
      <c r="C91" s="25" t="s">
        <v>58</v>
      </c>
      <c r="D91" s="2">
        <v>23565</v>
      </c>
      <c r="E91" s="2">
        <v>1225</v>
      </c>
      <c r="F91" s="2">
        <f t="shared" si="43"/>
        <v>24790</v>
      </c>
      <c r="G91" s="2">
        <v>1206</v>
      </c>
      <c r="H91" s="2">
        <v>0</v>
      </c>
      <c r="I91" s="2">
        <f t="shared" si="44"/>
        <v>25996</v>
      </c>
      <c r="J91" s="2">
        <f t="shared" si="37"/>
        <v>25996</v>
      </c>
      <c r="K91" s="111">
        <f t="shared" si="45"/>
        <v>0</v>
      </c>
      <c r="L91" s="6">
        <v>0</v>
      </c>
      <c r="M91" s="6">
        <v>0</v>
      </c>
      <c r="N91" s="6">
        <v>0</v>
      </c>
      <c r="O91" s="2">
        <f t="shared" si="46"/>
        <v>25996</v>
      </c>
      <c r="P91" s="7">
        <v>295.97000000000003</v>
      </c>
      <c r="Q91" s="2">
        <f t="shared" si="47"/>
        <v>6161.77</v>
      </c>
      <c r="R91" s="2">
        <f t="shared" si="48"/>
        <v>200</v>
      </c>
      <c r="S91" s="2">
        <f t="shared" si="49"/>
        <v>649.9</v>
      </c>
      <c r="T91" s="8">
        <f t="shared" si="50"/>
        <v>100</v>
      </c>
      <c r="U91" s="9">
        <f t="shared" si="51"/>
        <v>7407.64</v>
      </c>
      <c r="V91" s="10">
        <f t="shared" si="52"/>
        <v>9294</v>
      </c>
      <c r="W91" s="11">
        <f t="shared" si="53"/>
        <v>9294.36</v>
      </c>
      <c r="X91" s="12"/>
      <c r="Y91" s="12"/>
      <c r="Z91" s="13">
        <f t="shared" ref="Z91" si="69">ROUND(V91+W91,2)</f>
        <v>18588.36</v>
      </c>
      <c r="AA91" s="3">
        <v>41</v>
      </c>
      <c r="AB91" s="14">
        <f t="shared" si="54"/>
        <v>3119.52</v>
      </c>
      <c r="AC91" s="15">
        <v>0</v>
      </c>
      <c r="AD91" s="16">
        <v>100</v>
      </c>
      <c r="AE91" s="2">
        <f t="shared" si="55"/>
        <v>649.9</v>
      </c>
      <c r="AF91" s="17">
        <v>200</v>
      </c>
      <c r="AG91" s="18">
        <f t="shared" si="56"/>
        <v>18588.36</v>
      </c>
      <c r="AH91" s="19">
        <f t="shared" si="57"/>
        <v>9294.18</v>
      </c>
      <c r="AI91" s="3">
        <v>41</v>
      </c>
      <c r="AJ91" s="4" t="s">
        <v>57</v>
      </c>
      <c r="AK91" s="25" t="s">
        <v>58</v>
      </c>
      <c r="AL91" s="7">
        <f t="shared" si="58"/>
        <v>295.97000000000003</v>
      </c>
      <c r="AM91" s="15">
        <f t="shared" si="59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60"/>
        <v>6161.77</v>
      </c>
      <c r="AW91" s="21">
        <v>200</v>
      </c>
      <c r="AX91" s="21"/>
      <c r="AY91" s="2">
        <v>0</v>
      </c>
      <c r="AZ91" s="2">
        <f t="shared" si="61"/>
        <v>200</v>
      </c>
      <c r="BA91" s="2">
        <f t="shared" si="62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3"/>
        <v>100</v>
      </c>
      <c r="BI91" s="22">
        <f t="shared" si="64"/>
        <v>7407.64</v>
      </c>
    </row>
    <row r="92" spans="1:61" s="23" customFormat="1" ht="23.1" customHeight="1" x14ac:dyDescent="0.35">
      <c r="A92" s="3"/>
      <c r="B92" s="28"/>
      <c r="C92" s="25"/>
      <c r="D92" s="2"/>
      <c r="E92" s="2"/>
      <c r="F92" s="2">
        <f t="shared" si="43"/>
        <v>0</v>
      </c>
      <c r="G92" s="2"/>
      <c r="H92" s="2"/>
      <c r="I92" s="2">
        <f t="shared" si="44"/>
        <v>0</v>
      </c>
      <c r="J92" s="2">
        <f t="shared" si="37"/>
        <v>0</v>
      </c>
      <c r="K92" s="111">
        <f t="shared" si="45"/>
        <v>0</v>
      </c>
      <c r="L92" s="6"/>
      <c r="M92" s="6"/>
      <c r="N92" s="6"/>
      <c r="O92" s="2">
        <f t="shared" si="46"/>
        <v>0</v>
      </c>
      <c r="P92" s="7"/>
      <c r="Q92" s="2">
        <f t="shared" si="47"/>
        <v>0</v>
      </c>
      <c r="R92" s="2">
        <f t="shared" si="48"/>
        <v>0</v>
      </c>
      <c r="S92" s="2">
        <f t="shared" si="49"/>
        <v>0</v>
      </c>
      <c r="T92" s="8">
        <f t="shared" si="50"/>
        <v>0</v>
      </c>
      <c r="U92" s="9">
        <f t="shared" si="51"/>
        <v>0</v>
      </c>
      <c r="V92" s="10">
        <f t="shared" si="52"/>
        <v>0</v>
      </c>
      <c r="W92" s="11">
        <f t="shared" si="53"/>
        <v>0</v>
      </c>
      <c r="X92" s="12"/>
      <c r="Y92" s="12"/>
      <c r="Z92" s="13"/>
      <c r="AA92" s="3"/>
      <c r="AB92" s="14">
        <f t="shared" si="54"/>
        <v>0</v>
      </c>
      <c r="AC92" s="2"/>
      <c r="AD92" s="16"/>
      <c r="AE92" s="2">
        <f t="shared" si="55"/>
        <v>0</v>
      </c>
      <c r="AF92" s="27"/>
      <c r="AG92" s="18">
        <f t="shared" si="56"/>
        <v>0</v>
      </c>
      <c r="AH92" s="19">
        <f t="shared" si="57"/>
        <v>0</v>
      </c>
      <c r="AI92" s="3"/>
      <c r="AJ92" s="28"/>
      <c r="AK92" s="25"/>
      <c r="AL92" s="7">
        <f t="shared" si="58"/>
        <v>0</v>
      </c>
      <c r="AM92" s="15">
        <f t="shared" si="59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60"/>
        <v>0</v>
      </c>
      <c r="AW92" s="21"/>
      <c r="AX92" s="21"/>
      <c r="AY92" s="2"/>
      <c r="AZ92" s="2">
        <f t="shared" si="61"/>
        <v>0</v>
      </c>
      <c r="BA92" s="2">
        <f t="shared" si="62"/>
        <v>0</v>
      </c>
      <c r="BB92" s="2"/>
      <c r="BC92" s="2"/>
      <c r="BD92" s="2"/>
      <c r="BE92" s="2"/>
      <c r="BF92" s="2"/>
      <c r="BG92" s="2"/>
      <c r="BH92" s="8">
        <f t="shared" si="63"/>
        <v>0</v>
      </c>
      <c r="BI92" s="22">
        <f t="shared" si="64"/>
        <v>0</v>
      </c>
    </row>
    <row r="93" spans="1:61" s="23" customFormat="1" ht="23.1" customHeight="1" x14ac:dyDescent="0.35">
      <c r="A93" s="3">
        <v>42</v>
      </c>
      <c r="B93" s="28" t="s">
        <v>139</v>
      </c>
      <c r="C93" s="25" t="s">
        <v>153</v>
      </c>
      <c r="D93" s="2">
        <v>19744</v>
      </c>
      <c r="E93" s="2">
        <v>790</v>
      </c>
      <c r="F93" s="2">
        <f t="shared" si="43"/>
        <v>20534</v>
      </c>
      <c r="G93" s="2">
        <v>914</v>
      </c>
      <c r="H93" s="2"/>
      <c r="I93" s="2">
        <f t="shared" si="44"/>
        <v>21448</v>
      </c>
      <c r="J93" s="2">
        <f t="shared" si="37"/>
        <v>21448</v>
      </c>
      <c r="K93" s="111">
        <f t="shared" si="45"/>
        <v>0</v>
      </c>
      <c r="L93" s="6">
        <v>0</v>
      </c>
      <c r="M93" s="6">
        <v>0</v>
      </c>
      <c r="N93" s="6">
        <v>0</v>
      </c>
      <c r="O93" s="2">
        <f t="shared" si="46"/>
        <v>21448</v>
      </c>
      <c r="P93" s="7"/>
      <c r="Q93" s="2">
        <f t="shared" si="47"/>
        <v>4232.83</v>
      </c>
      <c r="R93" s="2">
        <f t="shared" si="48"/>
        <v>200</v>
      </c>
      <c r="S93" s="2">
        <f t="shared" si="49"/>
        <v>536.20000000000005</v>
      </c>
      <c r="T93" s="8">
        <f t="shared" si="50"/>
        <v>7050.8499999999995</v>
      </c>
      <c r="U93" s="9">
        <f t="shared" si="51"/>
        <v>12019.88</v>
      </c>
      <c r="V93" s="10">
        <f t="shared" si="52"/>
        <v>4714</v>
      </c>
      <c r="W93" s="11">
        <f t="shared" si="53"/>
        <v>4714.1200000000008</v>
      </c>
      <c r="X93" s="12"/>
      <c r="Y93" s="12"/>
      <c r="Z93" s="13"/>
      <c r="AA93" s="3">
        <v>42</v>
      </c>
      <c r="AB93" s="14">
        <f t="shared" si="54"/>
        <v>2573.7599999999998</v>
      </c>
      <c r="AC93" s="15"/>
      <c r="AD93" s="16">
        <v>100</v>
      </c>
      <c r="AE93" s="2">
        <f t="shared" si="55"/>
        <v>536.20000000000005</v>
      </c>
      <c r="AF93" s="17">
        <v>200</v>
      </c>
      <c r="AG93" s="18">
        <f t="shared" si="56"/>
        <v>9428.1200000000008</v>
      </c>
      <c r="AH93" s="19">
        <f t="shared" si="57"/>
        <v>4714.0600000000004</v>
      </c>
      <c r="AI93" s="3">
        <v>42</v>
      </c>
      <c r="AJ93" s="28" t="s">
        <v>139</v>
      </c>
      <c r="AK93" s="25" t="s">
        <v>153</v>
      </c>
      <c r="AL93" s="7">
        <f t="shared" si="58"/>
        <v>0</v>
      </c>
      <c r="AM93" s="15">
        <f t="shared" si="59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60"/>
        <v>4232.83</v>
      </c>
      <c r="AW93" s="21">
        <v>200</v>
      </c>
      <c r="AX93" s="21"/>
      <c r="AY93" s="2"/>
      <c r="AZ93" s="2">
        <f t="shared" si="61"/>
        <v>200</v>
      </c>
      <c r="BA93" s="2">
        <f t="shared" si="62"/>
        <v>536.20000000000005</v>
      </c>
      <c r="BB93" s="2"/>
      <c r="BC93" s="2">
        <v>4545.57</v>
      </c>
      <c r="BD93" s="2">
        <v>1892</v>
      </c>
      <c r="BE93" s="2">
        <v>613.28</v>
      </c>
      <c r="BF93" s="2"/>
      <c r="BG93" s="2"/>
      <c r="BH93" s="8">
        <f t="shared" si="63"/>
        <v>7050.8499999999995</v>
      </c>
      <c r="BI93" s="22">
        <f t="shared" si="64"/>
        <v>12019.88</v>
      </c>
    </row>
    <row r="94" spans="1:61" s="23" customFormat="1" ht="23.1" customHeight="1" x14ac:dyDescent="0.35">
      <c r="A94" s="30"/>
      <c r="B94" s="28"/>
      <c r="C94" s="25" t="s">
        <v>159</v>
      </c>
      <c r="D94" s="2"/>
      <c r="E94" s="2"/>
      <c r="F94" s="2">
        <f t="shared" si="43"/>
        <v>0</v>
      </c>
      <c r="G94" s="2"/>
      <c r="H94" s="2"/>
      <c r="I94" s="2">
        <f t="shared" si="44"/>
        <v>0</v>
      </c>
      <c r="J94" s="2">
        <f t="shared" si="37"/>
        <v>0</v>
      </c>
      <c r="K94" s="111">
        <f t="shared" si="45"/>
        <v>0</v>
      </c>
      <c r="L94" s="6"/>
      <c r="M94" s="6"/>
      <c r="N94" s="6"/>
      <c r="O94" s="2">
        <f t="shared" si="46"/>
        <v>0</v>
      </c>
      <c r="P94" s="7"/>
      <c r="Q94" s="2">
        <f t="shared" si="47"/>
        <v>0</v>
      </c>
      <c r="R94" s="2">
        <f t="shared" si="48"/>
        <v>0</v>
      </c>
      <c r="S94" s="2">
        <f t="shared" si="49"/>
        <v>0</v>
      </c>
      <c r="T94" s="8">
        <f t="shared" si="50"/>
        <v>0</v>
      </c>
      <c r="U94" s="9">
        <f t="shared" si="51"/>
        <v>0</v>
      </c>
      <c r="V94" s="10">
        <f t="shared" si="52"/>
        <v>0</v>
      </c>
      <c r="W94" s="11">
        <f t="shared" si="53"/>
        <v>0</v>
      </c>
      <c r="X94" s="12"/>
      <c r="Y94" s="12"/>
      <c r="Z94" s="13"/>
      <c r="AA94" s="30"/>
      <c r="AB94" s="14">
        <f t="shared" si="54"/>
        <v>0</v>
      </c>
      <c r="AC94" s="15"/>
      <c r="AD94" s="16"/>
      <c r="AE94" s="2">
        <f t="shared" si="55"/>
        <v>0</v>
      </c>
      <c r="AF94" s="27"/>
      <c r="AG94" s="18">
        <f t="shared" si="56"/>
        <v>0</v>
      </c>
      <c r="AH94" s="19">
        <f t="shared" si="57"/>
        <v>0</v>
      </c>
      <c r="AI94" s="30"/>
      <c r="AJ94" s="28"/>
      <c r="AK94" s="25" t="s">
        <v>159</v>
      </c>
      <c r="AL94" s="7">
        <f t="shared" si="58"/>
        <v>0</v>
      </c>
      <c r="AM94" s="15">
        <f t="shared" si="59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60"/>
        <v>0</v>
      </c>
      <c r="AW94" s="21"/>
      <c r="AX94" s="21"/>
      <c r="AY94" s="2"/>
      <c r="AZ94" s="2">
        <f t="shared" si="61"/>
        <v>0</v>
      </c>
      <c r="BA94" s="2">
        <f t="shared" si="62"/>
        <v>0</v>
      </c>
      <c r="BB94" s="2"/>
      <c r="BC94" s="2"/>
      <c r="BD94" s="2"/>
      <c r="BE94" s="2"/>
      <c r="BF94" s="2"/>
      <c r="BG94" s="2"/>
      <c r="BH94" s="8">
        <f t="shared" si="63"/>
        <v>0</v>
      </c>
      <c r="BI94" s="22">
        <f t="shared" si="64"/>
        <v>0</v>
      </c>
    </row>
    <row r="95" spans="1:61" s="23" customFormat="1" ht="23.1" customHeight="1" x14ac:dyDescent="0.35">
      <c r="A95" s="3">
        <v>43</v>
      </c>
      <c r="B95" s="4" t="s">
        <v>108</v>
      </c>
      <c r="C95" s="25" t="s">
        <v>81</v>
      </c>
      <c r="D95" s="2">
        <v>19744</v>
      </c>
      <c r="E95" s="2">
        <v>790</v>
      </c>
      <c r="F95" s="2">
        <f t="shared" si="43"/>
        <v>20534</v>
      </c>
      <c r="G95" s="2">
        <v>914</v>
      </c>
      <c r="H95" s="2">
        <v>0</v>
      </c>
      <c r="I95" s="2">
        <f t="shared" si="44"/>
        <v>21448</v>
      </c>
      <c r="J95" s="2">
        <f t="shared" si="37"/>
        <v>21448</v>
      </c>
      <c r="K95" s="111">
        <f t="shared" si="45"/>
        <v>0</v>
      </c>
      <c r="L95" s="6">
        <v>0</v>
      </c>
      <c r="M95" s="6">
        <v>0</v>
      </c>
      <c r="N95" s="6">
        <v>0</v>
      </c>
      <c r="O95" s="2">
        <f t="shared" si="46"/>
        <v>21448</v>
      </c>
      <c r="P95" s="7">
        <v>0</v>
      </c>
      <c r="Q95" s="2">
        <f t="shared" si="47"/>
        <v>4095.0599999999995</v>
      </c>
      <c r="R95" s="2">
        <f t="shared" si="48"/>
        <v>4746.62</v>
      </c>
      <c r="S95" s="2">
        <f t="shared" si="49"/>
        <v>536.20000000000005</v>
      </c>
      <c r="T95" s="8">
        <f t="shared" si="50"/>
        <v>4045.94</v>
      </c>
      <c r="U95" s="9">
        <f t="shared" si="51"/>
        <v>13423.82</v>
      </c>
      <c r="V95" s="10">
        <f t="shared" si="52"/>
        <v>4012</v>
      </c>
      <c r="W95" s="11">
        <f t="shared" si="53"/>
        <v>4012.1800000000003</v>
      </c>
      <c r="X95" s="12"/>
      <c r="Y95" s="12"/>
      <c r="Z95" s="13">
        <f t="shared" ref="Z95" si="70">ROUND(V95+W95,2)</f>
        <v>8024.18</v>
      </c>
      <c r="AA95" s="3">
        <v>43</v>
      </c>
      <c r="AB95" s="14">
        <f t="shared" si="54"/>
        <v>2573.7599999999998</v>
      </c>
      <c r="AC95" s="15">
        <v>0</v>
      </c>
      <c r="AD95" s="16">
        <v>100</v>
      </c>
      <c r="AE95" s="2">
        <f t="shared" si="55"/>
        <v>536.20000000000005</v>
      </c>
      <c r="AF95" s="17">
        <v>200</v>
      </c>
      <c r="AG95" s="18">
        <f t="shared" si="56"/>
        <v>8024.18</v>
      </c>
      <c r="AH95" s="19">
        <f t="shared" si="57"/>
        <v>4012.09</v>
      </c>
      <c r="AI95" s="3">
        <v>43</v>
      </c>
      <c r="AJ95" s="4" t="s">
        <v>108</v>
      </c>
      <c r="AK95" s="25" t="s">
        <v>81</v>
      </c>
      <c r="AL95" s="7">
        <f t="shared" si="58"/>
        <v>0</v>
      </c>
      <c r="AM95" s="15">
        <f t="shared" si="59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60"/>
        <v>4095.0599999999995</v>
      </c>
      <c r="AW95" s="21">
        <v>200</v>
      </c>
      <c r="AX95" s="21"/>
      <c r="AY95" s="2">
        <v>4546.62</v>
      </c>
      <c r="AZ95" s="2">
        <f t="shared" si="61"/>
        <v>4746.62</v>
      </c>
      <c r="BA95" s="2">
        <f t="shared" si="62"/>
        <v>536.20000000000005</v>
      </c>
      <c r="BB95" s="2">
        <v>0</v>
      </c>
      <c r="BC95" s="2">
        <v>3945.94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3"/>
        <v>4045.94</v>
      </c>
      <c r="BI95" s="22">
        <f t="shared" si="64"/>
        <v>13423.820000000002</v>
      </c>
    </row>
    <row r="96" spans="1:61" s="23" customFormat="1" ht="23.1" customHeight="1" x14ac:dyDescent="0.35">
      <c r="A96" s="3"/>
      <c r="B96" s="4"/>
      <c r="C96" s="32"/>
      <c r="D96" s="2"/>
      <c r="E96" s="2"/>
      <c r="F96" s="2">
        <f t="shared" si="43"/>
        <v>0</v>
      </c>
      <c r="G96" s="2"/>
      <c r="H96" s="2"/>
      <c r="I96" s="2">
        <f t="shared" si="44"/>
        <v>0</v>
      </c>
      <c r="J96" s="2">
        <f t="shared" si="37"/>
        <v>0</v>
      </c>
      <c r="K96" s="111">
        <f t="shared" si="45"/>
        <v>0</v>
      </c>
      <c r="L96" s="6"/>
      <c r="M96" s="6"/>
      <c r="N96" s="6"/>
      <c r="O96" s="2">
        <f t="shared" si="46"/>
        <v>0</v>
      </c>
      <c r="P96" s="162" t="s">
        <v>1</v>
      </c>
      <c r="Q96" s="2">
        <f t="shared" si="47"/>
        <v>0</v>
      </c>
      <c r="R96" s="2">
        <f t="shared" si="48"/>
        <v>0</v>
      </c>
      <c r="S96" s="2">
        <f t="shared" si="49"/>
        <v>0</v>
      </c>
      <c r="T96" s="8">
        <f t="shared" si="50"/>
        <v>0</v>
      </c>
      <c r="U96" s="9"/>
      <c r="V96" s="10"/>
      <c r="W96" s="11">
        <f t="shared" si="53"/>
        <v>0</v>
      </c>
      <c r="X96" s="12"/>
      <c r="Y96" s="12"/>
      <c r="Z96" s="13"/>
      <c r="AA96" s="3"/>
      <c r="AB96" s="14">
        <f t="shared" si="54"/>
        <v>0</v>
      </c>
      <c r="AC96" s="2"/>
      <c r="AD96" s="16"/>
      <c r="AE96" s="2">
        <f t="shared" si="55"/>
        <v>0</v>
      </c>
      <c r="AF96" s="27"/>
      <c r="AG96" s="18">
        <f t="shared" si="56"/>
        <v>0</v>
      </c>
      <c r="AH96" s="19">
        <f t="shared" si="57"/>
        <v>0</v>
      </c>
      <c r="AI96" s="3"/>
      <c r="AJ96" s="4"/>
      <c r="AK96" s="32"/>
      <c r="AL96" s="7" t="str">
        <f t="shared" si="58"/>
        <v xml:space="preserve"> </v>
      </c>
      <c r="AM96" s="15">
        <f t="shared" si="59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60"/>
        <v>0</v>
      </c>
      <c r="AW96" s="21"/>
      <c r="AX96" s="21"/>
      <c r="AY96" s="37"/>
      <c r="AZ96" s="2">
        <f t="shared" si="61"/>
        <v>0</v>
      </c>
      <c r="BA96" s="2">
        <f t="shared" si="62"/>
        <v>0</v>
      </c>
      <c r="BB96" s="2"/>
      <c r="BC96" s="2"/>
      <c r="BD96" s="2"/>
      <c r="BE96" s="2"/>
      <c r="BF96" s="2"/>
      <c r="BG96" s="2"/>
      <c r="BH96" s="8">
        <f t="shared" si="63"/>
        <v>0</v>
      </c>
      <c r="BI96" s="22"/>
    </row>
    <row r="97" spans="1:61" s="23" customFormat="1" ht="23.1" customHeight="1" x14ac:dyDescent="0.35">
      <c r="A97" s="3">
        <v>44</v>
      </c>
      <c r="B97" s="4" t="s">
        <v>59</v>
      </c>
      <c r="C97" s="5" t="s">
        <v>27</v>
      </c>
      <c r="D97" s="2">
        <v>48779</v>
      </c>
      <c r="E97" s="2">
        <v>2387</v>
      </c>
      <c r="F97" s="2">
        <f t="shared" si="43"/>
        <v>51166</v>
      </c>
      <c r="G97" s="2">
        <v>2290</v>
      </c>
      <c r="H97" s="2">
        <v>554</v>
      </c>
      <c r="I97" s="2">
        <f t="shared" si="44"/>
        <v>53456</v>
      </c>
      <c r="J97" s="2">
        <f t="shared" si="37"/>
        <v>54010</v>
      </c>
      <c r="K97" s="111">
        <f t="shared" si="45"/>
        <v>0</v>
      </c>
      <c r="L97" s="6">
        <v>0</v>
      </c>
      <c r="M97" s="6">
        <v>0</v>
      </c>
      <c r="N97" s="6">
        <v>0</v>
      </c>
      <c r="O97" s="2">
        <f t="shared" si="46"/>
        <v>54010</v>
      </c>
      <c r="P97" s="7">
        <v>4911.91</v>
      </c>
      <c r="Q97" s="2">
        <f t="shared" si="47"/>
        <v>4860.8999999999996</v>
      </c>
      <c r="R97" s="2">
        <f t="shared" si="48"/>
        <v>200</v>
      </c>
      <c r="S97" s="2">
        <f t="shared" si="49"/>
        <v>1350.25</v>
      </c>
      <c r="T97" s="8">
        <f t="shared" si="50"/>
        <v>300</v>
      </c>
      <c r="U97" s="9">
        <f t="shared" si="51"/>
        <v>11623.06</v>
      </c>
      <c r="V97" s="10">
        <f t="shared" si="52"/>
        <v>21193</v>
      </c>
      <c r="W97" s="11">
        <f t="shared" si="53"/>
        <v>21193.940000000002</v>
      </c>
      <c r="X97" s="12"/>
      <c r="Y97" s="12"/>
      <c r="Z97" s="13">
        <f t="shared" ref="Z97" si="71">ROUND(V97+W97,2)</f>
        <v>42386.94</v>
      </c>
      <c r="AA97" s="3">
        <v>44</v>
      </c>
      <c r="AB97" s="14">
        <f t="shared" si="54"/>
        <v>6481.2</v>
      </c>
      <c r="AC97" s="15">
        <v>0</v>
      </c>
      <c r="AD97" s="2">
        <v>100</v>
      </c>
      <c r="AE97" s="2">
        <f t="shared" si="55"/>
        <v>1350.25</v>
      </c>
      <c r="AF97" s="17">
        <v>200</v>
      </c>
      <c r="AG97" s="18">
        <f t="shared" si="56"/>
        <v>42386.94</v>
      </c>
      <c r="AH97" s="19">
        <f t="shared" si="57"/>
        <v>21193.47</v>
      </c>
      <c r="AI97" s="3">
        <v>44</v>
      </c>
      <c r="AJ97" s="4" t="s">
        <v>59</v>
      </c>
      <c r="AK97" s="5" t="s">
        <v>27</v>
      </c>
      <c r="AL97" s="7">
        <f t="shared" si="58"/>
        <v>4911.91</v>
      </c>
      <c r="AM97" s="15">
        <f t="shared" si="59"/>
        <v>4860.8999999999996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60"/>
        <v>4860.8999999999996</v>
      </c>
      <c r="AW97" s="21">
        <v>200</v>
      </c>
      <c r="AX97" s="21"/>
      <c r="AY97" s="2">
        <v>0</v>
      </c>
      <c r="AZ97" s="2">
        <f t="shared" si="61"/>
        <v>200</v>
      </c>
      <c r="BA97" s="2">
        <f t="shared" si="62"/>
        <v>1350.25</v>
      </c>
      <c r="BB97" s="2">
        <v>0</v>
      </c>
      <c r="BC97" s="2">
        <v>0</v>
      </c>
      <c r="BD97" s="2">
        <v>200</v>
      </c>
      <c r="BE97" s="2">
        <v>100</v>
      </c>
      <c r="BF97" s="2">
        <v>0</v>
      </c>
      <c r="BG97" s="2">
        <v>0</v>
      </c>
      <c r="BH97" s="8">
        <f t="shared" si="63"/>
        <v>300</v>
      </c>
      <c r="BI97" s="22">
        <f t="shared" si="64"/>
        <v>11623.06</v>
      </c>
    </row>
    <row r="98" spans="1:61" s="23" customFormat="1" ht="23.1" customHeight="1" x14ac:dyDescent="0.35">
      <c r="A98" s="3"/>
      <c r="B98" s="24"/>
      <c r="C98" s="25" t="s">
        <v>40</v>
      </c>
      <c r="D98" s="2"/>
      <c r="E98" s="2"/>
      <c r="F98" s="2">
        <f t="shared" si="43"/>
        <v>0</v>
      </c>
      <c r="G98" s="2"/>
      <c r="H98" s="26" t="s">
        <v>179</v>
      </c>
      <c r="I98" s="2">
        <f t="shared" si="44"/>
        <v>0</v>
      </c>
      <c r="J98" s="2"/>
      <c r="K98" s="111">
        <f t="shared" si="45"/>
        <v>0</v>
      </c>
      <c r="L98" s="6"/>
      <c r="M98" s="6"/>
      <c r="N98" s="6"/>
      <c r="O98" s="2">
        <f t="shared" si="46"/>
        <v>0</v>
      </c>
      <c r="P98" s="7"/>
      <c r="Q98" s="2">
        <f t="shared" si="47"/>
        <v>0</v>
      </c>
      <c r="R98" s="2">
        <f t="shared" si="48"/>
        <v>0</v>
      </c>
      <c r="S98" s="2">
        <f t="shared" si="49"/>
        <v>0</v>
      </c>
      <c r="T98" s="8">
        <f t="shared" si="50"/>
        <v>0</v>
      </c>
      <c r="U98" s="9">
        <f t="shared" si="51"/>
        <v>0</v>
      </c>
      <c r="V98" s="10">
        <f t="shared" si="52"/>
        <v>0</v>
      </c>
      <c r="W98" s="11">
        <f t="shared" si="53"/>
        <v>0</v>
      </c>
      <c r="X98" s="12"/>
      <c r="Y98" s="12"/>
      <c r="Z98" s="13"/>
      <c r="AA98" s="3"/>
      <c r="AB98" s="14">
        <f t="shared" si="54"/>
        <v>0</v>
      </c>
      <c r="AC98" s="2"/>
      <c r="AD98" s="2">
        <f>J98*1%</f>
        <v>0</v>
      </c>
      <c r="AE98" s="2">
        <f t="shared" si="55"/>
        <v>0</v>
      </c>
      <c r="AF98" s="27"/>
      <c r="AG98" s="18">
        <f t="shared" si="56"/>
        <v>0</v>
      </c>
      <c r="AH98" s="19">
        <f t="shared" si="57"/>
        <v>0</v>
      </c>
      <c r="AI98" s="3"/>
      <c r="AJ98" s="24"/>
      <c r="AK98" s="25" t="s">
        <v>40</v>
      </c>
      <c r="AL98" s="7">
        <f t="shared" si="58"/>
        <v>0</v>
      </c>
      <c r="AM98" s="15">
        <f t="shared" si="59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60"/>
        <v>0</v>
      </c>
      <c r="AW98" s="21"/>
      <c r="AX98" s="21"/>
      <c r="AY98" s="2"/>
      <c r="AZ98" s="2">
        <f t="shared" si="61"/>
        <v>0</v>
      </c>
      <c r="BA98" s="2">
        <f t="shared" si="62"/>
        <v>0</v>
      </c>
      <c r="BB98" s="2"/>
      <c r="BC98" s="2"/>
      <c r="BD98" s="2"/>
      <c r="BE98" s="2"/>
      <c r="BF98" s="2"/>
      <c r="BG98" s="2"/>
      <c r="BH98" s="8">
        <f t="shared" si="63"/>
        <v>0</v>
      </c>
      <c r="BI98" s="22">
        <f t="shared" si="64"/>
        <v>0</v>
      </c>
    </row>
    <row r="99" spans="1:61" s="23" customFormat="1" ht="23.1" customHeight="1" x14ac:dyDescent="0.35">
      <c r="A99" s="3">
        <v>45</v>
      </c>
      <c r="B99" s="4" t="s">
        <v>60</v>
      </c>
      <c r="C99" s="25" t="s">
        <v>115</v>
      </c>
      <c r="D99" s="2">
        <v>46725</v>
      </c>
      <c r="E99" s="2">
        <v>2290</v>
      </c>
      <c r="F99" s="2">
        <f t="shared" si="43"/>
        <v>49015</v>
      </c>
      <c r="G99" s="2">
        <v>2289</v>
      </c>
      <c r="H99" s="2">
        <v>0</v>
      </c>
      <c r="I99" s="2">
        <f t="shared" si="44"/>
        <v>51304</v>
      </c>
      <c r="J99" s="2">
        <f t="shared" si="37"/>
        <v>51304</v>
      </c>
      <c r="K99" s="111">
        <f t="shared" si="45"/>
        <v>0</v>
      </c>
      <c r="L99" s="6">
        <v>0</v>
      </c>
      <c r="M99" s="6">
        <v>0</v>
      </c>
      <c r="N99" s="6">
        <v>0</v>
      </c>
      <c r="O99" s="2">
        <f t="shared" si="46"/>
        <v>51304</v>
      </c>
      <c r="P99" s="7">
        <v>4459.28</v>
      </c>
      <c r="Q99" s="2">
        <f t="shared" si="47"/>
        <v>4617.3599999999997</v>
      </c>
      <c r="R99" s="2">
        <f t="shared" si="48"/>
        <v>200</v>
      </c>
      <c r="S99" s="2">
        <f t="shared" si="49"/>
        <v>1282.5999999999999</v>
      </c>
      <c r="T99" s="8">
        <f t="shared" si="50"/>
        <v>200</v>
      </c>
      <c r="U99" s="9">
        <f t="shared" si="51"/>
        <v>10759.24</v>
      </c>
      <c r="V99" s="10">
        <f t="shared" si="52"/>
        <v>20272</v>
      </c>
      <c r="W99" s="11">
        <f t="shared" si="53"/>
        <v>20272.760000000002</v>
      </c>
      <c r="X99" s="12"/>
      <c r="Y99" s="12"/>
      <c r="Z99" s="13">
        <f t="shared" ref="Z99" si="72">ROUND(V99+W99,2)</f>
        <v>40544.76</v>
      </c>
      <c r="AA99" s="3">
        <v>45</v>
      </c>
      <c r="AB99" s="14">
        <f t="shared" si="54"/>
        <v>6156.48</v>
      </c>
      <c r="AC99" s="15">
        <v>0</v>
      </c>
      <c r="AD99" s="16">
        <v>100</v>
      </c>
      <c r="AE99" s="2">
        <f t="shared" si="55"/>
        <v>1282.5999999999999</v>
      </c>
      <c r="AF99" s="17">
        <v>200</v>
      </c>
      <c r="AG99" s="18">
        <f t="shared" si="56"/>
        <v>40544.76</v>
      </c>
      <c r="AH99" s="19">
        <f t="shared" si="57"/>
        <v>20272.38</v>
      </c>
      <c r="AI99" s="3">
        <v>45</v>
      </c>
      <c r="AJ99" s="4" t="s">
        <v>60</v>
      </c>
      <c r="AK99" s="25" t="s">
        <v>115</v>
      </c>
      <c r="AL99" s="7">
        <f t="shared" si="58"/>
        <v>4459.28</v>
      </c>
      <c r="AM99" s="15">
        <f t="shared" si="59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60"/>
        <v>4617.3599999999997</v>
      </c>
      <c r="AW99" s="21">
        <v>200</v>
      </c>
      <c r="AX99" s="21"/>
      <c r="AY99" s="2">
        <v>0</v>
      </c>
      <c r="AZ99" s="2">
        <f t="shared" si="61"/>
        <v>200</v>
      </c>
      <c r="BA99" s="2">
        <f t="shared" si="62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3"/>
        <v>200</v>
      </c>
      <c r="BI99" s="22">
        <f t="shared" si="64"/>
        <v>10759.24</v>
      </c>
    </row>
    <row r="100" spans="1:61" s="23" customFormat="1" ht="23.1" customHeight="1" x14ac:dyDescent="0.35">
      <c r="A100" s="30"/>
      <c r="B100" s="28"/>
      <c r="C100" s="25"/>
      <c r="D100" s="2"/>
      <c r="E100" s="2"/>
      <c r="F100" s="2">
        <f t="shared" si="43"/>
        <v>0</v>
      </c>
      <c r="G100" s="2"/>
      <c r="H100" s="2"/>
      <c r="I100" s="2">
        <f t="shared" si="44"/>
        <v>0</v>
      </c>
      <c r="J100" s="2">
        <f t="shared" si="37"/>
        <v>0</v>
      </c>
      <c r="K100" s="111">
        <f t="shared" si="45"/>
        <v>0</v>
      </c>
      <c r="L100" s="6"/>
      <c r="M100" s="6"/>
      <c r="N100" s="6"/>
      <c r="O100" s="2">
        <f t="shared" si="46"/>
        <v>0</v>
      </c>
      <c r="P100" s="7"/>
      <c r="Q100" s="2">
        <f t="shared" si="47"/>
        <v>0</v>
      </c>
      <c r="R100" s="2">
        <f t="shared" si="48"/>
        <v>0</v>
      </c>
      <c r="S100" s="2">
        <f t="shared" si="49"/>
        <v>0</v>
      </c>
      <c r="T100" s="8">
        <f t="shared" si="50"/>
        <v>0</v>
      </c>
      <c r="U100" s="9">
        <f t="shared" si="51"/>
        <v>0</v>
      </c>
      <c r="V100" s="10">
        <f t="shared" si="52"/>
        <v>0</v>
      </c>
      <c r="W100" s="11">
        <f t="shared" si="53"/>
        <v>0</v>
      </c>
      <c r="X100" s="12"/>
      <c r="Y100" s="12"/>
      <c r="Z100" s="13"/>
      <c r="AA100" s="30"/>
      <c r="AB100" s="14">
        <f t="shared" si="54"/>
        <v>0</v>
      </c>
      <c r="AC100" s="2"/>
      <c r="AD100" s="33"/>
      <c r="AE100" s="2">
        <f t="shared" si="55"/>
        <v>0</v>
      </c>
      <c r="AF100" s="27"/>
      <c r="AG100" s="18">
        <f t="shared" si="56"/>
        <v>0</v>
      </c>
      <c r="AH100" s="19">
        <f t="shared" si="57"/>
        <v>0</v>
      </c>
      <c r="AI100" s="30"/>
      <c r="AJ100" s="28"/>
      <c r="AK100" s="25"/>
      <c r="AL100" s="7">
        <f t="shared" si="58"/>
        <v>0</v>
      </c>
      <c r="AM100" s="15">
        <f t="shared" si="59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60"/>
        <v>0</v>
      </c>
      <c r="AW100" s="21"/>
      <c r="AX100" s="21"/>
      <c r="AY100" s="2"/>
      <c r="AZ100" s="2">
        <f t="shared" si="61"/>
        <v>0</v>
      </c>
      <c r="BA100" s="2">
        <f t="shared" si="62"/>
        <v>0</v>
      </c>
      <c r="BB100" s="2"/>
      <c r="BC100" s="2"/>
      <c r="BD100" s="2"/>
      <c r="BE100" s="2"/>
      <c r="BF100" s="2"/>
      <c r="BG100" s="2"/>
      <c r="BH100" s="8">
        <f t="shared" si="63"/>
        <v>0</v>
      </c>
      <c r="BI100" s="22">
        <f t="shared" si="64"/>
        <v>0</v>
      </c>
    </row>
    <row r="101" spans="1:61" s="29" customFormat="1" ht="23.1" customHeight="1" x14ac:dyDescent="0.35">
      <c r="A101" s="3">
        <v>46</v>
      </c>
      <c r="B101" s="4" t="s">
        <v>61</v>
      </c>
      <c r="C101" s="25" t="s">
        <v>80</v>
      </c>
      <c r="D101" s="2">
        <v>33843</v>
      </c>
      <c r="E101" s="2">
        <v>1591</v>
      </c>
      <c r="F101" s="2">
        <f t="shared" si="43"/>
        <v>35434</v>
      </c>
      <c r="G101" s="2">
        <v>1590</v>
      </c>
      <c r="H101" s="2">
        <v>0</v>
      </c>
      <c r="I101" s="2">
        <f t="shared" si="44"/>
        <v>37024</v>
      </c>
      <c r="J101" s="2">
        <f t="shared" si="37"/>
        <v>37024</v>
      </c>
      <c r="K101" s="111">
        <f t="shared" si="45"/>
        <v>0</v>
      </c>
      <c r="L101" s="6">
        <v>0</v>
      </c>
      <c r="M101" s="6">
        <v>0</v>
      </c>
      <c r="N101" s="6">
        <v>0</v>
      </c>
      <c r="O101" s="2">
        <f t="shared" si="46"/>
        <v>37024</v>
      </c>
      <c r="P101" s="7">
        <v>1759.94</v>
      </c>
      <c r="Q101" s="2">
        <f t="shared" si="47"/>
        <v>3332.16</v>
      </c>
      <c r="R101" s="2">
        <f t="shared" si="48"/>
        <v>200</v>
      </c>
      <c r="S101" s="2">
        <f t="shared" si="49"/>
        <v>925.6</v>
      </c>
      <c r="T101" s="8">
        <f t="shared" si="50"/>
        <v>200</v>
      </c>
      <c r="U101" s="9">
        <f t="shared" si="51"/>
        <v>6417.7</v>
      </c>
      <c r="V101" s="10">
        <f t="shared" si="52"/>
        <v>15303</v>
      </c>
      <c r="W101" s="11">
        <f t="shared" si="53"/>
        <v>15303.3</v>
      </c>
      <c r="X101" s="12"/>
      <c r="Y101" s="12"/>
      <c r="Z101" s="13">
        <f t="shared" ref="Z101" si="73">ROUND(V101+W101,2)</f>
        <v>30606.3</v>
      </c>
      <c r="AA101" s="3">
        <v>46</v>
      </c>
      <c r="AB101" s="14">
        <f t="shared" si="54"/>
        <v>4442.88</v>
      </c>
      <c r="AC101" s="15">
        <v>0</v>
      </c>
      <c r="AD101" s="16">
        <v>100</v>
      </c>
      <c r="AE101" s="2">
        <f t="shared" si="55"/>
        <v>925.6</v>
      </c>
      <c r="AF101" s="17">
        <v>200</v>
      </c>
      <c r="AG101" s="18">
        <f t="shared" si="56"/>
        <v>30606.3</v>
      </c>
      <c r="AH101" s="19">
        <f t="shared" si="57"/>
        <v>15303.15</v>
      </c>
      <c r="AI101" s="3">
        <v>46</v>
      </c>
      <c r="AJ101" s="4" t="s">
        <v>61</v>
      </c>
      <c r="AK101" s="25" t="s">
        <v>80</v>
      </c>
      <c r="AL101" s="7">
        <f t="shared" si="58"/>
        <v>1759.94</v>
      </c>
      <c r="AM101" s="15">
        <f t="shared" si="59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60"/>
        <v>3332.16</v>
      </c>
      <c r="AW101" s="21">
        <v>200</v>
      </c>
      <c r="AX101" s="21"/>
      <c r="AY101" s="2">
        <v>0</v>
      </c>
      <c r="AZ101" s="2">
        <f t="shared" si="61"/>
        <v>200</v>
      </c>
      <c r="BA101" s="2">
        <f t="shared" si="62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3"/>
        <v>200</v>
      </c>
      <c r="BI101" s="22">
        <f t="shared" si="64"/>
        <v>6417.7000000000007</v>
      </c>
    </row>
    <row r="102" spans="1:61" s="29" customFormat="1" ht="23.1" customHeight="1" x14ac:dyDescent="0.35">
      <c r="A102" s="3"/>
      <c r="B102" s="31"/>
      <c r="C102" s="32"/>
      <c r="D102" s="2"/>
      <c r="E102" s="2"/>
      <c r="F102" s="2">
        <f t="shared" si="43"/>
        <v>0</v>
      </c>
      <c r="G102" s="2"/>
      <c r="H102" s="2"/>
      <c r="I102" s="2">
        <f t="shared" si="44"/>
        <v>0</v>
      </c>
      <c r="J102" s="2">
        <f t="shared" si="37"/>
        <v>0</v>
      </c>
      <c r="K102" s="111">
        <f t="shared" si="45"/>
        <v>0</v>
      </c>
      <c r="L102" s="6"/>
      <c r="M102" s="6"/>
      <c r="N102" s="6"/>
      <c r="O102" s="2">
        <f t="shared" si="46"/>
        <v>0</v>
      </c>
      <c r="P102" s="7"/>
      <c r="Q102" s="2">
        <f t="shared" si="47"/>
        <v>0</v>
      </c>
      <c r="R102" s="2">
        <f t="shared" si="48"/>
        <v>0</v>
      </c>
      <c r="S102" s="2">
        <f t="shared" si="49"/>
        <v>0</v>
      </c>
      <c r="T102" s="8">
        <f t="shared" si="50"/>
        <v>0</v>
      </c>
      <c r="U102" s="9">
        <f t="shared" si="51"/>
        <v>0</v>
      </c>
      <c r="V102" s="10">
        <f t="shared" si="52"/>
        <v>0</v>
      </c>
      <c r="W102" s="11">
        <f t="shared" si="53"/>
        <v>0</v>
      </c>
      <c r="X102" s="12"/>
      <c r="Y102" s="12"/>
      <c r="Z102" s="13"/>
      <c r="AA102" s="3"/>
      <c r="AB102" s="14">
        <f t="shared" si="54"/>
        <v>0</v>
      </c>
      <c r="AC102" s="2"/>
      <c r="AD102" s="33"/>
      <c r="AE102" s="2">
        <f t="shared" si="55"/>
        <v>0</v>
      </c>
      <c r="AF102" s="27"/>
      <c r="AG102" s="18">
        <f t="shared" si="56"/>
        <v>0</v>
      </c>
      <c r="AH102" s="19">
        <f t="shared" si="57"/>
        <v>0</v>
      </c>
      <c r="AI102" s="3"/>
      <c r="AJ102" s="31"/>
      <c r="AK102" s="32"/>
      <c r="AL102" s="7">
        <f t="shared" si="58"/>
        <v>0</v>
      </c>
      <c r="AM102" s="15">
        <f t="shared" si="59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60"/>
        <v>0</v>
      </c>
      <c r="AW102" s="21"/>
      <c r="AX102" s="21"/>
      <c r="AY102" s="2"/>
      <c r="AZ102" s="2">
        <f t="shared" si="61"/>
        <v>0</v>
      </c>
      <c r="BA102" s="2">
        <f t="shared" si="62"/>
        <v>0</v>
      </c>
      <c r="BB102" s="2"/>
      <c r="BC102" s="2"/>
      <c r="BD102" s="2"/>
      <c r="BE102" s="2"/>
      <c r="BF102" s="2"/>
      <c r="BG102" s="2"/>
      <c r="BH102" s="8">
        <f t="shared" si="63"/>
        <v>0</v>
      </c>
      <c r="BI102" s="22">
        <f t="shared" si="64"/>
        <v>0</v>
      </c>
    </row>
    <row r="103" spans="1:61" s="29" customFormat="1" ht="23.1" customHeight="1" x14ac:dyDescent="0.35">
      <c r="A103" s="3">
        <v>47</v>
      </c>
      <c r="B103" s="31" t="s">
        <v>140</v>
      </c>
      <c r="C103" s="32" t="s">
        <v>153</v>
      </c>
      <c r="D103" s="2">
        <v>17553</v>
      </c>
      <c r="E103" s="2">
        <v>702</v>
      </c>
      <c r="F103" s="2">
        <f t="shared" si="43"/>
        <v>18255</v>
      </c>
      <c r="G103" s="2">
        <v>702</v>
      </c>
      <c r="H103" s="2"/>
      <c r="I103" s="2">
        <f t="shared" si="44"/>
        <v>18957</v>
      </c>
      <c r="J103" s="2">
        <f t="shared" si="37"/>
        <v>18957</v>
      </c>
      <c r="K103" s="111">
        <f t="shared" si="45"/>
        <v>0</v>
      </c>
      <c r="L103" s="6">
        <v>0</v>
      </c>
      <c r="M103" s="6">
        <v>0</v>
      </c>
      <c r="N103" s="6">
        <v>0</v>
      </c>
      <c r="O103" s="2">
        <f t="shared" si="46"/>
        <v>18957</v>
      </c>
      <c r="P103" s="7"/>
      <c r="Q103" s="2">
        <f t="shared" si="47"/>
        <v>1706.1299999999999</v>
      </c>
      <c r="R103" s="2">
        <f t="shared" si="48"/>
        <v>200</v>
      </c>
      <c r="S103" s="2">
        <f t="shared" si="49"/>
        <v>473.92</v>
      </c>
      <c r="T103" s="8">
        <f t="shared" si="50"/>
        <v>213.28</v>
      </c>
      <c r="U103" s="9">
        <f t="shared" si="51"/>
        <v>2593.33</v>
      </c>
      <c r="V103" s="10">
        <f t="shared" si="52"/>
        <v>8182</v>
      </c>
      <c r="W103" s="11">
        <f t="shared" si="53"/>
        <v>8181.67</v>
      </c>
      <c r="X103" s="12"/>
      <c r="Y103" s="12"/>
      <c r="Z103" s="13"/>
      <c r="AA103" s="3">
        <v>47</v>
      </c>
      <c r="AB103" s="14">
        <f t="shared" si="54"/>
        <v>2274.8399999999997</v>
      </c>
      <c r="AC103" s="15"/>
      <c r="AD103" s="16">
        <v>100</v>
      </c>
      <c r="AE103" s="2">
        <f t="shared" si="55"/>
        <v>473.93</v>
      </c>
      <c r="AF103" s="17">
        <v>200</v>
      </c>
      <c r="AG103" s="18">
        <f t="shared" si="56"/>
        <v>16363.67</v>
      </c>
      <c r="AH103" s="19">
        <f t="shared" si="57"/>
        <v>8181.835</v>
      </c>
      <c r="AI103" s="3">
        <v>47</v>
      </c>
      <c r="AJ103" s="31" t="s">
        <v>140</v>
      </c>
      <c r="AK103" s="32" t="s">
        <v>153</v>
      </c>
      <c r="AL103" s="7">
        <f t="shared" si="58"/>
        <v>0</v>
      </c>
      <c r="AM103" s="15">
        <f t="shared" si="59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60"/>
        <v>1706.1299999999999</v>
      </c>
      <c r="AW103" s="21">
        <v>200</v>
      </c>
      <c r="AX103" s="21"/>
      <c r="AY103" s="2"/>
      <c r="AZ103" s="2">
        <f t="shared" si="61"/>
        <v>200</v>
      </c>
      <c r="BA103" s="2">
        <f t="shared" si="62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3"/>
        <v>213.28</v>
      </c>
      <c r="BI103" s="22">
        <f t="shared" si="64"/>
        <v>2593.33</v>
      </c>
    </row>
    <row r="104" spans="1:61" s="29" customFormat="1" ht="23.1" customHeight="1" x14ac:dyDescent="0.35">
      <c r="A104" s="3"/>
      <c r="B104" s="31"/>
      <c r="C104" s="32" t="s">
        <v>154</v>
      </c>
      <c r="D104" s="2"/>
      <c r="E104" s="2"/>
      <c r="F104" s="2">
        <f t="shared" si="43"/>
        <v>0</v>
      </c>
      <c r="G104" s="2"/>
      <c r="H104" s="2"/>
      <c r="I104" s="2">
        <f t="shared" si="44"/>
        <v>0</v>
      </c>
      <c r="J104" s="2">
        <f t="shared" si="37"/>
        <v>0</v>
      </c>
      <c r="K104" s="111">
        <f t="shared" si="45"/>
        <v>0</v>
      </c>
      <c r="L104" s="6"/>
      <c r="M104" s="6"/>
      <c r="N104" s="6"/>
      <c r="O104" s="2">
        <f t="shared" si="46"/>
        <v>0</v>
      </c>
      <c r="P104" s="7"/>
      <c r="Q104" s="2">
        <f t="shared" si="47"/>
        <v>0</v>
      </c>
      <c r="R104" s="2">
        <f t="shared" si="48"/>
        <v>0</v>
      </c>
      <c r="S104" s="2">
        <f t="shared" si="49"/>
        <v>0</v>
      </c>
      <c r="T104" s="8">
        <f t="shared" si="50"/>
        <v>0</v>
      </c>
      <c r="U104" s="9">
        <f t="shared" si="51"/>
        <v>0</v>
      </c>
      <c r="V104" s="10">
        <f t="shared" si="52"/>
        <v>0</v>
      </c>
      <c r="W104" s="11">
        <f t="shared" si="53"/>
        <v>0</v>
      </c>
      <c r="X104" s="12"/>
      <c r="Y104" s="12"/>
      <c r="Z104" s="13"/>
      <c r="AA104" s="3"/>
      <c r="AB104" s="14">
        <f t="shared" si="54"/>
        <v>0</v>
      </c>
      <c r="AC104" s="15"/>
      <c r="AD104" s="16"/>
      <c r="AE104" s="2">
        <f t="shared" si="55"/>
        <v>0</v>
      </c>
      <c r="AF104" s="27"/>
      <c r="AG104" s="18">
        <f t="shared" si="56"/>
        <v>0</v>
      </c>
      <c r="AH104" s="19">
        <f t="shared" si="57"/>
        <v>0</v>
      </c>
      <c r="AI104" s="3"/>
      <c r="AJ104" s="31"/>
      <c r="AK104" s="32" t="s">
        <v>154</v>
      </c>
      <c r="AL104" s="7">
        <f t="shared" si="58"/>
        <v>0</v>
      </c>
      <c r="AM104" s="15">
        <f t="shared" si="59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60"/>
        <v>0</v>
      </c>
      <c r="AW104" s="21"/>
      <c r="AX104" s="21"/>
      <c r="AY104" s="2"/>
      <c r="AZ104" s="2">
        <f t="shared" si="61"/>
        <v>0</v>
      </c>
      <c r="BA104" s="2">
        <f t="shared" si="62"/>
        <v>0</v>
      </c>
      <c r="BB104" s="2"/>
      <c r="BC104" s="2"/>
      <c r="BD104" s="2"/>
      <c r="BE104" s="2"/>
      <c r="BF104" s="2"/>
      <c r="BG104" s="2"/>
      <c r="BH104" s="8">
        <f t="shared" si="63"/>
        <v>0</v>
      </c>
      <c r="BI104" s="22">
        <f t="shared" si="64"/>
        <v>0</v>
      </c>
    </row>
    <row r="105" spans="1:61" s="29" customFormat="1" ht="23.1" customHeight="1" x14ac:dyDescent="0.35">
      <c r="A105" s="3">
        <v>48</v>
      </c>
      <c r="B105" s="28" t="s">
        <v>62</v>
      </c>
      <c r="C105" s="25" t="s">
        <v>27</v>
      </c>
      <c r="D105" s="2">
        <v>17553</v>
      </c>
      <c r="E105" s="2">
        <v>702</v>
      </c>
      <c r="F105" s="2">
        <f t="shared" si="43"/>
        <v>18255</v>
      </c>
      <c r="G105" s="2">
        <v>702</v>
      </c>
      <c r="H105" s="2">
        <v>0</v>
      </c>
      <c r="I105" s="2">
        <f t="shared" si="44"/>
        <v>18957</v>
      </c>
      <c r="J105" s="2">
        <f t="shared" si="37"/>
        <v>18957</v>
      </c>
      <c r="K105" s="111">
        <f t="shared" si="45"/>
        <v>0</v>
      </c>
      <c r="L105" s="6">
        <v>0</v>
      </c>
      <c r="M105" s="6">
        <v>0</v>
      </c>
      <c r="N105" s="6">
        <v>0</v>
      </c>
      <c r="O105" s="2">
        <f t="shared" si="46"/>
        <v>18957</v>
      </c>
      <c r="P105" s="7">
        <v>0</v>
      </c>
      <c r="Q105" s="2">
        <f t="shared" si="47"/>
        <v>1706.1299999999999</v>
      </c>
      <c r="R105" s="2">
        <f t="shared" si="48"/>
        <v>200</v>
      </c>
      <c r="S105" s="2">
        <f t="shared" si="49"/>
        <v>473.92</v>
      </c>
      <c r="T105" s="8">
        <f t="shared" si="50"/>
        <v>200</v>
      </c>
      <c r="U105" s="9">
        <f t="shared" si="51"/>
        <v>2580.0500000000002</v>
      </c>
      <c r="V105" s="10">
        <f t="shared" si="52"/>
        <v>8188</v>
      </c>
      <c r="W105" s="11">
        <f t="shared" si="53"/>
        <v>8188.9500000000007</v>
      </c>
      <c r="X105" s="12"/>
      <c r="Y105" s="12"/>
      <c r="Z105" s="13">
        <f t="shared" ref="Z105" si="74">ROUND(V105+W105,2)</f>
        <v>16376.95</v>
      </c>
      <c r="AA105" s="3">
        <v>48</v>
      </c>
      <c r="AB105" s="14">
        <f t="shared" si="54"/>
        <v>2274.8399999999997</v>
      </c>
      <c r="AC105" s="15">
        <v>0</v>
      </c>
      <c r="AD105" s="16">
        <v>100</v>
      </c>
      <c r="AE105" s="2">
        <f t="shared" si="55"/>
        <v>473.93</v>
      </c>
      <c r="AF105" s="17">
        <v>200</v>
      </c>
      <c r="AG105" s="18">
        <f t="shared" si="56"/>
        <v>16376.95</v>
      </c>
      <c r="AH105" s="19">
        <f t="shared" si="57"/>
        <v>8188.4750000000004</v>
      </c>
      <c r="AI105" s="3">
        <v>48</v>
      </c>
      <c r="AJ105" s="28" t="s">
        <v>62</v>
      </c>
      <c r="AK105" s="25" t="s">
        <v>27</v>
      </c>
      <c r="AL105" s="7">
        <f t="shared" si="58"/>
        <v>0</v>
      </c>
      <c r="AM105" s="15">
        <f t="shared" si="59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60"/>
        <v>1706.1299999999999</v>
      </c>
      <c r="AW105" s="21">
        <v>200</v>
      </c>
      <c r="AX105" s="21"/>
      <c r="AY105" s="2">
        <v>0</v>
      </c>
      <c r="AZ105" s="2">
        <f t="shared" si="61"/>
        <v>200</v>
      </c>
      <c r="BA105" s="2">
        <f t="shared" si="62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3"/>
        <v>200</v>
      </c>
      <c r="BI105" s="22">
        <f t="shared" si="64"/>
        <v>2580.0499999999997</v>
      </c>
    </row>
    <row r="106" spans="1:61" s="29" customFormat="1" ht="23.1" customHeight="1" x14ac:dyDescent="0.35">
      <c r="A106" s="30"/>
      <c r="B106" s="31"/>
      <c r="C106" s="32" t="s">
        <v>28</v>
      </c>
      <c r="D106" s="2"/>
      <c r="E106" s="2"/>
      <c r="F106" s="2">
        <f t="shared" si="43"/>
        <v>0</v>
      </c>
      <c r="G106" s="2"/>
      <c r="H106" s="2"/>
      <c r="I106" s="2">
        <f t="shared" si="44"/>
        <v>0</v>
      </c>
      <c r="J106" s="2">
        <f t="shared" si="37"/>
        <v>0</v>
      </c>
      <c r="K106" s="111">
        <f t="shared" si="45"/>
        <v>0</v>
      </c>
      <c r="L106" s="6"/>
      <c r="M106" s="6"/>
      <c r="N106" s="6"/>
      <c r="O106" s="2">
        <f t="shared" si="46"/>
        <v>0</v>
      </c>
      <c r="P106" s="7"/>
      <c r="Q106" s="2">
        <f t="shared" si="47"/>
        <v>0</v>
      </c>
      <c r="R106" s="2">
        <f t="shared" si="48"/>
        <v>0</v>
      </c>
      <c r="S106" s="2">
        <f t="shared" si="49"/>
        <v>0</v>
      </c>
      <c r="T106" s="8">
        <f t="shared" si="50"/>
        <v>0</v>
      </c>
      <c r="U106" s="9">
        <f t="shared" si="51"/>
        <v>0</v>
      </c>
      <c r="V106" s="10">
        <f t="shared" si="52"/>
        <v>0</v>
      </c>
      <c r="W106" s="11">
        <f t="shared" si="53"/>
        <v>0</v>
      </c>
      <c r="X106" s="12"/>
      <c r="Y106" s="12"/>
      <c r="Z106" s="13"/>
      <c r="AA106" s="30"/>
      <c r="AB106" s="14">
        <f t="shared" si="54"/>
        <v>0</v>
      </c>
      <c r="AC106" s="2"/>
      <c r="AD106" s="16"/>
      <c r="AE106" s="2">
        <f t="shared" si="55"/>
        <v>0</v>
      </c>
      <c r="AF106" s="27"/>
      <c r="AG106" s="18">
        <f t="shared" si="56"/>
        <v>0</v>
      </c>
      <c r="AH106" s="19">
        <f t="shared" si="57"/>
        <v>0</v>
      </c>
      <c r="AI106" s="30"/>
      <c r="AJ106" s="31"/>
      <c r="AK106" s="32" t="s">
        <v>28</v>
      </c>
      <c r="AL106" s="7">
        <f t="shared" si="58"/>
        <v>0</v>
      </c>
      <c r="AM106" s="15">
        <f t="shared" si="59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60"/>
        <v>0</v>
      </c>
      <c r="AW106" s="21"/>
      <c r="AX106" s="21"/>
      <c r="AY106" s="2"/>
      <c r="AZ106" s="2">
        <f t="shared" si="61"/>
        <v>0</v>
      </c>
      <c r="BA106" s="2">
        <f t="shared" si="62"/>
        <v>0</v>
      </c>
      <c r="BB106" s="2"/>
      <c r="BC106" s="2"/>
      <c r="BD106" s="2"/>
      <c r="BE106" s="2"/>
      <c r="BF106" s="2"/>
      <c r="BG106" s="2"/>
      <c r="BH106" s="8">
        <f t="shared" si="63"/>
        <v>0</v>
      </c>
      <c r="BI106" s="22">
        <f t="shared" si="64"/>
        <v>0</v>
      </c>
    </row>
    <row r="107" spans="1:61" s="29" customFormat="1" ht="23.1" customHeight="1" x14ac:dyDescent="0.35">
      <c r="A107" s="3">
        <v>49</v>
      </c>
      <c r="B107" s="28" t="s">
        <v>63</v>
      </c>
      <c r="C107" s="25" t="s">
        <v>64</v>
      </c>
      <c r="D107" s="2">
        <v>43030</v>
      </c>
      <c r="E107" s="2">
        <v>2108</v>
      </c>
      <c r="F107" s="2">
        <f t="shared" si="43"/>
        <v>45138</v>
      </c>
      <c r="G107" s="2">
        <v>2109</v>
      </c>
      <c r="H107" s="2">
        <v>0</v>
      </c>
      <c r="I107" s="2">
        <f t="shared" si="44"/>
        <v>47247</v>
      </c>
      <c r="J107" s="2">
        <f t="shared" si="37"/>
        <v>47247</v>
      </c>
      <c r="K107" s="111">
        <f t="shared" si="45"/>
        <v>0</v>
      </c>
      <c r="L107" s="6">
        <v>0</v>
      </c>
      <c r="M107" s="6">
        <v>0</v>
      </c>
      <c r="N107" s="6">
        <v>0</v>
      </c>
      <c r="O107" s="2">
        <f t="shared" si="46"/>
        <v>47247</v>
      </c>
      <c r="P107" s="7">
        <v>3605.95</v>
      </c>
      <c r="Q107" s="2">
        <f t="shared" si="47"/>
        <v>6368.2799999999988</v>
      </c>
      <c r="R107" s="2">
        <f t="shared" si="48"/>
        <v>200</v>
      </c>
      <c r="S107" s="2">
        <f t="shared" si="49"/>
        <v>1181.17</v>
      </c>
      <c r="T107" s="8">
        <f t="shared" si="50"/>
        <v>100</v>
      </c>
      <c r="U107" s="9">
        <f t="shared" si="51"/>
        <v>11455.4</v>
      </c>
      <c r="V107" s="10">
        <f t="shared" si="52"/>
        <v>17896</v>
      </c>
      <c r="W107" s="11">
        <f t="shared" si="53"/>
        <v>17895.599999999999</v>
      </c>
      <c r="X107" s="12"/>
      <c r="Y107" s="12"/>
      <c r="Z107" s="13">
        <f t="shared" ref="Z107" si="75">ROUND(V107+W107,2)</f>
        <v>35791.599999999999</v>
      </c>
      <c r="AA107" s="3">
        <v>49</v>
      </c>
      <c r="AB107" s="14">
        <f t="shared" si="54"/>
        <v>5669.6399999999994</v>
      </c>
      <c r="AC107" s="15">
        <v>0</v>
      </c>
      <c r="AD107" s="2">
        <v>100</v>
      </c>
      <c r="AE107" s="2">
        <f t="shared" si="55"/>
        <v>1181.18</v>
      </c>
      <c r="AF107" s="17">
        <v>200</v>
      </c>
      <c r="AG107" s="18">
        <f t="shared" si="56"/>
        <v>35791.599999999999</v>
      </c>
      <c r="AH107" s="19">
        <f t="shared" si="57"/>
        <v>17895.8</v>
      </c>
      <c r="AI107" s="3">
        <v>49</v>
      </c>
      <c r="AJ107" s="28" t="s">
        <v>63</v>
      </c>
      <c r="AK107" s="25" t="s">
        <v>64</v>
      </c>
      <c r="AL107" s="7">
        <f t="shared" si="58"/>
        <v>3605.95</v>
      </c>
      <c r="AM107" s="15">
        <f t="shared" si="59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60"/>
        <v>6368.2799999999988</v>
      </c>
      <c r="AW107" s="21">
        <v>200</v>
      </c>
      <c r="AX107" s="21"/>
      <c r="AY107" s="2">
        <v>0</v>
      </c>
      <c r="AZ107" s="2">
        <f t="shared" si="61"/>
        <v>200</v>
      </c>
      <c r="BA107" s="2">
        <f t="shared" si="62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3"/>
        <v>100</v>
      </c>
      <c r="BI107" s="22">
        <f t="shared" si="64"/>
        <v>11455.4</v>
      </c>
    </row>
    <row r="108" spans="1:61" s="29" customFormat="1" ht="23.1" customHeight="1" x14ac:dyDescent="0.35">
      <c r="A108" s="3"/>
      <c r="B108" s="31"/>
      <c r="C108" s="32"/>
      <c r="D108" s="2"/>
      <c r="E108" s="2"/>
      <c r="F108" s="2">
        <f t="shared" si="43"/>
        <v>0</v>
      </c>
      <c r="G108" s="2"/>
      <c r="H108" s="2"/>
      <c r="I108" s="2">
        <f t="shared" si="44"/>
        <v>0</v>
      </c>
      <c r="J108" s="2">
        <f t="shared" si="37"/>
        <v>0</v>
      </c>
      <c r="K108" s="111">
        <f t="shared" si="45"/>
        <v>0</v>
      </c>
      <c r="L108" s="6"/>
      <c r="M108" s="6"/>
      <c r="N108" s="6"/>
      <c r="O108" s="2">
        <f t="shared" si="46"/>
        <v>0</v>
      </c>
      <c r="P108" s="7"/>
      <c r="Q108" s="2">
        <f t="shared" si="47"/>
        <v>0</v>
      </c>
      <c r="R108" s="2">
        <f t="shared" si="48"/>
        <v>0</v>
      </c>
      <c r="S108" s="2">
        <f t="shared" si="49"/>
        <v>0</v>
      </c>
      <c r="T108" s="8">
        <f t="shared" si="50"/>
        <v>0</v>
      </c>
      <c r="U108" s="9">
        <f t="shared" si="51"/>
        <v>0</v>
      </c>
      <c r="V108" s="10">
        <f t="shared" si="52"/>
        <v>0</v>
      </c>
      <c r="W108" s="11">
        <f t="shared" si="53"/>
        <v>0</v>
      </c>
      <c r="X108" s="12"/>
      <c r="Y108" s="12"/>
      <c r="Z108" s="13"/>
      <c r="AA108" s="3"/>
      <c r="AB108" s="14">
        <f t="shared" si="54"/>
        <v>0</v>
      </c>
      <c r="AC108" s="2"/>
      <c r="AD108" s="2">
        <f>J108*1%</f>
        <v>0</v>
      </c>
      <c r="AE108" s="2">
        <f t="shared" si="55"/>
        <v>0</v>
      </c>
      <c r="AF108" s="27"/>
      <c r="AG108" s="18">
        <f t="shared" si="56"/>
        <v>0</v>
      </c>
      <c r="AH108" s="19">
        <f t="shared" si="57"/>
        <v>0</v>
      </c>
      <c r="AI108" s="3"/>
      <c r="AJ108" s="31"/>
      <c r="AK108" s="32"/>
      <c r="AL108" s="7">
        <f t="shared" si="58"/>
        <v>0</v>
      </c>
      <c r="AM108" s="15">
        <f t="shared" si="59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60"/>
        <v>0</v>
      </c>
      <c r="AW108" s="21"/>
      <c r="AX108" s="21"/>
      <c r="AY108" s="2"/>
      <c r="AZ108" s="2">
        <f t="shared" si="61"/>
        <v>0</v>
      </c>
      <c r="BA108" s="2">
        <f t="shared" si="62"/>
        <v>0</v>
      </c>
      <c r="BB108" s="2"/>
      <c r="BC108" s="2"/>
      <c r="BD108" s="2"/>
      <c r="BE108" s="2"/>
      <c r="BF108" s="2"/>
      <c r="BG108" s="2"/>
      <c r="BH108" s="8">
        <f t="shared" si="63"/>
        <v>0</v>
      </c>
      <c r="BI108" s="22">
        <f t="shared" si="64"/>
        <v>0</v>
      </c>
    </row>
    <row r="109" spans="1:61" s="29" customFormat="1" ht="23.1" customHeight="1" x14ac:dyDescent="0.35">
      <c r="A109" s="3">
        <v>50</v>
      </c>
      <c r="B109" s="31" t="s">
        <v>141</v>
      </c>
      <c r="C109" s="32" t="s">
        <v>166</v>
      </c>
      <c r="D109" s="2">
        <v>36619</v>
      </c>
      <c r="E109" s="2">
        <v>1794</v>
      </c>
      <c r="F109" s="2">
        <f t="shared" si="43"/>
        <v>38413</v>
      </c>
      <c r="G109" s="2">
        <v>1795</v>
      </c>
      <c r="H109" s="2"/>
      <c r="I109" s="2">
        <f t="shared" si="44"/>
        <v>40208</v>
      </c>
      <c r="J109" s="2">
        <f t="shared" si="37"/>
        <v>40208</v>
      </c>
      <c r="K109" s="111">
        <f t="shared" si="45"/>
        <v>0</v>
      </c>
      <c r="L109" s="6">
        <v>0</v>
      </c>
      <c r="M109" s="6">
        <v>0</v>
      </c>
      <c r="N109" s="6">
        <v>0</v>
      </c>
      <c r="O109" s="2">
        <f t="shared" si="46"/>
        <v>40208</v>
      </c>
      <c r="P109" s="7">
        <v>2285.15</v>
      </c>
      <c r="Q109" s="2">
        <f t="shared" si="47"/>
        <v>3618.72</v>
      </c>
      <c r="R109" s="2">
        <f t="shared" si="48"/>
        <v>200</v>
      </c>
      <c r="S109" s="2">
        <f t="shared" si="49"/>
        <v>1005.2</v>
      </c>
      <c r="T109" s="8">
        <f t="shared" si="50"/>
        <v>213.28</v>
      </c>
      <c r="U109" s="9">
        <f t="shared" si="51"/>
        <v>7322.35</v>
      </c>
      <c r="V109" s="10">
        <f t="shared" si="52"/>
        <v>16443</v>
      </c>
      <c r="W109" s="11">
        <f t="shared" si="53"/>
        <v>16442.650000000001</v>
      </c>
      <c r="X109" s="12"/>
      <c r="Y109" s="12"/>
      <c r="Z109" s="13"/>
      <c r="AA109" s="3">
        <v>50</v>
      </c>
      <c r="AB109" s="14">
        <f t="shared" si="54"/>
        <v>4824.96</v>
      </c>
      <c r="AC109" s="15"/>
      <c r="AD109" s="16">
        <v>100</v>
      </c>
      <c r="AE109" s="2">
        <f t="shared" si="55"/>
        <v>1005.2</v>
      </c>
      <c r="AF109" s="17">
        <v>200</v>
      </c>
      <c r="AG109" s="18">
        <f t="shared" si="56"/>
        <v>32885.65</v>
      </c>
      <c r="AH109" s="19">
        <f t="shared" si="57"/>
        <v>16442.825000000001</v>
      </c>
      <c r="AI109" s="3">
        <v>50</v>
      </c>
      <c r="AJ109" s="31" t="s">
        <v>141</v>
      </c>
      <c r="AK109" s="32" t="s">
        <v>166</v>
      </c>
      <c r="AL109" s="7">
        <f t="shared" si="58"/>
        <v>2285.15</v>
      </c>
      <c r="AM109" s="15">
        <f t="shared" si="59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60"/>
        <v>3618.72</v>
      </c>
      <c r="AW109" s="21">
        <v>200</v>
      </c>
      <c r="AX109" s="21"/>
      <c r="AY109" s="2"/>
      <c r="AZ109" s="2">
        <f t="shared" si="61"/>
        <v>200</v>
      </c>
      <c r="BA109" s="2">
        <f t="shared" si="62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3"/>
        <v>213.28</v>
      </c>
      <c r="BI109" s="22">
        <f t="shared" si="64"/>
        <v>7322.3499999999995</v>
      </c>
    </row>
    <row r="110" spans="1:61" s="29" customFormat="1" ht="23.1" customHeight="1" x14ac:dyDescent="0.35">
      <c r="A110" s="3"/>
      <c r="B110" s="31"/>
      <c r="C110" s="32" t="s">
        <v>163</v>
      </c>
      <c r="D110" s="2"/>
      <c r="E110" s="2"/>
      <c r="F110" s="2">
        <f t="shared" si="43"/>
        <v>0</v>
      </c>
      <c r="G110" s="2"/>
      <c r="H110" s="2"/>
      <c r="I110" s="2">
        <f t="shared" si="44"/>
        <v>0</v>
      </c>
      <c r="J110" s="2">
        <f t="shared" si="37"/>
        <v>0</v>
      </c>
      <c r="K110" s="111">
        <f t="shared" si="45"/>
        <v>0</v>
      </c>
      <c r="L110" s="6"/>
      <c r="M110" s="6"/>
      <c r="N110" s="6"/>
      <c r="O110" s="2">
        <f t="shared" si="46"/>
        <v>0</v>
      </c>
      <c r="P110" s="7"/>
      <c r="Q110" s="2">
        <f t="shared" si="47"/>
        <v>0</v>
      </c>
      <c r="R110" s="2">
        <f t="shared" si="48"/>
        <v>0</v>
      </c>
      <c r="S110" s="2">
        <f t="shared" si="49"/>
        <v>0</v>
      </c>
      <c r="T110" s="8">
        <f t="shared" si="50"/>
        <v>0</v>
      </c>
      <c r="U110" s="9">
        <f t="shared" si="51"/>
        <v>0</v>
      </c>
      <c r="V110" s="10">
        <f t="shared" si="52"/>
        <v>0</v>
      </c>
      <c r="W110" s="11">
        <f t="shared" si="53"/>
        <v>0</v>
      </c>
      <c r="X110" s="12"/>
      <c r="Y110" s="12"/>
      <c r="Z110" s="13"/>
      <c r="AA110" s="3"/>
      <c r="AB110" s="14">
        <f t="shared" si="54"/>
        <v>0</v>
      </c>
      <c r="AC110" s="15"/>
      <c r="AD110" s="33"/>
      <c r="AE110" s="2">
        <f t="shared" si="55"/>
        <v>0</v>
      </c>
      <c r="AF110" s="27"/>
      <c r="AG110" s="18">
        <f t="shared" si="56"/>
        <v>0</v>
      </c>
      <c r="AH110" s="19">
        <f t="shared" si="57"/>
        <v>0</v>
      </c>
      <c r="AI110" s="3"/>
      <c r="AJ110" s="31"/>
      <c r="AK110" s="32" t="s">
        <v>163</v>
      </c>
      <c r="AL110" s="7">
        <f t="shared" si="58"/>
        <v>0</v>
      </c>
      <c r="AM110" s="15">
        <f t="shared" si="59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60"/>
        <v>0</v>
      </c>
      <c r="AW110" s="21"/>
      <c r="AX110" s="21"/>
      <c r="AY110" s="2"/>
      <c r="AZ110" s="2">
        <f t="shared" si="61"/>
        <v>0</v>
      </c>
      <c r="BA110" s="2">
        <f t="shared" si="62"/>
        <v>0</v>
      </c>
      <c r="BB110" s="2"/>
      <c r="BC110" s="2"/>
      <c r="BD110" s="2"/>
      <c r="BE110" s="2"/>
      <c r="BF110" s="2"/>
      <c r="BG110" s="2"/>
      <c r="BH110" s="8">
        <f t="shared" si="63"/>
        <v>0</v>
      </c>
      <c r="BI110" s="22">
        <f t="shared" si="64"/>
        <v>0</v>
      </c>
    </row>
    <row r="111" spans="1:61" s="29" customFormat="1" ht="23.1" customHeight="1" x14ac:dyDescent="0.35">
      <c r="A111" s="3">
        <v>51</v>
      </c>
      <c r="B111" s="28" t="s">
        <v>65</v>
      </c>
      <c r="C111" s="25" t="s">
        <v>82</v>
      </c>
      <c r="D111" s="2">
        <v>39672</v>
      </c>
      <c r="E111" s="2">
        <v>1944</v>
      </c>
      <c r="F111" s="2">
        <f t="shared" si="43"/>
        <v>41616</v>
      </c>
      <c r="G111" s="2">
        <v>1944</v>
      </c>
      <c r="H111" s="2">
        <v>0</v>
      </c>
      <c r="I111" s="2">
        <f t="shared" si="44"/>
        <v>43560</v>
      </c>
      <c r="J111" s="2">
        <f t="shared" si="37"/>
        <v>43560</v>
      </c>
      <c r="K111" s="111">
        <f t="shared" si="45"/>
        <v>2985.97</v>
      </c>
      <c r="L111" s="6">
        <v>2</v>
      </c>
      <c r="M111" s="6">
        <v>1</v>
      </c>
      <c r="N111" s="6">
        <v>0</v>
      </c>
      <c r="O111" s="2">
        <f t="shared" si="46"/>
        <v>40574.03</v>
      </c>
      <c r="P111" s="7">
        <v>2878.45</v>
      </c>
      <c r="Q111" s="2">
        <f t="shared" si="47"/>
        <v>7782.9699999999993</v>
      </c>
      <c r="R111" s="2">
        <f t="shared" si="48"/>
        <v>200</v>
      </c>
      <c r="S111" s="2">
        <f t="shared" si="49"/>
        <v>1089</v>
      </c>
      <c r="T111" s="8">
        <f t="shared" si="50"/>
        <v>14882.17</v>
      </c>
      <c r="U111" s="9">
        <f t="shared" si="51"/>
        <v>26832.59</v>
      </c>
      <c r="V111" s="10">
        <f t="shared" si="52"/>
        <v>6871</v>
      </c>
      <c r="W111" s="11">
        <f t="shared" si="53"/>
        <v>6870.4399999999987</v>
      </c>
      <c r="X111" s="12"/>
      <c r="Y111" s="12"/>
      <c r="Z111" s="13">
        <f t="shared" ref="Z111" si="76">ROUND(V111+W111,2)</f>
        <v>13741.44</v>
      </c>
      <c r="AA111" s="3">
        <v>51</v>
      </c>
      <c r="AB111" s="14">
        <f t="shared" si="54"/>
        <v>5227.2</v>
      </c>
      <c r="AC111" s="15">
        <v>0</v>
      </c>
      <c r="AD111" s="16">
        <v>100</v>
      </c>
      <c r="AE111" s="2">
        <f t="shared" si="55"/>
        <v>1089</v>
      </c>
      <c r="AF111" s="17">
        <v>200</v>
      </c>
      <c r="AG111" s="18">
        <f t="shared" si="56"/>
        <v>13741.439999999999</v>
      </c>
      <c r="AH111" s="19">
        <f t="shared" si="57"/>
        <v>6870.7199999999993</v>
      </c>
      <c r="AI111" s="3">
        <v>51</v>
      </c>
      <c r="AJ111" s="28" t="s">
        <v>65</v>
      </c>
      <c r="AK111" s="25" t="s">
        <v>82</v>
      </c>
      <c r="AL111" s="7">
        <f t="shared" si="58"/>
        <v>2878.45</v>
      </c>
      <c r="AM111" s="15">
        <f t="shared" si="59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60"/>
        <v>7782.9699999999993</v>
      </c>
      <c r="AW111" s="21">
        <v>200</v>
      </c>
      <c r="AX111" s="21"/>
      <c r="AY111" s="2">
        <v>0</v>
      </c>
      <c r="AZ111" s="2">
        <f t="shared" si="61"/>
        <v>200</v>
      </c>
      <c r="BA111" s="2">
        <f t="shared" si="62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3"/>
        <v>14882.17</v>
      </c>
      <c r="BI111" s="22">
        <f t="shared" si="64"/>
        <v>26832.589999999997</v>
      </c>
    </row>
    <row r="112" spans="1:61" s="29" customFormat="1" ht="23.1" customHeight="1" x14ac:dyDescent="0.35">
      <c r="A112" s="30"/>
      <c r="B112" s="31"/>
      <c r="C112" s="32"/>
      <c r="D112" s="2"/>
      <c r="E112" s="2"/>
      <c r="F112" s="2">
        <f t="shared" si="43"/>
        <v>0</v>
      </c>
      <c r="G112" s="2"/>
      <c r="H112" s="2"/>
      <c r="I112" s="2">
        <f t="shared" si="44"/>
        <v>0</v>
      </c>
      <c r="J112" s="2">
        <f t="shared" si="37"/>
        <v>0</v>
      </c>
      <c r="K112" s="111">
        <f t="shared" si="45"/>
        <v>0</v>
      </c>
      <c r="L112" s="6"/>
      <c r="M112" s="6"/>
      <c r="N112" s="6"/>
      <c r="O112" s="2">
        <f t="shared" si="46"/>
        <v>0</v>
      </c>
      <c r="P112" s="7"/>
      <c r="Q112" s="2">
        <f t="shared" si="47"/>
        <v>0</v>
      </c>
      <c r="R112" s="2">
        <f t="shared" si="48"/>
        <v>0</v>
      </c>
      <c r="S112" s="2">
        <f t="shared" si="49"/>
        <v>0</v>
      </c>
      <c r="T112" s="8">
        <f t="shared" si="50"/>
        <v>0</v>
      </c>
      <c r="U112" s="9">
        <f t="shared" si="51"/>
        <v>0</v>
      </c>
      <c r="V112" s="10">
        <f t="shared" si="52"/>
        <v>0</v>
      </c>
      <c r="W112" s="11">
        <f t="shared" si="53"/>
        <v>0</v>
      </c>
      <c r="X112" s="12"/>
      <c r="Y112" s="12"/>
      <c r="Z112" s="13"/>
      <c r="AA112" s="30"/>
      <c r="AB112" s="14">
        <f t="shared" si="54"/>
        <v>0</v>
      </c>
      <c r="AC112" s="2"/>
      <c r="AD112" s="33"/>
      <c r="AE112" s="2">
        <f t="shared" si="55"/>
        <v>0</v>
      </c>
      <c r="AF112" s="27"/>
      <c r="AG112" s="18">
        <f t="shared" si="56"/>
        <v>0</v>
      </c>
      <c r="AH112" s="19">
        <f t="shared" si="57"/>
        <v>0</v>
      </c>
      <c r="AI112" s="30"/>
      <c r="AJ112" s="31"/>
      <c r="AK112" s="32"/>
      <c r="AL112" s="7">
        <f t="shared" si="58"/>
        <v>0</v>
      </c>
      <c r="AM112" s="15">
        <f t="shared" si="59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60"/>
        <v>0</v>
      </c>
      <c r="AW112" s="21"/>
      <c r="AX112" s="21"/>
      <c r="AY112" s="2"/>
      <c r="AZ112" s="2">
        <f t="shared" si="61"/>
        <v>0</v>
      </c>
      <c r="BA112" s="2">
        <f t="shared" si="62"/>
        <v>0</v>
      </c>
      <c r="BB112" s="2"/>
      <c r="BC112" s="2"/>
      <c r="BD112" s="2"/>
      <c r="BE112" s="2"/>
      <c r="BF112" s="2"/>
      <c r="BG112" s="2"/>
      <c r="BH112" s="8">
        <f t="shared" si="63"/>
        <v>0</v>
      </c>
      <c r="BI112" s="22">
        <f t="shared" si="64"/>
        <v>0</v>
      </c>
    </row>
    <row r="113" spans="1:61" s="29" customFormat="1" ht="23.1" customHeight="1" x14ac:dyDescent="0.35">
      <c r="A113" s="3">
        <v>52</v>
      </c>
      <c r="B113" s="31" t="s">
        <v>142</v>
      </c>
      <c r="C113" s="32" t="s">
        <v>153</v>
      </c>
      <c r="D113" s="2">
        <v>27000</v>
      </c>
      <c r="E113" s="2">
        <v>1512</v>
      </c>
      <c r="F113" s="2">
        <f t="shared" si="43"/>
        <v>28512</v>
      </c>
      <c r="G113" s="2">
        <v>1512</v>
      </c>
      <c r="H113" s="2"/>
      <c r="I113" s="2">
        <f t="shared" si="44"/>
        <v>30024</v>
      </c>
      <c r="J113" s="2">
        <f t="shared" si="37"/>
        <v>30024</v>
      </c>
      <c r="K113" s="111">
        <f t="shared" si="45"/>
        <v>0</v>
      </c>
      <c r="L113" s="6">
        <v>0</v>
      </c>
      <c r="M113" s="6">
        <v>0</v>
      </c>
      <c r="N113" s="6">
        <v>0</v>
      </c>
      <c r="O113" s="2">
        <f t="shared" si="46"/>
        <v>30024</v>
      </c>
      <c r="P113" s="7">
        <v>830.69</v>
      </c>
      <c r="Q113" s="2">
        <f t="shared" si="47"/>
        <v>2702.16</v>
      </c>
      <c r="R113" s="2">
        <f t="shared" si="48"/>
        <v>1200</v>
      </c>
      <c r="S113" s="2">
        <f t="shared" si="49"/>
        <v>750.6</v>
      </c>
      <c r="T113" s="8">
        <f t="shared" si="50"/>
        <v>2200</v>
      </c>
      <c r="U113" s="9">
        <f t="shared" si="51"/>
        <v>7683.45</v>
      </c>
      <c r="V113" s="10">
        <f t="shared" si="52"/>
        <v>11170</v>
      </c>
      <c r="W113" s="11">
        <f t="shared" si="53"/>
        <v>11170.55</v>
      </c>
      <c r="X113" s="12"/>
      <c r="Y113" s="12"/>
      <c r="Z113" s="13"/>
      <c r="AA113" s="3">
        <v>52</v>
      </c>
      <c r="AB113" s="14">
        <f t="shared" si="54"/>
        <v>3602.8799999999997</v>
      </c>
      <c r="AC113" s="15"/>
      <c r="AD113" s="16">
        <v>100</v>
      </c>
      <c r="AE113" s="2">
        <f t="shared" si="55"/>
        <v>750.6</v>
      </c>
      <c r="AF113" s="17">
        <v>200</v>
      </c>
      <c r="AG113" s="18">
        <f t="shared" si="56"/>
        <v>22340.55</v>
      </c>
      <c r="AH113" s="19">
        <f t="shared" si="57"/>
        <v>11170.275</v>
      </c>
      <c r="AI113" s="3">
        <v>52</v>
      </c>
      <c r="AJ113" s="31" t="s">
        <v>142</v>
      </c>
      <c r="AK113" s="32" t="s">
        <v>153</v>
      </c>
      <c r="AL113" s="7">
        <f t="shared" si="58"/>
        <v>830.69</v>
      </c>
      <c r="AM113" s="15">
        <f t="shared" si="59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60"/>
        <v>2702.16</v>
      </c>
      <c r="AW113" s="21">
        <v>200</v>
      </c>
      <c r="AX113" s="21">
        <v>1000</v>
      </c>
      <c r="AY113" s="2"/>
      <c r="AZ113" s="2">
        <f t="shared" si="61"/>
        <v>1200</v>
      </c>
      <c r="BA113" s="2">
        <f t="shared" si="62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3"/>
        <v>2200</v>
      </c>
      <c r="BI113" s="22">
        <f t="shared" si="64"/>
        <v>7683.4500000000007</v>
      </c>
    </row>
    <row r="114" spans="1:61" s="29" customFormat="1" ht="23.1" customHeight="1" x14ac:dyDescent="0.35">
      <c r="A114" s="3"/>
      <c r="B114" s="31"/>
      <c r="C114" s="32" t="s">
        <v>163</v>
      </c>
      <c r="D114" s="2"/>
      <c r="E114" s="2"/>
      <c r="F114" s="2">
        <f t="shared" si="43"/>
        <v>0</v>
      </c>
      <c r="G114" s="2"/>
      <c r="H114" s="2"/>
      <c r="I114" s="2">
        <f t="shared" si="44"/>
        <v>0</v>
      </c>
      <c r="J114" s="2">
        <f t="shared" si="37"/>
        <v>0</v>
      </c>
      <c r="K114" s="111">
        <f t="shared" si="45"/>
        <v>0</v>
      </c>
      <c r="L114" s="6"/>
      <c r="M114" s="6"/>
      <c r="N114" s="6"/>
      <c r="O114" s="2">
        <f t="shared" si="46"/>
        <v>0</v>
      </c>
      <c r="P114" s="7"/>
      <c r="Q114" s="2">
        <f t="shared" si="47"/>
        <v>0</v>
      </c>
      <c r="R114" s="2">
        <f t="shared" si="48"/>
        <v>0</v>
      </c>
      <c r="S114" s="2">
        <f t="shared" si="49"/>
        <v>0</v>
      </c>
      <c r="T114" s="8">
        <f t="shared" si="50"/>
        <v>0</v>
      </c>
      <c r="U114" s="9">
        <f t="shared" si="51"/>
        <v>0</v>
      </c>
      <c r="V114" s="10">
        <f t="shared" si="52"/>
        <v>0</v>
      </c>
      <c r="W114" s="11">
        <f t="shared" si="53"/>
        <v>0</v>
      </c>
      <c r="X114" s="12"/>
      <c r="Y114" s="12"/>
      <c r="Z114" s="13"/>
      <c r="AA114" s="3"/>
      <c r="AB114" s="14">
        <f t="shared" si="54"/>
        <v>0</v>
      </c>
      <c r="AC114" s="15"/>
      <c r="AD114" s="16"/>
      <c r="AE114" s="2">
        <f t="shared" si="55"/>
        <v>0</v>
      </c>
      <c r="AF114" s="27"/>
      <c r="AG114" s="18">
        <f t="shared" si="56"/>
        <v>0</v>
      </c>
      <c r="AH114" s="19">
        <f t="shared" si="57"/>
        <v>0</v>
      </c>
      <c r="AI114" s="3"/>
      <c r="AJ114" s="31"/>
      <c r="AK114" s="32" t="s">
        <v>163</v>
      </c>
      <c r="AL114" s="7">
        <f t="shared" si="58"/>
        <v>0</v>
      </c>
      <c r="AM114" s="15">
        <f t="shared" si="59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60"/>
        <v>0</v>
      </c>
      <c r="AW114" s="21"/>
      <c r="AX114" s="21"/>
      <c r="AY114" s="2"/>
      <c r="AZ114" s="2">
        <f t="shared" si="61"/>
        <v>0</v>
      </c>
      <c r="BA114" s="2">
        <f t="shared" si="62"/>
        <v>0</v>
      </c>
      <c r="BB114" s="2"/>
      <c r="BC114" s="2"/>
      <c r="BD114" s="2"/>
      <c r="BE114" s="2"/>
      <c r="BF114" s="2"/>
      <c r="BG114" s="2"/>
      <c r="BH114" s="8">
        <f t="shared" si="63"/>
        <v>0</v>
      </c>
      <c r="BI114" s="22">
        <f t="shared" si="64"/>
        <v>0</v>
      </c>
    </row>
    <row r="115" spans="1:61" s="29" customFormat="1" ht="24.75" customHeight="1" x14ac:dyDescent="0.35">
      <c r="A115" s="3">
        <v>53</v>
      </c>
      <c r="B115" s="28" t="s">
        <v>66</v>
      </c>
      <c r="C115" s="25" t="s">
        <v>112</v>
      </c>
      <c r="D115" s="2">
        <v>19744</v>
      </c>
      <c r="E115" s="2">
        <v>790</v>
      </c>
      <c r="F115" s="2">
        <f t="shared" si="43"/>
        <v>20534</v>
      </c>
      <c r="G115" s="2">
        <v>914</v>
      </c>
      <c r="H115" s="2">
        <v>0</v>
      </c>
      <c r="I115" s="2">
        <f t="shared" si="44"/>
        <v>21448</v>
      </c>
      <c r="J115" s="2">
        <f t="shared" si="37"/>
        <v>21448</v>
      </c>
      <c r="K115" s="111">
        <f t="shared" si="45"/>
        <v>1297.26</v>
      </c>
      <c r="L115" s="6">
        <v>1</v>
      </c>
      <c r="M115" s="6">
        <v>7</v>
      </c>
      <c r="N115" s="6">
        <v>0</v>
      </c>
      <c r="O115" s="2">
        <f>J115-K115</f>
        <v>20150.740000000002</v>
      </c>
      <c r="P115" s="7">
        <v>0</v>
      </c>
      <c r="Q115" s="2">
        <f t="shared" si="47"/>
        <v>5812</v>
      </c>
      <c r="R115" s="2">
        <f t="shared" si="48"/>
        <v>200</v>
      </c>
      <c r="S115" s="2">
        <f t="shared" si="49"/>
        <v>536.20000000000005</v>
      </c>
      <c r="T115" s="8">
        <f t="shared" si="50"/>
        <v>200</v>
      </c>
      <c r="U115" s="9">
        <f t="shared" si="51"/>
        <v>6748.2</v>
      </c>
      <c r="V115" s="10">
        <f t="shared" si="52"/>
        <v>6701</v>
      </c>
      <c r="W115" s="11">
        <f t="shared" si="53"/>
        <v>6701.5400000000009</v>
      </c>
      <c r="X115" s="12"/>
      <c r="Y115" s="12"/>
      <c r="Z115" s="13">
        <f t="shared" ref="Z115" si="77">ROUND(V115+W115,2)</f>
        <v>13402.54</v>
      </c>
      <c r="AA115" s="3">
        <v>53</v>
      </c>
      <c r="AB115" s="14">
        <f t="shared" si="54"/>
        <v>2573.7599999999998</v>
      </c>
      <c r="AC115" s="15">
        <v>0</v>
      </c>
      <c r="AD115" s="16">
        <v>100</v>
      </c>
      <c r="AE115" s="2">
        <f t="shared" si="55"/>
        <v>536.20000000000005</v>
      </c>
      <c r="AF115" s="17">
        <v>200</v>
      </c>
      <c r="AG115" s="18">
        <f t="shared" si="56"/>
        <v>13402.54</v>
      </c>
      <c r="AH115" s="19">
        <f t="shared" si="57"/>
        <v>6701.27</v>
      </c>
      <c r="AI115" s="3">
        <v>53</v>
      </c>
      <c r="AJ115" s="28" t="s">
        <v>66</v>
      </c>
      <c r="AK115" s="25" t="s">
        <v>112</v>
      </c>
      <c r="AL115" s="7">
        <f t="shared" si="58"/>
        <v>0</v>
      </c>
      <c r="AM115" s="15">
        <f t="shared" si="59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>
        <v>1816.67</v>
      </c>
      <c r="AU115" s="2">
        <v>655.56</v>
      </c>
      <c r="AV115" s="2">
        <f t="shared" si="60"/>
        <v>5812</v>
      </c>
      <c r="AW115" s="21">
        <v>200</v>
      </c>
      <c r="AX115" s="21"/>
      <c r="AY115" s="2">
        <v>0</v>
      </c>
      <c r="AZ115" s="2">
        <f t="shared" si="61"/>
        <v>200</v>
      </c>
      <c r="BA115" s="2">
        <f t="shared" si="62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3"/>
        <v>200</v>
      </c>
      <c r="BI115" s="22">
        <f t="shared" si="64"/>
        <v>6748.2</v>
      </c>
    </row>
    <row r="116" spans="1:61" s="29" customFormat="1" ht="23.1" customHeight="1" x14ac:dyDescent="0.35">
      <c r="A116" s="3"/>
      <c r="B116" s="31"/>
      <c r="C116" s="32"/>
      <c r="D116" s="2"/>
      <c r="E116" s="2"/>
      <c r="F116" s="2">
        <f t="shared" si="43"/>
        <v>0</v>
      </c>
      <c r="G116" s="2"/>
      <c r="H116" s="2"/>
      <c r="I116" s="2">
        <f t="shared" si="44"/>
        <v>0</v>
      </c>
      <c r="J116" s="2">
        <f t="shared" si="37"/>
        <v>0</v>
      </c>
      <c r="K116" s="111">
        <f t="shared" si="45"/>
        <v>0</v>
      </c>
      <c r="L116" s="6"/>
      <c r="M116" s="6"/>
      <c r="N116" s="6"/>
      <c r="O116" s="2">
        <f t="shared" si="46"/>
        <v>0</v>
      </c>
      <c r="P116" s="7"/>
      <c r="Q116" s="2">
        <f t="shared" si="47"/>
        <v>0</v>
      </c>
      <c r="R116" s="2">
        <f t="shared" si="48"/>
        <v>0</v>
      </c>
      <c r="S116" s="2">
        <f t="shared" si="49"/>
        <v>0</v>
      </c>
      <c r="T116" s="8">
        <f t="shared" si="50"/>
        <v>0</v>
      </c>
      <c r="U116" s="9">
        <f t="shared" si="51"/>
        <v>0</v>
      </c>
      <c r="V116" s="10">
        <f t="shared" si="52"/>
        <v>0</v>
      </c>
      <c r="W116" s="11">
        <f t="shared" si="53"/>
        <v>0</v>
      </c>
      <c r="X116" s="12"/>
      <c r="Y116" s="12"/>
      <c r="Z116" s="13"/>
      <c r="AA116" s="3"/>
      <c r="AB116" s="14">
        <f t="shared" si="54"/>
        <v>0</v>
      </c>
      <c r="AC116" s="2"/>
      <c r="AD116" s="16"/>
      <c r="AE116" s="2">
        <f t="shared" si="55"/>
        <v>0</v>
      </c>
      <c r="AF116" s="27"/>
      <c r="AG116" s="18">
        <f t="shared" si="56"/>
        <v>0</v>
      </c>
      <c r="AH116" s="19">
        <f t="shared" si="57"/>
        <v>0</v>
      </c>
      <c r="AI116" s="3"/>
      <c r="AJ116" s="31"/>
      <c r="AK116" s="32"/>
      <c r="AL116" s="7">
        <f t="shared" si="58"/>
        <v>0</v>
      </c>
      <c r="AM116" s="15">
        <f t="shared" si="59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60"/>
        <v>0</v>
      </c>
      <c r="AW116" s="21"/>
      <c r="AX116" s="21"/>
      <c r="AY116" s="2"/>
      <c r="AZ116" s="2">
        <f t="shared" si="61"/>
        <v>0</v>
      </c>
      <c r="BA116" s="2">
        <f t="shared" si="62"/>
        <v>0</v>
      </c>
      <c r="BB116" s="2"/>
      <c r="BC116" s="2"/>
      <c r="BD116" s="2"/>
      <c r="BE116" s="2"/>
      <c r="BF116" s="2"/>
      <c r="BG116" s="2"/>
      <c r="BH116" s="8">
        <f t="shared" si="63"/>
        <v>0</v>
      </c>
      <c r="BI116" s="22">
        <f t="shared" si="64"/>
        <v>0</v>
      </c>
    </row>
    <row r="117" spans="1:61" s="29" customFormat="1" ht="23.1" customHeight="1" x14ac:dyDescent="0.35">
      <c r="A117" s="3">
        <v>54</v>
      </c>
      <c r="B117" s="31" t="s">
        <v>152</v>
      </c>
      <c r="C117" s="32" t="s">
        <v>167</v>
      </c>
      <c r="D117" s="2">
        <v>14678</v>
      </c>
      <c r="E117" s="2">
        <v>587</v>
      </c>
      <c r="F117" s="2">
        <f t="shared" si="43"/>
        <v>15265</v>
      </c>
      <c r="G117" s="2">
        <v>587</v>
      </c>
      <c r="H117" s="2"/>
      <c r="I117" s="2">
        <f t="shared" si="44"/>
        <v>15852</v>
      </c>
      <c r="J117" s="2">
        <f t="shared" si="37"/>
        <v>15852</v>
      </c>
      <c r="K117" s="111">
        <f t="shared" si="45"/>
        <v>0</v>
      </c>
      <c r="L117" s="6">
        <v>0</v>
      </c>
      <c r="M117" s="6">
        <v>0</v>
      </c>
      <c r="N117" s="6">
        <v>0</v>
      </c>
      <c r="O117" s="2">
        <f t="shared" si="46"/>
        <v>15852</v>
      </c>
      <c r="P117" s="7"/>
      <c r="Q117" s="2">
        <f t="shared" si="47"/>
        <v>3395.62</v>
      </c>
      <c r="R117" s="2">
        <f t="shared" si="48"/>
        <v>200</v>
      </c>
      <c r="S117" s="2">
        <f t="shared" si="49"/>
        <v>396.3</v>
      </c>
      <c r="T117" s="8">
        <f t="shared" si="50"/>
        <v>6860.08</v>
      </c>
      <c r="U117" s="9">
        <f t="shared" si="51"/>
        <v>10852</v>
      </c>
      <c r="V117" s="10">
        <f t="shared" si="52"/>
        <v>2500</v>
      </c>
      <c r="W117" s="11">
        <f t="shared" si="53"/>
        <v>2500</v>
      </c>
      <c r="X117" s="12"/>
      <c r="Y117" s="12"/>
      <c r="Z117" s="13"/>
      <c r="AA117" s="3">
        <v>54</v>
      </c>
      <c r="AB117" s="14">
        <f t="shared" si="54"/>
        <v>1902.24</v>
      </c>
      <c r="AC117" s="15"/>
      <c r="AD117" s="2">
        <v>100</v>
      </c>
      <c r="AE117" s="2">
        <f t="shared" si="55"/>
        <v>396.3</v>
      </c>
      <c r="AF117" s="17">
        <v>200</v>
      </c>
      <c r="AG117" s="18">
        <f t="shared" si="56"/>
        <v>5000</v>
      </c>
      <c r="AH117" s="19">
        <f t="shared" si="57"/>
        <v>2500</v>
      </c>
      <c r="AI117" s="3">
        <v>54</v>
      </c>
      <c r="AJ117" s="31" t="s">
        <v>152</v>
      </c>
      <c r="AK117" s="32" t="s">
        <v>167</v>
      </c>
      <c r="AL117" s="7">
        <f t="shared" si="58"/>
        <v>0</v>
      </c>
      <c r="AM117" s="15">
        <f t="shared" si="59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60"/>
        <v>3395.62</v>
      </c>
      <c r="AW117" s="21">
        <v>200</v>
      </c>
      <c r="AX117" s="21"/>
      <c r="AY117" s="2"/>
      <c r="AZ117" s="2">
        <f t="shared" si="61"/>
        <v>200</v>
      </c>
      <c r="BA117" s="2">
        <f t="shared" si="62"/>
        <v>396.3</v>
      </c>
      <c r="BB117" s="2"/>
      <c r="BC117" s="2">
        <v>5366.48</v>
      </c>
      <c r="BD117" s="2"/>
      <c r="BE117" s="2">
        <v>1493.6</v>
      </c>
      <c r="BF117" s="2"/>
      <c r="BG117" s="2"/>
      <c r="BH117" s="8">
        <f t="shared" si="63"/>
        <v>6860.08</v>
      </c>
      <c r="BI117" s="22">
        <f t="shared" si="64"/>
        <v>10852</v>
      </c>
    </row>
    <row r="118" spans="1:61" s="29" customFormat="1" ht="23.1" customHeight="1" x14ac:dyDescent="0.35">
      <c r="A118" s="30"/>
      <c r="B118" s="31"/>
      <c r="C118" s="32" t="s">
        <v>25</v>
      </c>
      <c r="D118" s="2"/>
      <c r="E118" s="2"/>
      <c r="F118" s="2">
        <f t="shared" si="43"/>
        <v>0</v>
      </c>
      <c r="G118" s="2"/>
      <c r="H118" s="2"/>
      <c r="I118" s="2">
        <f t="shared" si="44"/>
        <v>0</v>
      </c>
      <c r="J118" s="2">
        <f t="shared" si="37"/>
        <v>0</v>
      </c>
      <c r="K118" s="111">
        <f t="shared" si="45"/>
        <v>0</v>
      </c>
      <c r="L118" s="6"/>
      <c r="M118" s="6"/>
      <c r="N118" s="6"/>
      <c r="O118" s="2">
        <f t="shared" si="46"/>
        <v>0</v>
      </c>
      <c r="P118" s="7"/>
      <c r="Q118" s="2">
        <f t="shared" si="47"/>
        <v>0</v>
      </c>
      <c r="R118" s="2">
        <f t="shared" si="48"/>
        <v>0</v>
      </c>
      <c r="S118" s="2">
        <f t="shared" si="49"/>
        <v>0</v>
      </c>
      <c r="T118" s="8">
        <f t="shared" si="50"/>
        <v>0</v>
      </c>
      <c r="U118" s="9">
        <f t="shared" si="51"/>
        <v>0</v>
      </c>
      <c r="V118" s="10">
        <f t="shared" si="52"/>
        <v>0</v>
      </c>
      <c r="W118" s="11">
        <f t="shared" si="53"/>
        <v>0</v>
      </c>
      <c r="X118" s="12"/>
      <c r="Y118" s="12"/>
      <c r="Z118" s="13"/>
      <c r="AA118" s="30"/>
      <c r="AB118" s="14">
        <f t="shared" si="54"/>
        <v>0</v>
      </c>
      <c r="AC118" s="15"/>
      <c r="AD118" s="2">
        <f>J118*1%</f>
        <v>0</v>
      </c>
      <c r="AE118" s="2">
        <f t="shared" si="55"/>
        <v>0</v>
      </c>
      <c r="AF118" s="27"/>
      <c r="AG118" s="18">
        <f t="shared" si="56"/>
        <v>0</v>
      </c>
      <c r="AH118" s="19">
        <f t="shared" si="57"/>
        <v>0</v>
      </c>
      <c r="AI118" s="30"/>
      <c r="AJ118" s="31"/>
      <c r="AK118" s="32" t="s">
        <v>25</v>
      </c>
      <c r="AL118" s="7">
        <f t="shared" si="58"/>
        <v>0</v>
      </c>
      <c r="AM118" s="15">
        <f t="shared" si="59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60"/>
        <v>0</v>
      </c>
      <c r="AW118" s="21"/>
      <c r="AX118" s="21"/>
      <c r="AY118" s="2"/>
      <c r="AZ118" s="2">
        <f t="shared" si="61"/>
        <v>0</v>
      </c>
      <c r="BA118" s="2">
        <f t="shared" si="62"/>
        <v>0</v>
      </c>
      <c r="BB118" s="2"/>
      <c r="BC118" s="2"/>
      <c r="BD118" s="2"/>
      <c r="BE118" s="2"/>
      <c r="BF118" s="2"/>
      <c r="BG118" s="2"/>
      <c r="BH118" s="8">
        <f t="shared" si="63"/>
        <v>0</v>
      </c>
      <c r="BI118" s="22">
        <f t="shared" si="64"/>
        <v>0</v>
      </c>
    </row>
    <row r="119" spans="1:61" s="29" customFormat="1" ht="23.1" customHeight="1" x14ac:dyDescent="0.35">
      <c r="A119" s="3">
        <v>55</v>
      </c>
      <c r="B119" s="4" t="s">
        <v>67</v>
      </c>
      <c r="C119" s="25" t="s">
        <v>46</v>
      </c>
      <c r="D119" s="2">
        <v>14678</v>
      </c>
      <c r="E119" s="2">
        <v>587</v>
      </c>
      <c r="F119" s="2">
        <f t="shared" si="43"/>
        <v>15265</v>
      </c>
      <c r="G119" s="2">
        <v>587</v>
      </c>
      <c r="H119" s="2">
        <v>0</v>
      </c>
      <c r="I119" s="2">
        <f t="shared" si="44"/>
        <v>15852</v>
      </c>
      <c r="J119" s="2">
        <f t="shared" si="37"/>
        <v>15852</v>
      </c>
      <c r="K119" s="111">
        <f t="shared" si="45"/>
        <v>0</v>
      </c>
      <c r="L119" s="6">
        <v>0</v>
      </c>
      <c r="M119" s="6">
        <v>0</v>
      </c>
      <c r="N119" s="6">
        <v>0</v>
      </c>
      <c r="O119" s="2">
        <f t="shared" si="46"/>
        <v>15852</v>
      </c>
      <c r="P119" s="7">
        <v>0</v>
      </c>
      <c r="Q119" s="2">
        <f t="shared" si="47"/>
        <v>3335.9799999999996</v>
      </c>
      <c r="R119" s="2">
        <f t="shared" si="48"/>
        <v>200</v>
      </c>
      <c r="S119" s="2">
        <f t="shared" si="49"/>
        <v>396.3</v>
      </c>
      <c r="T119" s="8">
        <f t="shared" si="50"/>
        <v>6919.7199999999993</v>
      </c>
      <c r="U119" s="9">
        <f t="shared" si="51"/>
        <v>10852</v>
      </c>
      <c r="V119" s="10">
        <f t="shared" si="52"/>
        <v>2500</v>
      </c>
      <c r="W119" s="11">
        <f t="shared" si="53"/>
        <v>2500</v>
      </c>
      <c r="X119" s="12"/>
      <c r="Y119" s="12"/>
      <c r="Z119" s="13">
        <f t="shared" ref="Z119:Z123" si="78">ROUND(V119+W119,2)</f>
        <v>5000</v>
      </c>
      <c r="AA119" s="3">
        <v>55</v>
      </c>
      <c r="AB119" s="14">
        <f t="shared" si="54"/>
        <v>1902.24</v>
      </c>
      <c r="AC119" s="15">
        <v>0</v>
      </c>
      <c r="AD119" s="16">
        <v>100</v>
      </c>
      <c r="AE119" s="2">
        <f t="shared" si="55"/>
        <v>396.3</v>
      </c>
      <c r="AF119" s="17">
        <v>200</v>
      </c>
      <c r="AG119" s="18">
        <f t="shared" si="56"/>
        <v>5000</v>
      </c>
      <c r="AH119" s="19">
        <f t="shared" si="57"/>
        <v>2500</v>
      </c>
      <c r="AI119" s="3">
        <v>55</v>
      </c>
      <c r="AJ119" s="4" t="s">
        <v>67</v>
      </c>
      <c r="AK119" s="25" t="s">
        <v>46</v>
      </c>
      <c r="AL119" s="7">
        <f t="shared" si="58"/>
        <v>0</v>
      </c>
      <c r="AM119" s="15">
        <f t="shared" si="59"/>
        <v>1426.6799999999998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60"/>
        <v>3335.9799999999996</v>
      </c>
      <c r="AW119" s="21">
        <v>200</v>
      </c>
      <c r="AX119" s="21"/>
      <c r="AY119" s="2">
        <v>0</v>
      </c>
      <c r="AZ119" s="2">
        <f t="shared" si="61"/>
        <v>200</v>
      </c>
      <c r="BA119" s="2">
        <f t="shared" si="62"/>
        <v>396.3</v>
      </c>
      <c r="BB119" s="2"/>
      <c r="BC119" s="2">
        <v>3156.75</v>
      </c>
      <c r="BD119" s="2">
        <v>3162.97</v>
      </c>
      <c r="BE119" s="2">
        <v>600</v>
      </c>
      <c r="BF119" s="2"/>
      <c r="BG119" s="2">
        <v>0</v>
      </c>
      <c r="BH119" s="8">
        <f t="shared" si="63"/>
        <v>6919.7199999999993</v>
      </c>
      <c r="BI119" s="22">
        <f t="shared" si="64"/>
        <v>10852</v>
      </c>
    </row>
    <row r="120" spans="1:61" s="29" customFormat="1" ht="23.1" customHeight="1" x14ac:dyDescent="0.35">
      <c r="A120" s="3"/>
      <c r="B120" s="4"/>
      <c r="C120" s="25"/>
      <c r="D120" s="2"/>
      <c r="E120" s="2"/>
      <c r="F120" s="2">
        <f t="shared" si="43"/>
        <v>0</v>
      </c>
      <c r="G120" s="2"/>
      <c r="H120" s="2"/>
      <c r="I120" s="2">
        <f t="shared" si="44"/>
        <v>0</v>
      </c>
      <c r="J120" s="2">
        <f t="shared" si="37"/>
        <v>0</v>
      </c>
      <c r="K120" s="111">
        <f t="shared" si="45"/>
        <v>0</v>
      </c>
      <c r="L120" s="6"/>
      <c r="M120" s="6"/>
      <c r="N120" s="6"/>
      <c r="O120" s="2">
        <f t="shared" si="46"/>
        <v>0</v>
      </c>
      <c r="P120" s="7"/>
      <c r="Q120" s="2">
        <f t="shared" si="47"/>
        <v>0</v>
      </c>
      <c r="R120" s="2">
        <f t="shared" si="48"/>
        <v>0</v>
      </c>
      <c r="S120" s="2">
        <f t="shared" si="49"/>
        <v>0</v>
      </c>
      <c r="T120" s="8">
        <f t="shared" si="50"/>
        <v>0</v>
      </c>
      <c r="U120" s="9">
        <f t="shared" si="51"/>
        <v>0</v>
      </c>
      <c r="V120" s="10">
        <f t="shared" si="52"/>
        <v>0</v>
      </c>
      <c r="W120" s="11">
        <f t="shared" si="53"/>
        <v>0</v>
      </c>
      <c r="X120" s="12"/>
      <c r="Y120" s="12"/>
      <c r="Z120" s="13"/>
      <c r="AA120" s="3"/>
      <c r="AB120" s="14">
        <f t="shared" si="54"/>
        <v>0</v>
      </c>
      <c r="AC120" s="15"/>
      <c r="AD120" s="33"/>
      <c r="AE120" s="2">
        <f t="shared" si="55"/>
        <v>0</v>
      </c>
      <c r="AF120" s="27"/>
      <c r="AG120" s="18">
        <f t="shared" si="56"/>
        <v>0</v>
      </c>
      <c r="AH120" s="19">
        <f t="shared" si="57"/>
        <v>0</v>
      </c>
      <c r="AI120" s="3"/>
      <c r="AJ120" s="4"/>
      <c r="AK120" s="25"/>
      <c r="AL120" s="7">
        <f t="shared" si="58"/>
        <v>0</v>
      </c>
      <c r="AM120" s="15">
        <f t="shared" si="59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60"/>
        <v>0</v>
      </c>
      <c r="AW120" s="21"/>
      <c r="AX120" s="21"/>
      <c r="AY120" s="2"/>
      <c r="AZ120" s="2">
        <f t="shared" si="61"/>
        <v>0</v>
      </c>
      <c r="BA120" s="2">
        <f t="shared" si="62"/>
        <v>0</v>
      </c>
      <c r="BB120" s="2"/>
      <c r="BC120" s="2"/>
      <c r="BD120" s="2"/>
      <c r="BE120" s="2"/>
      <c r="BF120" s="2"/>
      <c r="BG120" s="2"/>
      <c r="BH120" s="8">
        <f t="shared" si="63"/>
        <v>0</v>
      </c>
      <c r="BI120" s="22">
        <f t="shared" si="64"/>
        <v>0</v>
      </c>
    </row>
    <row r="121" spans="1:61" s="29" customFormat="1" ht="23.1" customHeight="1" x14ac:dyDescent="0.35">
      <c r="A121" s="3">
        <v>56</v>
      </c>
      <c r="B121" s="67" t="s">
        <v>126</v>
      </c>
      <c r="C121" s="68" t="s">
        <v>127</v>
      </c>
      <c r="D121" s="2">
        <v>15586</v>
      </c>
      <c r="E121" s="2">
        <v>623</v>
      </c>
      <c r="F121" s="2">
        <f t="shared" si="43"/>
        <v>16209</v>
      </c>
      <c r="G121" s="2">
        <v>624</v>
      </c>
      <c r="H121" s="2">
        <v>0</v>
      </c>
      <c r="I121" s="2">
        <f t="shared" si="44"/>
        <v>16833</v>
      </c>
      <c r="J121" s="2">
        <f t="shared" si="37"/>
        <v>16833</v>
      </c>
      <c r="K121" s="111">
        <f t="shared" si="45"/>
        <v>0</v>
      </c>
      <c r="L121" s="6">
        <v>0</v>
      </c>
      <c r="M121" s="6">
        <v>0</v>
      </c>
      <c r="N121" s="6">
        <v>0</v>
      </c>
      <c r="O121" s="2">
        <f t="shared" si="46"/>
        <v>16833</v>
      </c>
      <c r="P121" s="7">
        <v>0</v>
      </c>
      <c r="Q121" s="2">
        <f t="shared" si="47"/>
        <v>5200.66</v>
      </c>
      <c r="R121" s="2">
        <f t="shared" si="48"/>
        <v>200</v>
      </c>
      <c r="S121" s="2">
        <f t="shared" si="49"/>
        <v>420.82</v>
      </c>
      <c r="T121" s="8">
        <f t="shared" si="50"/>
        <v>6011.52</v>
      </c>
      <c r="U121" s="9">
        <f t="shared" si="51"/>
        <v>11833</v>
      </c>
      <c r="V121" s="10">
        <f t="shared" si="52"/>
        <v>2500</v>
      </c>
      <c r="W121" s="11">
        <f t="shared" si="53"/>
        <v>2500</v>
      </c>
      <c r="X121" s="12"/>
      <c r="Y121" s="12"/>
      <c r="Z121" s="13">
        <f t="shared" ref="Z121" si="79">ROUND(V121+W121,2)</f>
        <v>5000</v>
      </c>
      <c r="AA121" s="3">
        <v>56</v>
      </c>
      <c r="AB121" s="14">
        <f t="shared" si="54"/>
        <v>2019.96</v>
      </c>
      <c r="AC121" s="15">
        <v>0</v>
      </c>
      <c r="AD121" s="16">
        <v>100</v>
      </c>
      <c r="AE121" s="2">
        <f t="shared" si="55"/>
        <v>420.83</v>
      </c>
      <c r="AF121" s="17">
        <v>200</v>
      </c>
      <c r="AG121" s="18">
        <f t="shared" si="56"/>
        <v>5000</v>
      </c>
      <c r="AH121" s="19">
        <f t="shared" si="57"/>
        <v>2500</v>
      </c>
      <c r="AI121" s="3">
        <v>56</v>
      </c>
      <c r="AJ121" s="67" t="s">
        <v>126</v>
      </c>
      <c r="AK121" s="68" t="s">
        <v>127</v>
      </c>
      <c r="AL121" s="7">
        <f t="shared" si="58"/>
        <v>0</v>
      </c>
      <c r="AM121" s="15">
        <f t="shared" si="59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60"/>
        <v>5200.66</v>
      </c>
      <c r="AW121" s="21">
        <v>200</v>
      </c>
      <c r="AX121" s="21"/>
      <c r="AY121" s="2">
        <v>0</v>
      </c>
      <c r="AZ121" s="2">
        <f t="shared" si="61"/>
        <v>200</v>
      </c>
      <c r="BA121" s="2">
        <f t="shared" si="62"/>
        <v>420.82</v>
      </c>
      <c r="BB121" s="2"/>
      <c r="BC121" s="2">
        <v>4640.43</v>
      </c>
      <c r="BD121" s="2">
        <v>100</v>
      </c>
      <c r="BE121" s="2">
        <v>1271.0899999999999</v>
      </c>
      <c r="BF121" s="2"/>
      <c r="BG121" s="2">
        <v>0</v>
      </c>
      <c r="BH121" s="8">
        <f t="shared" si="63"/>
        <v>6011.52</v>
      </c>
      <c r="BI121" s="22">
        <f t="shared" si="64"/>
        <v>11833</v>
      </c>
    </row>
    <row r="122" spans="1:61" s="29" customFormat="1" ht="23.1" customHeight="1" x14ac:dyDescent="0.35">
      <c r="A122" s="3"/>
      <c r="B122" s="31"/>
      <c r="C122" s="32"/>
      <c r="D122" s="2"/>
      <c r="E122" s="2"/>
      <c r="F122" s="2">
        <f t="shared" si="43"/>
        <v>0</v>
      </c>
      <c r="G122" s="2"/>
      <c r="H122" s="2"/>
      <c r="I122" s="2">
        <f t="shared" si="44"/>
        <v>0</v>
      </c>
      <c r="J122" s="2">
        <f t="shared" ref="J122:J123" si="80">F122+G122+H122</f>
        <v>0</v>
      </c>
      <c r="K122" s="111">
        <f t="shared" si="45"/>
        <v>0</v>
      </c>
      <c r="L122" s="6"/>
      <c r="M122" s="6"/>
      <c r="N122" s="6"/>
      <c r="O122" s="2">
        <f t="shared" si="46"/>
        <v>0</v>
      </c>
      <c r="P122" s="7"/>
      <c r="Q122" s="2">
        <f t="shared" si="47"/>
        <v>0</v>
      </c>
      <c r="R122" s="2">
        <f t="shared" si="48"/>
        <v>0</v>
      </c>
      <c r="S122" s="2">
        <f t="shared" si="49"/>
        <v>0</v>
      </c>
      <c r="T122" s="8">
        <f t="shared" si="50"/>
        <v>0</v>
      </c>
      <c r="U122" s="9">
        <f t="shared" si="51"/>
        <v>0</v>
      </c>
      <c r="V122" s="10">
        <f t="shared" si="52"/>
        <v>0</v>
      </c>
      <c r="W122" s="11">
        <f t="shared" si="53"/>
        <v>0</v>
      </c>
      <c r="X122" s="12"/>
      <c r="Y122" s="12"/>
      <c r="Z122" s="13"/>
      <c r="AA122" s="3"/>
      <c r="AB122" s="14">
        <f t="shared" si="54"/>
        <v>0</v>
      </c>
      <c r="AC122" s="2"/>
      <c r="AD122" s="33"/>
      <c r="AE122" s="2">
        <f t="shared" si="55"/>
        <v>0</v>
      </c>
      <c r="AF122" s="27"/>
      <c r="AG122" s="18">
        <f t="shared" si="56"/>
        <v>0</v>
      </c>
      <c r="AH122" s="19">
        <f t="shared" si="57"/>
        <v>0</v>
      </c>
      <c r="AI122" s="3"/>
      <c r="AJ122" s="31"/>
      <c r="AK122" s="32"/>
      <c r="AL122" s="7">
        <f t="shared" si="58"/>
        <v>0</v>
      </c>
      <c r="AM122" s="15">
        <f t="shared" si="59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60"/>
        <v>0</v>
      </c>
      <c r="AW122" s="21"/>
      <c r="AX122" s="21"/>
      <c r="AY122" s="2"/>
      <c r="AZ122" s="2">
        <f t="shared" si="61"/>
        <v>0</v>
      </c>
      <c r="BA122" s="2">
        <f t="shared" si="62"/>
        <v>0</v>
      </c>
      <c r="BB122" s="2"/>
      <c r="BC122" s="2"/>
      <c r="BD122" s="2"/>
      <c r="BE122" s="2"/>
      <c r="BF122" s="2"/>
      <c r="BG122" s="2"/>
      <c r="BH122" s="8">
        <f t="shared" si="63"/>
        <v>0</v>
      </c>
      <c r="BI122" s="22">
        <f t="shared" si="64"/>
        <v>0</v>
      </c>
    </row>
    <row r="123" spans="1:61" s="29" customFormat="1" ht="23.1" customHeight="1" x14ac:dyDescent="0.35">
      <c r="A123" s="3">
        <v>57</v>
      </c>
      <c r="B123" s="28" t="s">
        <v>68</v>
      </c>
      <c r="C123" s="25" t="s">
        <v>46</v>
      </c>
      <c r="D123" s="2">
        <v>15136</v>
      </c>
      <c r="E123" s="2">
        <v>605</v>
      </c>
      <c r="F123" s="2">
        <f t="shared" si="43"/>
        <v>15741</v>
      </c>
      <c r="G123" s="2">
        <v>588</v>
      </c>
      <c r="H123" s="2">
        <v>0</v>
      </c>
      <c r="I123" s="2">
        <f t="shared" si="44"/>
        <v>16329</v>
      </c>
      <c r="J123" s="2">
        <f t="shared" si="80"/>
        <v>16329</v>
      </c>
      <c r="K123" s="111">
        <f t="shared" si="45"/>
        <v>0</v>
      </c>
      <c r="L123" s="6">
        <v>0</v>
      </c>
      <c r="M123" s="6">
        <v>0</v>
      </c>
      <c r="N123" s="6">
        <v>0</v>
      </c>
      <c r="O123" s="2">
        <f>J123-K123</f>
        <v>16329</v>
      </c>
      <c r="P123" s="7">
        <v>0</v>
      </c>
      <c r="Q123" s="2">
        <f t="shared" si="47"/>
        <v>4930.3900000000003</v>
      </c>
      <c r="R123" s="2">
        <f t="shared" si="48"/>
        <v>1581.78</v>
      </c>
      <c r="S123" s="2">
        <f t="shared" si="49"/>
        <v>408.22</v>
      </c>
      <c r="T123" s="8">
        <f t="shared" si="50"/>
        <v>4408.6099999999997</v>
      </c>
      <c r="U123" s="9">
        <f t="shared" si="51"/>
        <v>11329</v>
      </c>
      <c r="V123" s="10">
        <f t="shared" si="52"/>
        <v>2500</v>
      </c>
      <c r="W123" s="11">
        <f t="shared" si="53"/>
        <v>2500</v>
      </c>
      <c r="X123" s="12"/>
      <c r="Y123" s="12"/>
      <c r="Z123" s="13">
        <f t="shared" si="78"/>
        <v>5000</v>
      </c>
      <c r="AA123" s="3">
        <v>57</v>
      </c>
      <c r="AB123" s="14">
        <f t="shared" si="54"/>
        <v>1959.48</v>
      </c>
      <c r="AC123" s="15">
        <v>0</v>
      </c>
      <c r="AD123" s="2">
        <v>100</v>
      </c>
      <c r="AE123" s="2">
        <f t="shared" si="55"/>
        <v>408.23</v>
      </c>
      <c r="AF123" s="17">
        <v>200</v>
      </c>
      <c r="AG123" s="18">
        <f t="shared" si="56"/>
        <v>5000</v>
      </c>
      <c r="AH123" s="19">
        <f t="shared" si="57"/>
        <v>2500</v>
      </c>
      <c r="AI123" s="3">
        <v>57</v>
      </c>
      <c r="AJ123" s="28" t="s">
        <v>68</v>
      </c>
      <c r="AK123" s="25" t="s">
        <v>46</v>
      </c>
      <c r="AL123" s="7">
        <f t="shared" si="58"/>
        <v>0</v>
      </c>
      <c r="AM123" s="15">
        <f t="shared" si="59"/>
        <v>1469.61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60"/>
        <v>4930.3900000000003</v>
      </c>
      <c r="AW123" s="21">
        <v>200</v>
      </c>
      <c r="AX123" s="21"/>
      <c r="AY123" s="2">
        <v>1381.78</v>
      </c>
      <c r="AZ123" s="2">
        <f t="shared" si="61"/>
        <v>1581.78</v>
      </c>
      <c r="BA123" s="2">
        <f t="shared" si="62"/>
        <v>408.22</v>
      </c>
      <c r="BB123" s="2">
        <v>0</v>
      </c>
      <c r="BC123" s="2">
        <v>0</v>
      </c>
      <c r="BD123" s="2">
        <v>1808.61</v>
      </c>
      <c r="BE123" s="2">
        <v>2600</v>
      </c>
      <c r="BF123" s="2">
        <v>0</v>
      </c>
      <c r="BG123" s="2">
        <v>0</v>
      </c>
      <c r="BH123" s="8">
        <f t="shared" si="63"/>
        <v>4408.6099999999997</v>
      </c>
      <c r="BI123" s="22">
        <f>AL123+AV123+AZ123+BA123+BH123</f>
        <v>11329</v>
      </c>
    </row>
    <row r="124" spans="1:61" s="29" customFormat="1" ht="23.1" customHeight="1" thickBot="1" x14ac:dyDescent="0.4">
      <c r="A124" s="3"/>
      <c r="B124" s="112"/>
      <c r="C124" s="113"/>
      <c r="D124" s="38"/>
      <c r="E124" s="38"/>
      <c r="F124" s="38"/>
      <c r="G124" s="38"/>
      <c r="H124" s="38"/>
      <c r="I124" s="2">
        <f>SUM(D124:H124)</f>
        <v>0</v>
      </c>
      <c r="J124" s="2">
        <f t="shared" ref="J124" si="81">I124</f>
        <v>0</v>
      </c>
      <c r="K124" s="111">
        <f t="shared" si="45"/>
        <v>0</v>
      </c>
      <c r="L124" s="39"/>
      <c r="M124" s="39"/>
      <c r="N124" s="39"/>
      <c r="O124" s="38"/>
      <c r="P124" s="163"/>
      <c r="Q124" s="2">
        <f t="shared" si="47"/>
        <v>0</v>
      </c>
      <c r="R124" s="2">
        <f t="shared" si="48"/>
        <v>0</v>
      </c>
      <c r="S124" s="2">
        <f t="shared" si="49"/>
        <v>0</v>
      </c>
      <c r="T124" s="8">
        <f t="shared" si="50"/>
        <v>0</v>
      </c>
      <c r="U124" s="9">
        <f t="shared" si="51"/>
        <v>0</v>
      </c>
      <c r="V124" s="10">
        <f t="shared" si="52"/>
        <v>0</v>
      </c>
      <c r="W124" s="11">
        <f t="shared" si="53"/>
        <v>0</v>
      </c>
      <c r="X124" s="40"/>
      <c r="Y124" s="40"/>
      <c r="Z124" s="114"/>
      <c r="AA124" s="41"/>
      <c r="AB124" s="14">
        <f t="shared" si="54"/>
        <v>0</v>
      </c>
      <c r="AC124" s="115"/>
      <c r="AD124" s="38"/>
      <c r="AE124" s="2">
        <f t="shared" si="55"/>
        <v>0</v>
      </c>
      <c r="AF124" s="116"/>
      <c r="AG124" s="18">
        <f t="shared" si="56"/>
        <v>0</v>
      </c>
      <c r="AH124" s="19">
        <f t="shared" si="57"/>
        <v>0</v>
      </c>
      <c r="AI124" s="3"/>
      <c r="AJ124" s="112"/>
      <c r="AK124" s="20"/>
      <c r="AL124" s="7"/>
      <c r="AM124" s="15">
        <f t="shared" si="59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60"/>
        <v>0</v>
      </c>
      <c r="AW124" s="42"/>
      <c r="AX124" s="42"/>
      <c r="AY124" s="38"/>
      <c r="AZ124" s="2">
        <f t="shared" si="61"/>
        <v>0</v>
      </c>
      <c r="BA124" s="2">
        <f t="shared" si="62"/>
        <v>0</v>
      </c>
      <c r="BB124" s="38"/>
      <c r="BC124" s="38"/>
      <c r="BD124" s="38"/>
      <c r="BE124" s="38"/>
      <c r="BF124" s="38"/>
      <c r="BG124" s="38"/>
      <c r="BH124" s="8">
        <f t="shared" si="63"/>
        <v>0</v>
      </c>
      <c r="BI124" s="22">
        <f t="shared" si="64"/>
        <v>0</v>
      </c>
    </row>
    <row r="125" spans="1:61" s="29" customFormat="1" ht="24.95" customHeight="1" x14ac:dyDescent="0.3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0" customFormat="1" ht="24.95" customHeight="1" x14ac:dyDescent="0.35">
      <c r="A126" s="168"/>
      <c r="B126" s="169" t="s">
        <v>69</v>
      </c>
      <c r="C126" s="60"/>
      <c r="D126" s="60">
        <f>SUM(D11:D124)</f>
        <v>1588586</v>
      </c>
      <c r="E126" s="60">
        <f t="shared" ref="E126:BI126" si="82">SUM(E11:E124)</f>
        <v>73667</v>
      </c>
      <c r="F126" s="60">
        <f>SUM(F11:F124)</f>
        <v>1662253</v>
      </c>
      <c r="G126" s="60">
        <f t="shared" si="82"/>
        <v>73917</v>
      </c>
      <c r="H126" s="60">
        <f t="shared" si="82"/>
        <v>898</v>
      </c>
      <c r="I126" s="60">
        <f t="shared" si="82"/>
        <v>1736170</v>
      </c>
      <c r="J126" s="60">
        <f t="shared" si="82"/>
        <v>1737068</v>
      </c>
      <c r="K126" s="60">
        <f t="shared" si="82"/>
        <v>6671.88</v>
      </c>
      <c r="L126" s="60"/>
      <c r="M126" s="60"/>
      <c r="N126" s="60"/>
      <c r="O126" s="60">
        <f t="shared" si="82"/>
        <v>1730396.12</v>
      </c>
      <c r="P126" s="60">
        <f t="shared" si="82"/>
        <v>98700.469999999987</v>
      </c>
      <c r="Q126" s="60">
        <f t="shared" si="82"/>
        <v>326614.44999999995</v>
      </c>
      <c r="R126" s="60">
        <f t="shared" si="82"/>
        <v>27999.13</v>
      </c>
      <c r="S126" s="60">
        <f t="shared" si="82"/>
        <v>42327.959999999992</v>
      </c>
      <c r="T126" s="60">
        <f t="shared" si="82"/>
        <v>171522.71</v>
      </c>
      <c r="U126" s="60">
        <f t="shared" si="82"/>
        <v>667164.71999999986</v>
      </c>
      <c r="V126" s="60">
        <f t="shared" si="82"/>
        <v>531614</v>
      </c>
      <c r="W126" s="60">
        <f t="shared" si="82"/>
        <v>531617.39999999991</v>
      </c>
      <c r="X126" s="60">
        <f t="shared" si="82"/>
        <v>0</v>
      </c>
      <c r="Y126" s="60">
        <f t="shared" si="82"/>
        <v>0</v>
      </c>
      <c r="Z126" s="60">
        <f t="shared" si="82"/>
        <v>667699.50999999989</v>
      </c>
      <c r="AA126" s="60"/>
      <c r="AB126" s="60">
        <f t="shared" si="82"/>
        <v>208448.16</v>
      </c>
      <c r="AC126" s="60">
        <f t="shared" si="82"/>
        <v>0</v>
      </c>
      <c r="AD126" s="60">
        <f t="shared" si="82"/>
        <v>5700</v>
      </c>
      <c r="AE126" s="60">
        <f t="shared" si="82"/>
        <v>42328.140000000007</v>
      </c>
      <c r="AF126" s="60">
        <f t="shared" si="82"/>
        <v>11400</v>
      </c>
      <c r="AG126" s="60">
        <f t="shared" si="82"/>
        <v>1063231.3999999999</v>
      </c>
      <c r="AH126" s="60">
        <f t="shared" si="82"/>
        <v>531615.69999999995</v>
      </c>
      <c r="AI126" s="60">
        <f t="shared" si="82"/>
        <v>1653</v>
      </c>
      <c r="AJ126" s="60">
        <f t="shared" si="82"/>
        <v>0</v>
      </c>
      <c r="AK126" s="60">
        <f t="shared" si="82"/>
        <v>0</v>
      </c>
      <c r="AL126" s="60">
        <f t="shared" si="82"/>
        <v>98700.469999999987</v>
      </c>
      <c r="AM126" s="60">
        <f t="shared" si="82"/>
        <v>156336.12000000002</v>
      </c>
      <c r="AN126" s="60">
        <f t="shared" si="82"/>
        <v>10153.540000000001</v>
      </c>
      <c r="AO126" s="60">
        <f t="shared" si="82"/>
        <v>1600</v>
      </c>
      <c r="AP126" s="60">
        <f t="shared" si="82"/>
        <v>19268.88</v>
      </c>
      <c r="AQ126" s="60">
        <f t="shared" si="82"/>
        <v>0</v>
      </c>
      <c r="AR126" s="60">
        <f t="shared" si="82"/>
        <v>0</v>
      </c>
      <c r="AS126" s="60">
        <f t="shared" si="82"/>
        <v>112748.27999999998</v>
      </c>
      <c r="AT126" s="60">
        <f t="shared" si="82"/>
        <v>12000</v>
      </c>
      <c r="AU126" s="60">
        <f t="shared" si="82"/>
        <v>14507.629999999997</v>
      </c>
      <c r="AV126" s="60">
        <f t="shared" si="82"/>
        <v>326614.44999999995</v>
      </c>
      <c r="AW126" s="60">
        <f t="shared" si="82"/>
        <v>12000</v>
      </c>
      <c r="AX126" s="60">
        <f t="shared" si="82"/>
        <v>1500</v>
      </c>
      <c r="AY126" s="60">
        <f t="shared" si="82"/>
        <v>14499.130000000003</v>
      </c>
      <c r="AZ126" s="60">
        <f t="shared" si="82"/>
        <v>27999.13</v>
      </c>
      <c r="BA126" s="60">
        <f t="shared" si="82"/>
        <v>42327.959999999992</v>
      </c>
      <c r="BB126" s="60">
        <f t="shared" si="82"/>
        <v>0</v>
      </c>
      <c r="BC126" s="60">
        <f t="shared" si="82"/>
        <v>114504.85999999999</v>
      </c>
      <c r="BD126" s="60">
        <f t="shared" si="82"/>
        <v>40750.11</v>
      </c>
      <c r="BE126" s="60">
        <f t="shared" si="82"/>
        <v>15779.74</v>
      </c>
      <c r="BF126" s="60">
        <f t="shared" si="82"/>
        <v>488</v>
      </c>
      <c r="BG126" s="60">
        <f t="shared" si="82"/>
        <v>0</v>
      </c>
      <c r="BH126" s="60">
        <f t="shared" si="82"/>
        <v>171522.71</v>
      </c>
      <c r="BI126" s="60">
        <f t="shared" si="82"/>
        <v>667164.71999999974</v>
      </c>
    </row>
    <row r="127" spans="1:61" s="29" customFormat="1" ht="24.95" customHeight="1" thickBot="1" x14ac:dyDescent="0.4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5" customHeight="1" x14ac:dyDescent="0.3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5" customHeight="1" x14ac:dyDescent="0.35">
      <c r="A129" s="63"/>
      <c r="B129" s="426" t="s">
        <v>70</v>
      </c>
      <c r="C129" s="426"/>
      <c r="D129" s="426"/>
      <c r="E129" s="119"/>
      <c r="F129" s="119"/>
      <c r="G129" s="119"/>
      <c r="H129" s="119"/>
      <c r="I129" s="119"/>
      <c r="J129" s="427" t="s">
        <v>71</v>
      </c>
      <c r="K129" s="427"/>
      <c r="L129" s="427"/>
      <c r="M129" s="427"/>
      <c r="N129" s="427"/>
      <c r="O129" s="119"/>
      <c r="P129" s="63"/>
      <c r="Q129" s="428" t="s">
        <v>72</v>
      </c>
      <c r="R129" s="428"/>
      <c r="S129" s="428"/>
      <c r="T129" s="63"/>
      <c r="U129" s="63"/>
      <c r="V129" s="428" t="s">
        <v>73</v>
      </c>
      <c r="W129" s="428"/>
      <c r="X129" s="428"/>
      <c r="Y129" s="428"/>
      <c r="Z129" s="428"/>
      <c r="AA129" s="428"/>
      <c r="AB129" s="428"/>
      <c r="AC129" s="95"/>
      <c r="AD129" s="95"/>
      <c r="AE129" s="95"/>
      <c r="AF129" s="91"/>
      <c r="AG129" s="92"/>
      <c r="AH129" s="92"/>
      <c r="AI129" s="63"/>
      <c r="AJ129" s="429" t="s">
        <v>70</v>
      </c>
      <c r="AK129" s="429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4"/>
      <c r="BF129" s="95"/>
      <c r="BG129" s="95"/>
      <c r="BH129" s="95"/>
      <c r="BI129" s="95"/>
    </row>
    <row r="130" spans="1:61" s="94" customFormat="1" ht="24.95" customHeight="1" x14ac:dyDescent="0.3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5" customHeight="1" x14ac:dyDescent="0.3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5" customHeight="1" x14ac:dyDescent="0.35">
      <c r="A132" s="63"/>
      <c r="B132" s="431" t="s">
        <v>123</v>
      </c>
      <c r="C132" s="431"/>
      <c r="D132" s="431"/>
      <c r="E132" s="121"/>
      <c r="F132" s="121"/>
      <c r="G132" s="121"/>
      <c r="H132" s="121"/>
      <c r="I132" s="119"/>
      <c r="J132" s="431" t="s">
        <v>74</v>
      </c>
      <c r="K132" s="431"/>
      <c r="L132" s="431"/>
      <c r="M132" s="431"/>
      <c r="N132" s="431"/>
      <c r="O132" s="121"/>
      <c r="P132" s="98"/>
      <c r="Q132" s="432" t="s">
        <v>75</v>
      </c>
      <c r="R132" s="432"/>
      <c r="S132" s="432"/>
      <c r="T132" s="98"/>
      <c r="U132" s="98"/>
      <c r="V132" s="432" t="s">
        <v>76</v>
      </c>
      <c r="W132" s="432"/>
      <c r="X132" s="432"/>
      <c r="Y132" s="432"/>
      <c r="Z132" s="432"/>
      <c r="AA132" s="432"/>
      <c r="AB132" s="432"/>
      <c r="AC132" s="98"/>
      <c r="AD132" s="98"/>
      <c r="AE132" s="98"/>
      <c r="AF132" s="91"/>
      <c r="AG132" s="92"/>
      <c r="AH132" s="92"/>
      <c r="AI132" s="63"/>
      <c r="AJ132" s="433" t="s">
        <v>123</v>
      </c>
      <c r="AK132" s="433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5" customHeight="1" x14ac:dyDescent="0.35">
      <c r="B133" s="427" t="s">
        <v>124</v>
      </c>
      <c r="C133" s="427"/>
      <c r="D133" s="427"/>
      <c r="E133" s="119"/>
      <c r="F133" s="119"/>
      <c r="G133" s="119"/>
      <c r="H133" s="119"/>
      <c r="I133" s="119"/>
      <c r="J133" s="428" t="s">
        <v>125</v>
      </c>
      <c r="K133" s="428"/>
      <c r="L133" s="428"/>
      <c r="M133" s="428"/>
      <c r="N133" s="428"/>
      <c r="O133" s="119"/>
      <c r="P133" s="63"/>
      <c r="Q133" s="428" t="s">
        <v>77</v>
      </c>
      <c r="R133" s="428"/>
      <c r="S133" s="428"/>
      <c r="T133" s="63"/>
      <c r="U133" s="63"/>
      <c r="V133" s="428" t="s">
        <v>78</v>
      </c>
      <c r="W133" s="428"/>
      <c r="X133" s="428"/>
      <c r="Y133" s="428"/>
      <c r="Z133" s="428"/>
      <c r="AA133" s="428"/>
      <c r="AB133" s="428"/>
      <c r="AC133" s="63"/>
      <c r="AD133" s="63"/>
      <c r="AE133" s="63"/>
      <c r="AF133" s="91"/>
      <c r="AG133" s="92"/>
      <c r="AH133" s="92"/>
      <c r="AJ133" s="430" t="s">
        <v>124</v>
      </c>
      <c r="AK133" s="430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5" customHeight="1" x14ac:dyDescent="0.3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5" customHeight="1" x14ac:dyDescent="0.35">
      <c r="E135" s="175"/>
      <c r="F135" s="175"/>
      <c r="G135" s="175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7">
    <mergeCell ref="B132:D132"/>
    <mergeCell ref="J132:N132"/>
    <mergeCell ref="Q132:S132"/>
    <mergeCell ref="V132:AB132"/>
    <mergeCell ref="AJ132:AK132"/>
    <mergeCell ref="B133:D133"/>
    <mergeCell ref="J133:N133"/>
    <mergeCell ref="Q133:S133"/>
    <mergeCell ref="V133:AB133"/>
    <mergeCell ref="AJ133:AK133"/>
    <mergeCell ref="BF7:BF9"/>
    <mergeCell ref="BG7:BG9"/>
    <mergeCell ref="BH7:BH9"/>
    <mergeCell ref="BI7:BI9"/>
    <mergeCell ref="B129:D129"/>
    <mergeCell ref="J129:N129"/>
    <mergeCell ref="Q129:S129"/>
    <mergeCell ref="V129:AB129"/>
    <mergeCell ref="AJ129:AK129"/>
    <mergeCell ref="AZ7:AZ9"/>
    <mergeCell ref="BA7:BA9"/>
    <mergeCell ref="BB7:BB9"/>
    <mergeCell ref="BC7:BC9"/>
    <mergeCell ref="BD7:BD9"/>
    <mergeCell ref="BE7:BE9"/>
    <mergeCell ref="AT7:AT9"/>
    <mergeCell ref="AU7:AU9"/>
    <mergeCell ref="AV7:AV9"/>
    <mergeCell ref="AW7:AW9"/>
    <mergeCell ref="AX7:AX9"/>
    <mergeCell ref="AY7:AY9"/>
    <mergeCell ref="AS7:AS9"/>
    <mergeCell ref="AF7:AF9"/>
    <mergeCell ref="AI7:AI9"/>
    <mergeCell ref="AJ7:AJ9"/>
    <mergeCell ref="AK7:AK9"/>
    <mergeCell ref="AL7:AL9"/>
    <mergeCell ref="AM7:AM9"/>
    <mergeCell ref="AN7:AN9"/>
    <mergeCell ref="AO7:AO9"/>
    <mergeCell ref="AP7:AP9"/>
    <mergeCell ref="AQ7:AQ9"/>
    <mergeCell ref="AR7:AR9"/>
    <mergeCell ref="AE7:AE9"/>
    <mergeCell ref="Q7:Q9"/>
    <mergeCell ref="R7:R9"/>
    <mergeCell ref="T7:T9"/>
    <mergeCell ref="U7:U9"/>
    <mergeCell ref="V7:V9"/>
    <mergeCell ref="W7:W9"/>
    <mergeCell ref="Z7:Z9"/>
    <mergeCell ref="AA7:AA9"/>
    <mergeCell ref="AB7:AB9"/>
    <mergeCell ref="AD7:AD9"/>
    <mergeCell ref="P7:P9"/>
    <mergeCell ref="P5:T5"/>
    <mergeCell ref="AI5:BI5"/>
    <mergeCell ref="A7:A9"/>
    <mergeCell ref="B7:B9"/>
    <mergeCell ref="C7:C9"/>
    <mergeCell ref="D7:D9"/>
    <mergeCell ref="E7:E9"/>
    <mergeCell ref="G7:G9"/>
    <mergeCell ref="H7:H9"/>
    <mergeCell ref="J7:J9"/>
    <mergeCell ref="K7:K9"/>
    <mergeCell ref="L7:L9"/>
    <mergeCell ref="M7:M9"/>
    <mergeCell ref="N7:N9"/>
    <mergeCell ref="AG7:AG9"/>
    <mergeCell ref="P4:T4"/>
    <mergeCell ref="AI4:BI4"/>
    <mergeCell ref="P1:T1"/>
    <mergeCell ref="AI1:BI1"/>
    <mergeCell ref="P2:T2"/>
    <mergeCell ref="AI2:BI2"/>
    <mergeCell ref="AI3:BI3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B894-D5DB-43ED-800D-A20148E1947F}">
  <dimension ref="A1:BI135"/>
  <sheetViews>
    <sheetView view="pageBreakPreview" zoomScale="57" zoomScaleNormal="50" zoomScaleSheetLayoutView="56" workbookViewId="0">
      <selection activeCell="AG7" sqref="AG7:AG9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424" t="s">
        <v>0</v>
      </c>
      <c r="Q1" s="424"/>
      <c r="R1" s="424"/>
      <c r="S1" s="424"/>
      <c r="T1" s="424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425" t="s">
        <v>0</v>
      </c>
      <c r="AJ1" s="425"/>
      <c r="AK1" s="425"/>
      <c r="AL1" s="425"/>
      <c r="AM1" s="425"/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425"/>
      <c r="BD1" s="425"/>
      <c r="BE1" s="425"/>
      <c r="BF1" s="425"/>
      <c r="BG1" s="425"/>
      <c r="BH1" s="425"/>
      <c r="BI1" s="425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424" t="s">
        <v>2</v>
      </c>
      <c r="Q2" s="424"/>
      <c r="R2" s="424"/>
      <c r="S2" s="424"/>
      <c r="T2" s="424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425" t="s">
        <v>2</v>
      </c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  <c r="BG2" s="425"/>
      <c r="BH2" s="425"/>
      <c r="BI2" s="425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425" t="s">
        <v>109</v>
      </c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  <c r="BH3" s="425"/>
      <c r="BI3" s="425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422" t="s">
        <v>175</v>
      </c>
      <c r="Q4" s="422"/>
      <c r="R4" s="422"/>
      <c r="S4" s="422"/>
      <c r="T4" s="422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423" t="s">
        <v>176</v>
      </c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  <c r="BH4" s="423"/>
      <c r="BI4" s="423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422" t="s">
        <v>4</v>
      </c>
      <c r="Q5" s="422"/>
      <c r="R5" s="422"/>
      <c r="S5" s="422"/>
      <c r="T5" s="422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423" t="s">
        <v>4</v>
      </c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  <c r="BH5" s="423"/>
      <c r="BI5" s="423"/>
    </row>
    <row r="6" spans="1:61" s="94" customFormat="1" ht="23.1" customHeight="1" thickBot="1" x14ac:dyDescent="0.4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6" customFormat="1" ht="23.1" customHeight="1" x14ac:dyDescent="0.35">
      <c r="A7" s="526" t="s">
        <v>9</v>
      </c>
      <c r="B7" s="529" t="s">
        <v>10</v>
      </c>
      <c r="C7" s="532" t="s">
        <v>11</v>
      </c>
      <c r="D7" s="535" t="s">
        <v>86</v>
      </c>
      <c r="E7" s="538" t="s">
        <v>122</v>
      </c>
      <c r="F7" s="178"/>
      <c r="G7" s="538" t="s">
        <v>172</v>
      </c>
      <c r="H7" s="541" t="s">
        <v>48</v>
      </c>
      <c r="I7" s="172"/>
      <c r="J7" s="544" t="s">
        <v>87</v>
      </c>
      <c r="K7" s="501" t="s">
        <v>12</v>
      </c>
      <c r="L7" s="547" t="s">
        <v>13</v>
      </c>
      <c r="M7" s="550" t="s">
        <v>14</v>
      </c>
      <c r="N7" s="547" t="s">
        <v>15</v>
      </c>
      <c r="P7" s="523" t="s">
        <v>89</v>
      </c>
      <c r="Q7" s="529" t="s">
        <v>93</v>
      </c>
      <c r="R7" s="553" t="s">
        <v>97</v>
      </c>
      <c r="S7" s="182" t="s">
        <v>181</v>
      </c>
      <c r="T7" s="553" t="s">
        <v>104</v>
      </c>
      <c r="U7" s="529" t="s">
        <v>105</v>
      </c>
      <c r="V7" s="556" t="s">
        <v>114</v>
      </c>
      <c r="W7" s="559" t="s">
        <v>113</v>
      </c>
      <c r="X7" s="134"/>
      <c r="Y7" s="135"/>
      <c r="Z7" s="604" t="s">
        <v>116</v>
      </c>
      <c r="AA7" s="565" t="s">
        <v>9</v>
      </c>
      <c r="AB7" s="607" t="s">
        <v>7</v>
      </c>
      <c r="AC7" s="136" t="s">
        <v>5</v>
      </c>
      <c r="AD7" s="495" t="s">
        <v>8</v>
      </c>
      <c r="AE7" s="447" t="s">
        <v>98</v>
      </c>
      <c r="AF7" s="471" t="s">
        <v>6</v>
      </c>
      <c r="AG7" s="538" t="s">
        <v>88</v>
      </c>
      <c r="AH7" s="137"/>
      <c r="AI7" s="526" t="s">
        <v>9</v>
      </c>
      <c r="AJ7" s="529" t="s">
        <v>10</v>
      </c>
      <c r="AK7" s="532" t="s">
        <v>11</v>
      </c>
      <c r="AL7" s="523" t="s">
        <v>89</v>
      </c>
      <c r="AM7" s="574" t="s">
        <v>90</v>
      </c>
      <c r="AN7" s="577" t="s">
        <v>91</v>
      </c>
      <c r="AO7" s="577" t="s">
        <v>92</v>
      </c>
      <c r="AP7" s="571" t="s">
        <v>16</v>
      </c>
      <c r="AQ7" s="571" t="s">
        <v>17</v>
      </c>
      <c r="AR7" s="580" t="s">
        <v>107</v>
      </c>
      <c r="AS7" s="571" t="s">
        <v>19</v>
      </c>
      <c r="AT7" s="571" t="s">
        <v>128</v>
      </c>
      <c r="AU7" s="580" t="s">
        <v>106</v>
      </c>
      <c r="AV7" s="529" t="s">
        <v>93</v>
      </c>
      <c r="AW7" s="583" t="s">
        <v>94</v>
      </c>
      <c r="AX7" s="586" t="s">
        <v>95</v>
      </c>
      <c r="AY7" s="586" t="s">
        <v>96</v>
      </c>
      <c r="AZ7" s="553" t="s">
        <v>97</v>
      </c>
      <c r="BA7" s="447" t="s">
        <v>98</v>
      </c>
      <c r="BB7" s="595" t="s">
        <v>99</v>
      </c>
      <c r="BC7" s="598" t="s">
        <v>100</v>
      </c>
      <c r="BD7" s="577" t="s">
        <v>101</v>
      </c>
      <c r="BE7" s="571" t="s">
        <v>20</v>
      </c>
      <c r="BF7" s="586" t="s">
        <v>102</v>
      </c>
      <c r="BG7" s="589" t="s">
        <v>103</v>
      </c>
      <c r="BH7" s="553" t="s">
        <v>104</v>
      </c>
      <c r="BI7" s="592" t="s">
        <v>105</v>
      </c>
    </row>
    <row r="8" spans="1:61" s="166" customFormat="1" ht="23.1" customHeight="1" thickBot="1" x14ac:dyDescent="0.4">
      <c r="A8" s="527"/>
      <c r="B8" s="530"/>
      <c r="C8" s="533"/>
      <c r="D8" s="536"/>
      <c r="E8" s="539"/>
      <c r="F8" s="180" t="s">
        <v>171</v>
      </c>
      <c r="G8" s="539"/>
      <c r="H8" s="542"/>
      <c r="I8" s="173"/>
      <c r="J8" s="545"/>
      <c r="K8" s="502"/>
      <c r="L8" s="548"/>
      <c r="M8" s="551"/>
      <c r="N8" s="548"/>
      <c r="P8" s="524"/>
      <c r="Q8" s="530"/>
      <c r="R8" s="554"/>
      <c r="S8" s="183" t="s">
        <v>182</v>
      </c>
      <c r="T8" s="554"/>
      <c r="U8" s="530"/>
      <c r="V8" s="557"/>
      <c r="W8" s="560"/>
      <c r="X8" s="138"/>
      <c r="Y8" s="139"/>
      <c r="Z8" s="605"/>
      <c r="AA8" s="566"/>
      <c r="AB8" s="608"/>
      <c r="AC8" s="140" t="s">
        <v>18</v>
      </c>
      <c r="AD8" s="496"/>
      <c r="AE8" s="448"/>
      <c r="AF8" s="472"/>
      <c r="AG8" s="539"/>
      <c r="AH8" s="137"/>
      <c r="AI8" s="527"/>
      <c r="AJ8" s="530"/>
      <c r="AK8" s="533"/>
      <c r="AL8" s="524"/>
      <c r="AM8" s="575"/>
      <c r="AN8" s="578"/>
      <c r="AO8" s="578"/>
      <c r="AP8" s="572"/>
      <c r="AQ8" s="572"/>
      <c r="AR8" s="581"/>
      <c r="AS8" s="572"/>
      <c r="AT8" s="572"/>
      <c r="AU8" s="581"/>
      <c r="AV8" s="530"/>
      <c r="AW8" s="584"/>
      <c r="AX8" s="587"/>
      <c r="AY8" s="587"/>
      <c r="AZ8" s="554"/>
      <c r="BA8" s="448"/>
      <c r="BB8" s="596"/>
      <c r="BC8" s="599"/>
      <c r="BD8" s="578"/>
      <c r="BE8" s="572"/>
      <c r="BF8" s="587"/>
      <c r="BG8" s="590"/>
      <c r="BH8" s="554"/>
      <c r="BI8" s="593"/>
    </row>
    <row r="9" spans="1:61" s="167" customFormat="1" ht="23.1" customHeight="1" thickBot="1" x14ac:dyDescent="0.4">
      <c r="A9" s="528"/>
      <c r="B9" s="531"/>
      <c r="C9" s="534"/>
      <c r="D9" s="537"/>
      <c r="E9" s="540"/>
      <c r="F9" s="179"/>
      <c r="G9" s="540"/>
      <c r="H9" s="543"/>
      <c r="I9" s="174"/>
      <c r="J9" s="546"/>
      <c r="K9" s="503"/>
      <c r="L9" s="549"/>
      <c r="M9" s="552"/>
      <c r="N9" s="549"/>
      <c r="P9" s="525"/>
      <c r="Q9" s="531"/>
      <c r="R9" s="555"/>
      <c r="S9" s="184"/>
      <c r="T9" s="555"/>
      <c r="U9" s="531"/>
      <c r="V9" s="558"/>
      <c r="W9" s="561"/>
      <c r="X9" s="141"/>
      <c r="Y9" s="142"/>
      <c r="Z9" s="606"/>
      <c r="AA9" s="567"/>
      <c r="AB9" s="609"/>
      <c r="AC9" s="143"/>
      <c r="AD9" s="497"/>
      <c r="AE9" s="449"/>
      <c r="AF9" s="473"/>
      <c r="AG9" s="540"/>
      <c r="AH9" s="144"/>
      <c r="AI9" s="528"/>
      <c r="AJ9" s="531"/>
      <c r="AK9" s="534"/>
      <c r="AL9" s="525"/>
      <c r="AM9" s="576"/>
      <c r="AN9" s="579"/>
      <c r="AO9" s="579"/>
      <c r="AP9" s="573"/>
      <c r="AQ9" s="573"/>
      <c r="AR9" s="582"/>
      <c r="AS9" s="573"/>
      <c r="AT9" s="573"/>
      <c r="AU9" s="582"/>
      <c r="AV9" s="531"/>
      <c r="AW9" s="585"/>
      <c r="AX9" s="588"/>
      <c r="AY9" s="588"/>
      <c r="AZ9" s="555"/>
      <c r="BA9" s="449"/>
      <c r="BB9" s="597"/>
      <c r="BC9" s="600"/>
      <c r="BD9" s="579"/>
      <c r="BE9" s="573"/>
      <c r="BF9" s="588"/>
      <c r="BG9" s="591"/>
      <c r="BH9" s="555"/>
      <c r="BI9" s="594"/>
    </row>
    <row r="10" spans="1:61" s="23" customFormat="1" ht="23.1" customHeight="1" x14ac:dyDescent="0.35">
      <c r="A10" s="145"/>
      <c r="B10" s="146"/>
      <c r="C10" s="147"/>
      <c r="D10" s="123"/>
      <c r="E10" s="123"/>
      <c r="F10" s="123"/>
      <c r="G10" s="123"/>
      <c r="H10" s="123"/>
      <c r="I10" s="123"/>
      <c r="J10" s="123"/>
      <c r="K10" s="148"/>
      <c r="L10" s="64"/>
      <c r="M10" s="64"/>
      <c r="N10" s="64"/>
      <c r="O10" s="123"/>
      <c r="P10" s="123"/>
      <c r="Q10" s="64"/>
      <c r="R10" s="64"/>
      <c r="S10" s="149"/>
      <c r="T10" s="64"/>
      <c r="U10" s="146"/>
      <c r="V10" s="150"/>
      <c r="W10" s="151"/>
      <c r="X10" s="152"/>
      <c r="Y10" s="152"/>
      <c r="Z10" s="153"/>
      <c r="AA10" s="154"/>
      <c r="AB10" s="155"/>
      <c r="AC10" s="64"/>
      <c r="AD10" s="156"/>
      <c r="AE10" s="148"/>
      <c r="AF10" s="157"/>
      <c r="AG10" s="158"/>
      <c r="AH10" s="159"/>
      <c r="AI10" s="145"/>
      <c r="AJ10" s="146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0"/>
      <c r="AV10" s="64"/>
      <c r="AW10" s="64"/>
      <c r="AX10" s="64"/>
      <c r="AY10" s="64"/>
      <c r="AZ10" s="64"/>
      <c r="BA10" s="149"/>
      <c r="BB10" s="64"/>
      <c r="BC10" s="64"/>
      <c r="BD10" s="123"/>
      <c r="BE10" s="123"/>
      <c r="BF10" s="64"/>
      <c r="BG10" s="64"/>
      <c r="BH10" s="64"/>
      <c r="BI10" s="161"/>
    </row>
    <row r="11" spans="1:61" s="23" customFormat="1" ht="23.1" customHeight="1" x14ac:dyDescent="0.35">
      <c r="A11" s="3">
        <v>1</v>
      </c>
      <c r="B11" s="4" t="s">
        <v>21</v>
      </c>
      <c r="C11" s="5" t="s">
        <v>22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I11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21</v>
      </c>
      <c r="AK11" s="5" t="s">
        <v>22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3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75" si="2">I12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35">
      <c r="A13" s="3">
        <v>2</v>
      </c>
      <c r="B13" s="24" t="s">
        <v>143</v>
      </c>
      <c r="C13" s="25" t="s">
        <v>22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>I13</f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143</v>
      </c>
      <c r="AK13" s="25" t="s">
        <v>22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3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35">
      <c r="A15" s="3">
        <v>3</v>
      </c>
      <c r="B15" s="28" t="s">
        <v>23</v>
      </c>
      <c r="C15" s="25" t="s">
        <v>24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0</v>
      </c>
      <c r="I15" s="2">
        <f t="shared" si="1"/>
        <v>15852</v>
      </c>
      <c r="J15" s="2">
        <f t="shared" si="2"/>
        <v>15852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15852</v>
      </c>
      <c r="P15" s="7">
        <v>0</v>
      </c>
      <c r="Q15" s="2">
        <f t="shared" si="5"/>
        <v>1426.6799999999998</v>
      </c>
      <c r="R15" s="2">
        <f t="shared" si="6"/>
        <v>200</v>
      </c>
      <c r="S15" s="2">
        <f t="shared" si="7"/>
        <v>396.3</v>
      </c>
      <c r="T15" s="8">
        <f t="shared" si="8"/>
        <v>100</v>
      </c>
      <c r="U15" s="9">
        <f t="shared" si="9"/>
        <v>2122.98</v>
      </c>
      <c r="V15" s="10">
        <f t="shared" si="10"/>
        <v>6865</v>
      </c>
      <c r="W15" s="11">
        <f t="shared" si="11"/>
        <v>6864.02</v>
      </c>
      <c r="X15" s="12"/>
      <c r="Y15" s="12"/>
      <c r="Z15" s="13">
        <f>ROUND(V15+W15,2)</f>
        <v>13729.02</v>
      </c>
      <c r="AA15" s="3">
        <v>3</v>
      </c>
      <c r="AB15" s="14">
        <f t="shared" si="12"/>
        <v>1902.24</v>
      </c>
      <c r="AC15" s="15">
        <v>0</v>
      </c>
      <c r="AD15" s="2">
        <v>100</v>
      </c>
      <c r="AE15" s="2">
        <f t="shared" si="13"/>
        <v>396.3</v>
      </c>
      <c r="AF15" s="17">
        <v>200</v>
      </c>
      <c r="AG15" s="18">
        <f t="shared" si="14"/>
        <v>13729.02</v>
      </c>
      <c r="AH15" s="19">
        <f t="shared" si="15"/>
        <v>6864.51</v>
      </c>
      <c r="AI15" s="3">
        <v>3</v>
      </c>
      <c r="AJ15" s="28" t="s">
        <v>23</v>
      </c>
      <c r="AK15" s="25" t="s">
        <v>24</v>
      </c>
      <c r="AL15" s="7">
        <f t="shared" si="16"/>
        <v>0</v>
      </c>
      <c r="AM15" s="15">
        <f t="shared" si="17"/>
        <v>1426.6799999999998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1426.6799999999998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396.3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2122.9799999999996</v>
      </c>
    </row>
    <row r="16" spans="1:61" s="29" customFormat="1" ht="23.1" customHeight="1" x14ac:dyDescent="0.35">
      <c r="A16" s="30"/>
      <c r="B16" s="28"/>
      <c r="C16" s="25" t="s">
        <v>25</v>
      </c>
      <c r="D16" s="2"/>
      <c r="E16" s="2"/>
      <c r="F16" s="2">
        <f t="shared" si="0"/>
        <v>0</v>
      </c>
      <c r="G16" s="2"/>
      <c r="H16" s="2"/>
      <c r="I16" s="2">
        <f t="shared" si="1"/>
        <v>0</v>
      </c>
      <c r="J16" s="2">
        <f t="shared" si="2"/>
        <v>0</v>
      </c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25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35">
      <c r="A17" s="3">
        <v>4</v>
      </c>
      <c r="B17" s="28" t="s">
        <v>26</v>
      </c>
      <c r="C17" s="25" t="s">
        <v>117</v>
      </c>
      <c r="D17" s="176">
        <v>27000</v>
      </c>
      <c r="E17" s="176">
        <v>1512</v>
      </c>
      <c r="F17" s="2">
        <f t="shared" si="0"/>
        <v>28512</v>
      </c>
      <c r="G17" s="176">
        <v>1512</v>
      </c>
      <c r="H17" s="2">
        <v>0</v>
      </c>
      <c r="I17" s="2">
        <f t="shared" si="1"/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5174.3899999999994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11516.6</v>
      </c>
      <c r="V17" s="10">
        <f t="shared" si="10"/>
        <v>9254</v>
      </c>
      <c r="W17" s="11">
        <f t="shared" si="11"/>
        <v>9253.4000000000015</v>
      </c>
      <c r="X17" s="12"/>
      <c r="Y17" s="12"/>
      <c r="Z17" s="13">
        <f t="shared" ref="Z17" si="23">ROUND(V17+W17,2)</f>
        <v>18507.400000000001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18507.400000000001</v>
      </c>
      <c r="AH17" s="19">
        <f t="shared" si="15"/>
        <v>9253.7000000000007</v>
      </c>
      <c r="AI17" s="3">
        <v>4</v>
      </c>
      <c r="AJ17" s="28" t="s">
        <v>26</v>
      </c>
      <c r="AK17" s="25" t="s">
        <v>117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1816.67</v>
      </c>
      <c r="AU17" s="2">
        <v>655.56</v>
      </c>
      <c r="AV17" s="2">
        <f t="shared" si="18"/>
        <v>5174.3899999999994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11516.6</v>
      </c>
    </row>
    <row r="18" spans="1:61" s="29" customFormat="1" ht="23.1" customHeight="1" x14ac:dyDescent="0.3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35">
      <c r="A19" s="3">
        <v>5</v>
      </c>
      <c r="B19" s="31" t="s">
        <v>144</v>
      </c>
      <c r="C19" s="32" t="s">
        <v>153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144</v>
      </c>
      <c r="AK19" s="32" t="s">
        <v>153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35">
      <c r="A20" s="3"/>
      <c r="B20" s="31"/>
      <c r="C20" s="32" t="s">
        <v>154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154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35">
      <c r="A21" s="3">
        <v>6</v>
      </c>
      <c r="B21" s="31" t="s">
        <v>145</v>
      </c>
      <c r="C21" s="32" t="s">
        <v>155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145</v>
      </c>
      <c r="AK21" s="32" t="s">
        <v>155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3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35">
      <c r="A23" s="3">
        <v>7</v>
      </c>
      <c r="B23" s="28" t="s">
        <v>29</v>
      </c>
      <c r="C23" s="25" t="s">
        <v>24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0</v>
      </c>
      <c r="I23" s="2">
        <f t="shared" si="1"/>
        <v>21448</v>
      </c>
      <c r="J23" s="2">
        <f t="shared" si="2"/>
        <v>21448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21448</v>
      </c>
      <c r="P23" s="7">
        <v>0</v>
      </c>
      <c r="Q23" s="2">
        <f t="shared" si="5"/>
        <v>4958.92</v>
      </c>
      <c r="R23" s="2">
        <f t="shared" si="6"/>
        <v>2246.06</v>
      </c>
      <c r="S23" s="2">
        <f t="shared" si="7"/>
        <v>536.20000000000005</v>
      </c>
      <c r="T23" s="8">
        <f t="shared" si="8"/>
        <v>6513.51</v>
      </c>
      <c r="U23" s="9">
        <f t="shared" si="9"/>
        <v>14254.69</v>
      </c>
      <c r="V23" s="10">
        <f t="shared" si="10"/>
        <v>3597</v>
      </c>
      <c r="W23" s="11">
        <f t="shared" si="11"/>
        <v>3596.3099999999995</v>
      </c>
      <c r="X23" s="12"/>
      <c r="Y23" s="12"/>
      <c r="Z23" s="13">
        <f t="shared" ref="Z23" si="24">ROUND(V23+W23,2)</f>
        <v>7193.31</v>
      </c>
      <c r="AA23" s="3">
        <v>7</v>
      </c>
      <c r="AB23" s="14">
        <f t="shared" si="12"/>
        <v>2573.7599999999998</v>
      </c>
      <c r="AC23" s="15">
        <v>0</v>
      </c>
      <c r="AD23" s="2">
        <v>100</v>
      </c>
      <c r="AE23" s="2">
        <f t="shared" si="13"/>
        <v>536.20000000000005</v>
      </c>
      <c r="AF23" s="17">
        <v>200</v>
      </c>
      <c r="AG23" s="18">
        <f t="shared" si="14"/>
        <v>7193.3099999999995</v>
      </c>
      <c r="AH23" s="19">
        <f t="shared" si="15"/>
        <v>3596.6549999999997</v>
      </c>
      <c r="AI23" s="3">
        <v>7</v>
      </c>
      <c r="AJ23" s="28" t="s">
        <v>29</v>
      </c>
      <c r="AK23" s="25" t="s">
        <v>24</v>
      </c>
      <c r="AL23" s="7">
        <f t="shared" si="16"/>
        <v>0</v>
      </c>
      <c r="AM23" s="15">
        <f t="shared" si="17"/>
        <v>1930.32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4958.92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536.20000000000005</v>
      </c>
      <c r="BB23" s="2">
        <v>0</v>
      </c>
      <c r="BC23" s="2">
        <v>6313.51</v>
      </c>
      <c r="BD23" s="2">
        <v>100</v>
      </c>
      <c r="BE23" s="2">
        <v>100</v>
      </c>
      <c r="BF23" s="2">
        <v>0</v>
      </c>
      <c r="BG23" s="2"/>
      <c r="BH23" s="8">
        <f t="shared" si="21"/>
        <v>6513.51</v>
      </c>
      <c r="BI23" s="22">
        <f t="shared" si="22"/>
        <v>14254.689999999999</v>
      </c>
    </row>
    <row r="24" spans="1:61" s="29" customFormat="1" ht="23.1" customHeight="1" x14ac:dyDescent="0.35">
      <c r="A24" s="3"/>
      <c r="B24" s="28"/>
      <c r="C24" s="25" t="s">
        <v>30</v>
      </c>
      <c r="D24" s="2"/>
      <c r="E24" s="2"/>
      <c r="F24" s="2">
        <f t="shared" si="0"/>
        <v>0</v>
      </c>
      <c r="G24" s="2"/>
      <c r="H24" s="2"/>
      <c r="I24" s="2">
        <f t="shared" si="1"/>
        <v>0</v>
      </c>
      <c r="J24" s="2">
        <f t="shared" si="2"/>
        <v>0</v>
      </c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30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35">
      <c r="A25" s="3">
        <v>8</v>
      </c>
      <c r="B25" s="28" t="s">
        <v>31</v>
      </c>
      <c r="C25" s="25" t="s">
        <v>118</v>
      </c>
      <c r="D25" s="176">
        <v>23176</v>
      </c>
      <c r="E25" s="176">
        <v>1205</v>
      </c>
      <c r="F25" s="2">
        <f t="shared" si="0"/>
        <v>24381</v>
      </c>
      <c r="G25" s="176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4034</v>
      </c>
      <c r="U25" s="9">
        <f t="shared" si="9"/>
        <v>7417.93</v>
      </c>
      <c r="V25" s="10">
        <f t="shared" si="10"/>
        <v>9084</v>
      </c>
      <c r="W25" s="11">
        <f t="shared" si="11"/>
        <v>9084.07</v>
      </c>
      <c r="X25" s="12"/>
      <c r="Y25" s="12"/>
      <c r="Z25" s="13">
        <f t="shared" ref="Z25" si="25">ROUND(V25+W25,2)</f>
        <v>18168.07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18168.07</v>
      </c>
      <c r="AH25" s="19">
        <f t="shared" si="15"/>
        <v>9084.0349999999999</v>
      </c>
      <c r="AI25" s="3">
        <v>8</v>
      </c>
      <c r="AJ25" s="28" t="s">
        <v>31</v>
      </c>
      <c r="AK25" s="25" t="s">
        <v>118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3934</v>
      </c>
      <c r="BE25" s="2">
        <v>100</v>
      </c>
      <c r="BF25" s="2"/>
      <c r="BG25" s="2">
        <v>0</v>
      </c>
      <c r="BH25" s="8">
        <f t="shared" si="21"/>
        <v>4034</v>
      </c>
      <c r="BI25" s="22">
        <f t="shared" si="22"/>
        <v>7417.93</v>
      </c>
    </row>
    <row r="26" spans="1:61" s="29" customFormat="1" ht="23.1" customHeight="1" x14ac:dyDescent="0.35">
      <c r="A26" s="3"/>
      <c r="B26" s="31"/>
      <c r="C26" s="32" t="s">
        <v>28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28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35">
      <c r="A27" s="3">
        <v>9</v>
      </c>
      <c r="B27" s="28" t="s">
        <v>32</v>
      </c>
      <c r="C27" s="25" t="s">
        <v>27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0</v>
      </c>
      <c r="I27" s="2">
        <f t="shared" si="1"/>
        <v>14925</v>
      </c>
      <c r="J27" s="2">
        <f t="shared" si="2"/>
        <v>14925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14925</v>
      </c>
      <c r="P27" s="7">
        <v>0</v>
      </c>
      <c r="Q27" s="2">
        <f t="shared" si="5"/>
        <v>4173.01</v>
      </c>
      <c r="R27" s="2">
        <f t="shared" si="6"/>
        <v>200</v>
      </c>
      <c r="S27" s="2">
        <f t="shared" si="7"/>
        <v>373.12</v>
      </c>
      <c r="T27" s="8">
        <f t="shared" si="8"/>
        <v>2617</v>
      </c>
      <c r="U27" s="9">
        <f t="shared" si="9"/>
        <v>7363.13</v>
      </c>
      <c r="V27" s="10">
        <f t="shared" si="10"/>
        <v>3781</v>
      </c>
      <c r="W27" s="11">
        <f t="shared" si="11"/>
        <v>3780.87</v>
      </c>
      <c r="X27" s="12"/>
      <c r="Y27" s="12"/>
      <c r="Z27" s="13">
        <f t="shared" ref="Z27" si="26">ROUND(V27+W27,2)</f>
        <v>7561.87</v>
      </c>
      <c r="AA27" s="3">
        <v>9</v>
      </c>
      <c r="AB27" s="14">
        <f t="shared" si="12"/>
        <v>1791</v>
      </c>
      <c r="AC27" s="15">
        <v>0</v>
      </c>
      <c r="AD27" s="16">
        <v>100</v>
      </c>
      <c r="AE27" s="2">
        <f t="shared" si="13"/>
        <v>373.13</v>
      </c>
      <c r="AF27" s="17">
        <v>200</v>
      </c>
      <c r="AG27" s="18">
        <f t="shared" si="14"/>
        <v>7561.87</v>
      </c>
      <c r="AH27" s="19">
        <f t="shared" si="15"/>
        <v>3780.9349999999999</v>
      </c>
      <c r="AI27" s="3">
        <v>9</v>
      </c>
      <c r="AJ27" s="28" t="s">
        <v>32</v>
      </c>
      <c r="AK27" s="25" t="s">
        <v>27</v>
      </c>
      <c r="AL27" s="7">
        <f t="shared" si="16"/>
        <v>0</v>
      </c>
      <c r="AM27" s="15">
        <f t="shared" si="17"/>
        <v>1343.25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4173.01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373.12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7363.13</v>
      </c>
    </row>
    <row r="28" spans="1:61" s="29" customFormat="1" ht="23.1" customHeight="1" x14ac:dyDescent="0.35">
      <c r="A28" s="30"/>
      <c r="B28" s="28"/>
      <c r="C28" s="25" t="s">
        <v>33</v>
      </c>
      <c r="D28" s="2"/>
      <c r="E28" s="2"/>
      <c r="F28" s="2">
        <f t="shared" si="0"/>
        <v>0</v>
      </c>
      <c r="G28" s="2"/>
      <c r="H28" s="2"/>
      <c r="I28" s="2">
        <f t="shared" si="1"/>
        <v>0</v>
      </c>
      <c r="J28" s="2">
        <f t="shared" si="2"/>
        <v>0</v>
      </c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33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35">
      <c r="A29" s="3">
        <v>10</v>
      </c>
      <c r="B29" s="28" t="s">
        <v>34</v>
      </c>
      <c r="C29" s="25" t="s">
        <v>27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34</v>
      </c>
      <c r="AK29" s="25" t="s">
        <v>27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35">
      <c r="A30" s="3"/>
      <c r="B30" s="31"/>
      <c r="C30" s="32" t="s">
        <v>28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28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35">
      <c r="A31" s="3">
        <v>11</v>
      </c>
      <c r="B31" s="28" t="s">
        <v>35</v>
      </c>
      <c r="C31" s="32" t="s">
        <v>27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0</v>
      </c>
      <c r="I31" s="2">
        <f t="shared" si="1"/>
        <v>14509</v>
      </c>
      <c r="J31" s="2">
        <f t="shared" si="2"/>
        <v>14509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14509</v>
      </c>
      <c r="P31" s="7">
        <v>0</v>
      </c>
      <c r="Q31" s="2">
        <f t="shared" si="5"/>
        <v>5219.33</v>
      </c>
      <c r="R31" s="2">
        <f t="shared" si="6"/>
        <v>200</v>
      </c>
      <c r="S31" s="2">
        <f t="shared" si="7"/>
        <v>362.72</v>
      </c>
      <c r="T31" s="8">
        <f t="shared" si="8"/>
        <v>3726.95</v>
      </c>
      <c r="U31" s="9">
        <f t="shared" si="9"/>
        <v>9509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1741.08</v>
      </c>
      <c r="AC31" s="15">
        <v>0</v>
      </c>
      <c r="AD31" s="16">
        <v>100</v>
      </c>
      <c r="AE31" s="2">
        <f t="shared" si="13"/>
        <v>362.73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35</v>
      </c>
      <c r="AK31" s="32" t="s">
        <v>27</v>
      </c>
      <c r="AL31" s="7">
        <f t="shared" si="16"/>
        <v>0</v>
      </c>
      <c r="AM31" s="15">
        <f t="shared" si="17"/>
        <v>1305.81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5219.33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362.72</v>
      </c>
      <c r="BB31" s="2">
        <v>0</v>
      </c>
      <c r="BC31" s="2">
        <v>3526.95</v>
      </c>
      <c r="BD31" s="2">
        <v>100</v>
      </c>
      <c r="BE31" s="2">
        <v>100</v>
      </c>
      <c r="BF31" s="2">
        <v>0</v>
      </c>
      <c r="BG31" s="2">
        <v>0</v>
      </c>
      <c r="BH31" s="8">
        <f t="shared" si="21"/>
        <v>3726.95</v>
      </c>
      <c r="BI31" s="22">
        <f t="shared" si="22"/>
        <v>9509</v>
      </c>
    </row>
    <row r="32" spans="1:61" s="29" customFormat="1" ht="23.1" customHeight="1" x14ac:dyDescent="0.35">
      <c r="A32" s="3"/>
      <c r="B32" s="28"/>
      <c r="C32" s="25" t="s">
        <v>36</v>
      </c>
      <c r="D32" s="2"/>
      <c r="E32" s="2"/>
      <c r="F32" s="2">
        <f t="shared" si="0"/>
        <v>0</v>
      </c>
      <c r="G32" s="2"/>
      <c r="H32" s="2"/>
      <c r="I32" s="2">
        <f t="shared" si="1"/>
        <v>0</v>
      </c>
      <c r="J32" s="2">
        <f t="shared" si="2"/>
        <v>0</v>
      </c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36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35">
      <c r="A33" s="3">
        <v>12</v>
      </c>
      <c r="B33" s="28" t="s">
        <v>131</v>
      </c>
      <c r="C33" s="25" t="s">
        <v>156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131</v>
      </c>
      <c r="AK33" s="25" t="s">
        <v>156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35">
      <c r="A34" s="30"/>
      <c r="B34" s="28"/>
      <c r="C34" s="25" t="s">
        <v>154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154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35">
      <c r="A35" s="3">
        <v>13</v>
      </c>
      <c r="B35" s="28" t="s">
        <v>132</v>
      </c>
      <c r="C35" s="25" t="s">
        <v>156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132</v>
      </c>
      <c r="AK35" s="25" t="s">
        <v>156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35">
      <c r="A36" s="3"/>
      <c r="B36" s="28"/>
      <c r="C36" s="25" t="s">
        <v>154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154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35">
      <c r="A37" s="3">
        <v>14</v>
      </c>
      <c r="B37" s="28" t="s">
        <v>37</v>
      </c>
      <c r="C37" s="25" t="s">
        <v>80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 t="shared" si="3"/>
        <v>0</v>
      </c>
      <c r="L37" s="6">
        <v>0</v>
      </c>
      <c r="M37" s="6">
        <v>0</v>
      </c>
      <c r="N37" s="6">
        <v>0</v>
      </c>
      <c r="O37" s="2">
        <f>J37-K37</f>
        <v>37024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8821.25</v>
      </c>
      <c r="U37" s="9">
        <f t="shared" si="9"/>
        <v>19582.87</v>
      </c>
      <c r="V37" s="10">
        <f t="shared" si="10"/>
        <v>8721</v>
      </c>
      <c r="W37" s="11">
        <f t="shared" si="11"/>
        <v>8720.130000000001</v>
      </c>
      <c r="X37" s="12"/>
      <c r="Y37" s="12"/>
      <c r="Z37" s="13">
        <f t="shared" ref="Z37" si="29">ROUND(V37+W37,2)</f>
        <v>17441.13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17441.13</v>
      </c>
      <c r="AH37" s="19">
        <f t="shared" si="15"/>
        <v>8720.5650000000005</v>
      </c>
      <c r="AI37" s="3">
        <v>14</v>
      </c>
      <c r="AJ37" s="28" t="s">
        <v>37</v>
      </c>
      <c r="AK37" s="25" t="s">
        <v>80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6732.5</v>
      </c>
      <c r="BE37" s="2">
        <v>100</v>
      </c>
      <c r="BF37" s="2"/>
      <c r="BG37" s="26">
        <v>0</v>
      </c>
      <c r="BH37" s="8">
        <f t="shared" si="21"/>
        <v>8821.25</v>
      </c>
      <c r="BI37" s="22">
        <f t="shared" si="22"/>
        <v>19582.870000000003</v>
      </c>
    </row>
    <row r="38" spans="1:61" s="29" customFormat="1" ht="23.1" customHeight="1" x14ac:dyDescent="0.3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6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35">
      <c r="A39" s="3">
        <v>15</v>
      </c>
      <c r="B39" s="28" t="s">
        <v>38</v>
      </c>
      <c r="C39" s="25" t="s">
        <v>58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38</v>
      </c>
      <c r="AK39" s="25" t="s">
        <v>58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3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35">
      <c r="A41" s="3">
        <v>16</v>
      </c>
      <c r="B41" s="31" t="s">
        <v>146</v>
      </c>
      <c r="C41" s="32" t="s">
        <v>153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146</v>
      </c>
      <c r="AK41" s="32" t="s">
        <v>153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35">
      <c r="A42" s="3"/>
      <c r="B42" s="31"/>
      <c r="C42" s="32" t="s">
        <v>157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157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35">
      <c r="A43" s="3">
        <v>17</v>
      </c>
      <c r="B43" s="28" t="s">
        <v>39</v>
      </c>
      <c r="C43" s="5" t="s">
        <v>27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0</v>
      </c>
      <c r="L43" s="6">
        <v>0</v>
      </c>
      <c r="M43" s="6">
        <v>0</v>
      </c>
      <c r="N43" s="6">
        <v>0</v>
      </c>
      <c r="O43" s="2">
        <f t="shared" si="4"/>
        <v>54010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200</v>
      </c>
      <c r="U43" s="9">
        <f t="shared" si="9"/>
        <v>21315.91</v>
      </c>
      <c r="V43" s="10">
        <f t="shared" si="10"/>
        <v>16347</v>
      </c>
      <c r="W43" s="11">
        <f t="shared" si="11"/>
        <v>16347.09</v>
      </c>
      <c r="X43" s="12"/>
      <c r="Y43" s="12"/>
      <c r="Z43" s="13">
        <f t="shared" ref="Z43" si="32">ROUND(V43+W43,2)</f>
        <v>32694.09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32694.09</v>
      </c>
      <c r="AH43" s="19">
        <f t="shared" si="15"/>
        <v>16347.045</v>
      </c>
      <c r="AI43" s="3">
        <v>17</v>
      </c>
      <c r="AJ43" s="28" t="s">
        <v>39</v>
      </c>
      <c r="AK43" s="5" t="s">
        <v>27</v>
      </c>
      <c r="AL43" s="7">
        <f t="shared" si="16"/>
        <v>5028.4399999999996</v>
      </c>
      <c r="AM43" s="15">
        <f t="shared" si="17"/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100</v>
      </c>
      <c r="BF43" s="2">
        <v>0</v>
      </c>
      <c r="BG43" s="2"/>
      <c r="BH43" s="8">
        <f t="shared" si="21"/>
        <v>200</v>
      </c>
      <c r="BI43" s="22">
        <f t="shared" si="22"/>
        <v>21315.91</v>
      </c>
    </row>
    <row r="44" spans="1:61" s="23" customFormat="1" ht="23.1" customHeight="1" x14ac:dyDescent="0.35">
      <c r="A44" s="3"/>
      <c r="B44" s="28"/>
      <c r="C44" s="25" t="s">
        <v>40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40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35">
      <c r="A45" s="3">
        <v>18</v>
      </c>
      <c r="B45" s="28" t="s">
        <v>133</v>
      </c>
      <c r="C45" s="25" t="s">
        <v>153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133</v>
      </c>
      <c r="AK45" s="25" t="s">
        <v>153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35">
      <c r="A46" s="30"/>
      <c r="B46" s="28"/>
      <c r="C46" s="25" t="s">
        <v>158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158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35">
      <c r="A47" s="3">
        <v>19</v>
      </c>
      <c r="B47" s="28" t="s">
        <v>134</v>
      </c>
      <c r="C47" s="25" t="s">
        <v>153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134</v>
      </c>
      <c r="AK47" s="25" t="s">
        <v>153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35">
      <c r="A48" s="3"/>
      <c r="B48" s="28"/>
      <c r="C48" s="25" t="s">
        <v>159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159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35">
      <c r="A49" s="3">
        <v>20</v>
      </c>
      <c r="B49" s="28" t="s">
        <v>135</v>
      </c>
      <c r="C49" s="25" t="s">
        <v>153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135</v>
      </c>
      <c r="AK49" s="25" t="s">
        <v>153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35">
      <c r="A50" s="3"/>
      <c r="B50" s="28"/>
      <c r="C50" s="25" t="s">
        <v>154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154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35">
      <c r="A51" s="3">
        <v>21</v>
      </c>
      <c r="B51" s="28" t="s">
        <v>83</v>
      </c>
      <c r="C51" s="25" t="s">
        <v>84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200</v>
      </c>
      <c r="U51" s="9">
        <f t="shared" si="9"/>
        <v>24303.599999999999</v>
      </c>
      <c r="V51" s="10">
        <f t="shared" si="10"/>
        <v>7952</v>
      </c>
      <c r="W51" s="11">
        <f t="shared" si="11"/>
        <v>7952.4000000000015</v>
      </c>
      <c r="X51" s="12"/>
      <c r="Y51" s="12"/>
      <c r="Z51" s="13">
        <f t="shared" ref="Z51" si="33">ROUND(V51+W51,2)</f>
        <v>15904.4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15904.400000000001</v>
      </c>
      <c r="AH51" s="19">
        <f t="shared" si="15"/>
        <v>7952.2000000000007</v>
      </c>
      <c r="AI51" s="3">
        <v>21</v>
      </c>
      <c r="AJ51" s="28" t="s">
        <v>83</v>
      </c>
      <c r="AK51" s="25" t="s">
        <v>84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0</v>
      </c>
      <c r="BD51" s="16">
        <v>100</v>
      </c>
      <c r="BE51" s="2">
        <v>100</v>
      </c>
      <c r="BF51" s="2">
        <v>0</v>
      </c>
      <c r="BG51" s="2">
        <v>0</v>
      </c>
      <c r="BH51" s="8">
        <f t="shared" si="21"/>
        <v>200</v>
      </c>
      <c r="BI51" s="22">
        <f t="shared" si="22"/>
        <v>24303.600000000002</v>
      </c>
    </row>
    <row r="52" spans="1:61" s="29" customFormat="1" ht="23.1" customHeight="1" x14ac:dyDescent="0.35">
      <c r="A52" s="30"/>
      <c r="B52" s="28"/>
      <c r="C52" s="25" t="s">
        <v>85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85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35">
      <c r="A53" s="3">
        <v>22</v>
      </c>
      <c r="B53" s="4" t="s">
        <v>41</v>
      </c>
      <c r="C53" s="5" t="s">
        <v>42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41</v>
      </c>
      <c r="AK53" s="5" t="s">
        <v>42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35">
      <c r="A54" s="3"/>
      <c r="B54" s="28"/>
      <c r="C54" s="25" t="s">
        <v>43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si="2"/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43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35">
      <c r="A55" s="3">
        <v>23</v>
      </c>
      <c r="B55" s="28" t="s">
        <v>44</v>
      </c>
      <c r="C55" s="25" t="s">
        <v>27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5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44</v>
      </c>
      <c r="AK55" s="25" t="s">
        <v>27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35">
      <c r="A56" s="3"/>
      <c r="B56" s="31"/>
      <c r="C56" s="32" t="s">
        <v>36</v>
      </c>
      <c r="D56" s="2"/>
      <c r="E56" s="2"/>
      <c r="F56" s="2">
        <f t="shared" si="0"/>
        <v>0</v>
      </c>
      <c r="G56" s="2"/>
      <c r="H56" s="26" t="s">
        <v>168</v>
      </c>
      <c r="I56" s="2">
        <f t="shared" si="1"/>
        <v>0</v>
      </c>
      <c r="J56" s="2">
        <f t="shared" si="2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36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35">
      <c r="A57" s="3">
        <v>24</v>
      </c>
      <c r="B57" s="31" t="s">
        <v>147</v>
      </c>
      <c r="C57" s="32" t="s">
        <v>153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 t="shared" si="2"/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147</v>
      </c>
      <c r="AK57" s="32" t="s">
        <v>153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35">
      <c r="A58" s="30"/>
      <c r="B58" s="31"/>
      <c r="C58" s="32" t="s">
        <v>159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si="2"/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159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35">
      <c r="A59" s="3">
        <v>25</v>
      </c>
      <c r="B59" s="4" t="s">
        <v>45</v>
      </c>
      <c r="C59" s="25" t="s">
        <v>46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0</v>
      </c>
      <c r="I59" s="2">
        <f t="shared" si="1"/>
        <v>15852</v>
      </c>
      <c r="J59" s="2">
        <f t="shared" si="2"/>
        <v>15852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15852</v>
      </c>
      <c r="P59" s="7">
        <v>0</v>
      </c>
      <c r="Q59" s="2">
        <f t="shared" si="5"/>
        <v>4968.8799999999992</v>
      </c>
      <c r="R59" s="2">
        <f t="shared" si="6"/>
        <v>200</v>
      </c>
      <c r="S59" s="2">
        <f t="shared" si="7"/>
        <v>396.3</v>
      </c>
      <c r="T59" s="8">
        <f t="shared" si="8"/>
        <v>200</v>
      </c>
      <c r="U59" s="9">
        <f t="shared" si="9"/>
        <v>5765.18</v>
      </c>
      <c r="V59" s="10">
        <f t="shared" si="10"/>
        <v>5043</v>
      </c>
      <c r="W59" s="11">
        <f t="shared" si="11"/>
        <v>5043.82</v>
      </c>
      <c r="X59" s="12"/>
      <c r="Y59" s="12"/>
      <c r="Z59" s="13">
        <f t="shared" ref="Z59" si="36">ROUND(V59+W59,2)</f>
        <v>10086.82</v>
      </c>
      <c r="AA59" s="3">
        <v>25</v>
      </c>
      <c r="AB59" s="14">
        <f t="shared" si="12"/>
        <v>1902.24</v>
      </c>
      <c r="AC59" s="15">
        <v>0</v>
      </c>
      <c r="AD59" s="16">
        <v>100</v>
      </c>
      <c r="AE59" s="2">
        <f t="shared" si="13"/>
        <v>396.3</v>
      </c>
      <c r="AF59" s="17">
        <v>200</v>
      </c>
      <c r="AG59" s="18">
        <f t="shared" si="14"/>
        <v>10086.82</v>
      </c>
      <c r="AH59" s="19">
        <f t="shared" si="15"/>
        <v>5043.41</v>
      </c>
      <c r="AI59" s="3">
        <v>25</v>
      </c>
      <c r="AJ59" s="4" t="s">
        <v>45</v>
      </c>
      <c r="AK59" s="25" t="s">
        <v>46</v>
      </c>
      <c r="AL59" s="7">
        <f t="shared" si="16"/>
        <v>0</v>
      </c>
      <c r="AM59" s="15">
        <f t="shared" si="17"/>
        <v>1426.6799999999998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4968.8799999999992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396.3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5765.1799999999994</v>
      </c>
    </row>
    <row r="60" spans="1:61" s="29" customFormat="1" ht="23.1" customHeight="1" x14ac:dyDescent="0.35">
      <c r="A60" s="3"/>
      <c r="B60" s="31"/>
      <c r="C60" s="32"/>
      <c r="D60" s="2"/>
      <c r="E60" s="2"/>
      <c r="F60" s="2">
        <f t="shared" si="0"/>
        <v>0</v>
      </c>
      <c r="G60" s="2"/>
      <c r="H60" s="2"/>
      <c r="I60" s="2">
        <f t="shared" si="1"/>
        <v>0</v>
      </c>
      <c r="J60" s="2">
        <f t="shared" si="2"/>
        <v>0</v>
      </c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35">
      <c r="A61" s="3">
        <v>26</v>
      </c>
      <c r="B61" s="28" t="s">
        <v>47</v>
      </c>
      <c r="C61" s="25" t="s">
        <v>119</v>
      </c>
      <c r="D61" s="177">
        <v>27000</v>
      </c>
      <c r="E61" s="176">
        <v>1512</v>
      </c>
      <c r="F61" s="2">
        <f t="shared" si="0"/>
        <v>28512</v>
      </c>
      <c r="G61" s="176">
        <v>1512</v>
      </c>
      <c r="H61" s="2">
        <v>0</v>
      </c>
      <c r="I61" s="2">
        <f t="shared" si="1"/>
        <v>30024</v>
      </c>
      <c r="J61" s="2">
        <f t="shared" si="2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19238.990000000002</v>
      </c>
      <c r="U61" s="9">
        <f t="shared" si="9"/>
        <v>25024</v>
      </c>
      <c r="V61" s="10">
        <f t="shared" si="10"/>
        <v>2500</v>
      </c>
      <c r="W61" s="11">
        <f t="shared" si="11"/>
        <v>2500</v>
      </c>
      <c r="X61" s="12"/>
      <c r="Y61" s="12"/>
      <c r="Z61" s="13">
        <f t="shared" ref="Z61" si="37">ROUND(V61+W61,2)</f>
        <v>5000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5000</v>
      </c>
      <c r="AH61" s="19">
        <f t="shared" si="15"/>
        <v>2500</v>
      </c>
      <c r="AI61" s="3">
        <v>26</v>
      </c>
      <c r="AJ61" s="28" t="s">
        <v>47</v>
      </c>
      <c r="AK61" s="25" t="s">
        <v>119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>
        <v>19138.990000000002</v>
      </c>
      <c r="BD61" s="2">
        <v>0</v>
      </c>
      <c r="BE61" s="2">
        <v>100</v>
      </c>
      <c r="BF61" s="2"/>
      <c r="BG61" s="2">
        <v>0</v>
      </c>
      <c r="BH61" s="8">
        <f t="shared" si="21"/>
        <v>19238.990000000002</v>
      </c>
      <c r="BI61" s="22">
        <f t="shared" si="22"/>
        <v>25024</v>
      </c>
    </row>
    <row r="62" spans="1:61" s="29" customFormat="1" ht="23.1" customHeight="1" x14ac:dyDescent="0.35">
      <c r="A62" s="3"/>
      <c r="B62" s="31"/>
      <c r="C62" s="32" t="s">
        <v>28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2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28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35">
      <c r="A63" s="3">
        <v>27</v>
      </c>
      <c r="B63" s="28" t="s">
        <v>121</v>
      </c>
      <c r="C63" s="25" t="s">
        <v>27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2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38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121</v>
      </c>
      <c r="AK63" s="25" t="s">
        <v>27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35">
      <c r="A64" s="30"/>
      <c r="B64" s="28" t="s">
        <v>120</v>
      </c>
      <c r="C64" s="25" t="s">
        <v>49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2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120</v>
      </c>
      <c r="AK64" s="25" t="s">
        <v>49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35">
      <c r="A65" s="3">
        <v>28</v>
      </c>
      <c r="B65" s="28" t="s">
        <v>148</v>
      </c>
      <c r="C65" s="25" t="s">
        <v>160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2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148</v>
      </c>
      <c r="AK65" s="25" t="s">
        <v>160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35">
      <c r="A66" s="3"/>
      <c r="B66" s="28"/>
      <c r="C66" s="25" t="s">
        <v>49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2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49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35">
      <c r="A67" s="3">
        <v>29</v>
      </c>
      <c r="B67" s="28" t="s">
        <v>50</v>
      </c>
      <c r="C67" s="32" t="s">
        <v>27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2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39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50</v>
      </c>
      <c r="AK67" s="32" t="s">
        <v>27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35">
      <c r="A68" s="3"/>
      <c r="B68" s="28"/>
      <c r="C68" s="25" t="s">
        <v>36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2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36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35">
      <c r="A69" s="3">
        <v>30</v>
      </c>
      <c r="B69" s="28" t="s">
        <v>149</v>
      </c>
      <c r="C69" s="25" t="s">
        <v>153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2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1706.1299999999999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2593.33</v>
      </c>
      <c r="V69" s="10">
        <f t="shared" si="10"/>
        <v>8182</v>
      </c>
      <c r="W69" s="11">
        <f t="shared" si="11"/>
        <v>8181.67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16363.67</v>
      </c>
      <c r="AH69" s="19">
        <f t="shared" si="15"/>
        <v>8181.835</v>
      </c>
      <c r="AI69" s="3">
        <v>30</v>
      </c>
      <c r="AJ69" s="28" t="s">
        <v>149</v>
      </c>
      <c r="AK69" s="25" t="s">
        <v>153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1706.1299999999999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2593.33</v>
      </c>
    </row>
    <row r="70" spans="1:61" s="29" customFormat="1" ht="23.1" customHeight="1" x14ac:dyDescent="0.35">
      <c r="A70" s="30"/>
      <c r="B70" s="28"/>
      <c r="C70" s="25" t="s">
        <v>154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2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154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35">
      <c r="A71" s="3">
        <v>31</v>
      </c>
      <c r="B71" s="28" t="s">
        <v>150</v>
      </c>
      <c r="C71" s="25" t="s">
        <v>161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2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150</v>
      </c>
      <c r="AK71" s="25" t="s">
        <v>161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35">
      <c r="A72" s="3"/>
      <c r="B72" s="28"/>
      <c r="C72" s="25" t="s">
        <v>162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2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162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35">
      <c r="A73" s="3">
        <v>32</v>
      </c>
      <c r="B73" s="28" t="s">
        <v>151</v>
      </c>
      <c r="C73" s="25" t="s">
        <v>156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2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151</v>
      </c>
      <c r="AK73" s="25" t="s">
        <v>156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35">
      <c r="A74" s="3"/>
      <c r="B74" s="28"/>
      <c r="C74" s="25" t="s">
        <v>163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2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163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35">
      <c r="A75" s="3">
        <v>33</v>
      </c>
      <c r="B75" s="28" t="s">
        <v>129</v>
      </c>
      <c r="C75" s="25" t="s">
        <v>51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2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0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129</v>
      </c>
      <c r="AK75" s="25" t="s">
        <v>51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35">
      <c r="A76" s="30"/>
      <c r="B76" s="28"/>
      <c r="C76" s="32" t="s">
        <v>130</v>
      </c>
      <c r="D76" s="2"/>
      <c r="E76" s="2"/>
      <c r="F76" s="2">
        <f t="shared" ref="F76:F123" si="41">SUM(D76:E76)</f>
        <v>0</v>
      </c>
      <c r="G76" s="2"/>
      <c r="H76" s="2"/>
      <c r="I76" s="2">
        <f t="shared" ref="I76:I123" si="42">SUM(F76+G76)</f>
        <v>0</v>
      </c>
      <c r="J76" s="2">
        <f t="shared" ref="J76:J124" si="43">I76</f>
        <v>0</v>
      </c>
      <c r="K76" s="111">
        <f t="shared" ref="K76:K124" si="44">ROUND(J76/8/31/60*(N76+M76*60+L76*8*60),2)</f>
        <v>0</v>
      </c>
      <c r="L76" s="6"/>
      <c r="M76" s="6"/>
      <c r="N76" s="6"/>
      <c r="O76" s="2">
        <f t="shared" ref="O76:O122" si="45">J76-K76</f>
        <v>0</v>
      </c>
      <c r="P76" s="7"/>
      <c r="Q76" s="2">
        <f t="shared" ref="Q76:Q124" si="46">SUM(AM76:AU76)</f>
        <v>0</v>
      </c>
      <c r="R76" s="2">
        <f t="shared" ref="R76:R124" si="47">SUM(AW76:AY76)</f>
        <v>0</v>
      </c>
      <c r="S76" s="2">
        <f t="shared" ref="S76:S124" si="48">BA76</f>
        <v>0</v>
      </c>
      <c r="T76" s="8">
        <f t="shared" ref="T76:T124" si="49">SUM(BB76:BG76)</f>
        <v>0</v>
      </c>
      <c r="U76" s="9">
        <f t="shared" ref="U76:U124" si="50">ROUND(P76+Q76+R76+S76+T76,2)</f>
        <v>0</v>
      </c>
      <c r="V76" s="10">
        <f t="shared" ref="V76:V124" si="51">ROUND(AH76,0)</f>
        <v>0</v>
      </c>
      <c r="W76" s="11">
        <f t="shared" ref="W76:W124" si="52">(AG76-V76)</f>
        <v>0</v>
      </c>
      <c r="X76" s="12"/>
      <c r="Y76" s="12"/>
      <c r="Z76" s="13"/>
      <c r="AA76" s="30"/>
      <c r="AB76" s="14">
        <f t="shared" ref="AB76:AB124" si="53">J76*12%</f>
        <v>0</v>
      </c>
      <c r="AC76" s="2"/>
      <c r="AD76" s="16"/>
      <c r="AE76" s="2">
        <f t="shared" ref="AE76:AE124" si="54">ROUNDUP(J76*5%/2,2)</f>
        <v>0</v>
      </c>
      <c r="AF76" s="27"/>
      <c r="AG76" s="18">
        <f t="shared" ref="AG76:AG124" si="55">+O76-U76</f>
        <v>0</v>
      </c>
      <c r="AH76" s="19">
        <f t="shared" ref="AH76:AH124" si="56">(+O76-U76)/2</f>
        <v>0</v>
      </c>
      <c r="AI76" s="30"/>
      <c r="AJ76" s="28"/>
      <c r="AK76" s="32" t="s">
        <v>130</v>
      </c>
      <c r="AL76" s="7">
        <f t="shared" ref="AL76:AL123" si="57">P76</f>
        <v>0</v>
      </c>
      <c r="AM76" s="15">
        <f t="shared" ref="AM76:AM124" si="58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59">SUM(AM76:AU76)</f>
        <v>0</v>
      </c>
      <c r="AW76" s="21"/>
      <c r="AX76" s="21"/>
      <c r="AY76" s="2"/>
      <c r="AZ76" s="2">
        <f t="shared" ref="AZ76:AZ124" si="60">SUM(AW76:AY76)</f>
        <v>0</v>
      </c>
      <c r="BA76" s="2">
        <f t="shared" ref="BA76:BA124" si="61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2">SUM(BB76:BG76)</f>
        <v>0</v>
      </c>
      <c r="BI76" s="22">
        <f t="shared" ref="BI76:BI124" si="63">AL76+AV76+AZ76+BA76+BH76</f>
        <v>0</v>
      </c>
    </row>
    <row r="77" spans="1:61" s="23" customFormat="1" ht="23.1" customHeight="1" x14ac:dyDescent="0.35">
      <c r="A77" s="3">
        <v>34</v>
      </c>
      <c r="B77" s="28" t="s">
        <v>52</v>
      </c>
      <c r="C77" s="25" t="s">
        <v>111</v>
      </c>
      <c r="D77" s="2">
        <v>36619</v>
      </c>
      <c r="E77" s="2">
        <v>1794</v>
      </c>
      <c r="F77" s="2">
        <f t="shared" si="41"/>
        <v>38413</v>
      </c>
      <c r="G77" s="2">
        <v>1795</v>
      </c>
      <c r="H77" s="2">
        <v>0</v>
      </c>
      <c r="I77" s="2">
        <f t="shared" si="42"/>
        <v>40208</v>
      </c>
      <c r="J77" s="2">
        <f t="shared" si="43"/>
        <v>40208</v>
      </c>
      <c r="K77" s="111">
        <f t="shared" si="44"/>
        <v>0</v>
      </c>
      <c r="L77" s="6">
        <v>0</v>
      </c>
      <c r="M77" s="6">
        <v>0</v>
      </c>
      <c r="N77" s="6">
        <v>0</v>
      </c>
      <c r="O77" s="2">
        <f t="shared" si="45"/>
        <v>40208</v>
      </c>
      <c r="P77" s="7">
        <v>2285.15</v>
      </c>
      <c r="Q77" s="2">
        <f t="shared" si="46"/>
        <v>5923.01</v>
      </c>
      <c r="R77" s="2">
        <f t="shared" si="47"/>
        <v>200</v>
      </c>
      <c r="S77" s="2">
        <f t="shared" si="48"/>
        <v>1005.2</v>
      </c>
      <c r="T77" s="8">
        <f t="shared" si="49"/>
        <v>17966.07</v>
      </c>
      <c r="U77" s="9">
        <f t="shared" si="50"/>
        <v>27379.43</v>
      </c>
      <c r="V77" s="10">
        <f t="shared" si="51"/>
        <v>6414</v>
      </c>
      <c r="W77" s="11">
        <f t="shared" si="52"/>
        <v>6414.57</v>
      </c>
      <c r="X77" s="12"/>
      <c r="Y77" s="12"/>
      <c r="Z77" s="13">
        <f t="shared" ref="Z77" si="64">ROUND(V77+W77,2)</f>
        <v>12828.57</v>
      </c>
      <c r="AA77" s="3">
        <v>34</v>
      </c>
      <c r="AB77" s="14">
        <f t="shared" si="53"/>
        <v>4824.96</v>
      </c>
      <c r="AC77" s="15">
        <v>0</v>
      </c>
      <c r="AD77" s="2">
        <v>100</v>
      </c>
      <c r="AE77" s="2">
        <f t="shared" si="54"/>
        <v>1005.2</v>
      </c>
      <c r="AF77" s="17">
        <v>200</v>
      </c>
      <c r="AG77" s="18">
        <f t="shared" si="55"/>
        <v>12828.57</v>
      </c>
      <c r="AH77" s="19">
        <f t="shared" si="56"/>
        <v>6414.2849999999999</v>
      </c>
      <c r="AI77" s="3">
        <v>34</v>
      </c>
      <c r="AJ77" s="28" t="s">
        <v>52</v>
      </c>
      <c r="AK77" s="25" t="s">
        <v>111</v>
      </c>
      <c r="AL77" s="7">
        <f t="shared" si="57"/>
        <v>2285.15</v>
      </c>
      <c r="AM77" s="15">
        <f t="shared" si="58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59"/>
        <v>5923.01</v>
      </c>
      <c r="AW77" s="21">
        <v>200</v>
      </c>
      <c r="AX77" s="21"/>
      <c r="AY77" s="2">
        <v>0</v>
      </c>
      <c r="AZ77" s="2">
        <f t="shared" si="60"/>
        <v>200</v>
      </c>
      <c r="BA77" s="2">
        <f t="shared" si="61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2"/>
        <v>17966.07</v>
      </c>
      <c r="BI77" s="22">
        <f t="shared" si="63"/>
        <v>27379.43</v>
      </c>
    </row>
    <row r="78" spans="1:61" s="29" customFormat="1" ht="23.1" customHeight="1" x14ac:dyDescent="0.35">
      <c r="A78" s="3"/>
      <c r="B78" s="28"/>
      <c r="C78" s="32"/>
      <c r="D78" s="2"/>
      <c r="E78" s="2"/>
      <c r="F78" s="2">
        <f t="shared" si="41"/>
        <v>0</v>
      </c>
      <c r="G78" s="2"/>
      <c r="H78" s="2"/>
      <c r="I78" s="2">
        <f t="shared" si="42"/>
        <v>0</v>
      </c>
      <c r="J78" s="2">
        <f t="shared" si="43"/>
        <v>0</v>
      </c>
      <c r="K78" s="111">
        <f t="shared" si="44"/>
        <v>0</v>
      </c>
      <c r="L78" s="6"/>
      <c r="M78" s="6"/>
      <c r="N78" s="6"/>
      <c r="O78" s="2">
        <f t="shared" si="45"/>
        <v>0</v>
      </c>
      <c r="P78" s="7"/>
      <c r="Q78" s="2">
        <f t="shared" si="46"/>
        <v>0</v>
      </c>
      <c r="R78" s="2">
        <f t="shared" si="47"/>
        <v>0</v>
      </c>
      <c r="S78" s="2">
        <f t="shared" si="48"/>
        <v>0</v>
      </c>
      <c r="T78" s="8">
        <f t="shared" si="49"/>
        <v>0</v>
      </c>
      <c r="U78" s="9">
        <f t="shared" si="50"/>
        <v>0</v>
      </c>
      <c r="V78" s="10">
        <f t="shared" si="51"/>
        <v>0</v>
      </c>
      <c r="W78" s="11">
        <f t="shared" si="52"/>
        <v>0</v>
      </c>
      <c r="X78" s="12"/>
      <c r="Y78" s="12"/>
      <c r="Z78" s="13"/>
      <c r="AA78" s="3"/>
      <c r="AB78" s="14">
        <f t="shared" si="53"/>
        <v>0</v>
      </c>
      <c r="AC78" s="2"/>
      <c r="AD78" s="2">
        <f>J78*1%</f>
        <v>0</v>
      </c>
      <c r="AE78" s="2">
        <f t="shared" si="54"/>
        <v>0</v>
      </c>
      <c r="AF78" s="27"/>
      <c r="AG78" s="18">
        <f t="shared" si="55"/>
        <v>0</v>
      </c>
      <c r="AH78" s="19">
        <f t="shared" si="56"/>
        <v>0</v>
      </c>
      <c r="AI78" s="3"/>
      <c r="AJ78" s="28"/>
      <c r="AK78" s="32"/>
      <c r="AL78" s="7">
        <f t="shared" si="57"/>
        <v>0</v>
      </c>
      <c r="AM78" s="15">
        <f t="shared" si="58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59"/>
        <v>0</v>
      </c>
      <c r="AW78" s="21"/>
      <c r="AX78" s="21"/>
      <c r="AY78" s="2"/>
      <c r="AZ78" s="2">
        <f t="shared" si="60"/>
        <v>0</v>
      </c>
      <c r="BA78" s="2">
        <f t="shared" si="61"/>
        <v>0</v>
      </c>
      <c r="BB78" s="2"/>
      <c r="BC78" s="2"/>
      <c r="BD78" s="2"/>
      <c r="BE78" s="2"/>
      <c r="BF78" s="2"/>
      <c r="BG78" s="2"/>
      <c r="BH78" s="8">
        <f t="shared" si="62"/>
        <v>0</v>
      </c>
      <c r="BI78" s="22">
        <f t="shared" si="63"/>
        <v>0</v>
      </c>
    </row>
    <row r="79" spans="1:61" s="29" customFormat="1" ht="23.1" customHeight="1" x14ac:dyDescent="0.35">
      <c r="A79" s="3">
        <v>35</v>
      </c>
      <c r="B79" s="28" t="s">
        <v>136</v>
      </c>
      <c r="C79" s="32" t="s">
        <v>164</v>
      </c>
      <c r="D79" s="2">
        <v>29165</v>
      </c>
      <c r="E79" s="2">
        <v>1540</v>
      </c>
      <c r="F79" s="2">
        <f t="shared" si="41"/>
        <v>30705</v>
      </c>
      <c r="G79" s="2">
        <v>1540</v>
      </c>
      <c r="H79" s="2"/>
      <c r="I79" s="2">
        <f t="shared" si="42"/>
        <v>32245</v>
      </c>
      <c r="J79" s="2">
        <f t="shared" si="43"/>
        <v>32245</v>
      </c>
      <c r="K79" s="111">
        <f t="shared" si="44"/>
        <v>0</v>
      </c>
      <c r="L79" s="6">
        <v>0</v>
      </c>
      <c r="M79" s="6">
        <v>0</v>
      </c>
      <c r="N79" s="6">
        <v>0</v>
      </c>
      <c r="O79" s="2">
        <f t="shared" si="45"/>
        <v>32245</v>
      </c>
      <c r="P79" s="7">
        <v>1125.52</v>
      </c>
      <c r="Q79" s="2">
        <f t="shared" si="46"/>
        <v>2902.0499999999997</v>
      </c>
      <c r="R79" s="2">
        <f t="shared" si="47"/>
        <v>200</v>
      </c>
      <c r="S79" s="2">
        <f t="shared" si="48"/>
        <v>806.12</v>
      </c>
      <c r="T79" s="8">
        <f t="shared" si="49"/>
        <v>213.28</v>
      </c>
      <c r="U79" s="9">
        <f t="shared" si="50"/>
        <v>5246.97</v>
      </c>
      <c r="V79" s="10">
        <f t="shared" si="51"/>
        <v>13499</v>
      </c>
      <c r="W79" s="11">
        <f t="shared" si="52"/>
        <v>13499.029999999999</v>
      </c>
      <c r="X79" s="12"/>
      <c r="Y79" s="12"/>
      <c r="Z79" s="13"/>
      <c r="AA79" s="3">
        <v>35</v>
      </c>
      <c r="AB79" s="14">
        <f t="shared" si="53"/>
        <v>3869.3999999999996</v>
      </c>
      <c r="AC79" s="15"/>
      <c r="AD79" s="16">
        <v>100</v>
      </c>
      <c r="AE79" s="2">
        <f t="shared" si="54"/>
        <v>806.13</v>
      </c>
      <c r="AF79" s="17">
        <v>200</v>
      </c>
      <c r="AG79" s="18">
        <f t="shared" si="55"/>
        <v>26998.03</v>
      </c>
      <c r="AH79" s="19">
        <f t="shared" si="56"/>
        <v>13499.014999999999</v>
      </c>
      <c r="AI79" s="3">
        <v>35</v>
      </c>
      <c r="AJ79" s="28" t="s">
        <v>136</v>
      </c>
      <c r="AK79" s="32" t="s">
        <v>164</v>
      </c>
      <c r="AL79" s="7">
        <f t="shared" si="57"/>
        <v>1125.52</v>
      </c>
      <c r="AM79" s="15">
        <f t="shared" si="58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2902.0499999999997</v>
      </c>
      <c r="AW79" s="21">
        <v>200</v>
      </c>
      <c r="AX79" s="21"/>
      <c r="AY79" s="2"/>
      <c r="AZ79" s="2">
        <f t="shared" si="60"/>
        <v>200</v>
      </c>
      <c r="BA79" s="2">
        <f t="shared" si="61"/>
        <v>806.12</v>
      </c>
      <c r="BB79" s="2"/>
      <c r="BC79" s="2"/>
      <c r="BD79" s="2"/>
      <c r="BE79" s="2">
        <v>213.28</v>
      </c>
      <c r="BF79" s="2"/>
      <c r="BG79" s="2"/>
      <c r="BH79" s="8">
        <f t="shared" si="62"/>
        <v>213.28</v>
      </c>
      <c r="BI79" s="22">
        <f t="shared" si="63"/>
        <v>5246.9699999999993</v>
      </c>
    </row>
    <row r="80" spans="1:61" s="29" customFormat="1" ht="23.1" customHeight="1" x14ac:dyDescent="0.35">
      <c r="A80" s="3"/>
      <c r="B80" s="28"/>
      <c r="C80" s="32" t="s">
        <v>165</v>
      </c>
      <c r="D80" s="2"/>
      <c r="E80" s="2"/>
      <c r="F80" s="2">
        <f t="shared" si="41"/>
        <v>0</v>
      </c>
      <c r="G80" s="2"/>
      <c r="H80" s="2"/>
      <c r="I80" s="2">
        <f t="shared" si="42"/>
        <v>0</v>
      </c>
      <c r="J80" s="2">
        <f t="shared" si="43"/>
        <v>0</v>
      </c>
      <c r="K80" s="111">
        <f t="shared" si="44"/>
        <v>0</v>
      </c>
      <c r="L80" s="6"/>
      <c r="M80" s="6"/>
      <c r="N80" s="6"/>
      <c r="O80" s="2">
        <f t="shared" si="45"/>
        <v>0</v>
      </c>
      <c r="P80" s="7"/>
      <c r="Q80" s="2">
        <f t="shared" si="46"/>
        <v>0</v>
      </c>
      <c r="R80" s="2">
        <f t="shared" si="47"/>
        <v>0</v>
      </c>
      <c r="S80" s="2">
        <f t="shared" si="48"/>
        <v>0</v>
      </c>
      <c r="T80" s="8">
        <f t="shared" si="49"/>
        <v>0</v>
      </c>
      <c r="U80" s="9">
        <f t="shared" si="50"/>
        <v>0</v>
      </c>
      <c r="V80" s="10">
        <f t="shared" si="51"/>
        <v>0</v>
      </c>
      <c r="W80" s="11">
        <f t="shared" si="52"/>
        <v>0</v>
      </c>
      <c r="X80" s="12"/>
      <c r="Y80" s="12"/>
      <c r="Z80" s="13"/>
      <c r="AA80" s="3"/>
      <c r="AB80" s="14">
        <f t="shared" si="53"/>
        <v>0</v>
      </c>
      <c r="AC80" s="15"/>
      <c r="AD80" s="33"/>
      <c r="AE80" s="2">
        <f t="shared" si="54"/>
        <v>0</v>
      </c>
      <c r="AF80" s="27"/>
      <c r="AG80" s="18">
        <f t="shared" si="55"/>
        <v>0</v>
      </c>
      <c r="AH80" s="19">
        <f t="shared" si="56"/>
        <v>0</v>
      </c>
      <c r="AI80" s="3"/>
      <c r="AJ80" s="28"/>
      <c r="AK80" s="32" t="s">
        <v>165</v>
      </c>
      <c r="AL80" s="7">
        <f t="shared" si="57"/>
        <v>0</v>
      </c>
      <c r="AM80" s="15">
        <f t="shared" si="58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0</v>
      </c>
      <c r="AW80" s="21"/>
      <c r="AX80" s="21"/>
      <c r="AY80" s="2"/>
      <c r="AZ80" s="2">
        <f t="shared" si="60"/>
        <v>0</v>
      </c>
      <c r="BA80" s="2">
        <f t="shared" si="61"/>
        <v>0</v>
      </c>
      <c r="BB80" s="2"/>
      <c r="BC80" s="2"/>
      <c r="BD80" s="2"/>
      <c r="BE80" s="2"/>
      <c r="BF80" s="2"/>
      <c r="BG80" s="2"/>
      <c r="BH80" s="8">
        <f t="shared" si="62"/>
        <v>0</v>
      </c>
      <c r="BI80" s="22">
        <f t="shared" si="63"/>
        <v>0</v>
      </c>
    </row>
    <row r="81" spans="1:61" s="29" customFormat="1" ht="23.1" customHeight="1" x14ac:dyDescent="0.35">
      <c r="A81" s="3">
        <v>36</v>
      </c>
      <c r="B81" s="28" t="s">
        <v>137</v>
      </c>
      <c r="C81" s="32" t="s">
        <v>153</v>
      </c>
      <c r="D81" s="2">
        <v>19744</v>
      </c>
      <c r="E81" s="2">
        <v>790</v>
      </c>
      <c r="F81" s="2">
        <f t="shared" si="41"/>
        <v>20534</v>
      </c>
      <c r="G81" s="2">
        <v>914</v>
      </c>
      <c r="H81" s="2"/>
      <c r="I81" s="2">
        <f t="shared" si="42"/>
        <v>21448</v>
      </c>
      <c r="J81" s="2">
        <f t="shared" si="43"/>
        <v>21448</v>
      </c>
      <c r="K81" s="111">
        <f t="shared" si="44"/>
        <v>0</v>
      </c>
      <c r="L81" s="6">
        <v>0</v>
      </c>
      <c r="M81" s="6">
        <v>0</v>
      </c>
      <c r="N81" s="6">
        <v>0</v>
      </c>
      <c r="O81" s="2">
        <f t="shared" si="45"/>
        <v>21448</v>
      </c>
      <c r="P81" s="7"/>
      <c r="Q81" s="2">
        <f t="shared" si="46"/>
        <v>1930.32</v>
      </c>
      <c r="R81" s="2">
        <f t="shared" si="47"/>
        <v>200</v>
      </c>
      <c r="S81" s="2">
        <f t="shared" si="48"/>
        <v>536.20000000000005</v>
      </c>
      <c r="T81" s="8">
        <f t="shared" si="49"/>
        <v>213.28</v>
      </c>
      <c r="U81" s="9">
        <f t="shared" si="50"/>
        <v>2879.8</v>
      </c>
      <c r="V81" s="10">
        <f t="shared" si="51"/>
        <v>9284</v>
      </c>
      <c r="W81" s="11">
        <f t="shared" si="52"/>
        <v>9284.2000000000007</v>
      </c>
      <c r="X81" s="12"/>
      <c r="Y81" s="12"/>
      <c r="Z81" s="13"/>
      <c r="AA81" s="3">
        <v>36</v>
      </c>
      <c r="AB81" s="14">
        <f t="shared" si="53"/>
        <v>2573.7599999999998</v>
      </c>
      <c r="AC81" s="15"/>
      <c r="AD81" s="16">
        <v>100</v>
      </c>
      <c r="AE81" s="2">
        <f t="shared" si="54"/>
        <v>536.20000000000005</v>
      </c>
      <c r="AF81" s="17">
        <v>200</v>
      </c>
      <c r="AG81" s="18">
        <f t="shared" si="55"/>
        <v>18568.2</v>
      </c>
      <c r="AH81" s="19">
        <f t="shared" si="56"/>
        <v>9284.1</v>
      </c>
      <c r="AI81" s="3">
        <v>36</v>
      </c>
      <c r="AJ81" s="28" t="s">
        <v>137</v>
      </c>
      <c r="AK81" s="32" t="s">
        <v>153</v>
      </c>
      <c r="AL81" s="7">
        <f t="shared" si="57"/>
        <v>0</v>
      </c>
      <c r="AM81" s="15">
        <f t="shared" si="58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1930.32</v>
      </c>
      <c r="AW81" s="21">
        <v>200</v>
      </c>
      <c r="AX81" s="21"/>
      <c r="AY81" s="2"/>
      <c r="AZ81" s="2">
        <f t="shared" si="60"/>
        <v>200</v>
      </c>
      <c r="BA81" s="2">
        <f t="shared" si="61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2"/>
        <v>213.28</v>
      </c>
      <c r="BI81" s="22">
        <f t="shared" si="63"/>
        <v>2879.7999999999997</v>
      </c>
    </row>
    <row r="82" spans="1:61" s="29" customFormat="1" ht="23.1" customHeight="1" x14ac:dyDescent="0.35">
      <c r="A82" s="30"/>
      <c r="B82" s="28"/>
      <c r="C82" s="32" t="s">
        <v>159</v>
      </c>
      <c r="D82" s="2"/>
      <c r="E82" s="2"/>
      <c r="F82" s="2">
        <f t="shared" si="41"/>
        <v>0</v>
      </c>
      <c r="G82" s="2"/>
      <c r="H82" s="2"/>
      <c r="I82" s="2">
        <f t="shared" si="42"/>
        <v>0</v>
      </c>
      <c r="J82" s="2">
        <f t="shared" si="43"/>
        <v>0</v>
      </c>
      <c r="K82" s="111">
        <f t="shared" si="44"/>
        <v>0</v>
      </c>
      <c r="L82" s="6"/>
      <c r="M82" s="6"/>
      <c r="N82" s="6"/>
      <c r="O82" s="2">
        <f t="shared" si="45"/>
        <v>0</v>
      </c>
      <c r="P82" s="7"/>
      <c r="Q82" s="2">
        <f t="shared" si="46"/>
        <v>0</v>
      </c>
      <c r="R82" s="2">
        <f t="shared" si="47"/>
        <v>0</v>
      </c>
      <c r="S82" s="2">
        <f t="shared" si="48"/>
        <v>0</v>
      </c>
      <c r="T82" s="8">
        <f t="shared" si="49"/>
        <v>0</v>
      </c>
      <c r="U82" s="9">
        <f t="shared" si="50"/>
        <v>0</v>
      </c>
      <c r="V82" s="10">
        <f t="shared" si="51"/>
        <v>0</v>
      </c>
      <c r="W82" s="11">
        <f t="shared" si="52"/>
        <v>0</v>
      </c>
      <c r="X82" s="12"/>
      <c r="Y82" s="12"/>
      <c r="Z82" s="13"/>
      <c r="AA82" s="30"/>
      <c r="AB82" s="14">
        <f t="shared" si="53"/>
        <v>0</v>
      </c>
      <c r="AC82" s="15"/>
      <c r="AD82" s="16"/>
      <c r="AE82" s="2">
        <f t="shared" si="54"/>
        <v>0</v>
      </c>
      <c r="AF82" s="27"/>
      <c r="AG82" s="18">
        <f t="shared" si="55"/>
        <v>0</v>
      </c>
      <c r="AH82" s="19">
        <f t="shared" si="56"/>
        <v>0</v>
      </c>
      <c r="AI82" s="30"/>
      <c r="AJ82" s="28"/>
      <c r="AK82" s="32" t="s">
        <v>159</v>
      </c>
      <c r="AL82" s="7">
        <f t="shared" si="57"/>
        <v>0</v>
      </c>
      <c r="AM82" s="15">
        <f t="shared" si="58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0</v>
      </c>
      <c r="AW82" s="21"/>
      <c r="AX82" s="21"/>
      <c r="AY82" s="2"/>
      <c r="AZ82" s="2">
        <f t="shared" si="60"/>
        <v>0</v>
      </c>
      <c r="BA82" s="2">
        <f t="shared" si="61"/>
        <v>0</v>
      </c>
      <c r="BB82" s="2"/>
      <c r="BC82" s="2"/>
      <c r="BD82" s="2"/>
      <c r="BE82" s="2"/>
      <c r="BF82" s="2"/>
      <c r="BG82" s="2"/>
      <c r="BH82" s="8">
        <f t="shared" si="62"/>
        <v>0</v>
      </c>
      <c r="BI82" s="22">
        <f t="shared" si="63"/>
        <v>0</v>
      </c>
    </row>
    <row r="83" spans="1:61" s="23" customFormat="1" ht="23.1" customHeight="1" x14ac:dyDescent="0.35">
      <c r="A83" s="3">
        <v>37</v>
      </c>
      <c r="B83" s="4" t="s">
        <v>53</v>
      </c>
      <c r="C83" s="25" t="s">
        <v>110</v>
      </c>
      <c r="D83" s="2">
        <v>46725</v>
      </c>
      <c r="E83" s="2">
        <v>2290</v>
      </c>
      <c r="F83" s="2">
        <f t="shared" si="41"/>
        <v>49015</v>
      </c>
      <c r="G83" s="2">
        <v>2289</v>
      </c>
      <c r="H83" s="2">
        <v>0</v>
      </c>
      <c r="I83" s="2">
        <f t="shared" si="42"/>
        <v>51304</v>
      </c>
      <c r="J83" s="2">
        <f t="shared" si="43"/>
        <v>51304</v>
      </c>
      <c r="K83" s="111">
        <f t="shared" si="44"/>
        <v>0</v>
      </c>
      <c r="L83" s="6">
        <v>0</v>
      </c>
      <c r="M83" s="6">
        <v>0</v>
      </c>
      <c r="N83" s="6">
        <v>0</v>
      </c>
      <c r="O83" s="2">
        <f t="shared" si="45"/>
        <v>51304</v>
      </c>
      <c r="P83" s="7">
        <v>4459.28</v>
      </c>
      <c r="Q83" s="2">
        <f t="shared" si="46"/>
        <v>14419.859999999999</v>
      </c>
      <c r="R83" s="2">
        <f t="shared" si="47"/>
        <v>200</v>
      </c>
      <c r="S83" s="2">
        <f t="shared" si="48"/>
        <v>1282.5999999999999</v>
      </c>
      <c r="T83" s="8">
        <f t="shared" si="49"/>
        <v>5575</v>
      </c>
      <c r="U83" s="9">
        <f t="shared" si="50"/>
        <v>25936.74</v>
      </c>
      <c r="V83" s="10">
        <f t="shared" si="51"/>
        <v>12684</v>
      </c>
      <c r="W83" s="11">
        <f t="shared" si="52"/>
        <v>12683.259999999998</v>
      </c>
      <c r="X83" s="12"/>
      <c r="Y83" s="12"/>
      <c r="Z83" s="13">
        <f t="shared" ref="Z83" si="65">ROUND(V83+W83,2)</f>
        <v>25367.26</v>
      </c>
      <c r="AA83" s="3">
        <v>37</v>
      </c>
      <c r="AB83" s="14">
        <f t="shared" si="53"/>
        <v>6156.48</v>
      </c>
      <c r="AC83" s="15">
        <v>0</v>
      </c>
      <c r="AD83" s="16">
        <v>100</v>
      </c>
      <c r="AE83" s="2">
        <f t="shared" si="54"/>
        <v>1282.5999999999999</v>
      </c>
      <c r="AF83" s="17">
        <v>200</v>
      </c>
      <c r="AG83" s="18">
        <f t="shared" si="55"/>
        <v>25367.26</v>
      </c>
      <c r="AH83" s="19">
        <f t="shared" si="56"/>
        <v>12683.63</v>
      </c>
      <c r="AI83" s="3">
        <v>37</v>
      </c>
      <c r="AJ83" s="4" t="s">
        <v>53</v>
      </c>
      <c r="AK83" s="25" t="s">
        <v>110</v>
      </c>
      <c r="AL83" s="7">
        <f t="shared" si="57"/>
        <v>4459.28</v>
      </c>
      <c r="AM83" s="15">
        <f t="shared" si="58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>
        <v>5150</v>
      </c>
      <c r="AU83" s="2">
        <v>655.56</v>
      </c>
      <c r="AV83" s="2">
        <f t="shared" si="59"/>
        <v>14419.859999999999</v>
      </c>
      <c r="AW83" s="21">
        <v>200</v>
      </c>
      <c r="AX83" s="21"/>
      <c r="AY83" s="2">
        <v>0</v>
      </c>
      <c r="AZ83" s="2">
        <f t="shared" si="60"/>
        <v>200</v>
      </c>
      <c r="BA83" s="2">
        <f t="shared" si="61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2"/>
        <v>5575</v>
      </c>
      <c r="BI83" s="22">
        <f t="shared" si="63"/>
        <v>25936.739999999998</v>
      </c>
    </row>
    <row r="84" spans="1:61" s="23" customFormat="1" ht="23.1" customHeight="1" x14ac:dyDescent="0.35">
      <c r="A84" s="3"/>
      <c r="B84" s="28"/>
      <c r="C84" s="25"/>
      <c r="D84" s="2"/>
      <c r="E84" s="2"/>
      <c r="F84" s="2">
        <f t="shared" si="41"/>
        <v>0</v>
      </c>
      <c r="G84" s="2"/>
      <c r="H84" s="2"/>
      <c r="I84" s="2">
        <f t="shared" si="42"/>
        <v>0</v>
      </c>
      <c r="J84" s="2">
        <f t="shared" si="43"/>
        <v>0</v>
      </c>
      <c r="K84" s="111">
        <f t="shared" si="44"/>
        <v>0</v>
      </c>
      <c r="L84" s="6"/>
      <c r="M84" s="6"/>
      <c r="N84" s="6"/>
      <c r="O84" s="2">
        <f t="shared" si="45"/>
        <v>0</v>
      </c>
      <c r="P84" s="7"/>
      <c r="Q84" s="2">
        <f t="shared" si="46"/>
        <v>0</v>
      </c>
      <c r="R84" s="2">
        <f t="shared" si="47"/>
        <v>0</v>
      </c>
      <c r="S84" s="2">
        <f t="shared" si="48"/>
        <v>0</v>
      </c>
      <c r="T84" s="8">
        <f t="shared" si="49"/>
        <v>0</v>
      </c>
      <c r="U84" s="9">
        <f t="shared" si="50"/>
        <v>0</v>
      </c>
      <c r="V84" s="10">
        <f t="shared" si="51"/>
        <v>0</v>
      </c>
      <c r="W84" s="11">
        <f t="shared" si="52"/>
        <v>0</v>
      </c>
      <c r="X84" s="12"/>
      <c r="Y84" s="12"/>
      <c r="Z84" s="13"/>
      <c r="AA84" s="3"/>
      <c r="AB84" s="14">
        <f t="shared" si="53"/>
        <v>0</v>
      </c>
      <c r="AC84" s="2"/>
      <c r="AD84" s="16"/>
      <c r="AE84" s="2">
        <f t="shared" si="54"/>
        <v>0</v>
      </c>
      <c r="AF84" s="27"/>
      <c r="AG84" s="18">
        <f t="shared" si="55"/>
        <v>0</v>
      </c>
      <c r="AH84" s="19">
        <f t="shared" si="56"/>
        <v>0</v>
      </c>
      <c r="AI84" s="3"/>
      <c r="AJ84" s="28"/>
      <c r="AK84" s="25"/>
      <c r="AL84" s="7">
        <f t="shared" si="57"/>
        <v>0</v>
      </c>
      <c r="AM84" s="15">
        <f t="shared" si="58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59"/>
        <v>0</v>
      </c>
      <c r="AW84" s="21"/>
      <c r="AX84" s="21"/>
      <c r="AY84" s="2"/>
      <c r="AZ84" s="2">
        <f t="shared" si="60"/>
        <v>0</v>
      </c>
      <c r="BA84" s="2">
        <f t="shared" si="61"/>
        <v>0</v>
      </c>
      <c r="BB84" s="2"/>
      <c r="BC84" s="2"/>
      <c r="BD84" s="2"/>
      <c r="BE84" s="2"/>
      <c r="BF84" s="2"/>
      <c r="BG84" s="2"/>
      <c r="BH84" s="8">
        <f t="shared" si="62"/>
        <v>0</v>
      </c>
      <c r="BI84" s="22">
        <f t="shared" si="63"/>
        <v>0</v>
      </c>
    </row>
    <row r="85" spans="1:61" s="23" customFormat="1" ht="23.1" customHeight="1" x14ac:dyDescent="0.35">
      <c r="A85" s="3">
        <v>38</v>
      </c>
      <c r="B85" s="28" t="s">
        <v>138</v>
      </c>
      <c r="C85" s="25" t="s">
        <v>153</v>
      </c>
      <c r="D85" s="2">
        <v>17553</v>
      </c>
      <c r="E85" s="2">
        <v>702</v>
      </c>
      <c r="F85" s="2">
        <f t="shared" si="41"/>
        <v>18255</v>
      </c>
      <c r="G85" s="2">
        <v>702</v>
      </c>
      <c r="H85" s="2"/>
      <c r="I85" s="2">
        <f t="shared" si="42"/>
        <v>18957</v>
      </c>
      <c r="J85" s="2">
        <f t="shared" si="43"/>
        <v>18957</v>
      </c>
      <c r="K85" s="111">
        <f t="shared" si="44"/>
        <v>0</v>
      </c>
      <c r="L85" s="6">
        <v>0</v>
      </c>
      <c r="M85" s="6">
        <v>0</v>
      </c>
      <c r="N85" s="6">
        <v>0</v>
      </c>
      <c r="O85" s="2">
        <f t="shared" si="45"/>
        <v>18957</v>
      </c>
      <c r="P85" s="7"/>
      <c r="Q85" s="2">
        <f t="shared" si="46"/>
        <v>3275.72</v>
      </c>
      <c r="R85" s="2">
        <f t="shared" si="47"/>
        <v>200</v>
      </c>
      <c r="S85" s="2">
        <f t="shared" si="48"/>
        <v>473.92</v>
      </c>
      <c r="T85" s="8">
        <f t="shared" si="49"/>
        <v>213.28</v>
      </c>
      <c r="U85" s="9">
        <f t="shared" si="50"/>
        <v>4162.92</v>
      </c>
      <c r="V85" s="10">
        <f t="shared" si="51"/>
        <v>7397</v>
      </c>
      <c r="W85" s="11">
        <f t="shared" si="52"/>
        <v>7397.08</v>
      </c>
      <c r="X85" s="12"/>
      <c r="Y85" s="12"/>
      <c r="Z85" s="13"/>
      <c r="AA85" s="3">
        <v>38</v>
      </c>
      <c r="AB85" s="14">
        <f t="shared" si="53"/>
        <v>2274.8399999999997</v>
      </c>
      <c r="AC85" s="15"/>
      <c r="AD85" s="2">
        <v>100</v>
      </c>
      <c r="AE85" s="2">
        <f t="shared" si="54"/>
        <v>473.93</v>
      </c>
      <c r="AF85" s="17">
        <v>200</v>
      </c>
      <c r="AG85" s="18">
        <f t="shared" si="55"/>
        <v>14794.08</v>
      </c>
      <c r="AH85" s="19">
        <f t="shared" si="56"/>
        <v>7397.04</v>
      </c>
      <c r="AI85" s="3">
        <v>38</v>
      </c>
      <c r="AJ85" s="28" t="s">
        <v>138</v>
      </c>
      <c r="AK85" s="25" t="s">
        <v>153</v>
      </c>
      <c r="AL85" s="7">
        <f t="shared" si="57"/>
        <v>0</v>
      </c>
      <c r="AM85" s="15">
        <f t="shared" si="58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59"/>
        <v>3275.72</v>
      </c>
      <c r="AW85" s="21">
        <v>200</v>
      </c>
      <c r="AX85" s="21"/>
      <c r="AY85" s="2"/>
      <c r="AZ85" s="2">
        <f t="shared" si="60"/>
        <v>200</v>
      </c>
      <c r="BA85" s="2">
        <f t="shared" si="61"/>
        <v>473.92</v>
      </c>
      <c r="BB85" s="2"/>
      <c r="BC85" s="2"/>
      <c r="BD85" s="2"/>
      <c r="BE85" s="2">
        <v>213.28</v>
      </c>
      <c r="BF85" s="2"/>
      <c r="BG85" s="2"/>
      <c r="BH85" s="8">
        <f t="shared" si="62"/>
        <v>213.28</v>
      </c>
      <c r="BI85" s="22">
        <f t="shared" si="63"/>
        <v>4162.92</v>
      </c>
    </row>
    <row r="86" spans="1:61" s="23" customFormat="1" ht="23.1" customHeight="1" x14ac:dyDescent="0.35">
      <c r="A86" s="3"/>
      <c r="B86" s="28"/>
      <c r="C86" s="25" t="s">
        <v>154</v>
      </c>
      <c r="D86" s="2"/>
      <c r="E86" s="2"/>
      <c r="F86" s="2">
        <f t="shared" si="41"/>
        <v>0</v>
      </c>
      <c r="G86" s="2"/>
      <c r="H86" s="2"/>
      <c r="I86" s="2">
        <f t="shared" si="42"/>
        <v>0</v>
      </c>
      <c r="J86" s="2">
        <f t="shared" si="43"/>
        <v>0</v>
      </c>
      <c r="K86" s="111">
        <f t="shared" si="44"/>
        <v>0</v>
      </c>
      <c r="L86" s="6"/>
      <c r="M86" s="6"/>
      <c r="N86" s="6"/>
      <c r="O86" s="2">
        <f t="shared" si="45"/>
        <v>0</v>
      </c>
      <c r="P86" s="7"/>
      <c r="Q86" s="2">
        <f t="shared" si="46"/>
        <v>0</v>
      </c>
      <c r="R86" s="2">
        <f t="shared" si="47"/>
        <v>0</v>
      </c>
      <c r="S86" s="2">
        <f t="shared" si="48"/>
        <v>0</v>
      </c>
      <c r="T86" s="8">
        <f t="shared" si="49"/>
        <v>0</v>
      </c>
      <c r="U86" s="9">
        <f t="shared" si="50"/>
        <v>0</v>
      </c>
      <c r="V86" s="10">
        <f t="shared" si="51"/>
        <v>0</v>
      </c>
      <c r="W86" s="11">
        <f t="shared" si="52"/>
        <v>0</v>
      </c>
      <c r="X86" s="12"/>
      <c r="Y86" s="12"/>
      <c r="Z86" s="13"/>
      <c r="AA86" s="3"/>
      <c r="AB86" s="14">
        <f t="shared" si="53"/>
        <v>0</v>
      </c>
      <c r="AC86" s="15"/>
      <c r="AD86" s="2">
        <f>J86*1%</f>
        <v>0</v>
      </c>
      <c r="AE86" s="2">
        <f t="shared" si="54"/>
        <v>0</v>
      </c>
      <c r="AF86" s="27"/>
      <c r="AG86" s="18">
        <f t="shared" si="55"/>
        <v>0</v>
      </c>
      <c r="AH86" s="19">
        <f t="shared" si="56"/>
        <v>0</v>
      </c>
      <c r="AI86" s="3"/>
      <c r="AJ86" s="28"/>
      <c r="AK86" s="25" t="s">
        <v>154</v>
      </c>
      <c r="AL86" s="7">
        <f t="shared" si="57"/>
        <v>0</v>
      </c>
      <c r="AM86" s="15">
        <f t="shared" si="58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59"/>
        <v>0</v>
      </c>
      <c r="AW86" s="21"/>
      <c r="AX86" s="21"/>
      <c r="AY86" s="2"/>
      <c r="AZ86" s="2">
        <f t="shared" si="60"/>
        <v>0</v>
      </c>
      <c r="BA86" s="2">
        <f t="shared" si="61"/>
        <v>0</v>
      </c>
      <c r="BB86" s="2"/>
      <c r="BC86" s="2"/>
      <c r="BD86" s="2"/>
      <c r="BE86" s="2"/>
      <c r="BF86" s="2"/>
      <c r="BG86" s="2"/>
      <c r="BH86" s="8">
        <f t="shared" si="62"/>
        <v>0</v>
      </c>
      <c r="BI86" s="22">
        <f t="shared" si="63"/>
        <v>0</v>
      </c>
    </row>
    <row r="87" spans="1:61" s="23" customFormat="1" ht="23.1" customHeight="1" x14ac:dyDescent="0.35">
      <c r="A87" s="3">
        <v>39</v>
      </c>
      <c r="B87" s="4" t="s">
        <v>54</v>
      </c>
      <c r="C87" s="25" t="s">
        <v>79</v>
      </c>
      <c r="D87" s="2">
        <v>36619</v>
      </c>
      <c r="E87" s="2">
        <v>1794</v>
      </c>
      <c r="F87" s="2">
        <f t="shared" si="41"/>
        <v>38413</v>
      </c>
      <c r="G87" s="2">
        <v>1795</v>
      </c>
      <c r="H87" s="2">
        <v>0</v>
      </c>
      <c r="I87" s="2">
        <f t="shared" si="42"/>
        <v>40208</v>
      </c>
      <c r="J87" s="2">
        <f t="shared" si="43"/>
        <v>40208</v>
      </c>
      <c r="K87" s="111">
        <f t="shared" si="44"/>
        <v>0</v>
      </c>
      <c r="L87" s="6">
        <v>0</v>
      </c>
      <c r="M87" s="6">
        <v>0</v>
      </c>
      <c r="N87" s="6">
        <v>0</v>
      </c>
      <c r="O87" s="2">
        <f t="shared" si="45"/>
        <v>40208</v>
      </c>
      <c r="P87" s="7">
        <v>2285.15</v>
      </c>
      <c r="Q87" s="2">
        <f t="shared" si="46"/>
        <v>5674.2799999999988</v>
      </c>
      <c r="R87" s="2">
        <f t="shared" si="47"/>
        <v>1008.9</v>
      </c>
      <c r="S87" s="2">
        <f t="shared" si="48"/>
        <v>1005.2</v>
      </c>
      <c r="T87" s="8">
        <f t="shared" si="49"/>
        <v>8723.24</v>
      </c>
      <c r="U87" s="9">
        <f t="shared" si="50"/>
        <v>18696.77</v>
      </c>
      <c r="V87" s="10">
        <f t="shared" si="51"/>
        <v>10756</v>
      </c>
      <c r="W87" s="11">
        <f t="shared" si="52"/>
        <v>10755.23</v>
      </c>
      <c r="X87" s="12"/>
      <c r="Y87" s="12"/>
      <c r="Z87" s="13">
        <f t="shared" ref="Z87" si="66">ROUND(V87+W87,2)</f>
        <v>21511.23</v>
      </c>
      <c r="AA87" s="3">
        <v>39</v>
      </c>
      <c r="AB87" s="14">
        <f t="shared" si="53"/>
        <v>4824.96</v>
      </c>
      <c r="AC87" s="15">
        <v>0</v>
      </c>
      <c r="AD87" s="16">
        <v>100</v>
      </c>
      <c r="AE87" s="2">
        <f t="shared" si="54"/>
        <v>1005.2</v>
      </c>
      <c r="AF87" s="17">
        <v>200</v>
      </c>
      <c r="AG87" s="18">
        <f t="shared" si="55"/>
        <v>21511.23</v>
      </c>
      <c r="AH87" s="19">
        <f t="shared" si="56"/>
        <v>10755.615</v>
      </c>
      <c r="AI87" s="3">
        <v>39</v>
      </c>
      <c r="AJ87" s="4" t="s">
        <v>54</v>
      </c>
      <c r="AK87" s="25" t="s">
        <v>79</v>
      </c>
      <c r="AL87" s="7">
        <f t="shared" si="57"/>
        <v>2285.15</v>
      </c>
      <c r="AM87" s="15">
        <f t="shared" si="58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1400</v>
      </c>
      <c r="AU87" s="2">
        <v>655.56</v>
      </c>
      <c r="AV87" s="2">
        <f t="shared" si="59"/>
        <v>5674.2799999999988</v>
      </c>
      <c r="AW87" s="21">
        <v>200</v>
      </c>
      <c r="AX87" s="21"/>
      <c r="AY87" s="2">
        <v>808.9</v>
      </c>
      <c r="AZ87" s="2">
        <f t="shared" si="60"/>
        <v>1008.9</v>
      </c>
      <c r="BA87" s="2">
        <f t="shared" si="61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2"/>
        <v>8723.24</v>
      </c>
      <c r="BI87" s="22">
        <f t="shared" si="63"/>
        <v>18696.769999999997</v>
      </c>
    </row>
    <row r="88" spans="1:61" s="23" customFormat="1" ht="23.1" customHeight="1" x14ac:dyDescent="0.35">
      <c r="A88" s="30"/>
      <c r="B88" s="28"/>
      <c r="C88" s="25"/>
      <c r="D88" s="2"/>
      <c r="E88" s="2"/>
      <c r="F88" s="2">
        <f t="shared" si="41"/>
        <v>0</v>
      </c>
      <c r="G88" s="2"/>
      <c r="H88" s="2"/>
      <c r="I88" s="2">
        <f t="shared" si="42"/>
        <v>0</v>
      </c>
      <c r="J88" s="2">
        <f t="shared" si="43"/>
        <v>0</v>
      </c>
      <c r="K88" s="111">
        <f t="shared" si="44"/>
        <v>0</v>
      </c>
      <c r="L88" s="6"/>
      <c r="M88" s="6"/>
      <c r="N88" s="6"/>
      <c r="O88" s="2">
        <f t="shared" si="45"/>
        <v>0</v>
      </c>
      <c r="P88" s="7"/>
      <c r="Q88" s="2">
        <f t="shared" si="46"/>
        <v>0</v>
      </c>
      <c r="R88" s="2">
        <f t="shared" si="47"/>
        <v>0</v>
      </c>
      <c r="S88" s="2">
        <f t="shared" si="48"/>
        <v>0</v>
      </c>
      <c r="T88" s="8">
        <f t="shared" si="49"/>
        <v>0</v>
      </c>
      <c r="U88" s="9">
        <f t="shared" si="50"/>
        <v>0</v>
      </c>
      <c r="V88" s="10">
        <f t="shared" si="51"/>
        <v>0</v>
      </c>
      <c r="W88" s="11">
        <f t="shared" si="52"/>
        <v>0</v>
      </c>
      <c r="X88" s="12"/>
      <c r="Y88" s="12"/>
      <c r="Z88" s="13"/>
      <c r="AA88" s="30"/>
      <c r="AB88" s="14">
        <f t="shared" si="53"/>
        <v>0</v>
      </c>
      <c r="AC88" s="2"/>
      <c r="AD88" s="33"/>
      <c r="AE88" s="2">
        <f t="shared" si="54"/>
        <v>0</v>
      </c>
      <c r="AF88" s="27"/>
      <c r="AG88" s="18">
        <f t="shared" si="55"/>
        <v>0</v>
      </c>
      <c r="AH88" s="19">
        <f t="shared" si="56"/>
        <v>0</v>
      </c>
      <c r="AI88" s="30"/>
      <c r="AJ88" s="28"/>
      <c r="AK88" s="25"/>
      <c r="AL88" s="7">
        <f t="shared" si="57"/>
        <v>0</v>
      </c>
      <c r="AM88" s="15">
        <f t="shared" si="58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59"/>
        <v>0</v>
      </c>
      <c r="AW88" s="21"/>
      <c r="AX88" s="21"/>
      <c r="AY88" s="2"/>
      <c r="AZ88" s="2">
        <f t="shared" si="60"/>
        <v>0</v>
      </c>
      <c r="BA88" s="2">
        <f t="shared" si="61"/>
        <v>0</v>
      </c>
      <c r="BB88" s="2"/>
      <c r="BC88" s="2"/>
      <c r="BD88" s="2"/>
      <c r="BE88" s="2"/>
      <c r="BF88" s="2"/>
      <c r="BG88" s="2"/>
      <c r="BH88" s="8">
        <f t="shared" si="62"/>
        <v>0</v>
      </c>
      <c r="BI88" s="22">
        <f t="shared" si="63"/>
        <v>0</v>
      </c>
    </row>
    <row r="89" spans="1:61" s="23" customFormat="1" ht="23.1" customHeight="1" x14ac:dyDescent="0.35">
      <c r="A89" s="3">
        <v>40</v>
      </c>
      <c r="B89" s="28" t="s">
        <v>55</v>
      </c>
      <c r="C89" s="25" t="s">
        <v>56</v>
      </c>
      <c r="D89" s="2">
        <v>66873</v>
      </c>
      <c r="E89" s="2">
        <v>3143</v>
      </c>
      <c r="F89" s="2">
        <f t="shared" si="41"/>
        <v>70016</v>
      </c>
      <c r="G89" s="2">
        <v>3008</v>
      </c>
      <c r="H89" s="2">
        <v>0</v>
      </c>
      <c r="I89" s="2">
        <f t="shared" si="42"/>
        <v>73024</v>
      </c>
      <c r="J89" s="2">
        <f t="shared" si="43"/>
        <v>73024</v>
      </c>
      <c r="K89" s="111">
        <f t="shared" si="44"/>
        <v>0</v>
      </c>
      <c r="L89" s="6">
        <v>0</v>
      </c>
      <c r="M89" s="6">
        <v>0</v>
      </c>
      <c r="N89" s="6">
        <v>0</v>
      </c>
      <c r="O89" s="2">
        <f t="shared" si="45"/>
        <v>73024</v>
      </c>
      <c r="P89" s="7">
        <v>9149.23</v>
      </c>
      <c r="Q89" s="2">
        <f t="shared" si="46"/>
        <v>19476.63</v>
      </c>
      <c r="R89" s="2">
        <f t="shared" si="47"/>
        <v>200</v>
      </c>
      <c r="S89" s="2">
        <f t="shared" si="48"/>
        <v>1825.6</v>
      </c>
      <c r="T89" s="8">
        <f t="shared" si="49"/>
        <v>2269.5</v>
      </c>
      <c r="U89" s="9">
        <f t="shared" si="50"/>
        <v>32920.959999999999</v>
      </c>
      <c r="V89" s="10">
        <f t="shared" si="51"/>
        <v>20052</v>
      </c>
      <c r="W89" s="11">
        <f t="shared" si="52"/>
        <v>20051.04</v>
      </c>
      <c r="X89" s="12"/>
      <c r="Y89" s="12"/>
      <c r="Z89" s="13">
        <f t="shared" ref="Z89" si="67">ROUND(V89+W89,2)</f>
        <v>40103.040000000001</v>
      </c>
      <c r="AA89" s="3">
        <v>40</v>
      </c>
      <c r="AB89" s="14">
        <f t="shared" si="53"/>
        <v>8762.8799999999992</v>
      </c>
      <c r="AC89" s="15">
        <v>0</v>
      </c>
      <c r="AD89" s="16">
        <v>100</v>
      </c>
      <c r="AE89" s="2">
        <f t="shared" si="54"/>
        <v>1825.6</v>
      </c>
      <c r="AF89" s="17">
        <v>200</v>
      </c>
      <c r="AG89" s="18">
        <f t="shared" si="55"/>
        <v>40103.040000000001</v>
      </c>
      <c r="AH89" s="19">
        <f t="shared" si="56"/>
        <v>20051.52</v>
      </c>
      <c r="AI89" s="3">
        <v>40</v>
      </c>
      <c r="AJ89" s="28" t="s">
        <v>55</v>
      </c>
      <c r="AK89" s="25" t="s">
        <v>56</v>
      </c>
      <c r="AL89" s="7">
        <f t="shared" si="57"/>
        <v>9149.23</v>
      </c>
      <c r="AM89" s="15">
        <f t="shared" si="58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59"/>
        <v>19476.63</v>
      </c>
      <c r="AW89" s="21">
        <v>200</v>
      </c>
      <c r="AX89" s="21"/>
      <c r="AY89" s="2">
        <v>0</v>
      </c>
      <c r="AZ89" s="2">
        <f t="shared" si="60"/>
        <v>200</v>
      </c>
      <c r="BA89" s="2">
        <f t="shared" si="61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2"/>
        <v>2269.5</v>
      </c>
      <c r="BI89" s="22">
        <f t="shared" si="63"/>
        <v>32920.959999999999</v>
      </c>
    </row>
    <row r="90" spans="1:61" s="23" customFormat="1" ht="23.1" customHeight="1" x14ac:dyDescent="0.35">
      <c r="A90" s="3"/>
      <c r="B90" s="28"/>
      <c r="C90" s="25"/>
      <c r="D90" s="2"/>
      <c r="E90" s="2"/>
      <c r="F90" s="2">
        <f t="shared" si="41"/>
        <v>0</v>
      </c>
      <c r="G90" s="2"/>
      <c r="H90" s="2"/>
      <c r="I90" s="2">
        <f t="shared" si="42"/>
        <v>0</v>
      </c>
      <c r="J90" s="2">
        <f t="shared" si="43"/>
        <v>0</v>
      </c>
      <c r="K90" s="111">
        <f t="shared" si="44"/>
        <v>0</v>
      </c>
      <c r="L90" s="6"/>
      <c r="M90" s="6"/>
      <c r="N90" s="6"/>
      <c r="O90" s="2">
        <f t="shared" si="45"/>
        <v>0</v>
      </c>
      <c r="P90" s="162"/>
      <c r="Q90" s="2">
        <f t="shared" si="46"/>
        <v>0</v>
      </c>
      <c r="R90" s="2">
        <f t="shared" si="47"/>
        <v>0</v>
      </c>
      <c r="S90" s="2">
        <f t="shared" si="48"/>
        <v>0</v>
      </c>
      <c r="T90" s="8">
        <f t="shared" si="49"/>
        <v>0</v>
      </c>
      <c r="U90" s="9">
        <f t="shared" si="50"/>
        <v>0</v>
      </c>
      <c r="V90" s="10">
        <f t="shared" si="51"/>
        <v>0</v>
      </c>
      <c r="W90" s="11">
        <f t="shared" si="52"/>
        <v>0</v>
      </c>
      <c r="X90" s="12"/>
      <c r="Y90" s="12"/>
      <c r="Z90" s="13"/>
      <c r="AA90" s="3"/>
      <c r="AB90" s="14">
        <f t="shared" si="53"/>
        <v>0</v>
      </c>
      <c r="AC90" s="2"/>
      <c r="AD90" s="16"/>
      <c r="AE90" s="2">
        <f t="shared" si="54"/>
        <v>0</v>
      </c>
      <c r="AF90" s="27"/>
      <c r="AG90" s="18">
        <f t="shared" si="55"/>
        <v>0</v>
      </c>
      <c r="AH90" s="19">
        <f t="shared" si="56"/>
        <v>0</v>
      </c>
      <c r="AI90" s="3"/>
      <c r="AJ90" s="28"/>
      <c r="AK90" s="25"/>
      <c r="AL90" s="7">
        <f t="shared" si="57"/>
        <v>0</v>
      </c>
      <c r="AM90" s="15">
        <f t="shared" si="58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59"/>
        <v>0</v>
      </c>
      <c r="AW90" s="21"/>
      <c r="AX90" s="21"/>
      <c r="AY90" s="2"/>
      <c r="AZ90" s="2">
        <f t="shared" si="60"/>
        <v>0</v>
      </c>
      <c r="BA90" s="2">
        <f t="shared" si="61"/>
        <v>0</v>
      </c>
      <c r="BB90" s="2"/>
      <c r="BC90" s="2"/>
      <c r="BD90" s="2"/>
      <c r="BE90" s="2"/>
      <c r="BF90" s="2"/>
      <c r="BG90" s="2"/>
      <c r="BH90" s="8">
        <f t="shared" si="62"/>
        <v>0</v>
      </c>
      <c r="BI90" s="22">
        <f t="shared" si="63"/>
        <v>0</v>
      </c>
    </row>
    <row r="91" spans="1:61" s="23" customFormat="1" ht="23.1" customHeight="1" x14ac:dyDescent="0.35">
      <c r="A91" s="3">
        <v>41</v>
      </c>
      <c r="B91" s="4" t="s">
        <v>57</v>
      </c>
      <c r="C91" s="25" t="s">
        <v>58</v>
      </c>
      <c r="D91" s="2">
        <v>23565</v>
      </c>
      <c r="E91" s="2">
        <v>1225</v>
      </c>
      <c r="F91" s="2">
        <f t="shared" si="41"/>
        <v>24790</v>
      </c>
      <c r="G91" s="2">
        <v>1206</v>
      </c>
      <c r="H91" s="2">
        <v>0</v>
      </c>
      <c r="I91" s="2">
        <f t="shared" si="42"/>
        <v>25996</v>
      </c>
      <c r="J91" s="2">
        <f t="shared" si="43"/>
        <v>25996</v>
      </c>
      <c r="K91" s="111">
        <f t="shared" si="44"/>
        <v>0</v>
      </c>
      <c r="L91" s="6">
        <v>0</v>
      </c>
      <c r="M91" s="6">
        <v>0</v>
      </c>
      <c r="N91" s="6">
        <v>0</v>
      </c>
      <c r="O91" s="2">
        <f t="shared" si="45"/>
        <v>25996</v>
      </c>
      <c r="P91" s="7">
        <v>295.97000000000003</v>
      </c>
      <c r="Q91" s="2">
        <f t="shared" si="46"/>
        <v>6161.77</v>
      </c>
      <c r="R91" s="2">
        <f t="shared" si="47"/>
        <v>200</v>
      </c>
      <c r="S91" s="2">
        <f t="shared" si="48"/>
        <v>649.9</v>
      </c>
      <c r="T91" s="8">
        <f t="shared" si="49"/>
        <v>100</v>
      </c>
      <c r="U91" s="9">
        <f t="shared" si="50"/>
        <v>7407.64</v>
      </c>
      <c r="V91" s="10">
        <f t="shared" si="51"/>
        <v>9294</v>
      </c>
      <c r="W91" s="11">
        <f t="shared" si="52"/>
        <v>9294.36</v>
      </c>
      <c r="X91" s="12"/>
      <c r="Y91" s="12"/>
      <c r="Z91" s="13">
        <f t="shared" ref="Z91" si="68">ROUND(V91+W91,2)</f>
        <v>18588.36</v>
      </c>
      <c r="AA91" s="3">
        <v>41</v>
      </c>
      <c r="AB91" s="14">
        <f t="shared" si="53"/>
        <v>3119.52</v>
      </c>
      <c r="AC91" s="15">
        <v>0</v>
      </c>
      <c r="AD91" s="16">
        <v>100</v>
      </c>
      <c r="AE91" s="2">
        <f t="shared" si="54"/>
        <v>649.9</v>
      </c>
      <c r="AF91" s="17">
        <v>200</v>
      </c>
      <c r="AG91" s="18">
        <f t="shared" si="55"/>
        <v>18588.36</v>
      </c>
      <c r="AH91" s="19">
        <f t="shared" si="56"/>
        <v>9294.18</v>
      </c>
      <c r="AI91" s="3">
        <v>41</v>
      </c>
      <c r="AJ91" s="4" t="s">
        <v>57</v>
      </c>
      <c r="AK91" s="25" t="s">
        <v>58</v>
      </c>
      <c r="AL91" s="7">
        <f t="shared" si="57"/>
        <v>295.97000000000003</v>
      </c>
      <c r="AM91" s="15">
        <f t="shared" si="58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59"/>
        <v>6161.77</v>
      </c>
      <c r="AW91" s="21">
        <v>200</v>
      </c>
      <c r="AX91" s="21"/>
      <c r="AY91" s="2">
        <v>0</v>
      </c>
      <c r="AZ91" s="2">
        <f t="shared" si="60"/>
        <v>200</v>
      </c>
      <c r="BA91" s="2">
        <f t="shared" si="61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2"/>
        <v>100</v>
      </c>
      <c r="BI91" s="22">
        <f t="shared" si="63"/>
        <v>7407.64</v>
      </c>
    </row>
    <row r="92" spans="1:61" s="23" customFormat="1" ht="23.1" customHeight="1" x14ac:dyDescent="0.35">
      <c r="A92" s="3"/>
      <c r="B92" s="28"/>
      <c r="C92" s="25"/>
      <c r="D92" s="2"/>
      <c r="E92" s="2"/>
      <c r="F92" s="2">
        <f t="shared" si="41"/>
        <v>0</v>
      </c>
      <c r="G92" s="2"/>
      <c r="H92" s="2"/>
      <c r="I92" s="2">
        <f t="shared" si="42"/>
        <v>0</v>
      </c>
      <c r="J92" s="2">
        <f t="shared" si="43"/>
        <v>0</v>
      </c>
      <c r="K92" s="111">
        <f t="shared" si="44"/>
        <v>0</v>
      </c>
      <c r="L92" s="6"/>
      <c r="M92" s="6"/>
      <c r="N92" s="6"/>
      <c r="O92" s="2">
        <f t="shared" si="45"/>
        <v>0</v>
      </c>
      <c r="P92" s="7"/>
      <c r="Q92" s="2">
        <f t="shared" si="46"/>
        <v>0</v>
      </c>
      <c r="R92" s="2">
        <f t="shared" si="47"/>
        <v>0</v>
      </c>
      <c r="S92" s="2">
        <f t="shared" si="48"/>
        <v>0</v>
      </c>
      <c r="T92" s="8">
        <f t="shared" si="49"/>
        <v>0</v>
      </c>
      <c r="U92" s="9">
        <f t="shared" si="50"/>
        <v>0</v>
      </c>
      <c r="V92" s="10">
        <f t="shared" si="51"/>
        <v>0</v>
      </c>
      <c r="W92" s="11">
        <f t="shared" si="52"/>
        <v>0</v>
      </c>
      <c r="X92" s="12"/>
      <c r="Y92" s="12"/>
      <c r="Z92" s="13"/>
      <c r="AA92" s="3"/>
      <c r="AB92" s="14">
        <f t="shared" si="53"/>
        <v>0</v>
      </c>
      <c r="AC92" s="2"/>
      <c r="AD92" s="16"/>
      <c r="AE92" s="2">
        <f t="shared" si="54"/>
        <v>0</v>
      </c>
      <c r="AF92" s="27"/>
      <c r="AG92" s="18">
        <f t="shared" si="55"/>
        <v>0</v>
      </c>
      <c r="AH92" s="19">
        <f t="shared" si="56"/>
        <v>0</v>
      </c>
      <c r="AI92" s="3"/>
      <c r="AJ92" s="28"/>
      <c r="AK92" s="25"/>
      <c r="AL92" s="7">
        <f t="shared" si="57"/>
        <v>0</v>
      </c>
      <c r="AM92" s="15">
        <f t="shared" si="58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59"/>
        <v>0</v>
      </c>
      <c r="AW92" s="21"/>
      <c r="AX92" s="21"/>
      <c r="AY92" s="2"/>
      <c r="AZ92" s="2">
        <f t="shared" si="60"/>
        <v>0</v>
      </c>
      <c r="BA92" s="2">
        <f t="shared" si="61"/>
        <v>0</v>
      </c>
      <c r="BB92" s="2"/>
      <c r="BC92" s="2"/>
      <c r="BD92" s="2"/>
      <c r="BE92" s="2"/>
      <c r="BF92" s="2"/>
      <c r="BG92" s="2"/>
      <c r="BH92" s="8">
        <f t="shared" si="62"/>
        <v>0</v>
      </c>
      <c r="BI92" s="22">
        <f t="shared" si="63"/>
        <v>0</v>
      </c>
    </row>
    <row r="93" spans="1:61" s="23" customFormat="1" ht="23.1" customHeight="1" x14ac:dyDescent="0.35">
      <c r="A93" s="3">
        <v>42</v>
      </c>
      <c r="B93" s="28" t="s">
        <v>139</v>
      </c>
      <c r="C93" s="25" t="s">
        <v>153</v>
      </c>
      <c r="D93" s="2">
        <v>19744</v>
      </c>
      <c r="E93" s="2">
        <v>790</v>
      </c>
      <c r="F93" s="2">
        <f t="shared" si="41"/>
        <v>20534</v>
      </c>
      <c r="G93" s="2">
        <v>914</v>
      </c>
      <c r="H93" s="2"/>
      <c r="I93" s="2">
        <f t="shared" si="42"/>
        <v>21448</v>
      </c>
      <c r="J93" s="2">
        <f t="shared" si="43"/>
        <v>21448</v>
      </c>
      <c r="K93" s="111">
        <f t="shared" si="44"/>
        <v>0</v>
      </c>
      <c r="L93" s="6">
        <v>0</v>
      </c>
      <c r="M93" s="6">
        <v>0</v>
      </c>
      <c r="N93" s="6">
        <v>0</v>
      </c>
      <c r="O93" s="2">
        <f t="shared" si="45"/>
        <v>21448</v>
      </c>
      <c r="P93" s="7"/>
      <c r="Q93" s="2">
        <f t="shared" si="46"/>
        <v>4232.83</v>
      </c>
      <c r="R93" s="2">
        <f t="shared" si="47"/>
        <v>200</v>
      </c>
      <c r="S93" s="2">
        <f t="shared" si="48"/>
        <v>536.20000000000005</v>
      </c>
      <c r="T93" s="8">
        <f t="shared" si="49"/>
        <v>2505.2799999999997</v>
      </c>
      <c r="U93" s="9">
        <f t="shared" si="50"/>
        <v>7474.31</v>
      </c>
      <c r="V93" s="10">
        <f t="shared" si="51"/>
        <v>6987</v>
      </c>
      <c r="W93" s="11">
        <f t="shared" si="52"/>
        <v>6986.6899999999987</v>
      </c>
      <c r="X93" s="12"/>
      <c r="Y93" s="12"/>
      <c r="Z93" s="13"/>
      <c r="AA93" s="3">
        <v>42</v>
      </c>
      <c r="AB93" s="14">
        <f t="shared" si="53"/>
        <v>2573.7599999999998</v>
      </c>
      <c r="AC93" s="15"/>
      <c r="AD93" s="16">
        <v>100</v>
      </c>
      <c r="AE93" s="2">
        <f t="shared" si="54"/>
        <v>536.20000000000005</v>
      </c>
      <c r="AF93" s="17">
        <v>200</v>
      </c>
      <c r="AG93" s="18">
        <f t="shared" si="55"/>
        <v>13973.689999999999</v>
      </c>
      <c r="AH93" s="19">
        <f t="shared" si="56"/>
        <v>6986.8449999999993</v>
      </c>
      <c r="AI93" s="3">
        <v>42</v>
      </c>
      <c r="AJ93" s="28" t="s">
        <v>139</v>
      </c>
      <c r="AK93" s="25" t="s">
        <v>153</v>
      </c>
      <c r="AL93" s="7">
        <f t="shared" si="57"/>
        <v>0</v>
      </c>
      <c r="AM93" s="15">
        <f t="shared" si="58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59"/>
        <v>4232.83</v>
      </c>
      <c r="AW93" s="21">
        <v>200</v>
      </c>
      <c r="AX93" s="21"/>
      <c r="AY93" s="2"/>
      <c r="AZ93" s="2">
        <f t="shared" si="60"/>
        <v>200</v>
      </c>
      <c r="BA93" s="2">
        <f t="shared" si="61"/>
        <v>536.20000000000005</v>
      </c>
      <c r="BB93" s="2"/>
      <c r="BC93" s="2"/>
      <c r="BD93" s="2">
        <v>1892</v>
      </c>
      <c r="BE93" s="2">
        <v>613.28</v>
      </c>
      <c r="BF93" s="2"/>
      <c r="BG93" s="2"/>
      <c r="BH93" s="8">
        <f t="shared" si="62"/>
        <v>2505.2799999999997</v>
      </c>
      <c r="BI93" s="22">
        <f t="shared" si="63"/>
        <v>7474.3099999999995</v>
      </c>
    </row>
    <row r="94" spans="1:61" s="23" customFormat="1" ht="23.1" customHeight="1" x14ac:dyDescent="0.35">
      <c r="A94" s="30"/>
      <c r="B94" s="28"/>
      <c r="C94" s="25" t="s">
        <v>159</v>
      </c>
      <c r="D94" s="2"/>
      <c r="E94" s="2"/>
      <c r="F94" s="2">
        <f t="shared" si="41"/>
        <v>0</v>
      </c>
      <c r="G94" s="2"/>
      <c r="H94" s="2"/>
      <c r="I94" s="2">
        <f t="shared" si="42"/>
        <v>0</v>
      </c>
      <c r="J94" s="2">
        <f t="shared" si="43"/>
        <v>0</v>
      </c>
      <c r="K94" s="111">
        <f t="shared" si="44"/>
        <v>0</v>
      </c>
      <c r="L94" s="6"/>
      <c r="M94" s="6"/>
      <c r="N94" s="6"/>
      <c r="O94" s="2">
        <f t="shared" si="45"/>
        <v>0</v>
      </c>
      <c r="P94" s="7"/>
      <c r="Q94" s="2">
        <f t="shared" si="46"/>
        <v>0</v>
      </c>
      <c r="R94" s="2">
        <f t="shared" si="47"/>
        <v>0</v>
      </c>
      <c r="S94" s="2">
        <f t="shared" si="48"/>
        <v>0</v>
      </c>
      <c r="T94" s="8">
        <f t="shared" si="49"/>
        <v>0</v>
      </c>
      <c r="U94" s="9">
        <f t="shared" si="50"/>
        <v>0</v>
      </c>
      <c r="V94" s="10">
        <f t="shared" si="51"/>
        <v>0</v>
      </c>
      <c r="W94" s="11">
        <f t="shared" si="52"/>
        <v>0</v>
      </c>
      <c r="X94" s="12"/>
      <c r="Y94" s="12"/>
      <c r="Z94" s="13"/>
      <c r="AA94" s="30"/>
      <c r="AB94" s="14">
        <f t="shared" si="53"/>
        <v>0</v>
      </c>
      <c r="AC94" s="15"/>
      <c r="AD94" s="16"/>
      <c r="AE94" s="2">
        <f t="shared" si="54"/>
        <v>0</v>
      </c>
      <c r="AF94" s="27"/>
      <c r="AG94" s="18">
        <f t="shared" si="55"/>
        <v>0</v>
      </c>
      <c r="AH94" s="19">
        <f t="shared" si="56"/>
        <v>0</v>
      </c>
      <c r="AI94" s="30"/>
      <c r="AJ94" s="28"/>
      <c r="AK94" s="25" t="s">
        <v>159</v>
      </c>
      <c r="AL94" s="7">
        <f t="shared" si="57"/>
        <v>0</v>
      </c>
      <c r="AM94" s="15">
        <f t="shared" si="58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59"/>
        <v>0</v>
      </c>
      <c r="AW94" s="21"/>
      <c r="AX94" s="21"/>
      <c r="AY94" s="2"/>
      <c r="AZ94" s="2">
        <f t="shared" si="60"/>
        <v>0</v>
      </c>
      <c r="BA94" s="2">
        <f t="shared" si="61"/>
        <v>0</v>
      </c>
      <c r="BB94" s="2"/>
      <c r="BC94" s="2"/>
      <c r="BD94" s="2"/>
      <c r="BE94" s="2"/>
      <c r="BF94" s="2"/>
      <c r="BG94" s="2"/>
      <c r="BH94" s="8">
        <f t="shared" si="62"/>
        <v>0</v>
      </c>
      <c r="BI94" s="22">
        <f t="shared" si="63"/>
        <v>0</v>
      </c>
    </row>
    <row r="95" spans="1:61" s="23" customFormat="1" ht="23.1" customHeight="1" x14ac:dyDescent="0.35">
      <c r="A95" s="3">
        <v>43</v>
      </c>
      <c r="B95" s="4" t="s">
        <v>108</v>
      </c>
      <c r="C95" s="25" t="s">
        <v>81</v>
      </c>
      <c r="D95" s="2">
        <v>19744</v>
      </c>
      <c r="E95" s="2">
        <v>790</v>
      </c>
      <c r="F95" s="2">
        <f t="shared" si="41"/>
        <v>20534</v>
      </c>
      <c r="G95" s="2">
        <v>914</v>
      </c>
      <c r="H95" s="2">
        <v>0</v>
      </c>
      <c r="I95" s="2">
        <f t="shared" si="42"/>
        <v>21448</v>
      </c>
      <c r="J95" s="2">
        <f t="shared" si="43"/>
        <v>21448</v>
      </c>
      <c r="K95" s="111">
        <f t="shared" si="44"/>
        <v>0</v>
      </c>
      <c r="L95" s="6">
        <v>0</v>
      </c>
      <c r="M95" s="6">
        <v>0</v>
      </c>
      <c r="N95" s="6">
        <v>0</v>
      </c>
      <c r="O95" s="2">
        <f t="shared" si="45"/>
        <v>21448</v>
      </c>
      <c r="P95" s="7">
        <v>0</v>
      </c>
      <c r="Q95" s="2">
        <f t="shared" si="46"/>
        <v>4095.0599999999995</v>
      </c>
      <c r="R95" s="2">
        <f t="shared" si="47"/>
        <v>4746.62</v>
      </c>
      <c r="S95" s="2">
        <f t="shared" si="48"/>
        <v>536.20000000000005</v>
      </c>
      <c r="T95" s="8">
        <f t="shared" si="49"/>
        <v>4045.94</v>
      </c>
      <c r="U95" s="9">
        <f t="shared" si="50"/>
        <v>13423.82</v>
      </c>
      <c r="V95" s="10">
        <f t="shared" si="51"/>
        <v>4012</v>
      </c>
      <c r="W95" s="11">
        <f t="shared" si="52"/>
        <v>4012.1800000000003</v>
      </c>
      <c r="X95" s="12"/>
      <c r="Y95" s="12"/>
      <c r="Z95" s="13">
        <f t="shared" ref="Z95" si="69">ROUND(V95+W95,2)</f>
        <v>8024.18</v>
      </c>
      <c r="AA95" s="3">
        <v>43</v>
      </c>
      <c r="AB95" s="14">
        <f t="shared" si="53"/>
        <v>2573.7599999999998</v>
      </c>
      <c r="AC95" s="15">
        <v>0</v>
      </c>
      <c r="AD95" s="16">
        <v>100</v>
      </c>
      <c r="AE95" s="2">
        <f t="shared" si="54"/>
        <v>536.20000000000005</v>
      </c>
      <c r="AF95" s="17">
        <v>200</v>
      </c>
      <c r="AG95" s="18">
        <f t="shared" si="55"/>
        <v>8024.18</v>
      </c>
      <c r="AH95" s="19">
        <f t="shared" si="56"/>
        <v>4012.09</v>
      </c>
      <c r="AI95" s="3">
        <v>43</v>
      </c>
      <c r="AJ95" s="4" t="s">
        <v>108</v>
      </c>
      <c r="AK95" s="25" t="s">
        <v>81</v>
      </c>
      <c r="AL95" s="7">
        <f t="shared" si="57"/>
        <v>0</v>
      </c>
      <c r="AM95" s="15">
        <f t="shared" si="58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59"/>
        <v>4095.0599999999995</v>
      </c>
      <c r="AW95" s="21">
        <v>200</v>
      </c>
      <c r="AX95" s="21"/>
      <c r="AY95" s="2">
        <v>4546.62</v>
      </c>
      <c r="AZ95" s="2">
        <f t="shared" si="60"/>
        <v>4746.62</v>
      </c>
      <c r="BA95" s="2">
        <f t="shared" si="61"/>
        <v>536.20000000000005</v>
      </c>
      <c r="BB95" s="2">
        <v>0</v>
      </c>
      <c r="BC95" s="2">
        <v>3945.94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2"/>
        <v>4045.94</v>
      </c>
      <c r="BI95" s="22">
        <f t="shared" si="63"/>
        <v>13423.820000000002</v>
      </c>
    </row>
    <row r="96" spans="1:61" s="23" customFormat="1" ht="23.1" customHeight="1" x14ac:dyDescent="0.35">
      <c r="A96" s="3"/>
      <c r="B96" s="4"/>
      <c r="C96" s="32"/>
      <c r="D96" s="2"/>
      <c r="E96" s="2"/>
      <c r="F96" s="2">
        <f t="shared" si="41"/>
        <v>0</v>
      </c>
      <c r="G96" s="2"/>
      <c r="H96" s="2"/>
      <c r="I96" s="2">
        <f t="shared" si="42"/>
        <v>0</v>
      </c>
      <c r="J96" s="2">
        <f t="shared" si="43"/>
        <v>0</v>
      </c>
      <c r="K96" s="111">
        <f t="shared" si="44"/>
        <v>0</v>
      </c>
      <c r="L96" s="6"/>
      <c r="M96" s="6"/>
      <c r="N96" s="6"/>
      <c r="O96" s="2">
        <f t="shared" si="45"/>
        <v>0</v>
      </c>
      <c r="P96" s="162" t="s">
        <v>1</v>
      </c>
      <c r="Q96" s="2">
        <f t="shared" si="46"/>
        <v>0</v>
      </c>
      <c r="R96" s="2">
        <f t="shared" si="47"/>
        <v>0</v>
      </c>
      <c r="S96" s="2">
        <f t="shared" si="48"/>
        <v>0</v>
      </c>
      <c r="T96" s="8">
        <f t="shared" si="49"/>
        <v>0</v>
      </c>
      <c r="U96" s="9"/>
      <c r="V96" s="10"/>
      <c r="W96" s="11">
        <f t="shared" si="52"/>
        <v>0</v>
      </c>
      <c r="X96" s="12"/>
      <c r="Y96" s="12"/>
      <c r="Z96" s="13"/>
      <c r="AA96" s="3"/>
      <c r="AB96" s="14">
        <f t="shared" si="53"/>
        <v>0</v>
      </c>
      <c r="AC96" s="2"/>
      <c r="AD96" s="16"/>
      <c r="AE96" s="2">
        <f t="shared" si="54"/>
        <v>0</v>
      </c>
      <c r="AF96" s="27"/>
      <c r="AG96" s="18">
        <f t="shared" si="55"/>
        <v>0</v>
      </c>
      <c r="AH96" s="19">
        <f t="shared" si="56"/>
        <v>0</v>
      </c>
      <c r="AI96" s="3"/>
      <c r="AJ96" s="4"/>
      <c r="AK96" s="32"/>
      <c r="AL96" s="7" t="str">
        <f t="shared" si="57"/>
        <v xml:space="preserve"> </v>
      </c>
      <c r="AM96" s="15">
        <f t="shared" si="58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59"/>
        <v>0</v>
      </c>
      <c r="AW96" s="21"/>
      <c r="AX96" s="21"/>
      <c r="AY96" s="37"/>
      <c r="AZ96" s="2">
        <f t="shared" si="60"/>
        <v>0</v>
      </c>
      <c r="BA96" s="2">
        <f t="shared" si="61"/>
        <v>0</v>
      </c>
      <c r="BB96" s="2"/>
      <c r="BC96" s="2"/>
      <c r="BD96" s="2"/>
      <c r="BE96" s="2"/>
      <c r="BF96" s="2"/>
      <c r="BG96" s="2"/>
      <c r="BH96" s="8">
        <f t="shared" si="62"/>
        <v>0</v>
      </c>
      <c r="BI96" s="22"/>
    </row>
    <row r="97" spans="1:61" s="23" customFormat="1" ht="23.1" customHeight="1" x14ac:dyDescent="0.35">
      <c r="A97" s="3">
        <v>44</v>
      </c>
      <c r="B97" s="4" t="s">
        <v>59</v>
      </c>
      <c r="C97" s="5" t="s">
        <v>27</v>
      </c>
      <c r="D97" s="2">
        <v>48779</v>
      </c>
      <c r="E97" s="2">
        <v>2387</v>
      </c>
      <c r="F97" s="2">
        <f t="shared" si="41"/>
        <v>51166</v>
      </c>
      <c r="G97" s="2">
        <v>2290</v>
      </c>
      <c r="H97" s="2">
        <v>0</v>
      </c>
      <c r="I97" s="2">
        <f t="shared" si="42"/>
        <v>53456</v>
      </c>
      <c r="J97" s="2">
        <f t="shared" si="43"/>
        <v>53456</v>
      </c>
      <c r="K97" s="111">
        <f t="shared" si="44"/>
        <v>0</v>
      </c>
      <c r="L97" s="6">
        <v>0</v>
      </c>
      <c r="M97" s="6">
        <v>0</v>
      </c>
      <c r="N97" s="6">
        <v>0</v>
      </c>
      <c r="O97" s="2">
        <f t="shared" si="45"/>
        <v>53456</v>
      </c>
      <c r="P97" s="7">
        <v>4911.91</v>
      </c>
      <c r="Q97" s="2">
        <f t="shared" si="46"/>
        <v>4811.04</v>
      </c>
      <c r="R97" s="2">
        <f t="shared" si="47"/>
        <v>200</v>
      </c>
      <c r="S97" s="2">
        <f t="shared" si="48"/>
        <v>1336.4</v>
      </c>
      <c r="T97" s="8">
        <f t="shared" si="49"/>
        <v>4134</v>
      </c>
      <c r="U97" s="9">
        <f t="shared" si="50"/>
        <v>15393.35</v>
      </c>
      <c r="V97" s="10">
        <f t="shared" si="51"/>
        <v>19031</v>
      </c>
      <c r="W97" s="11">
        <f t="shared" si="52"/>
        <v>19031.650000000001</v>
      </c>
      <c r="X97" s="12"/>
      <c r="Y97" s="12"/>
      <c r="Z97" s="13">
        <f t="shared" ref="Z97" si="70">ROUND(V97+W97,2)</f>
        <v>38062.65</v>
      </c>
      <c r="AA97" s="3">
        <v>44</v>
      </c>
      <c r="AB97" s="14">
        <f t="shared" si="53"/>
        <v>6414.7199999999993</v>
      </c>
      <c r="AC97" s="15">
        <v>0</v>
      </c>
      <c r="AD97" s="2">
        <v>100</v>
      </c>
      <c r="AE97" s="2">
        <f t="shared" si="54"/>
        <v>1336.4</v>
      </c>
      <c r="AF97" s="17">
        <v>200</v>
      </c>
      <c r="AG97" s="18">
        <f t="shared" si="55"/>
        <v>38062.65</v>
      </c>
      <c r="AH97" s="19">
        <f t="shared" si="56"/>
        <v>19031.325000000001</v>
      </c>
      <c r="AI97" s="3">
        <v>44</v>
      </c>
      <c r="AJ97" s="4" t="s">
        <v>59</v>
      </c>
      <c r="AK97" s="5" t="s">
        <v>27</v>
      </c>
      <c r="AL97" s="7">
        <f t="shared" si="57"/>
        <v>4911.91</v>
      </c>
      <c r="AM97" s="15">
        <f t="shared" si="58"/>
        <v>4811.04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59"/>
        <v>4811.04</v>
      </c>
      <c r="AW97" s="21">
        <v>200</v>
      </c>
      <c r="AX97" s="21"/>
      <c r="AY97" s="2">
        <v>0</v>
      </c>
      <c r="AZ97" s="2">
        <f t="shared" si="60"/>
        <v>200</v>
      </c>
      <c r="BA97" s="2">
        <f t="shared" si="61"/>
        <v>1336.4</v>
      </c>
      <c r="BB97" s="2">
        <v>0</v>
      </c>
      <c r="BC97" s="2">
        <v>0</v>
      </c>
      <c r="BD97" s="2">
        <v>4034</v>
      </c>
      <c r="BE97" s="2">
        <v>100</v>
      </c>
      <c r="BF97" s="2">
        <v>0</v>
      </c>
      <c r="BG97" s="2">
        <v>0</v>
      </c>
      <c r="BH97" s="8">
        <f t="shared" si="62"/>
        <v>4134</v>
      </c>
      <c r="BI97" s="22">
        <f t="shared" si="63"/>
        <v>15393.35</v>
      </c>
    </row>
    <row r="98" spans="1:61" s="23" customFormat="1" ht="23.1" customHeight="1" x14ac:dyDescent="0.35">
      <c r="A98" s="3"/>
      <c r="B98" s="24"/>
      <c r="C98" s="25" t="s">
        <v>40</v>
      </c>
      <c r="D98" s="2"/>
      <c r="E98" s="2"/>
      <c r="F98" s="2">
        <f t="shared" si="41"/>
        <v>0</v>
      </c>
      <c r="G98" s="2"/>
      <c r="H98" s="2"/>
      <c r="I98" s="2">
        <f t="shared" si="42"/>
        <v>0</v>
      </c>
      <c r="J98" s="2">
        <f t="shared" si="43"/>
        <v>0</v>
      </c>
      <c r="K98" s="111">
        <f t="shared" si="44"/>
        <v>0</v>
      </c>
      <c r="L98" s="6"/>
      <c r="M98" s="6"/>
      <c r="N98" s="6"/>
      <c r="O98" s="2">
        <f t="shared" si="45"/>
        <v>0</v>
      </c>
      <c r="P98" s="7"/>
      <c r="Q98" s="2">
        <f t="shared" si="46"/>
        <v>0</v>
      </c>
      <c r="R98" s="2">
        <f t="shared" si="47"/>
        <v>0</v>
      </c>
      <c r="S98" s="2">
        <f t="shared" si="48"/>
        <v>0</v>
      </c>
      <c r="T98" s="8">
        <f t="shared" si="49"/>
        <v>0</v>
      </c>
      <c r="U98" s="9">
        <f t="shared" si="50"/>
        <v>0</v>
      </c>
      <c r="V98" s="10">
        <f t="shared" si="51"/>
        <v>0</v>
      </c>
      <c r="W98" s="11">
        <f t="shared" si="52"/>
        <v>0</v>
      </c>
      <c r="X98" s="12"/>
      <c r="Y98" s="12"/>
      <c r="Z98" s="13"/>
      <c r="AA98" s="3"/>
      <c r="AB98" s="14">
        <f t="shared" si="53"/>
        <v>0</v>
      </c>
      <c r="AC98" s="2"/>
      <c r="AD98" s="2">
        <f>J98*1%</f>
        <v>0</v>
      </c>
      <c r="AE98" s="2">
        <f t="shared" si="54"/>
        <v>0</v>
      </c>
      <c r="AF98" s="27"/>
      <c r="AG98" s="18">
        <f t="shared" si="55"/>
        <v>0</v>
      </c>
      <c r="AH98" s="19">
        <f t="shared" si="56"/>
        <v>0</v>
      </c>
      <c r="AI98" s="3"/>
      <c r="AJ98" s="24"/>
      <c r="AK98" s="25" t="s">
        <v>40</v>
      </c>
      <c r="AL98" s="7">
        <f t="shared" si="57"/>
        <v>0</v>
      </c>
      <c r="AM98" s="15">
        <f t="shared" si="58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59"/>
        <v>0</v>
      </c>
      <c r="AW98" s="21"/>
      <c r="AX98" s="21"/>
      <c r="AY98" s="2"/>
      <c r="AZ98" s="2">
        <f t="shared" si="60"/>
        <v>0</v>
      </c>
      <c r="BA98" s="2">
        <f t="shared" si="61"/>
        <v>0</v>
      </c>
      <c r="BB98" s="2"/>
      <c r="BC98" s="2"/>
      <c r="BD98" s="2"/>
      <c r="BE98" s="2"/>
      <c r="BF98" s="2"/>
      <c r="BG98" s="2"/>
      <c r="BH98" s="8">
        <f t="shared" si="62"/>
        <v>0</v>
      </c>
      <c r="BI98" s="22">
        <f t="shared" si="63"/>
        <v>0</v>
      </c>
    </row>
    <row r="99" spans="1:61" s="23" customFormat="1" ht="23.1" customHeight="1" x14ac:dyDescent="0.35">
      <c r="A99" s="3">
        <v>45</v>
      </c>
      <c r="B99" s="4" t="s">
        <v>60</v>
      </c>
      <c r="C99" s="25" t="s">
        <v>115</v>
      </c>
      <c r="D99" s="2">
        <v>46725</v>
      </c>
      <c r="E99" s="2">
        <v>2290</v>
      </c>
      <c r="F99" s="2">
        <f t="shared" si="41"/>
        <v>49015</v>
      </c>
      <c r="G99" s="2">
        <v>2289</v>
      </c>
      <c r="H99" s="2">
        <v>0</v>
      </c>
      <c r="I99" s="2">
        <f t="shared" si="42"/>
        <v>51304</v>
      </c>
      <c r="J99" s="2">
        <f>I99</f>
        <v>51304</v>
      </c>
      <c r="K99" s="111">
        <f t="shared" si="44"/>
        <v>0</v>
      </c>
      <c r="L99" s="6">
        <v>0</v>
      </c>
      <c r="M99" s="6">
        <v>0</v>
      </c>
      <c r="N99" s="6">
        <v>0</v>
      </c>
      <c r="O99" s="2">
        <f t="shared" si="45"/>
        <v>51304</v>
      </c>
      <c r="P99" s="7">
        <v>4459.28</v>
      </c>
      <c r="Q99" s="2">
        <f t="shared" si="46"/>
        <v>4617.3599999999997</v>
      </c>
      <c r="R99" s="2">
        <f t="shared" si="47"/>
        <v>200</v>
      </c>
      <c r="S99" s="2">
        <f t="shared" si="48"/>
        <v>1282.5999999999999</v>
      </c>
      <c r="T99" s="8">
        <f t="shared" si="49"/>
        <v>200</v>
      </c>
      <c r="U99" s="9">
        <f t="shared" si="50"/>
        <v>10759.24</v>
      </c>
      <c r="V99" s="10">
        <f t="shared" si="51"/>
        <v>20272</v>
      </c>
      <c r="W99" s="11">
        <f t="shared" si="52"/>
        <v>20272.760000000002</v>
      </c>
      <c r="X99" s="12"/>
      <c r="Y99" s="12"/>
      <c r="Z99" s="13">
        <f t="shared" ref="Z99" si="71">ROUND(V99+W99,2)</f>
        <v>40544.76</v>
      </c>
      <c r="AA99" s="3">
        <v>45</v>
      </c>
      <c r="AB99" s="14">
        <f t="shared" si="53"/>
        <v>6156.48</v>
      </c>
      <c r="AC99" s="15">
        <v>0</v>
      </c>
      <c r="AD99" s="16">
        <v>100</v>
      </c>
      <c r="AE99" s="2">
        <f t="shared" si="54"/>
        <v>1282.5999999999999</v>
      </c>
      <c r="AF99" s="17">
        <v>200</v>
      </c>
      <c r="AG99" s="18">
        <f t="shared" si="55"/>
        <v>40544.76</v>
      </c>
      <c r="AH99" s="19">
        <f t="shared" si="56"/>
        <v>20272.38</v>
      </c>
      <c r="AI99" s="3">
        <v>45</v>
      </c>
      <c r="AJ99" s="4" t="s">
        <v>60</v>
      </c>
      <c r="AK99" s="25" t="s">
        <v>115</v>
      </c>
      <c r="AL99" s="7">
        <f t="shared" si="57"/>
        <v>4459.28</v>
      </c>
      <c r="AM99" s="15">
        <f t="shared" si="58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59"/>
        <v>4617.3599999999997</v>
      </c>
      <c r="AW99" s="21">
        <v>200</v>
      </c>
      <c r="AX99" s="21"/>
      <c r="AY99" s="2">
        <v>0</v>
      </c>
      <c r="AZ99" s="2">
        <f t="shared" si="60"/>
        <v>200</v>
      </c>
      <c r="BA99" s="2">
        <f t="shared" si="61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2"/>
        <v>200</v>
      </c>
      <c r="BI99" s="22">
        <f t="shared" si="63"/>
        <v>10759.24</v>
      </c>
    </row>
    <row r="100" spans="1:61" s="23" customFormat="1" ht="23.1" customHeight="1" x14ac:dyDescent="0.35">
      <c r="A100" s="30"/>
      <c r="B100" s="28"/>
      <c r="C100" s="25"/>
      <c r="D100" s="2"/>
      <c r="E100" s="2"/>
      <c r="F100" s="2">
        <f t="shared" si="41"/>
        <v>0</v>
      </c>
      <c r="G100" s="2"/>
      <c r="H100" s="2"/>
      <c r="I100" s="2">
        <f t="shared" si="42"/>
        <v>0</v>
      </c>
      <c r="J100" s="2">
        <f t="shared" si="43"/>
        <v>0</v>
      </c>
      <c r="K100" s="111">
        <f t="shared" si="44"/>
        <v>0</v>
      </c>
      <c r="L100" s="6"/>
      <c r="M100" s="6"/>
      <c r="N100" s="6"/>
      <c r="O100" s="2">
        <f t="shared" si="45"/>
        <v>0</v>
      </c>
      <c r="P100" s="7"/>
      <c r="Q100" s="2">
        <f t="shared" si="46"/>
        <v>0</v>
      </c>
      <c r="R100" s="2">
        <f t="shared" si="47"/>
        <v>0</v>
      </c>
      <c r="S100" s="2">
        <f t="shared" si="48"/>
        <v>0</v>
      </c>
      <c r="T100" s="8">
        <f t="shared" si="49"/>
        <v>0</v>
      </c>
      <c r="U100" s="9">
        <f t="shared" si="50"/>
        <v>0</v>
      </c>
      <c r="V100" s="10">
        <f t="shared" si="51"/>
        <v>0</v>
      </c>
      <c r="W100" s="11">
        <f t="shared" si="52"/>
        <v>0</v>
      </c>
      <c r="X100" s="12"/>
      <c r="Y100" s="12"/>
      <c r="Z100" s="13"/>
      <c r="AA100" s="30"/>
      <c r="AB100" s="14">
        <f t="shared" si="53"/>
        <v>0</v>
      </c>
      <c r="AC100" s="2"/>
      <c r="AD100" s="33"/>
      <c r="AE100" s="2">
        <f t="shared" si="54"/>
        <v>0</v>
      </c>
      <c r="AF100" s="27"/>
      <c r="AG100" s="18">
        <f t="shared" si="55"/>
        <v>0</v>
      </c>
      <c r="AH100" s="19">
        <f t="shared" si="56"/>
        <v>0</v>
      </c>
      <c r="AI100" s="30"/>
      <c r="AJ100" s="28"/>
      <c r="AK100" s="25"/>
      <c r="AL100" s="7">
        <f t="shared" si="57"/>
        <v>0</v>
      </c>
      <c r="AM100" s="15">
        <f t="shared" si="58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59"/>
        <v>0</v>
      </c>
      <c r="AW100" s="21"/>
      <c r="AX100" s="21"/>
      <c r="AY100" s="2"/>
      <c r="AZ100" s="2">
        <f t="shared" si="60"/>
        <v>0</v>
      </c>
      <c r="BA100" s="2">
        <f t="shared" si="61"/>
        <v>0</v>
      </c>
      <c r="BB100" s="2"/>
      <c r="BC100" s="2"/>
      <c r="BD100" s="2"/>
      <c r="BE100" s="2"/>
      <c r="BF100" s="2"/>
      <c r="BG100" s="2"/>
      <c r="BH100" s="8">
        <f t="shared" si="62"/>
        <v>0</v>
      </c>
      <c r="BI100" s="22">
        <f t="shared" si="63"/>
        <v>0</v>
      </c>
    </row>
    <row r="101" spans="1:61" s="29" customFormat="1" ht="23.1" customHeight="1" x14ac:dyDescent="0.35">
      <c r="A101" s="3">
        <v>46</v>
      </c>
      <c r="B101" s="4" t="s">
        <v>61</v>
      </c>
      <c r="C101" s="25" t="s">
        <v>80</v>
      </c>
      <c r="D101" s="2">
        <v>33843</v>
      </c>
      <c r="E101" s="2">
        <v>1591</v>
      </c>
      <c r="F101" s="2">
        <f t="shared" si="41"/>
        <v>35434</v>
      </c>
      <c r="G101" s="2">
        <v>1590</v>
      </c>
      <c r="H101" s="2">
        <v>0</v>
      </c>
      <c r="I101" s="2">
        <f t="shared" si="42"/>
        <v>37024</v>
      </c>
      <c r="J101" s="2">
        <f t="shared" si="43"/>
        <v>37024</v>
      </c>
      <c r="K101" s="111">
        <f t="shared" si="44"/>
        <v>0</v>
      </c>
      <c r="L101" s="6">
        <v>0</v>
      </c>
      <c r="M101" s="6">
        <v>0</v>
      </c>
      <c r="N101" s="6">
        <v>0</v>
      </c>
      <c r="O101" s="2">
        <f t="shared" si="45"/>
        <v>37024</v>
      </c>
      <c r="P101" s="7">
        <v>1759.94</v>
      </c>
      <c r="Q101" s="2">
        <f t="shared" si="46"/>
        <v>3332.16</v>
      </c>
      <c r="R101" s="2">
        <f t="shared" si="47"/>
        <v>200</v>
      </c>
      <c r="S101" s="2">
        <f t="shared" si="48"/>
        <v>925.6</v>
      </c>
      <c r="T101" s="8">
        <f t="shared" si="49"/>
        <v>200</v>
      </c>
      <c r="U101" s="9">
        <f t="shared" si="50"/>
        <v>6417.7</v>
      </c>
      <c r="V101" s="10">
        <f t="shared" si="51"/>
        <v>15303</v>
      </c>
      <c r="W101" s="11">
        <f t="shared" si="52"/>
        <v>15303.3</v>
      </c>
      <c r="X101" s="12"/>
      <c r="Y101" s="12"/>
      <c r="Z101" s="13">
        <f t="shared" ref="Z101" si="72">ROUND(V101+W101,2)</f>
        <v>30606.3</v>
      </c>
      <c r="AA101" s="3">
        <v>46</v>
      </c>
      <c r="AB101" s="14">
        <f t="shared" si="53"/>
        <v>4442.88</v>
      </c>
      <c r="AC101" s="15">
        <v>0</v>
      </c>
      <c r="AD101" s="16">
        <v>100</v>
      </c>
      <c r="AE101" s="2">
        <f t="shared" si="54"/>
        <v>925.6</v>
      </c>
      <c r="AF101" s="17">
        <v>200</v>
      </c>
      <c r="AG101" s="18">
        <f t="shared" si="55"/>
        <v>30606.3</v>
      </c>
      <c r="AH101" s="19">
        <f t="shared" si="56"/>
        <v>15303.15</v>
      </c>
      <c r="AI101" s="3">
        <v>46</v>
      </c>
      <c r="AJ101" s="4" t="s">
        <v>61</v>
      </c>
      <c r="AK101" s="25" t="s">
        <v>80</v>
      </c>
      <c r="AL101" s="7">
        <f t="shared" si="57"/>
        <v>1759.94</v>
      </c>
      <c r="AM101" s="15">
        <f t="shared" si="58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59"/>
        <v>3332.16</v>
      </c>
      <c r="AW101" s="21">
        <v>200</v>
      </c>
      <c r="AX101" s="21"/>
      <c r="AY101" s="2">
        <v>0</v>
      </c>
      <c r="AZ101" s="2">
        <f t="shared" si="60"/>
        <v>200</v>
      </c>
      <c r="BA101" s="2">
        <f t="shared" si="61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2"/>
        <v>200</v>
      </c>
      <c r="BI101" s="22">
        <f t="shared" si="63"/>
        <v>6417.7000000000007</v>
      </c>
    </row>
    <row r="102" spans="1:61" s="29" customFormat="1" ht="23.1" customHeight="1" x14ac:dyDescent="0.35">
      <c r="A102" s="3"/>
      <c r="B102" s="31"/>
      <c r="C102" s="32"/>
      <c r="D102" s="2"/>
      <c r="E102" s="2"/>
      <c r="F102" s="2">
        <f t="shared" si="41"/>
        <v>0</v>
      </c>
      <c r="G102" s="2"/>
      <c r="H102" s="2"/>
      <c r="I102" s="2">
        <f t="shared" si="42"/>
        <v>0</v>
      </c>
      <c r="J102" s="2">
        <f t="shared" si="43"/>
        <v>0</v>
      </c>
      <c r="K102" s="111">
        <f t="shared" si="44"/>
        <v>0</v>
      </c>
      <c r="L102" s="6"/>
      <c r="M102" s="6"/>
      <c r="N102" s="6"/>
      <c r="O102" s="2">
        <f t="shared" si="45"/>
        <v>0</v>
      </c>
      <c r="P102" s="7"/>
      <c r="Q102" s="2">
        <f t="shared" si="46"/>
        <v>0</v>
      </c>
      <c r="R102" s="2">
        <f t="shared" si="47"/>
        <v>0</v>
      </c>
      <c r="S102" s="2">
        <f t="shared" si="48"/>
        <v>0</v>
      </c>
      <c r="T102" s="8">
        <f t="shared" si="49"/>
        <v>0</v>
      </c>
      <c r="U102" s="9">
        <f t="shared" si="50"/>
        <v>0</v>
      </c>
      <c r="V102" s="10">
        <f t="shared" si="51"/>
        <v>0</v>
      </c>
      <c r="W102" s="11">
        <f t="shared" si="52"/>
        <v>0</v>
      </c>
      <c r="X102" s="12"/>
      <c r="Y102" s="12"/>
      <c r="Z102" s="13"/>
      <c r="AA102" s="3"/>
      <c r="AB102" s="14">
        <f t="shared" si="53"/>
        <v>0</v>
      </c>
      <c r="AC102" s="2"/>
      <c r="AD102" s="33"/>
      <c r="AE102" s="2">
        <f t="shared" si="54"/>
        <v>0</v>
      </c>
      <c r="AF102" s="27"/>
      <c r="AG102" s="18">
        <f t="shared" si="55"/>
        <v>0</v>
      </c>
      <c r="AH102" s="19">
        <f t="shared" si="56"/>
        <v>0</v>
      </c>
      <c r="AI102" s="3"/>
      <c r="AJ102" s="31"/>
      <c r="AK102" s="32"/>
      <c r="AL102" s="7">
        <f t="shared" si="57"/>
        <v>0</v>
      </c>
      <c r="AM102" s="15">
        <f t="shared" si="58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59"/>
        <v>0</v>
      </c>
      <c r="AW102" s="21"/>
      <c r="AX102" s="21"/>
      <c r="AY102" s="2"/>
      <c r="AZ102" s="2">
        <f t="shared" si="60"/>
        <v>0</v>
      </c>
      <c r="BA102" s="2">
        <f t="shared" si="61"/>
        <v>0</v>
      </c>
      <c r="BB102" s="2"/>
      <c r="BC102" s="2"/>
      <c r="BD102" s="2"/>
      <c r="BE102" s="2"/>
      <c r="BF102" s="2"/>
      <c r="BG102" s="2"/>
      <c r="BH102" s="8">
        <f t="shared" si="62"/>
        <v>0</v>
      </c>
      <c r="BI102" s="22">
        <f t="shared" si="63"/>
        <v>0</v>
      </c>
    </row>
    <row r="103" spans="1:61" s="29" customFormat="1" ht="23.1" customHeight="1" x14ac:dyDescent="0.35">
      <c r="A103" s="3">
        <v>47</v>
      </c>
      <c r="B103" s="31" t="s">
        <v>140</v>
      </c>
      <c r="C103" s="32" t="s">
        <v>153</v>
      </c>
      <c r="D103" s="2">
        <v>17553</v>
      </c>
      <c r="E103" s="2">
        <v>702</v>
      </c>
      <c r="F103" s="2">
        <f t="shared" si="41"/>
        <v>18255</v>
      </c>
      <c r="G103" s="2">
        <v>702</v>
      </c>
      <c r="H103" s="2"/>
      <c r="I103" s="2">
        <f t="shared" si="42"/>
        <v>18957</v>
      </c>
      <c r="J103" s="2">
        <f t="shared" si="43"/>
        <v>18957</v>
      </c>
      <c r="K103" s="111">
        <f t="shared" si="44"/>
        <v>783.51</v>
      </c>
      <c r="L103" s="6">
        <v>1</v>
      </c>
      <c r="M103" s="6">
        <v>2</v>
      </c>
      <c r="N103" s="6">
        <v>15</v>
      </c>
      <c r="O103" s="2">
        <f t="shared" si="45"/>
        <v>18173.490000000002</v>
      </c>
      <c r="P103" s="7"/>
      <c r="Q103" s="2">
        <f t="shared" si="46"/>
        <v>1706.1299999999999</v>
      </c>
      <c r="R103" s="2">
        <f t="shared" si="47"/>
        <v>200</v>
      </c>
      <c r="S103" s="2">
        <f t="shared" si="48"/>
        <v>473.92</v>
      </c>
      <c r="T103" s="8">
        <f t="shared" si="49"/>
        <v>213.28</v>
      </c>
      <c r="U103" s="9">
        <f t="shared" si="50"/>
        <v>2593.33</v>
      </c>
      <c r="V103" s="10">
        <f t="shared" si="51"/>
        <v>7790</v>
      </c>
      <c r="W103" s="11">
        <f t="shared" si="52"/>
        <v>7790.1600000000017</v>
      </c>
      <c r="X103" s="12"/>
      <c r="Y103" s="12"/>
      <c r="Z103" s="13"/>
      <c r="AA103" s="3">
        <v>47</v>
      </c>
      <c r="AB103" s="14">
        <f t="shared" si="53"/>
        <v>2274.8399999999997</v>
      </c>
      <c r="AC103" s="15"/>
      <c r="AD103" s="16">
        <v>100</v>
      </c>
      <c r="AE103" s="2">
        <f t="shared" si="54"/>
        <v>473.93</v>
      </c>
      <c r="AF103" s="17">
        <v>200</v>
      </c>
      <c r="AG103" s="18">
        <f t="shared" si="55"/>
        <v>15580.160000000002</v>
      </c>
      <c r="AH103" s="19">
        <f t="shared" si="56"/>
        <v>7790.0800000000008</v>
      </c>
      <c r="AI103" s="3">
        <v>47</v>
      </c>
      <c r="AJ103" s="31" t="s">
        <v>140</v>
      </c>
      <c r="AK103" s="32" t="s">
        <v>153</v>
      </c>
      <c r="AL103" s="7">
        <f t="shared" si="57"/>
        <v>0</v>
      </c>
      <c r="AM103" s="15">
        <f t="shared" si="58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1706.1299999999999</v>
      </c>
      <c r="AW103" s="21">
        <v>200</v>
      </c>
      <c r="AX103" s="21"/>
      <c r="AY103" s="2"/>
      <c r="AZ103" s="2">
        <f t="shared" si="60"/>
        <v>200</v>
      </c>
      <c r="BA103" s="2">
        <f t="shared" si="61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2"/>
        <v>213.28</v>
      </c>
      <c r="BI103" s="22">
        <f t="shared" si="63"/>
        <v>2593.33</v>
      </c>
    </row>
    <row r="104" spans="1:61" s="29" customFormat="1" ht="23.1" customHeight="1" x14ac:dyDescent="0.35">
      <c r="A104" s="3"/>
      <c r="B104" s="31"/>
      <c r="C104" s="32" t="s">
        <v>154</v>
      </c>
      <c r="D104" s="2"/>
      <c r="E104" s="2"/>
      <c r="F104" s="2">
        <f t="shared" si="41"/>
        <v>0</v>
      </c>
      <c r="G104" s="2"/>
      <c r="H104" s="2"/>
      <c r="I104" s="2">
        <f t="shared" si="42"/>
        <v>0</v>
      </c>
      <c r="J104" s="2">
        <f t="shared" si="43"/>
        <v>0</v>
      </c>
      <c r="K104" s="111">
        <f t="shared" si="44"/>
        <v>0</v>
      </c>
      <c r="L104" s="6"/>
      <c r="M104" s="6"/>
      <c r="N104" s="6"/>
      <c r="O104" s="2">
        <f t="shared" si="45"/>
        <v>0</v>
      </c>
      <c r="P104" s="7"/>
      <c r="Q104" s="2">
        <f t="shared" si="46"/>
        <v>0</v>
      </c>
      <c r="R104" s="2">
        <f t="shared" si="47"/>
        <v>0</v>
      </c>
      <c r="S104" s="2">
        <f t="shared" si="48"/>
        <v>0</v>
      </c>
      <c r="T104" s="8">
        <f t="shared" si="49"/>
        <v>0</v>
      </c>
      <c r="U104" s="9">
        <f t="shared" si="50"/>
        <v>0</v>
      </c>
      <c r="V104" s="10">
        <f t="shared" si="51"/>
        <v>0</v>
      </c>
      <c r="W104" s="11">
        <f t="shared" si="52"/>
        <v>0</v>
      </c>
      <c r="X104" s="12"/>
      <c r="Y104" s="12"/>
      <c r="Z104" s="13"/>
      <c r="AA104" s="3"/>
      <c r="AB104" s="14">
        <f t="shared" si="53"/>
        <v>0</v>
      </c>
      <c r="AC104" s="15"/>
      <c r="AD104" s="16"/>
      <c r="AE104" s="2">
        <f t="shared" si="54"/>
        <v>0</v>
      </c>
      <c r="AF104" s="27"/>
      <c r="AG104" s="18">
        <f t="shared" si="55"/>
        <v>0</v>
      </c>
      <c r="AH104" s="19">
        <f t="shared" si="56"/>
        <v>0</v>
      </c>
      <c r="AI104" s="3"/>
      <c r="AJ104" s="31"/>
      <c r="AK104" s="32" t="s">
        <v>154</v>
      </c>
      <c r="AL104" s="7">
        <f t="shared" si="57"/>
        <v>0</v>
      </c>
      <c r="AM104" s="15">
        <f t="shared" si="58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0</v>
      </c>
      <c r="AW104" s="21"/>
      <c r="AX104" s="21"/>
      <c r="AY104" s="2"/>
      <c r="AZ104" s="2">
        <f t="shared" si="60"/>
        <v>0</v>
      </c>
      <c r="BA104" s="2">
        <f t="shared" si="61"/>
        <v>0</v>
      </c>
      <c r="BB104" s="2"/>
      <c r="BC104" s="2"/>
      <c r="BD104" s="2"/>
      <c r="BE104" s="2"/>
      <c r="BF104" s="2"/>
      <c r="BG104" s="2"/>
      <c r="BH104" s="8">
        <f t="shared" si="62"/>
        <v>0</v>
      </c>
      <c r="BI104" s="22">
        <f t="shared" si="63"/>
        <v>0</v>
      </c>
    </row>
    <row r="105" spans="1:61" s="29" customFormat="1" ht="23.1" customHeight="1" x14ac:dyDescent="0.35">
      <c r="A105" s="3">
        <v>48</v>
      </c>
      <c r="B105" s="28" t="s">
        <v>62</v>
      </c>
      <c r="C105" s="25" t="s">
        <v>27</v>
      </c>
      <c r="D105" s="2">
        <v>17553</v>
      </c>
      <c r="E105" s="2">
        <v>702</v>
      </c>
      <c r="F105" s="2">
        <f t="shared" si="41"/>
        <v>18255</v>
      </c>
      <c r="G105" s="2">
        <v>702</v>
      </c>
      <c r="H105" s="2">
        <v>0</v>
      </c>
      <c r="I105" s="2">
        <f t="shared" si="42"/>
        <v>18957</v>
      </c>
      <c r="J105" s="2">
        <f t="shared" si="43"/>
        <v>18957</v>
      </c>
      <c r="K105" s="111">
        <f t="shared" si="44"/>
        <v>0</v>
      </c>
      <c r="L105" s="6">
        <v>0</v>
      </c>
      <c r="M105" s="6">
        <v>0</v>
      </c>
      <c r="N105" s="6">
        <v>0</v>
      </c>
      <c r="O105" s="2">
        <f t="shared" si="45"/>
        <v>18957</v>
      </c>
      <c r="P105" s="7">
        <v>0</v>
      </c>
      <c r="Q105" s="2">
        <f t="shared" si="46"/>
        <v>1706.1299999999999</v>
      </c>
      <c r="R105" s="2">
        <f t="shared" si="47"/>
        <v>200</v>
      </c>
      <c r="S105" s="2">
        <f t="shared" si="48"/>
        <v>473.92</v>
      </c>
      <c r="T105" s="8">
        <f t="shared" si="49"/>
        <v>200</v>
      </c>
      <c r="U105" s="9">
        <f t="shared" si="50"/>
        <v>2580.0500000000002</v>
      </c>
      <c r="V105" s="10">
        <f t="shared" si="51"/>
        <v>8188</v>
      </c>
      <c r="W105" s="11">
        <f t="shared" si="52"/>
        <v>8188.9500000000007</v>
      </c>
      <c r="X105" s="12"/>
      <c r="Y105" s="12"/>
      <c r="Z105" s="13">
        <f t="shared" ref="Z105" si="73">ROUND(V105+W105,2)</f>
        <v>16376.95</v>
      </c>
      <c r="AA105" s="3">
        <v>48</v>
      </c>
      <c r="AB105" s="14">
        <f t="shared" si="53"/>
        <v>2274.8399999999997</v>
      </c>
      <c r="AC105" s="15">
        <v>0</v>
      </c>
      <c r="AD105" s="16">
        <v>100</v>
      </c>
      <c r="AE105" s="2">
        <f t="shared" si="54"/>
        <v>473.93</v>
      </c>
      <c r="AF105" s="17">
        <v>200</v>
      </c>
      <c r="AG105" s="18">
        <f t="shared" si="55"/>
        <v>16376.95</v>
      </c>
      <c r="AH105" s="19">
        <f t="shared" si="56"/>
        <v>8188.4750000000004</v>
      </c>
      <c r="AI105" s="3">
        <v>48</v>
      </c>
      <c r="AJ105" s="28" t="s">
        <v>62</v>
      </c>
      <c r="AK105" s="25" t="s">
        <v>27</v>
      </c>
      <c r="AL105" s="7">
        <f t="shared" si="57"/>
        <v>0</v>
      </c>
      <c r="AM105" s="15">
        <f t="shared" si="58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59"/>
        <v>1706.1299999999999</v>
      </c>
      <c r="AW105" s="21">
        <v>200</v>
      </c>
      <c r="AX105" s="21"/>
      <c r="AY105" s="2">
        <v>0</v>
      </c>
      <c r="AZ105" s="2">
        <f t="shared" si="60"/>
        <v>200</v>
      </c>
      <c r="BA105" s="2">
        <f t="shared" si="61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2"/>
        <v>200</v>
      </c>
      <c r="BI105" s="22">
        <f t="shared" si="63"/>
        <v>2580.0499999999997</v>
      </c>
    </row>
    <row r="106" spans="1:61" s="29" customFormat="1" ht="23.1" customHeight="1" x14ac:dyDescent="0.35">
      <c r="A106" s="30"/>
      <c r="B106" s="31"/>
      <c r="C106" s="32" t="s">
        <v>28</v>
      </c>
      <c r="D106" s="2"/>
      <c r="E106" s="2"/>
      <c r="F106" s="2">
        <f t="shared" si="41"/>
        <v>0</v>
      </c>
      <c r="G106" s="2"/>
      <c r="H106" s="2"/>
      <c r="I106" s="2">
        <f t="shared" si="42"/>
        <v>0</v>
      </c>
      <c r="J106" s="2">
        <f t="shared" si="43"/>
        <v>0</v>
      </c>
      <c r="K106" s="111">
        <f t="shared" si="44"/>
        <v>0</v>
      </c>
      <c r="L106" s="6"/>
      <c r="M106" s="6"/>
      <c r="N106" s="6"/>
      <c r="O106" s="2">
        <f t="shared" si="45"/>
        <v>0</v>
      </c>
      <c r="P106" s="7"/>
      <c r="Q106" s="2">
        <f t="shared" si="46"/>
        <v>0</v>
      </c>
      <c r="R106" s="2">
        <f t="shared" si="47"/>
        <v>0</v>
      </c>
      <c r="S106" s="2">
        <f t="shared" si="48"/>
        <v>0</v>
      </c>
      <c r="T106" s="8">
        <f t="shared" si="49"/>
        <v>0</v>
      </c>
      <c r="U106" s="9">
        <f t="shared" si="50"/>
        <v>0</v>
      </c>
      <c r="V106" s="10">
        <f t="shared" si="51"/>
        <v>0</v>
      </c>
      <c r="W106" s="11">
        <f t="shared" si="52"/>
        <v>0</v>
      </c>
      <c r="X106" s="12"/>
      <c r="Y106" s="12"/>
      <c r="Z106" s="13"/>
      <c r="AA106" s="30"/>
      <c r="AB106" s="14">
        <f t="shared" si="53"/>
        <v>0</v>
      </c>
      <c r="AC106" s="2"/>
      <c r="AD106" s="16"/>
      <c r="AE106" s="2">
        <f t="shared" si="54"/>
        <v>0</v>
      </c>
      <c r="AF106" s="27"/>
      <c r="AG106" s="18">
        <f t="shared" si="55"/>
        <v>0</v>
      </c>
      <c r="AH106" s="19">
        <f t="shared" si="56"/>
        <v>0</v>
      </c>
      <c r="AI106" s="30"/>
      <c r="AJ106" s="31"/>
      <c r="AK106" s="32" t="s">
        <v>28</v>
      </c>
      <c r="AL106" s="7">
        <f t="shared" si="57"/>
        <v>0</v>
      </c>
      <c r="AM106" s="15">
        <f t="shared" si="58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59"/>
        <v>0</v>
      </c>
      <c r="AW106" s="21"/>
      <c r="AX106" s="21"/>
      <c r="AY106" s="2"/>
      <c r="AZ106" s="2">
        <f t="shared" si="60"/>
        <v>0</v>
      </c>
      <c r="BA106" s="2">
        <f t="shared" si="61"/>
        <v>0</v>
      </c>
      <c r="BB106" s="2"/>
      <c r="BC106" s="2"/>
      <c r="BD106" s="2"/>
      <c r="BE106" s="2"/>
      <c r="BF106" s="2"/>
      <c r="BG106" s="2"/>
      <c r="BH106" s="8">
        <f t="shared" si="62"/>
        <v>0</v>
      </c>
      <c r="BI106" s="22">
        <f t="shared" si="63"/>
        <v>0</v>
      </c>
    </row>
    <row r="107" spans="1:61" s="29" customFormat="1" ht="23.1" customHeight="1" x14ac:dyDescent="0.35">
      <c r="A107" s="3">
        <v>49</v>
      </c>
      <c r="B107" s="28" t="s">
        <v>63</v>
      </c>
      <c r="C107" s="25" t="s">
        <v>64</v>
      </c>
      <c r="D107" s="2">
        <v>43030</v>
      </c>
      <c r="E107" s="2">
        <v>2108</v>
      </c>
      <c r="F107" s="2">
        <f t="shared" si="41"/>
        <v>45138</v>
      </c>
      <c r="G107" s="2">
        <v>2109</v>
      </c>
      <c r="H107" s="2">
        <v>0</v>
      </c>
      <c r="I107" s="2">
        <f t="shared" si="42"/>
        <v>47247</v>
      </c>
      <c r="J107" s="2">
        <f t="shared" si="43"/>
        <v>47247</v>
      </c>
      <c r="K107" s="111">
        <f t="shared" si="44"/>
        <v>0</v>
      </c>
      <c r="L107" s="6">
        <v>0</v>
      </c>
      <c r="M107" s="6">
        <v>0</v>
      </c>
      <c r="N107" s="6">
        <v>0</v>
      </c>
      <c r="O107" s="2">
        <f t="shared" si="45"/>
        <v>47247</v>
      </c>
      <c r="P107" s="7">
        <v>3605.95</v>
      </c>
      <c r="Q107" s="2">
        <f t="shared" si="46"/>
        <v>6368.2799999999988</v>
      </c>
      <c r="R107" s="2">
        <f t="shared" si="47"/>
        <v>200</v>
      </c>
      <c r="S107" s="2">
        <f t="shared" si="48"/>
        <v>1181.17</v>
      </c>
      <c r="T107" s="8">
        <f t="shared" si="49"/>
        <v>100</v>
      </c>
      <c r="U107" s="9">
        <f t="shared" si="50"/>
        <v>11455.4</v>
      </c>
      <c r="V107" s="10">
        <f t="shared" si="51"/>
        <v>17896</v>
      </c>
      <c r="W107" s="11">
        <f t="shared" si="52"/>
        <v>17895.599999999999</v>
      </c>
      <c r="X107" s="12"/>
      <c r="Y107" s="12"/>
      <c r="Z107" s="13">
        <f t="shared" ref="Z107" si="74">ROUND(V107+W107,2)</f>
        <v>35791.599999999999</v>
      </c>
      <c r="AA107" s="3">
        <v>49</v>
      </c>
      <c r="AB107" s="14">
        <f t="shared" si="53"/>
        <v>5669.6399999999994</v>
      </c>
      <c r="AC107" s="15">
        <v>0</v>
      </c>
      <c r="AD107" s="2">
        <v>100</v>
      </c>
      <c r="AE107" s="2">
        <f t="shared" si="54"/>
        <v>1181.18</v>
      </c>
      <c r="AF107" s="17">
        <v>200</v>
      </c>
      <c r="AG107" s="18">
        <f t="shared" si="55"/>
        <v>35791.599999999999</v>
      </c>
      <c r="AH107" s="19">
        <f t="shared" si="56"/>
        <v>17895.8</v>
      </c>
      <c r="AI107" s="3">
        <v>49</v>
      </c>
      <c r="AJ107" s="28" t="s">
        <v>63</v>
      </c>
      <c r="AK107" s="25" t="s">
        <v>64</v>
      </c>
      <c r="AL107" s="7">
        <f t="shared" si="57"/>
        <v>3605.95</v>
      </c>
      <c r="AM107" s="15">
        <f t="shared" si="58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59"/>
        <v>6368.2799999999988</v>
      </c>
      <c r="AW107" s="21">
        <v>200</v>
      </c>
      <c r="AX107" s="21"/>
      <c r="AY107" s="2">
        <v>0</v>
      </c>
      <c r="AZ107" s="2">
        <f t="shared" si="60"/>
        <v>200</v>
      </c>
      <c r="BA107" s="2">
        <f t="shared" si="61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2"/>
        <v>100</v>
      </c>
      <c r="BI107" s="22">
        <f t="shared" si="63"/>
        <v>11455.4</v>
      </c>
    </row>
    <row r="108" spans="1:61" s="29" customFormat="1" ht="23.1" customHeight="1" x14ac:dyDescent="0.35">
      <c r="A108" s="3"/>
      <c r="B108" s="31"/>
      <c r="C108" s="32"/>
      <c r="D108" s="2"/>
      <c r="E108" s="2"/>
      <c r="F108" s="2">
        <f t="shared" si="41"/>
        <v>0</v>
      </c>
      <c r="G108" s="2"/>
      <c r="H108" s="2"/>
      <c r="I108" s="2">
        <f t="shared" si="42"/>
        <v>0</v>
      </c>
      <c r="J108" s="2">
        <f t="shared" si="43"/>
        <v>0</v>
      </c>
      <c r="K108" s="111">
        <f t="shared" si="44"/>
        <v>0</v>
      </c>
      <c r="L108" s="6"/>
      <c r="M108" s="6"/>
      <c r="N108" s="6"/>
      <c r="O108" s="2">
        <f t="shared" si="45"/>
        <v>0</v>
      </c>
      <c r="P108" s="7"/>
      <c r="Q108" s="2">
        <f t="shared" si="46"/>
        <v>0</v>
      </c>
      <c r="R108" s="2">
        <f t="shared" si="47"/>
        <v>0</v>
      </c>
      <c r="S108" s="2">
        <f t="shared" si="48"/>
        <v>0</v>
      </c>
      <c r="T108" s="8">
        <f t="shared" si="49"/>
        <v>0</v>
      </c>
      <c r="U108" s="9">
        <f t="shared" si="50"/>
        <v>0</v>
      </c>
      <c r="V108" s="10">
        <f t="shared" si="51"/>
        <v>0</v>
      </c>
      <c r="W108" s="11">
        <f t="shared" si="52"/>
        <v>0</v>
      </c>
      <c r="X108" s="12"/>
      <c r="Y108" s="12"/>
      <c r="Z108" s="13"/>
      <c r="AA108" s="3"/>
      <c r="AB108" s="14">
        <f t="shared" si="53"/>
        <v>0</v>
      </c>
      <c r="AC108" s="2"/>
      <c r="AD108" s="2">
        <f>J108*1%</f>
        <v>0</v>
      </c>
      <c r="AE108" s="2">
        <f t="shared" si="54"/>
        <v>0</v>
      </c>
      <c r="AF108" s="27"/>
      <c r="AG108" s="18">
        <f t="shared" si="55"/>
        <v>0</v>
      </c>
      <c r="AH108" s="19">
        <f t="shared" si="56"/>
        <v>0</v>
      </c>
      <c r="AI108" s="3"/>
      <c r="AJ108" s="31"/>
      <c r="AK108" s="32"/>
      <c r="AL108" s="7">
        <f t="shared" si="57"/>
        <v>0</v>
      </c>
      <c r="AM108" s="15">
        <f t="shared" si="58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59"/>
        <v>0</v>
      </c>
      <c r="AW108" s="21"/>
      <c r="AX108" s="21"/>
      <c r="AY108" s="2"/>
      <c r="AZ108" s="2">
        <f t="shared" si="60"/>
        <v>0</v>
      </c>
      <c r="BA108" s="2">
        <f t="shared" si="61"/>
        <v>0</v>
      </c>
      <c r="BB108" s="2"/>
      <c r="BC108" s="2"/>
      <c r="BD108" s="2"/>
      <c r="BE108" s="2"/>
      <c r="BF108" s="2"/>
      <c r="BG108" s="2"/>
      <c r="BH108" s="8">
        <f t="shared" si="62"/>
        <v>0</v>
      </c>
      <c r="BI108" s="22">
        <f t="shared" si="63"/>
        <v>0</v>
      </c>
    </row>
    <row r="109" spans="1:61" s="29" customFormat="1" ht="23.1" customHeight="1" x14ac:dyDescent="0.35">
      <c r="A109" s="3">
        <v>50</v>
      </c>
      <c r="B109" s="31" t="s">
        <v>141</v>
      </c>
      <c r="C109" s="32" t="s">
        <v>166</v>
      </c>
      <c r="D109" s="2">
        <v>36619</v>
      </c>
      <c r="E109" s="2">
        <v>1794</v>
      </c>
      <c r="F109" s="2">
        <f t="shared" si="41"/>
        <v>38413</v>
      </c>
      <c r="G109" s="2">
        <v>1795</v>
      </c>
      <c r="H109" s="2"/>
      <c r="I109" s="2">
        <f t="shared" si="42"/>
        <v>40208</v>
      </c>
      <c r="J109" s="2">
        <f t="shared" si="43"/>
        <v>40208</v>
      </c>
      <c r="K109" s="111">
        <f t="shared" si="44"/>
        <v>0</v>
      </c>
      <c r="L109" s="6">
        <v>0</v>
      </c>
      <c r="M109" s="6">
        <v>0</v>
      </c>
      <c r="N109" s="6">
        <v>0</v>
      </c>
      <c r="O109" s="2">
        <f t="shared" si="45"/>
        <v>40208</v>
      </c>
      <c r="P109" s="7">
        <v>2285.15</v>
      </c>
      <c r="Q109" s="2">
        <f t="shared" si="46"/>
        <v>3618.72</v>
      </c>
      <c r="R109" s="2">
        <f t="shared" si="47"/>
        <v>200</v>
      </c>
      <c r="S109" s="2">
        <f t="shared" si="48"/>
        <v>1005.2</v>
      </c>
      <c r="T109" s="8">
        <f t="shared" si="49"/>
        <v>213.28</v>
      </c>
      <c r="U109" s="9">
        <f t="shared" si="50"/>
        <v>7322.35</v>
      </c>
      <c r="V109" s="10">
        <f t="shared" si="51"/>
        <v>16443</v>
      </c>
      <c r="W109" s="11">
        <f t="shared" si="52"/>
        <v>16442.650000000001</v>
      </c>
      <c r="X109" s="12"/>
      <c r="Y109" s="12"/>
      <c r="Z109" s="13"/>
      <c r="AA109" s="3">
        <v>50</v>
      </c>
      <c r="AB109" s="14">
        <f t="shared" si="53"/>
        <v>4824.96</v>
      </c>
      <c r="AC109" s="15"/>
      <c r="AD109" s="16">
        <v>100</v>
      </c>
      <c r="AE109" s="2">
        <f t="shared" si="54"/>
        <v>1005.2</v>
      </c>
      <c r="AF109" s="17">
        <v>200</v>
      </c>
      <c r="AG109" s="18">
        <f t="shared" si="55"/>
        <v>32885.65</v>
      </c>
      <c r="AH109" s="19">
        <f t="shared" si="56"/>
        <v>16442.825000000001</v>
      </c>
      <c r="AI109" s="3">
        <v>50</v>
      </c>
      <c r="AJ109" s="31" t="s">
        <v>141</v>
      </c>
      <c r="AK109" s="32" t="s">
        <v>166</v>
      </c>
      <c r="AL109" s="7">
        <f t="shared" si="57"/>
        <v>2285.15</v>
      </c>
      <c r="AM109" s="15">
        <f t="shared" si="58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3618.72</v>
      </c>
      <c r="AW109" s="21">
        <v>200</v>
      </c>
      <c r="AX109" s="21"/>
      <c r="AY109" s="2"/>
      <c r="AZ109" s="2">
        <f t="shared" si="60"/>
        <v>200</v>
      </c>
      <c r="BA109" s="2">
        <f t="shared" si="61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2"/>
        <v>213.28</v>
      </c>
      <c r="BI109" s="22">
        <f t="shared" si="63"/>
        <v>7322.3499999999995</v>
      </c>
    </row>
    <row r="110" spans="1:61" s="29" customFormat="1" ht="23.1" customHeight="1" x14ac:dyDescent="0.35">
      <c r="A110" s="3"/>
      <c r="B110" s="31"/>
      <c r="C110" s="32" t="s">
        <v>163</v>
      </c>
      <c r="D110" s="2"/>
      <c r="E110" s="2"/>
      <c r="F110" s="2">
        <f t="shared" si="41"/>
        <v>0</v>
      </c>
      <c r="G110" s="2"/>
      <c r="H110" s="2"/>
      <c r="I110" s="2">
        <f t="shared" si="42"/>
        <v>0</v>
      </c>
      <c r="J110" s="2">
        <f t="shared" si="43"/>
        <v>0</v>
      </c>
      <c r="K110" s="111">
        <f t="shared" si="44"/>
        <v>0</v>
      </c>
      <c r="L110" s="6"/>
      <c r="M110" s="6"/>
      <c r="N110" s="6"/>
      <c r="O110" s="2">
        <f t="shared" si="45"/>
        <v>0</v>
      </c>
      <c r="P110" s="7"/>
      <c r="Q110" s="2">
        <f t="shared" si="46"/>
        <v>0</v>
      </c>
      <c r="R110" s="2">
        <f t="shared" si="47"/>
        <v>0</v>
      </c>
      <c r="S110" s="2">
        <f t="shared" si="48"/>
        <v>0</v>
      </c>
      <c r="T110" s="8">
        <f t="shared" si="49"/>
        <v>0</v>
      </c>
      <c r="U110" s="9">
        <f t="shared" si="50"/>
        <v>0</v>
      </c>
      <c r="V110" s="10">
        <f t="shared" si="51"/>
        <v>0</v>
      </c>
      <c r="W110" s="11">
        <f t="shared" si="52"/>
        <v>0</v>
      </c>
      <c r="X110" s="12"/>
      <c r="Y110" s="12"/>
      <c r="Z110" s="13"/>
      <c r="AA110" s="3"/>
      <c r="AB110" s="14">
        <f t="shared" si="53"/>
        <v>0</v>
      </c>
      <c r="AC110" s="15"/>
      <c r="AD110" s="33"/>
      <c r="AE110" s="2">
        <f t="shared" si="54"/>
        <v>0</v>
      </c>
      <c r="AF110" s="27"/>
      <c r="AG110" s="18">
        <f t="shared" si="55"/>
        <v>0</v>
      </c>
      <c r="AH110" s="19">
        <f t="shared" si="56"/>
        <v>0</v>
      </c>
      <c r="AI110" s="3"/>
      <c r="AJ110" s="31"/>
      <c r="AK110" s="32" t="s">
        <v>163</v>
      </c>
      <c r="AL110" s="7">
        <f t="shared" si="57"/>
        <v>0</v>
      </c>
      <c r="AM110" s="15">
        <f t="shared" si="58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0</v>
      </c>
      <c r="AW110" s="21"/>
      <c r="AX110" s="21"/>
      <c r="AY110" s="2"/>
      <c r="AZ110" s="2">
        <f t="shared" si="60"/>
        <v>0</v>
      </c>
      <c r="BA110" s="2">
        <f t="shared" si="61"/>
        <v>0</v>
      </c>
      <c r="BB110" s="2"/>
      <c r="BC110" s="2"/>
      <c r="BD110" s="2"/>
      <c r="BE110" s="2"/>
      <c r="BF110" s="2"/>
      <c r="BG110" s="2"/>
      <c r="BH110" s="8">
        <f t="shared" si="62"/>
        <v>0</v>
      </c>
      <c r="BI110" s="22">
        <f t="shared" si="63"/>
        <v>0</v>
      </c>
    </row>
    <row r="111" spans="1:61" s="29" customFormat="1" ht="23.1" customHeight="1" x14ac:dyDescent="0.35">
      <c r="A111" s="3">
        <v>51</v>
      </c>
      <c r="B111" s="28" t="s">
        <v>65</v>
      </c>
      <c r="C111" s="25" t="s">
        <v>82</v>
      </c>
      <c r="D111" s="2">
        <v>39672</v>
      </c>
      <c r="E111" s="2">
        <v>1944</v>
      </c>
      <c r="F111" s="2">
        <f t="shared" si="41"/>
        <v>41616</v>
      </c>
      <c r="G111" s="2">
        <v>1944</v>
      </c>
      <c r="H111" s="2">
        <v>0</v>
      </c>
      <c r="I111" s="2">
        <f t="shared" si="42"/>
        <v>43560</v>
      </c>
      <c r="J111" s="2">
        <f t="shared" si="43"/>
        <v>43560</v>
      </c>
      <c r="K111" s="111">
        <f t="shared" si="44"/>
        <v>1229.52</v>
      </c>
      <c r="L111" s="6">
        <v>0</v>
      </c>
      <c r="M111" s="6">
        <v>7</v>
      </c>
      <c r="N111" s="6">
        <v>0</v>
      </c>
      <c r="O111" s="2">
        <f t="shared" si="45"/>
        <v>42330.48</v>
      </c>
      <c r="P111" s="7">
        <v>2878.45</v>
      </c>
      <c r="Q111" s="2">
        <f t="shared" si="46"/>
        <v>7782.9699999999993</v>
      </c>
      <c r="R111" s="2">
        <f t="shared" si="47"/>
        <v>200</v>
      </c>
      <c r="S111" s="2">
        <f t="shared" si="48"/>
        <v>1089</v>
      </c>
      <c r="T111" s="8">
        <f t="shared" si="49"/>
        <v>14882.17</v>
      </c>
      <c r="U111" s="9">
        <f t="shared" si="50"/>
        <v>26832.59</v>
      </c>
      <c r="V111" s="10">
        <f t="shared" si="51"/>
        <v>7749</v>
      </c>
      <c r="W111" s="11">
        <f t="shared" si="52"/>
        <v>7748.8900000000031</v>
      </c>
      <c r="X111" s="12"/>
      <c r="Y111" s="12"/>
      <c r="Z111" s="13">
        <f t="shared" ref="Z111" si="75">ROUND(V111+W111,2)</f>
        <v>15497.89</v>
      </c>
      <c r="AA111" s="3">
        <v>51</v>
      </c>
      <c r="AB111" s="14">
        <f t="shared" si="53"/>
        <v>5227.2</v>
      </c>
      <c r="AC111" s="15">
        <v>0</v>
      </c>
      <c r="AD111" s="16">
        <v>100</v>
      </c>
      <c r="AE111" s="2">
        <f t="shared" si="54"/>
        <v>1089</v>
      </c>
      <c r="AF111" s="17">
        <v>200</v>
      </c>
      <c r="AG111" s="18">
        <f t="shared" si="55"/>
        <v>15497.890000000003</v>
      </c>
      <c r="AH111" s="19">
        <f t="shared" si="56"/>
        <v>7748.9450000000015</v>
      </c>
      <c r="AI111" s="3">
        <v>51</v>
      </c>
      <c r="AJ111" s="28" t="s">
        <v>65</v>
      </c>
      <c r="AK111" s="25" t="s">
        <v>82</v>
      </c>
      <c r="AL111" s="7">
        <f t="shared" si="57"/>
        <v>2878.45</v>
      </c>
      <c r="AM111" s="15">
        <f t="shared" si="58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59"/>
        <v>7782.9699999999993</v>
      </c>
      <c r="AW111" s="21">
        <v>200</v>
      </c>
      <c r="AX111" s="21"/>
      <c r="AY111" s="2">
        <v>0</v>
      </c>
      <c r="AZ111" s="2">
        <f t="shared" si="60"/>
        <v>200</v>
      </c>
      <c r="BA111" s="2">
        <f t="shared" si="61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2"/>
        <v>14882.17</v>
      </c>
      <c r="BI111" s="22">
        <f t="shared" si="63"/>
        <v>26832.589999999997</v>
      </c>
    </row>
    <row r="112" spans="1:61" s="29" customFormat="1" ht="23.1" customHeight="1" x14ac:dyDescent="0.35">
      <c r="A112" s="30"/>
      <c r="B112" s="31"/>
      <c r="C112" s="32"/>
      <c r="D112" s="2"/>
      <c r="E112" s="2"/>
      <c r="F112" s="2">
        <f t="shared" si="41"/>
        <v>0</v>
      </c>
      <c r="G112" s="2"/>
      <c r="H112" s="2"/>
      <c r="I112" s="2">
        <f t="shared" si="42"/>
        <v>0</v>
      </c>
      <c r="J112" s="2">
        <f t="shared" si="43"/>
        <v>0</v>
      </c>
      <c r="K112" s="111">
        <f t="shared" si="44"/>
        <v>0</v>
      </c>
      <c r="L112" s="6"/>
      <c r="M112" s="6"/>
      <c r="N112" s="6"/>
      <c r="O112" s="2">
        <f t="shared" si="45"/>
        <v>0</v>
      </c>
      <c r="P112" s="7"/>
      <c r="Q112" s="2">
        <f t="shared" si="46"/>
        <v>0</v>
      </c>
      <c r="R112" s="2">
        <f t="shared" si="47"/>
        <v>0</v>
      </c>
      <c r="S112" s="2">
        <f t="shared" si="48"/>
        <v>0</v>
      </c>
      <c r="T112" s="8">
        <f t="shared" si="49"/>
        <v>0</v>
      </c>
      <c r="U112" s="9">
        <f t="shared" si="50"/>
        <v>0</v>
      </c>
      <c r="V112" s="10">
        <f t="shared" si="51"/>
        <v>0</v>
      </c>
      <c r="W112" s="11">
        <f t="shared" si="52"/>
        <v>0</v>
      </c>
      <c r="X112" s="12"/>
      <c r="Y112" s="12"/>
      <c r="Z112" s="13"/>
      <c r="AA112" s="30"/>
      <c r="AB112" s="14">
        <f t="shared" si="53"/>
        <v>0</v>
      </c>
      <c r="AC112" s="2"/>
      <c r="AD112" s="33"/>
      <c r="AE112" s="2">
        <f t="shared" si="54"/>
        <v>0</v>
      </c>
      <c r="AF112" s="27"/>
      <c r="AG112" s="18">
        <f t="shared" si="55"/>
        <v>0</v>
      </c>
      <c r="AH112" s="19">
        <f t="shared" si="56"/>
        <v>0</v>
      </c>
      <c r="AI112" s="30"/>
      <c r="AJ112" s="31"/>
      <c r="AK112" s="32"/>
      <c r="AL112" s="7">
        <f t="shared" si="57"/>
        <v>0</v>
      </c>
      <c r="AM112" s="15">
        <f t="shared" si="58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59"/>
        <v>0</v>
      </c>
      <c r="AW112" s="21"/>
      <c r="AX112" s="21"/>
      <c r="AY112" s="2"/>
      <c r="AZ112" s="2">
        <f t="shared" si="60"/>
        <v>0</v>
      </c>
      <c r="BA112" s="2">
        <f t="shared" si="61"/>
        <v>0</v>
      </c>
      <c r="BB112" s="2"/>
      <c r="BC112" s="2"/>
      <c r="BD112" s="2"/>
      <c r="BE112" s="2"/>
      <c r="BF112" s="2"/>
      <c r="BG112" s="2"/>
      <c r="BH112" s="8">
        <f t="shared" si="62"/>
        <v>0</v>
      </c>
      <c r="BI112" s="22">
        <f t="shared" si="63"/>
        <v>0</v>
      </c>
    </row>
    <row r="113" spans="1:61" s="29" customFormat="1" ht="23.1" customHeight="1" x14ac:dyDescent="0.35">
      <c r="A113" s="3">
        <v>52</v>
      </c>
      <c r="B113" s="31" t="s">
        <v>142</v>
      </c>
      <c r="C113" s="32" t="s">
        <v>153</v>
      </c>
      <c r="D113" s="2">
        <v>27000</v>
      </c>
      <c r="E113" s="2">
        <v>1512</v>
      </c>
      <c r="F113" s="2">
        <f t="shared" si="41"/>
        <v>28512</v>
      </c>
      <c r="G113" s="2">
        <v>1512</v>
      </c>
      <c r="H113" s="2"/>
      <c r="I113" s="2">
        <f t="shared" si="42"/>
        <v>30024</v>
      </c>
      <c r="J113" s="2">
        <f t="shared" si="43"/>
        <v>30024</v>
      </c>
      <c r="K113" s="111">
        <f t="shared" si="44"/>
        <v>0</v>
      </c>
      <c r="L113" s="6">
        <v>0</v>
      </c>
      <c r="M113" s="6">
        <v>0</v>
      </c>
      <c r="N113" s="6">
        <v>0</v>
      </c>
      <c r="O113" s="2">
        <f t="shared" si="45"/>
        <v>30024</v>
      </c>
      <c r="P113" s="7">
        <v>830.69</v>
      </c>
      <c r="Q113" s="2">
        <f t="shared" si="46"/>
        <v>2702.16</v>
      </c>
      <c r="R113" s="2">
        <f t="shared" si="47"/>
        <v>1200</v>
      </c>
      <c r="S113" s="2">
        <f t="shared" si="48"/>
        <v>750.6</v>
      </c>
      <c r="T113" s="8">
        <f t="shared" si="49"/>
        <v>2200</v>
      </c>
      <c r="U113" s="9">
        <f t="shared" si="50"/>
        <v>7683.45</v>
      </c>
      <c r="V113" s="10">
        <f t="shared" si="51"/>
        <v>11170</v>
      </c>
      <c r="W113" s="11">
        <f t="shared" si="52"/>
        <v>11170.55</v>
      </c>
      <c r="X113" s="12"/>
      <c r="Y113" s="12"/>
      <c r="Z113" s="13"/>
      <c r="AA113" s="3">
        <v>52</v>
      </c>
      <c r="AB113" s="14">
        <f t="shared" si="53"/>
        <v>3602.8799999999997</v>
      </c>
      <c r="AC113" s="15"/>
      <c r="AD113" s="16">
        <v>100</v>
      </c>
      <c r="AE113" s="2">
        <f t="shared" si="54"/>
        <v>750.6</v>
      </c>
      <c r="AF113" s="17">
        <v>200</v>
      </c>
      <c r="AG113" s="18">
        <f t="shared" si="55"/>
        <v>22340.55</v>
      </c>
      <c r="AH113" s="19">
        <f t="shared" si="56"/>
        <v>11170.275</v>
      </c>
      <c r="AI113" s="3">
        <v>52</v>
      </c>
      <c r="AJ113" s="31" t="s">
        <v>142</v>
      </c>
      <c r="AK113" s="32" t="s">
        <v>153</v>
      </c>
      <c r="AL113" s="7">
        <f t="shared" si="57"/>
        <v>830.69</v>
      </c>
      <c r="AM113" s="15">
        <f t="shared" si="58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2702.16</v>
      </c>
      <c r="AW113" s="21">
        <v>200</v>
      </c>
      <c r="AX113" s="21">
        <v>1000</v>
      </c>
      <c r="AY113" s="2"/>
      <c r="AZ113" s="2">
        <f t="shared" si="60"/>
        <v>1200</v>
      </c>
      <c r="BA113" s="2">
        <f t="shared" si="61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2"/>
        <v>2200</v>
      </c>
      <c r="BI113" s="22">
        <f t="shared" si="63"/>
        <v>7683.4500000000007</v>
      </c>
    </row>
    <row r="114" spans="1:61" s="29" customFormat="1" ht="23.1" customHeight="1" x14ac:dyDescent="0.35">
      <c r="A114" s="3"/>
      <c r="B114" s="31"/>
      <c r="C114" s="32" t="s">
        <v>163</v>
      </c>
      <c r="D114" s="2"/>
      <c r="E114" s="2"/>
      <c r="F114" s="2">
        <f t="shared" si="41"/>
        <v>0</v>
      </c>
      <c r="G114" s="2"/>
      <c r="H114" s="2"/>
      <c r="I114" s="2">
        <f t="shared" si="42"/>
        <v>0</v>
      </c>
      <c r="J114" s="2">
        <f t="shared" si="43"/>
        <v>0</v>
      </c>
      <c r="K114" s="111">
        <f t="shared" si="44"/>
        <v>0</v>
      </c>
      <c r="L114" s="6"/>
      <c r="M114" s="6"/>
      <c r="N114" s="6"/>
      <c r="O114" s="2">
        <f t="shared" si="45"/>
        <v>0</v>
      </c>
      <c r="P114" s="7"/>
      <c r="Q114" s="2">
        <f t="shared" si="46"/>
        <v>0</v>
      </c>
      <c r="R114" s="2">
        <f t="shared" si="47"/>
        <v>0</v>
      </c>
      <c r="S114" s="2">
        <f t="shared" si="48"/>
        <v>0</v>
      </c>
      <c r="T114" s="8">
        <f t="shared" si="49"/>
        <v>0</v>
      </c>
      <c r="U114" s="9">
        <f t="shared" si="50"/>
        <v>0</v>
      </c>
      <c r="V114" s="10">
        <f t="shared" si="51"/>
        <v>0</v>
      </c>
      <c r="W114" s="11">
        <f t="shared" si="52"/>
        <v>0</v>
      </c>
      <c r="X114" s="12"/>
      <c r="Y114" s="12"/>
      <c r="Z114" s="13"/>
      <c r="AA114" s="3"/>
      <c r="AB114" s="14">
        <f t="shared" si="53"/>
        <v>0</v>
      </c>
      <c r="AC114" s="15"/>
      <c r="AD114" s="16"/>
      <c r="AE114" s="2">
        <f t="shared" si="54"/>
        <v>0</v>
      </c>
      <c r="AF114" s="27"/>
      <c r="AG114" s="18">
        <f t="shared" si="55"/>
        <v>0</v>
      </c>
      <c r="AH114" s="19">
        <f t="shared" si="56"/>
        <v>0</v>
      </c>
      <c r="AI114" s="3"/>
      <c r="AJ114" s="31"/>
      <c r="AK114" s="32" t="s">
        <v>163</v>
      </c>
      <c r="AL114" s="7">
        <f t="shared" si="57"/>
        <v>0</v>
      </c>
      <c r="AM114" s="15">
        <f t="shared" si="58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0</v>
      </c>
      <c r="AW114" s="21"/>
      <c r="AX114" s="21"/>
      <c r="AY114" s="2"/>
      <c r="AZ114" s="2">
        <f t="shared" si="60"/>
        <v>0</v>
      </c>
      <c r="BA114" s="2">
        <f t="shared" si="61"/>
        <v>0</v>
      </c>
      <c r="BB114" s="2"/>
      <c r="BC114" s="2"/>
      <c r="BD114" s="2"/>
      <c r="BE114" s="2"/>
      <c r="BF114" s="2"/>
      <c r="BG114" s="2"/>
      <c r="BH114" s="8">
        <f t="shared" si="62"/>
        <v>0</v>
      </c>
      <c r="BI114" s="22">
        <f t="shared" si="63"/>
        <v>0</v>
      </c>
    </row>
    <row r="115" spans="1:61" s="29" customFormat="1" ht="24.75" customHeight="1" x14ac:dyDescent="0.35">
      <c r="A115" s="3">
        <v>53</v>
      </c>
      <c r="B115" s="28" t="s">
        <v>66</v>
      </c>
      <c r="C115" s="25" t="s">
        <v>112</v>
      </c>
      <c r="D115" s="2">
        <v>19744</v>
      </c>
      <c r="E115" s="2">
        <v>790</v>
      </c>
      <c r="F115" s="2">
        <f t="shared" si="41"/>
        <v>20534</v>
      </c>
      <c r="G115" s="2">
        <v>914</v>
      </c>
      <c r="H115" s="2">
        <v>0</v>
      </c>
      <c r="I115" s="2">
        <f t="shared" si="42"/>
        <v>21448</v>
      </c>
      <c r="J115" s="2">
        <f t="shared" si="43"/>
        <v>21448</v>
      </c>
      <c r="K115" s="111">
        <f t="shared" si="44"/>
        <v>1729.68</v>
      </c>
      <c r="L115" s="6">
        <v>2</v>
      </c>
      <c r="M115" s="6">
        <v>4</v>
      </c>
      <c r="N115" s="6">
        <v>0</v>
      </c>
      <c r="O115" s="2">
        <f>J115-K115</f>
        <v>19718.32</v>
      </c>
      <c r="P115" s="7">
        <v>0</v>
      </c>
      <c r="Q115" s="2">
        <f t="shared" si="46"/>
        <v>3995.33</v>
      </c>
      <c r="R115" s="2">
        <f t="shared" si="47"/>
        <v>200</v>
      </c>
      <c r="S115" s="2">
        <f t="shared" si="48"/>
        <v>536.20000000000005</v>
      </c>
      <c r="T115" s="8">
        <f t="shared" si="49"/>
        <v>200</v>
      </c>
      <c r="U115" s="9">
        <f t="shared" si="50"/>
        <v>4931.53</v>
      </c>
      <c r="V115" s="10">
        <f t="shared" si="51"/>
        <v>7393</v>
      </c>
      <c r="W115" s="11">
        <f t="shared" si="52"/>
        <v>7393.7900000000009</v>
      </c>
      <c r="X115" s="12"/>
      <c r="Y115" s="12"/>
      <c r="Z115" s="13">
        <f t="shared" ref="Z115" si="76">ROUND(V115+W115,2)</f>
        <v>14786.79</v>
      </c>
      <c r="AA115" s="3">
        <v>53</v>
      </c>
      <c r="AB115" s="14">
        <f t="shared" si="53"/>
        <v>2573.7599999999998</v>
      </c>
      <c r="AC115" s="15">
        <v>0</v>
      </c>
      <c r="AD115" s="16">
        <v>100</v>
      </c>
      <c r="AE115" s="2">
        <f t="shared" si="54"/>
        <v>536.20000000000005</v>
      </c>
      <c r="AF115" s="17">
        <v>200</v>
      </c>
      <c r="AG115" s="18">
        <f t="shared" si="55"/>
        <v>14786.79</v>
      </c>
      <c r="AH115" s="19">
        <f t="shared" si="56"/>
        <v>7393.3950000000004</v>
      </c>
      <c r="AI115" s="3">
        <v>53</v>
      </c>
      <c r="AJ115" s="28" t="s">
        <v>66</v>
      </c>
      <c r="AK115" s="25" t="s">
        <v>112</v>
      </c>
      <c r="AL115" s="7">
        <f t="shared" si="57"/>
        <v>0</v>
      </c>
      <c r="AM115" s="15">
        <f t="shared" si="58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/>
      <c r="AU115" s="2">
        <v>655.56</v>
      </c>
      <c r="AV115" s="2">
        <f t="shared" si="59"/>
        <v>3995.33</v>
      </c>
      <c r="AW115" s="21">
        <v>200</v>
      </c>
      <c r="AX115" s="21"/>
      <c r="AY115" s="2">
        <v>0</v>
      </c>
      <c r="AZ115" s="2">
        <f t="shared" si="60"/>
        <v>200</v>
      </c>
      <c r="BA115" s="2">
        <f t="shared" si="61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2"/>
        <v>200</v>
      </c>
      <c r="BI115" s="22">
        <f t="shared" si="63"/>
        <v>4931.53</v>
      </c>
    </row>
    <row r="116" spans="1:61" s="29" customFormat="1" ht="23.1" customHeight="1" x14ac:dyDescent="0.35">
      <c r="A116" s="3"/>
      <c r="B116" s="31"/>
      <c r="C116" s="32"/>
      <c r="D116" s="2"/>
      <c r="E116" s="2"/>
      <c r="F116" s="2">
        <f t="shared" si="41"/>
        <v>0</v>
      </c>
      <c r="G116" s="2"/>
      <c r="H116" s="2"/>
      <c r="I116" s="2">
        <f t="shared" si="42"/>
        <v>0</v>
      </c>
      <c r="J116" s="2">
        <f t="shared" si="43"/>
        <v>0</v>
      </c>
      <c r="K116" s="111">
        <f t="shared" si="44"/>
        <v>0</v>
      </c>
      <c r="L116" s="6"/>
      <c r="M116" s="6"/>
      <c r="N116" s="6"/>
      <c r="O116" s="2">
        <f t="shared" si="45"/>
        <v>0</v>
      </c>
      <c r="P116" s="7"/>
      <c r="Q116" s="2">
        <f t="shared" si="46"/>
        <v>0</v>
      </c>
      <c r="R116" s="2">
        <f t="shared" si="47"/>
        <v>0</v>
      </c>
      <c r="S116" s="2">
        <f t="shared" si="48"/>
        <v>0</v>
      </c>
      <c r="T116" s="8">
        <f t="shared" si="49"/>
        <v>0</v>
      </c>
      <c r="U116" s="9">
        <f t="shared" si="50"/>
        <v>0</v>
      </c>
      <c r="V116" s="10">
        <f t="shared" si="51"/>
        <v>0</v>
      </c>
      <c r="W116" s="11">
        <f t="shared" si="52"/>
        <v>0</v>
      </c>
      <c r="X116" s="12"/>
      <c r="Y116" s="12"/>
      <c r="Z116" s="13"/>
      <c r="AA116" s="3"/>
      <c r="AB116" s="14">
        <f t="shared" si="53"/>
        <v>0</v>
      </c>
      <c r="AC116" s="2"/>
      <c r="AD116" s="16"/>
      <c r="AE116" s="2">
        <f t="shared" si="54"/>
        <v>0</v>
      </c>
      <c r="AF116" s="27"/>
      <c r="AG116" s="18">
        <f t="shared" si="55"/>
        <v>0</v>
      </c>
      <c r="AH116" s="19">
        <f t="shared" si="56"/>
        <v>0</v>
      </c>
      <c r="AI116" s="3"/>
      <c r="AJ116" s="31"/>
      <c r="AK116" s="32"/>
      <c r="AL116" s="7">
        <f t="shared" si="57"/>
        <v>0</v>
      </c>
      <c r="AM116" s="15">
        <f t="shared" si="58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59"/>
        <v>0</v>
      </c>
      <c r="AW116" s="21"/>
      <c r="AX116" s="21"/>
      <c r="AY116" s="2"/>
      <c r="AZ116" s="2">
        <f t="shared" si="60"/>
        <v>0</v>
      </c>
      <c r="BA116" s="2">
        <f t="shared" si="61"/>
        <v>0</v>
      </c>
      <c r="BB116" s="2"/>
      <c r="BC116" s="2"/>
      <c r="BD116" s="2"/>
      <c r="BE116" s="2"/>
      <c r="BF116" s="2"/>
      <c r="BG116" s="2"/>
      <c r="BH116" s="8">
        <f t="shared" si="62"/>
        <v>0</v>
      </c>
      <c r="BI116" s="22">
        <f t="shared" si="63"/>
        <v>0</v>
      </c>
    </row>
    <row r="117" spans="1:61" s="29" customFormat="1" ht="23.1" customHeight="1" x14ac:dyDescent="0.35">
      <c r="A117" s="3">
        <v>54</v>
      </c>
      <c r="B117" s="31" t="s">
        <v>152</v>
      </c>
      <c r="C117" s="32" t="s">
        <v>167</v>
      </c>
      <c r="D117" s="2">
        <v>14678</v>
      </c>
      <c r="E117" s="2">
        <v>587</v>
      </c>
      <c r="F117" s="2">
        <f t="shared" si="41"/>
        <v>15265</v>
      </c>
      <c r="G117" s="2">
        <v>587</v>
      </c>
      <c r="H117" s="2"/>
      <c r="I117" s="2">
        <f t="shared" si="42"/>
        <v>15852</v>
      </c>
      <c r="J117" s="2">
        <f t="shared" si="43"/>
        <v>15852</v>
      </c>
      <c r="K117" s="111">
        <f t="shared" si="44"/>
        <v>0</v>
      </c>
      <c r="L117" s="6">
        <v>0</v>
      </c>
      <c r="M117" s="6">
        <v>0</v>
      </c>
      <c r="N117" s="6">
        <v>0</v>
      </c>
      <c r="O117" s="2">
        <f t="shared" si="45"/>
        <v>15852</v>
      </c>
      <c r="P117" s="7"/>
      <c r="Q117" s="2">
        <f t="shared" si="46"/>
        <v>3395.62</v>
      </c>
      <c r="R117" s="2">
        <f t="shared" si="47"/>
        <v>200</v>
      </c>
      <c r="S117" s="2">
        <f t="shared" si="48"/>
        <v>396.3</v>
      </c>
      <c r="T117" s="8">
        <f t="shared" si="49"/>
        <v>5621.19</v>
      </c>
      <c r="U117" s="9">
        <f t="shared" si="50"/>
        <v>9613.11</v>
      </c>
      <c r="V117" s="10">
        <f t="shared" si="51"/>
        <v>3119</v>
      </c>
      <c r="W117" s="11">
        <f t="shared" si="52"/>
        <v>3119.8899999999994</v>
      </c>
      <c r="X117" s="12"/>
      <c r="Y117" s="12"/>
      <c r="Z117" s="13"/>
      <c r="AA117" s="3">
        <v>54</v>
      </c>
      <c r="AB117" s="14">
        <f t="shared" si="53"/>
        <v>1902.24</v>
      </c>
      <c r="AC117" s="15"/>
      <c r="AD117" s="2">
        <v>100</v>
      </c>
      <c r="AE117" s="2">
        <f t="shared" si="54"/>
        <v>396.3</v>
      </c>
      <c r="AF117" s="17">
        <v>200</v>
      </c>
      <c r="AG117" s="18">
        <f t="shared" si="55"/>
        <v>6238.8899999999994</v>
      </c>
      <c r="AH117" s="19">
        <f t="shared" si="56"/>
        <v>3119.4449999999997</v>
      </c>
      <c r="AI117" s="3">
        <v>54</v>
      </c>
      <c r="AJ117" s="31" t="s">
        <v>152</v>
      </c>
      <c r="AK117" s="32" t="s">
        <v>167</v>
      </c>
      <c r="AL117" s="7">
        <f t="shared" si="57"/>
        <v>0</v>
      </c>
      <c r="AM117" s="15">
        <f t="shared" si="58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59"/>
        <v>3395.62</v>
      </c>
      <c r="AW117" s="21">
        <v>200</v>
      </c>
      <c r="AX117" s="21"/>
      <c r="AY117" s="2"/>
      <c r="AZ117" s="2">
        <f t="shared" si="60"/>
        <v>200</v>
      </c>
      <c r="BA117" s="2">
        <f t="shared" si="61"/>
        <v>396.3</v>
      </c>
      <c r="BB117" s="2"/>
      <c r="BC117" s="2">
        <v>5366.48</v>
      </c>
      <c r="BD117" s="2"/>
      <c r="BE117" s="2">
        <v>254.71</v>
      </c>
      <c r="BF117" s="2"/>
      <c r="BG117" s="2"/>
      <c r="BH117" s="8">
        <f t="shared" si="62"/>
        <v>5621.19</v>
      </c>
      <c r="BI117" s="22">
        <f t="shared" si="63"/>
        <v>9613.11</v>
      </c>
    </row>
    <row r="118" spans="1:61" s="29" customFormat="1" ht="23.1" customHeight="1" x14ac:dyDescent="0.35">
      <c r="A118" s="30"/>
      <c r="B118" s="31"/>
      <c r="C118" s="32" t="s">
        <v>25</v>
      </c>
      <c r="D118" s="2"/>
      <c r="E118" s="2"/>
      <c r="F118" s="2">
        <f t="shared" si="41"/>
        <v>0</v>
      </c>
      <c r="G118" s="2"/>
      <c r="H118" s="2"/>
      <c r="I118" s="2">
        <f t="shared" si="42"/>
        <v>0</v>
      </c>
      <c r="J118" s="2">
        <f t="shared" si="43"/>
        <v>0</v>
      </c>
      <c r="K118" s="111">
        <f t="shared" si="44"/>
        <v>0</v>
      </c>
      <c r="L118" s="6"/>
      <c r="M118" s="6"/>
      <c r="N118" s="6"/>
      <c r="O118" s="2">
        <f t="shared" si="45"/>
        <v>0</v>
      </c>
      <c r="P118" s="7"/>
      <c r="Q118" s="2">
        <f t="shared" si="46"/>
        <v>0</v>
      </c>
      <c r="R118" s="2">
        <f t="shared" si="47"/>
        <v>0</v>
      </c>
      <c r="S118" s="2">
        <f t="shared" si="48"/>
        <v>0</v>
      </c>
      <c r="T118" s="8">
        <f t="shared" si="49"/>
        <v>0</v>
      </c>
      <c r="U118" s="9">
        <f t="shared" si="50"/>
        <v>0</v>
      </c>
      <c r="V118" s="10">
        <f t="shared" si="51"/>
        <v>0</v>
      </c>
      <c r="W118" s="11">
        <f t="shared" si="52"/>
        <v>0</v>
      </c>
      <c r="X118" s="12"/>
      <c r="Y118" s="12"/>
      <c r="Z118" s="13"/>
      <c r="AA118" s="30"/>
      <c r="AB118" s="14">
        <f t="shared" si="53"/>
        <v>0</v>
      </c>
      <c r="AC118" s="15"/>
      <c r="AD118" s="2">
        <f>J118*1%</f>
        <v>0</v>
      </c>
      <c r="AE118" s="2">
        <f t="shared" si="54"/>
        <v>0</v>
      </c>
      <c r="AF118" s="27"/>
      <c r="AG118" s="18">
        <f t="shared" si="55"/>
        <v>0</v>
      </c>
      <c r="AH118" s="19">
        <f t="shared" si="56"/>
        <v>0</v>
      </c>
      <c r="AI118" s="30"/>
      <c r="AJ118" s="31"/>
      <c r="AK118" s="32" t="s">
        <v>25</v>
      </c>
      <c r="AL118" s="7">
        <f t="shared" si="57"/>
        <v>0</v>
      </c>
      <c r="AM118" s="15">
        <f t="shared" si="58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59"/>
        <v>0</v>
      </c>
      <c r="AW118" s="21"/>
      <c r="AX118" s="21"/>
      <c r="AY118" s="2"/>
      <c r="AZ118" s="2">
        <f t="shared" si="60"/>
        <v>0</v>
      </c>
      <c r="BA118" s="2">
        <f t="shared" si="61"/>
        <v>0</v>
      </c>
      <c r="BB118" s="2"/>
      <c r="BC118" s="2"/>
      <c r="BD118" s="2"/>
      <c r="BE118" s="2"/>
      <c r="BF118" s="2"/>
      <c r="BG118" s="2"/>
      <c r="BH118" s="8">
        <f t="shared" si="62"/>
        <v>0</v>
      </c>
      <c r="BI118" s="22">
        <f t="shared" si="63"/>
        <v>0</v>
      </c>
    </row>
    <row r="119" spans="1:61" s="29" customFormat="1" ht="23.1" customHeight="1" x14ac:dyDescent="0.35">
      <c r="A119" s="3">
        <v>55</v>
      </c>
      <c r="B119" s="4" t="s">
        <v>67</v>
      </c>
      <c r="C119" s="25" t="s">
        <v>46</v>
      </c>
      <c r="D119" s="2">
        <v>14678</v>
      </c>
      <c r="E119" s="2">
        <v>587</v>
      </c>
      <c r="F119" s="2">
        <f t="shared" si="41"/>
        <v>15265</v>
      </c>
      <c r="G119" s="2">
        <v>587</v>
      </c>
      <c r="H119" s="2">
        <v>0</v>
      </c>
      <c r="I119" s="2">
        <f t="shared" si="42"/>
        <v>15852</v>
      </c>
      <c r="J119" s="2">
        <f t="shared" si="43"/>
        <v>15852</v>
      </c>
      <c r="K119" s="111">
        <f t="shared" si="44"/>
        <v>0</v>
      </c>
      <c r="L119" s="6">
        <v>0</v>
      </c>
      <c r="M119" s="6">
        <v>0</v>
      </c>
      <c r="N119" s="6">
        <v>0</v>
      </c>
      <c r="O119" s="2">
        <f t="shared" si="45"/>
        <v>15852</v>
      </c>
      <c r="P119" s="7">
        <v>0</v>
      </c>
      <c r="Q119" s="2">
        <f t="shared" si="46"/>
        <v>3335.9799999999996</v>
      </c>
      <c r="R119" s="2">
        <f t="shared" si="47"/>
        <v>200</v>
      </c>
      <c r="S119" s="2">
        <f t="shared" si="48"/>
        <v>396.3</v>
      </c>
      <c r="T119" s="8">
        <f t="shared" si="49"/>
        <v>6919.72</v>
      </c>
      <c r="U119" s="9">
        <f t="shared" si="50"/>
        <v>10852</v>
      </c>
      <c r="V119" s="10">
        <f t="shared" si="51"/>
        <v>2500</v>
      </c>
      <c r="W119" s="11">
        <f t="shared" si="52"/>
        <v>2500</v>
      </c>
      <c r="X119" s="12"/>
      <c r="Y119" s="12"/>
      <c r="Z119" s="13">
        <f t="shared" ref="Z119:Z123" si="77">ROUND(V119+W119,2)</f>
        <v>5000</v>
      </c>
      <c r="AA119" s="3">
        <v>55</v>
      </c>
      <c r="AB119" s="14">
        <f t="shared" si="53"/>
        <v>1902.24</v>
      </c>
      <c r="AC119" s="15">
        <v>0</v>
      </c>
      <c r="AD119" s="16">
        <v>100</v>
      </c>
      <c r="AE119" s="2">
        <f t="shared" si="54"/>
        <v>396.3</v>
      </c>
      <c r="AF119" s="17">
        <v>200</v>
      </c>
      <c r="AG119" s="18">
        <f t="shared" si="55"/>
        <v>5000</v>
      </c>
      <c r="AH119" s="19">
        <f t="shared" si="56"/>
        <v>2500</v>
      </c>
      <c r="AI119" s="3">
        <v>55</v>
      </c>
      <c r="AJ119" s="4" t="s">
        <v>67</v>
      </c>
      <c r="AK119" s="25" t="s">
        <v>46</v>
      </c>
      <c r="AL119" s="7">
        <f t="shared" si="57"/>
        <v>0</v>
      </c>
      <c r="AM119" s="15">
        <f t="shared" si="58"/>
        <v>1426.6799999999998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59"/>
        <v>3335.9799999999996</v>
      </c>
      <c r="AW119" s="21">
        <v>200</v>
      </c>
      <c r="AX119" s="21"/>
      <c r="AY119" s="2">
        <v>0</v>
      </c>
      <c r="AZ119" s="2">
        <f t="shared" si="60"/>
        <v>200</v>
      </c>
      <c r="BA119" s="2">
        <f t="shared" si="61"/>
        <v>396.3</v>
      </c>
      <c r="BB119" s="2"/>
      <c r="BC119" s="2">
        <v>3156.75</v>
      </c>
      <c r="BD119" s="16">
        <v>3258.86</v>
      </c>
      <c r="BE119" s="2">
        <v>504.11</v>
      </c>
      <c r="BF119" s="2"/>
      <c r="BG119" s="2">
        <v>0</v>
      </c>
      <c r="BH119" s="8">
        <f t="shared" si="62"/>
        <v>6919.72</v>
      </c>
      <c r="BI119" s="22">
        <f t="shared" si="63"/>
        <v>10852</v>
      </c>
    </row>
    <row r="120" spans="1:61" s="29" customFormat="1" ht="23.1" customHeight="1" x14ac:dyDescent="0.35">
      <c r="A120" s="3"/>
      <c r="B120" s="4"/>
      <c r="C120" s="25"/>
      <c r="D120" s="2"/>
      <c r="E120" s="2"/>
      <c r="F120" s="2">
        <f t="shared" si="41"/>
        <v>0</v>
      </c>
      <c r="G120" s="2"/>
      <c r="H120" s="2"/>
      <c r="I120" s="2">
        <f t="shared" si="42"/>
        <v>0</v>
      </c>
      <c r="J120" s="2">
        <f t="shared" si="43"/>
        <v>0</v>
      </c>
      <c r="K120" s="111">
        <f t="shared" si="44"/>
        <v>0</v>
      </c>
      <c r="L120" s="6"/>
      <c r="M120" s="6"/>
      <c r="N120" s="6"/>
      <c r="O120" s="2">
        <f t="shared" si="45"/>
        <v>0</v>
      </c>
      <c r="P120" s="7"/>
      <c r="Q120" s="2">
        <f t="shared" si="46"/>
        <v>0</v>
      </c>
      <c r="R120" s="2">
        <f t="shared" si="47"/>
        <v>0</v>
      </c>
      <c r="S120" s="2">
        <f t="shared" si="48"/>
        <v>0</v>
      </c>
      <c r="T120" s="8">
        <f t="shared" si="49"/>
        <v>0</v>
      </c>
      <c r="U120" s="9">
        <f t="shared" si="50"/>
        <v>0</v>
      </c>
      <c r="V120" s="10">
        <f t="shared" si="51"/>
        <v>0</v>
      </c>
      <c r="W120" s="11">
        <f t="shared" si="52"/>
        <v>0</v>
      </c>
      <c r="X120" s="12"/>
      <c r="Y120" s="12"/>
      <c r="Z120" s="13"/>
      <c r="AA120" s="3"/>
      <c r="AB120" s="14">
        <f t="shared" si="53"/>
        <v>0</v>
      </c>
      <c r="AC120" s="15"/>
      <c r="AD120" s="33"/>
      <c r="AE120" s="2">
        <f t="shared" si="54"/>
        <v>0</v>
      </c>
      <c r="AF120" s="27"/>
      <c r="AG120" s="18">
        <f t="shared" si="55"/>
        <v>0</v>
      </c>
      <c r="AH120" s="19">
        <f t="shared" si="56"/>
        <v>0</v>
      </c>
      <c r="AI120" s="3"/>
      <c r="AJ120" s="4"/>
      <c r="AK120" s="25"/>
      <c r="AL120" s="7">
        <f t="shared" si="57"/>
        <v>0</v>
      </c>
      <c r="AM120" s="15">
        <f t="shared" si="58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59"/>
        <v>0</v>
      </c>
      <c r="AW120" s="21"/>
      <c r="AX120" s="21"/>
      <c r="AY120" s="2"/>
      <c r="AZ120" s="2">
        <f t="shared" si="60"/>
        <v>0</v>
      </c>
      <c r="BA120" s="2">
        <f t="shared" si="61"/>
        <v>0</v>
      </c>
      <c r="BB120" s="2"/>
      <c r="BC120" s="2"/>
      <c r="BD120" s="16"/>
      <c r="BE120" s="2"/>
      <c r="BF120" s="2"/>
      <c r="BG120" s="2"/>
      <c r="BH120" s="8">
        <f t="shared" si="62"/>
        <v>0</v>
      </c>
      <c r="BI120" s="22">
        <f t="shared" si="63"/>
        <v>0</v>
      </c>
    </row>
    <row r="121" spans="1:61" s="29" customFormat="1" ht="23.1" customHeight="1" x14ac:dyDescent="0.35">
      <c r="A121" s="3">
        <v>56</v>
      </c>
      <c r="B121" s="67" t="s">
        <v>126</v>
      </c>
      <c r="C121" s="68" t="s">
        <v>127</v>
      </c>
      <c r="D121" s="2">
        <v>15586</v>
      </c>
      <c r="E121" s="2">
        <v>623</v>
      </c>
      <c r="F121" s="2">
        <f t="shared" si="41"/>
        <v>16209</v>
      </c>
      <c r="G121" s="2">
        <v>624</v>
      </c>
      <c r="H121" s="2">
        <v>0</v>
      </c>
      <c r="I121" s="2">
        <f t="shared" si="42"/>
        <v>16833</v>
      </c>
      <c r="J121" s="2">
        <f t="shared" si="43"/>
        <v>16833</v>
      </c>
      <c r="K121" s="111">
        <f t="shared" si="44"/>
        <v>0</v>
      </c>
      <c r="L121" s="6">
        <v>0</v>
      </c>
      <c r="M121" s="6">
        <v>0</v>
      </c>
      <c r="N121" s="6">
        <v>0</v>
      </c>
      <c r="O121" s="2">
        <f t="shared" si="45"/>
        <v>16833</v>
      </c>
      <c r="P121" s="7">
        <v>0</v>
      </c>
      <c r="Q121" s="2">
        <f t="shared" si="46"/>
        <v>5200.66</v>
      </c>
      <c r="R121" s="2">
        <f t="shared" si="47"/>
        <v>200</v>
      </c>
      <c r="S121" s="2">
        <f t="shared" si="48"/>
        <v>420.82</v>
      </c>
      <c r="T121" s="8">
        <f t="shared" si="49"/>
        <v>6011.52</v>
      </c>
      <c r="U121" s="9">
        <f t="shared" si="50"/>
        <v>11833</v>
      </c>
      <c r="V121" s="10">
        <f t="shared" si="51"/>
        <v>2500</v>
      </c>
      <c r="W121" s="11">
        <f t="shared" si="52"/>
        <v>2500</v>
      </c>
      <c r="X121" s="12"/>
      <c r="Y121" s="12"/>
      <c r="Z121" s="13">
        <f t="shared" ref="Z121" si="78">ROUND(V121+W121,2)</f>
        <v>5000</v>
      </c>
      <c r="AA121" s="3">
        <v>56</v>
      </c>
      <c r="AB121" s="14">
        <f t="shared" si="53"/>
        <v>2019.96</v>
      </c>
      <c r="AC121" s="15">
        <v>0</v>
      </c>
      <c r="AD121" s="16">
        <v>100</v>
      </c>
      <c r="AE121" s="2">
        <f t="shared" si="54"/>
        <v>420.83</v>
      </c>
      <c r="AF121" s="17">
        <v>200</v>
      </c>
      <c r="AG121" s="18">
        <f t="shared" si="55"/>
        <v>5000</v>
      </c>
      <c r="AH121" s="19">
        <f t="shared" si="56"/>
        <v>2500</v>
      </c>
      <c r="AI121" s="3">
        <v>56</v>
      </c>
      <c r="AJ121" s="67" t="s">
        <v>126</v>
      </c>
      <c r="AK121" s="68" t="s">
        <v>127</v>
      </c>
      <c r="AL121" s="7">
        <f t="shared" si="57"/>
        <v>0</v>
      </c>
      <c r="AM121" s="15">
        <f t="shared" si="58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59"/>
        <v>5200.66</v>
      </c>
      <c r="AW121" s="21">
        <v>200</v>
      </c>
      <c r="AX121" s="21"/>
      <c r="AY121" s="2">
        <v>0</v>
      </c>
      <c r="AZ121" s="2">
        <f t="shared" si="60"/>
        <v>200</v>
      </c>
      <c r="BA121" s="2">
        <f t="shared" si="61"/>
        <v>420.82</v>
      </c>
      <c r="BB121" s="2"/>
      <c r="BC121" s="2">
        <v>2667.15</v>
      </c>
      <c r="BD121" s="16">
        <v>3244.37</v>
      </c>
      <c r="BE121" s="2">
        <v>100</v>
      </c>
      <c r="BF121" s="2"/>
      <c r="BG121" s="2">
        <v>0</v>
      </c>
      <c r="BH121" s="8">
        <f t="shared" si="62"/>
        <v>6011.52</v>
      </c>
      <c r="BI121" s="22">
        <f t="shared" si="63"/>
        <v>11833</v>
      </c>
    </row>
    <row r="122" spans="1:61" s="29" customFormat="1" ht="23.1" customHeight="1" x14ac:dyDescent="0.35">
      <c r="A122" s="3"/>
      <c r="B122" s="31"/>
      <c r="C122" s="32"/>
      <c r="D122" s="2"/>
      <c r="E122" s="2"/>
      <c r="F122" s="2">
        <f t="shared" si="41"/>
        <v>0</v>
      </c>
      <c r="G122" s="2"/>
      <c r="H122" s="2"/>
      <c r="I122" s="2">
        <f t="shared" si="42"/>
        <v>0</v>
      </c>
      <c r="J122" s="2">
        <f t="shared" si="43"/>
        <v>0</v>
      </c>
      <c r="K122" s="111">
        <f t="shared" si="44"/>
        <v>0</v>
      </c>
      <c r="L122" s="6"/>
      <c r="M122" s="6"/>
      <c r="N122" s="6"/>
      <c r="O122" s="2">
        <f t="shared" si="45"/>
        <v>0</v>
      </c>
      <c r="P122" s="7"/>
      <c r="Q122" s="2">
        <f t="shared" si="46"/>
        <v>0</v>
      </c>
      <c r="R122" s="2">
        <f t="shared" si="47"/>
        <v>0</v>
      </c>
      <c r="S122" s="2">
        <f t="shared" si="48"/>
        <v>0</v>
      </c>
      <c r="T122" s="8">
        <f t="shared" si="49"/>
        <v>0</v>
      </c>
      <c r="U122" s="9">
        <f t="shared" si="50"/>
        <v>0</v>
      </c>
      <c r="V122" s="10">
        <f t="shared" si="51"/>
        <v>0</v>
      </c>
      <c r="W122" s="11">
        <f t="shared" si="52"/>
        <v>0</v>
      </c>
      <c r="X122" s="12"/>
      <c r="Y122" s="12"/>
      <c r="Z122" s="13"/>
      <c r="AA122" s="3"/>
      <c r="AB122" s="14">
        <f t="shared" si="53"/>
        <v>0</v>
      </c>
      <c r="AC122" s="2"/>
      <c r="AD122" s="33"/>
      <c r="AE122" s="2">
        <f t="shared" si="54"/>
        <v>0</v>
      </c>
      <c r="AF122" s="27"/>
      <c r="AG122" s="18">
        <f t="shared" si="55"/>
        <v>0</v>
      </c>
      <c r="AH122" s="19">
        <f t="shared" si="56"/>
        <v>0</v>
      </c>
      <c r="AI122" s="3"/>
      <c r="AJ122" s="31"/>
      <c r="AK122" s="32"/>
      <c r="AL122" s="7">
        <f t="shared" si="57"/>
        <v>0</v>
      </c>
      <c r="AM122" s="15">
        <f t="shared" si="58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59"/>
        <v>0</v>
      </c>
      <c r="AW122" s="21"/>
      <c r="AX122" s="21"/>
      <c r="AY122" s="2"/>
      <c r="AZ122" s="2">
        <f t="shared" si="60"/>
        <v>0</v>
      </c>
      <c r="BA122" s="2">
        <f t="shared" si="61"/>
        <v>0</v>
      </c>
      <c r="BB122" s="2"/>
      <c r="BC122" s="2"/>
      <c r="BD122" s="2"/>
      <c r="BE122" s="2"/>
      <c r="BF122" s="2"/>
      <c r="BG122" s="2"/>
      <c r="BH122" s="8">
        <f t="shared" si="62"/>
        <v>0</v>
      </c>
      <c r="BI122" s="22">
        <f t="shared" si="63"/>
        <v>0</v>
      </c>
    </row>
    <row r="123" spans="1:61" s="29" customFormat="1" ht="23.1" customHeight="1" x14ac:dyDescent="0.35">
      <c r="A123" s="3">
        <v>57</v>
      </c>
      <c r="B123" s="28" t="s">
        <v>68</v>
      </c>
      <c r="C123" s="25" t="s">
        <v>46</v>
      </c>
      <c r="D123" s="2">
        <v>15136</v>
      </c>
      <c r="E123" s="2">
        <v>605</v>
      </c>
      <c r="F123" s="2">
        <f t="shared" si="41"/>
        <v>15741</v>
      </c>
      <c r="G123" s="2">
        <v>588</v>
      </c>
      <c r="H123" s="2">
        <v>0</v>
      </c>
      <c r="I123" s="2">
        <f t="shared" si="42"/>
        <v>16329</v>
      </c>
      <c r="J123" s="2">
        <f t="shared" si="43"/>
        <v>16329</v>
      </c>
      <c r="K123" s="111">
        <f t="shared" si="44"/>
        <v>0</v>
      </c>
      <c r="L123" s="6">
        <v>0</v>
      </c>
      <c r="M123" s="6">
        <v>0</v>
      </c>
      <c r="N123" s="6">
        <v>0</v>
      </c>
      <c r="O123" s="2">
        <f>J123-K123</f>
        <v>16329</v>
      </c>
      <c r="P123" s="7">
        <v>0</v>
      </c>
      <c r="Q123" s="2">
        <f t="shared" si="46"/>
        <v>4930.3900000000003</v>
      </c>
      <c r="R123" s="2">
        <f t="shared" si="47"/>
        <v>1581.78</v>
      </c>
      <c r="S123" s="2">
        <f t="shared" si="48"/>
        <v>408.22</v>
      </c>
      <c r="T123" s="8">
        <f t="shared" si="49"/>
        <v>4408.6099999999997</v>
      </c>
      <c r="U123" s="9">
        <f t="shared" si="50"/>
        <v>11329</v>
      </c>
      <c r="V123" s="10">
        <f t="shared" si="51"/>
        <v>2500</v>
      </c>
      <c r="W123" s="11">
        <f t="shared" si="52"/>
        <v>2500</v>
      </c>
      <c r="X123" s="12"/>
      <c r="Y123" s="12"/>
      <c r="Z123" s="13">
        <f t="shared" si="77"/>
        <v>5000</v>
      </c>
      <c r="AA123" s="3">
        <v>57</v>
      </c>
      <c r="AB123" s="14">
        <f t="shared" si="53"/>
        <v>1959.48</v>
      </c>
      <c r="AC123" s="15">
        <v>0</v>
      </c>
      <c r="AD123" s="2">
        <v>100</v>
      </c>
      <c r="AE123" s="2">
        <f t="shared" si="54"/>
        <v>408.23</v>
      </c>
      <c r="AF123" s="17">
        <v>200</v>
      </c>
      <c r="AG123" s="18">
        <f t="shared" si="55"/>
        <v>5000</v>
      </c>
      <c r="AH123" s="19">
        <f t="shared" si="56"/>
        <v>2500</v>
      </c>
      <c r="AI123" s="3">
        <v>57</v>
      </c>
      <c r="AJ123" s="28" t="s">
        <v>68</v>
      </c>
      <c r="AK123" s="25" t="s">
        <v>46</v>
      </c>
      <c r="AL123" s="7">
        <f t="shared" si="57"/>
        <v>0</v>
      </c>
      <c r="AM123" s="15">
        <f t="shared" si="58"/>
        <v>1469.61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59"/>
        <v>4930.3900000000003</v>
      </c>
      <c r="AW123" s="21">
        <v>200</v>
      </c>
      <c r="AX123" s="21"/>
      <c r="AY123" s="2">
        <v>1381.78</v>
      </c>
      <c r="AZ123" s="2">
        <f t="shared" si="60"/>
        <v>1581.78</v>
      </c>
      <c r="BA123" s="2">
        <f t="shared" si="61"/>
        <v>408.22</v>
      </c>
      <c r="BB123" s="2">
        <v>0</v>
      </c>
      <c r="BC123" s="2">
        <v>0</v>
      </c>
      <c r="BD123" s="2">
        <v>4308.6099999999997</v>
      </c>
      <c r="BE123" s="2">
        <v>100</v>
      </c>
      <c r="BF123" s="2">
        <v>0</v>
      </c>
      <c r="BG123" s="2">
        <v>0</v>
      </c>
      <c r="BH123" s="8">
        <f t="shared" si="62"/>
        <v>4408.6099999999997</v>
      </c>
      <c r="BI123" s="22">
        <f>AL123+AV123+AZ123+BA123+BH123</f>
        <v>11329</v>
      </c>
    </row>
    <row r="124" spans="1:61" s="29" customFormat="1" ht="23.1" customHeight="1" thickBot="1" x14ac:dyDescent="0.4">
      <c r="A124" s="3"/>
      <c r="B124" s="112"/>
      <c r="C124" s="113"/>
      <c r="D124" s="38"/>
      <c r="E124" s="38"/>
      <c r="F124" s="38"/>
      <c r="G124" s="38"/>
      <c r="H124" s="38"/>
      <c r="I124" s="2">
        <f>SUM(D124:H124)</f>
        <v>0</v>
      </c>
      <c r="J124" s="2">
        <f t="shared" si="43"/>
        <v>0</v>
      </c>
      <c r="K124" s="111">
        <f t="shared" si="44"/>
        <v>0</v>
      </c>
      <c r="L124" s="39"/>
      <c r="M124" s="39"/>
      <c r="N124" s="39"/>
      <c r="O124" s="38"/>
      <c r="P124" s="163"/>
      <c r="Q124" s="2">
        <f t="shared" si="46"/>
        <v>0</v>
      </c>
      <c r="R124" s="2">
        <f t="shared" si="47"/>
        <v>0</v>
      </c>
      <c r="S124" s="2">
        <f t="shared" si="48"/>
        <v>0</v>
      </c>
      <c r="T124" s="8">
        <f t="shared" si="49"/>
        <v>0</v>
      </c>
      <c r="U124" s="9">
        <f t="shared" si="50"/>
        <v>0</v>
      </c>
      <c r="V124" s="10">
        <f t="shared" si="51"/>
        <v>0</v>
      </c>
      <c r="W124" s="11">
        <f t="shared" si="52"/>
        <v>0</v>
      </c>
      <c r="X124" s="40"/>
      <c r="Y124" s="40"/>
      <c r="Z124" s="114"/>
      <c r="AA124" s="41"/>
      <c r="AB124" s="14">
        <f t="shared" si="53"/>
        <v>0</v>
      </c>
      <c r="AC124" s="115"/>
      <c r="AD124" s="38"/>
      <c r="AE124" s="2">
        <f t="shared" si="54"/>
        <v>0</v>
      </c>
      <c r="AF124" s="116"/>
      <c r="AG124" s="18">
        <f t="shared" si="55"/>
        <v>0</v>
      </c>
      <c r="AH124" s="19">
        <f t="shared" si="56"/>
        <v>0</v>
      </c>
      <c r="AI124" s="3"/>
      <c r="AJ124" s="112"/>
      <c r="AK124" s="20"/>
      <c r="AL124" s="7"/>
      <c r="AM124" s="15">
        <f t="shared" si="58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59"/>
        <v>0</v>
      </c>
      <c r="AW124" s="42"/>
      <c r="AX124" s="42"/>
      <c r="AY124" s="38"/>
      <c r="AZ124" s="2">
        <f t="shared" si="60"/>
        <v>0</v>
      </c>
      <c r="BA124" s="2">
        <f t="shared" si="61"/>
        <v>0</v>
      </c>
      <c r="BB124" s="38"/>
      <c r="BC124" s="38"/>
      <c r="BD124" s="38"/>
      <c r="BE124" s="38"/>
      <c r="BF124" s="38"/>
      <c r="BG124" s="38"/>
      <c r="BH124" s="8">
        <f t="shared" si="62"/>
        <v>0</v>
      </c>
      <c r="BI124" s="22">
        <f t="shared" si="63"/>
        <v>0</v>
      </c>
    </row>
    <row r="125" spans="1:61" s="29" customFormat="1" ht="24.95" customHeight="1" x14ac:dyDescent="0.3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0" customFormat="1" ht="24.95" customHeight="1" x14ac:dyDescent="0.35">
      <c r="A126" s="168"/>
      <c r="B126" s="169" t="s">
        <v>69</v>
      </c>
      <c r="C126" s="60"/>
      <c r="D126" s="60">
        <f>SUM(D11:D124)</f>
        <v>1588586</v>
      </c>
      <c r="E126" s="60">
        <f t="shared" ref="E126:BI126" si="79">SUM(E11:E124)</f>
        <v>73667</v>
      </c>
      <c r="F126" s="60">
        <f>SUM(F11:F124)</f>
        <v>1662253</v>
      </c>
      <c r="G126" s="60">
        <f t="shared" si="79"/>
        <v>73917</v>
      </c>
      <c r="H126" s="60">
        <f t="shared" si="79"/>
        <v>115</v>
      </c>
      <c r="I126" s="60">
        <f t="shared" si="79"/>
        <v>1736170</v>
      </c>
      <c r="J126" s="60">
        <f t="shared" si="79"/>
        <v>1736285</v>
      </c>
      <c r="K126" s="60">
        <f t="shared" si="79"/>
        <v>3742.71</v>
      </c>
      <c r="L126" s="60"/>
      <c r="M126" s="60"/>
      <c r="N126" s="60"/>
      <c r="O126" s="60">
        <f t="shared" si="79"/>
        <v>1732542.29</v>
      </c>
      <c r="P126" s="60">
        <f t="shared" si="79"/>
        <v>98700.469999999987</v>
      </c>
      <c r="Q126" s="60">
        <f t="shared" si="79"/>
        <v>322582.33999999991</v>
      </c>
      <c r="R126" s="60">
        <f t="shared" si="79"/>
        <v>27999.13</v>
      </c>
      <c r="S126" s="60">
        <f t="shared" si="79"/>
        <v>42308.389999999985</v>
      </c>
      <c r="T126" s="60">
        <f t="shared" si="79"/>
        <v>180095.62999999998</v>
      </c>
      <c r="U126" s="60">
        <f t="shared" si="79"/>
        <v>671685.95999999973</v>
      </c>
      <c r="V126" s="60">
        <f t="shared" si="79"/>
        <v>530428</v>
      </c>
      <c r="W126" s="60">
        <f t="shared" si="79"/>
        <v>530428.32999999996</v>
      </c>
      <c r="X126" s="60">
        <f t="shared" si="79"/>
        <v>0</v>
      </c>
      <c r="Y126" s="60">
        <f t="shared" si="79"/>
        <v>0</v>
      </c>
      <c r="Z126" s="60">
        <f t="shared" si="79"/>
        <v>653707.88</v>
      </c>
      <c r="AA126" s="60"/>
      <c r="AB126" s="60">
        <f t="shared" si="79"/>
        <v>208354.20000000004</v>
      </c>
      <c r="AC126" s="60">
        <f t="shared" si="79"/>
        <v>0</v>
      </c>
      <c r="AD126" s="60">
        <f t="shared" si="79"/>
        <v>5700</v>
      </c>
      <c r="AE126" s="60">
        <f t="shared" si="79"/>
        <v>42308.560000000005</v>
      </c>
      <c r="AF126" s="60">
        <f t="shared" si="79"/>
        <v>11400</v>
      </c>
      <c r="AG126" s="60">
        <f t="shared" si="79"/>
        <v>1060856.33</v>
      </c>
      <c r="AH126" s="60">
        <f t="shared" si="79"/>
        <v>530428.16500000004</v>
      </c>
      <c r="AI126" s="60">
        <f t="shared" si="79"/>
        <v>1653</v>
      </c>
      <c r="AJ126" s="60">
        <f t="shared" si="79"/>
        <v>0</v>
      </c>
      <c r="AK126" s="60">
        <f t="shared" si="79"/>
        <v>0</v>
      </c>
      <c r="AL126" s="60">
        <f t="shared" si="79"/>
        <v>98700.469999999987</v>
      </c>
      <c r="AM126" s="60">
        <f t="shared" si="79"/>
        <v>156265.65000000002</v>
      </c>
      <c r="AN126" s="60">
        <f t="shared" si="79"/>
        <v>10153.540000000001</v>
      </c>
      <c r="AO126" s="60">
        <f t="shared" si="79"/>
        <v>1600</v>
      </c>
      <c r="AP126" s="60">
        <f t="shared" si="79"/>
        <v>19268.88</v>
      </c>
      <c r="AQ126" s="60">
        <f t="shared" si="79"/>
        <v>0</v>
      </c>
      <c r="AR126" s="60">
        <f t="shared" si="79"/>
        <v>0</v>
      </c>
      <c r="AS126" s="60">
        <f t="shared" si="79"/>
        <v>105453.30999999998</v>
      </c>
      <c r="AT126" s="60">
        <f t="shared" si="79"/>
        <v>15333.33</v>
      </c>
      <c r="AU126" s="60">
        <f t="shared" si="79"/>
        <v>14507.629999999997</v>
      </c>
      <c r="AV126" s="60">
        <f t="shared" si="79"/>
        <v>322582.33999999991</v>
      </c>
      <c r="AW126" s="60">
        <f t="shared" si="79"/>
        <v>12000</v>
      </c>
      <c r="AX126" s="60">
        <f t="shared" si="79"/>
        <v>1500</v>
      </c>
      <c r="AY126" s="60">
        <f t="shared" si="79"/>
        <v>14499.130000000003</v>
      </c>
      <c r="AZ126" s="60">
        <f t="shared" si="79"/>
        <v>27999.13</v>
      </c>
      <c r="BA126" s="60">
        <f t="shared" si="79"/>
        <v>42308.389999999985</v>
      </c>
      <c r="BB126" s="60">
        <f t="shared" si="79"/>
        <v>0</v>
      </c>
      <c r="BC126" s="60">
        <f t="shared" si="79"/>
        <v>120509.39</v>
      </c>
      <c r="BD126" s="60">
        <f t="shared" si="79"/>
        <v>50324.37</v>
      </c>
      <c r="BE126" s="60">
        <f t="shared" si="79"/>
        <v>8773.869999999999</v>
      </c>
      <c r="BF126" s="60">
        <f t="shared" si="79"/>
        <v>488</v>
      </c>
      <c r="BG126" s="60">
        <f t="shared" si="79"/>
        <v>0</v>
      </c>
      <c r="BH126" s="60">
        <f t="shared" si="79"/>
        <v>180095.62999999998</v>
      </c>
      <c r="BI126" s="60">
        <f t="shared" si="79"/>
        <v>671685.95999999973</v>
      </c>
    </row>
    <row r="127" spans="1:61" s="29" customFormat="1" ht="24.95" customHeight="1" thickBot="1" x14ac:dyDescent="0.4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5" customHeight="1" x14ac:dyDescent="0.3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5" customHeight="1" x14ac:dyDescent="0.35">
      <c r="A129" s="63"/>
      <c r="B129" s="426" t="s">
        <v>70</v>
      </c>
      <c r="C129" s="426"/>
      <c r="D129" s="426"/>
      <c r="E129" s="119"/>
      <c r="F129" s="119"/>
      <c r="G129" s="119"/>
      <c r="H129" s="119"/>
      <c r="I129" s="119"/>
      <c r="J129" s="427" t="s">
        <v>71</v>
      </c>
      <c r="K129" s="427"/>
      <c r="L129" s="427"/>
      <c r="M129" s="427"/>
      <c r="N129" s="427"/>
      <c r="O129" s="119"/>
      <c r="P129" s="63"/>
      <c r="Q129" s="428" t="s">
        <v>72</v>
      </c>
      <c r="R129" s="428"/>
      <c r="S129" s="428"/>
      <c r="T129" s="63"/>
      <c r="U129" s="63"/>
      <c r="V129" s="428" t="s">
        <v>73</v>
      </c>
      <c r="W129" s="428"/>
      <c r="X129" s="428"/>
      <c r="Y129" s="428"/>
      <c r="Z129" s="428"/>
      <c r="AA129" s="428"/>
      <c r="AB129" s="428"/>
      <c r="AC129" s="95"/>
      <c r="AD129" s="95"/>
      <c r="AE129" s="95"/>
      <c r="AF129" s="91"/>
      <c r="AG129" s="92"/>
      <c r="AH129" s="92"/>
      <c r="AI129" s="63"/>
      <c r="AJ129" s="429" t="s">
        <v>70</v>
      </c>
      <c r="AK129" s="429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4"/>
      <c r="BF129" s="95"/>
      <c r="BG129" s="95"/>
      <c r="BH129" s="95"/>
      <c r="BI129" s="95"/>
    </row>
    <row r="130" spans="1:61" s="94" customFormat="1" ht="24.95" customHeight="1" x14ac:dyDescent="0.3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5" customHeight="1" x14ac:dyDescent="0.3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5" customHeight="1" x14ac:dyDescent="0.35">
      <c r="A132" s="63"/>
      <c r="B132" s="431" t="s">
        <v>123</v>
      </c>
      <c r="C132" s="431"/>
      <c r="D132" s="431"/>
      <c r="E132" s="121"/>
      <c r="F132" s="121"/>
      <c r="G132" s="121"/>
      <c r="H132" s="121"/>
      <c r="I132" s="119"/>
      <c r="J132" s="431" t="s">
        <v>74</v>
      </c>
      <c r="K132" s="431"/>
      <c r="L132" s="431"/>
      <c r="M132" s="431"/>
      <c r="N132" s="431"/>
      <c r="O132" s="121"/>
      <c r="P132" s="98"/>
      <c r="Q132" s="432" t="s">
        <v>75</v>
      </c>
      <c r="R132" s="432"/>
      <c r="S132" s="432"/>
      <c r="T132" s="98"/>
      <c r="U132" s="98"/>
      <c r="V132" s="432" t="s">
        <v>76</v>
      </c>
      <c r="W132" s="432"/>
      <c r="X132" s="432"/>
      <c r="Y132" s="432"/>
      <c r="Z132" s="432"/>
      <c r="AA132" s="432"/>
      <c r="AB132" s="432"/>
      <c r="AC132" s="98"/>
      <c r="AD132" s="98"/>
      <c r="AE132" s="98"/>
      <c r="AF132" s="91"/>
      <c r="AG132" s="92"/>
      <c r="AH132" s="92"/>
      <c r="AI132" s="63"/>
      <c r="AJ132" s="433" t="s">
        <v>123</v>
      </c>
      <c r="AK132" s="433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5" customHeight="1" x14ac:dyDescent="0.35">
      <c r="B133" s="427" t="s">
        <v>124</v>
      </c>
      <c r="C133" s="427"/>
      <c r="D133" s="427"/>
      <c r="E133" s="119"/>
      <c r="F133" s="119"/>
      <c r="G133" s="119"/>
      <c r="H133" s="119"/>
      <c r="I133" s="119"/>
      <c r="J133" s="428" t="s">
        <v>125</v>
      </c>
      <c r="K133" s="428"/>
      <c r="L133" s="428"/>
      <c r="M133" s="428"/>
      <c r="N133" s="428"/>
      <c r="O133" s="119"/>
      <c r="P133" s="63"/>
      <c r="Q133" s="428" t="s">
        <v>77</v>
      </c>
      <c r="R133" s="428"/>
      <c r="S133" s="428"/>
      <c r="T133" s="63"/>
      <c r="U133" s="63"/>
      <c r="V133" s="428" t="s">
        <v>78</v>
      </c>
      <c r="W133" s="428"/>
      <c r="X133" s="428"/>
      <c r="Y133" s="428"/>
      <c r="Z133" s="428"/>
      <c r="AA133" s="428"/>
      <c r="AB133" s="428"/>
      <c r="AC133" s="63"/>
      <c r="AD133" s="63"/>
      <c r="AE133" s="63"/>
      <c r="AF133" s="91"/>
      <c r="AG133" s="92"/>
      <c r="AH133" s="92"/>
      <c r="AJ133" s="430" t="s">
        <v>124</v>
      </c>
      <c r="AK133" s="430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5" customHeight="1" x14ac:dyDescent="0.3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5" customHeight="1" x14ac:dyDescent="0.35">
      <c r="E135" s="175"/>
      <c r="F135" s="175"/>
      <c r="G135" s="175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7">
    <mergeCell ref="P4:T4"/>
    <mergeCell ref="AI4:BI4"/>
    <mergeCell ref="P1:T1"/>
    <mergeCell ref="AI1:BI1"/>
    <mergeCell ref="P2:T2"/>
    <mergeCell ref="AI2:BI2"/>
    <mergeCell ref="AI3:BI3"/>
    <mergeCell ref="P7:P9"/>
    <mergeCell ref="P5:T5"/>
    <mergeCell ref="AI5:BI5"/>
    <mergeCell ref="A7:A9"/>
    <mergeCell ref="B7:B9"/>
    <mergeCell ref="C7:C9"/>
    <mergeCell ref="D7:D9"/>
    <mergeCell ref="E7:E9"/>
    <mergeCell ref="G7:G9"/>
    <mergeCell ref="H7:H9"/>
    <mergeCell ref="J7:J9"/>
    <mergeCell ref="K7:K9"/>
    <mergeCell ref="L7:L9"/>
    <mergeCell ref="M7:M9"/>
    <mergeCell ref="N7:N9"/>
    <mergeCell ref="AG7:AG9"/>
    <mergeCell ref="AE7:AE9"/>
    <mergeCell ref="Q7:Q9"/>
    <mergeCell ref="R7:R9"/>
    <mergeCell ref="T7:T9"/>
    <mergeCell ref="U7:U9"/>
    <mergeCell ref="V7:V9"/>
    <mergeCell ref="W7:W9"/>
    <mergeCell ref="Z7:Z9"/>
    <mergeCell ref="AA7:AA9"/>
    <mergeCell ref="AB7:AB9"/>
    <mergeCell ref="AD7:AD9"/>
    <mergeCell ref="AS7:AS9"/>
    <mergeCell ref="AF7:AF9"/>
    <mergeCell ref="AI7:AI9"/>
    <mergeCell ref="AJ7:AJ9"/>
    <mergeCell ref="AK7:AK9"/>
    <mergeCell ref="AL7:AL9"/>
    <mergeCell ref="AM7:AM9"/>
    <mergeCell ref="AN7:AN9"/>
    <mergeCell ref="AO7:AO9"/>
    <mergeCell ref="AP7:AP9"/>
    <mergeCell ref="AQ7:AQ9"/>
    <mergeCell ref="AR7:AR9"/>
    <mergeCell ref="AU7:AU9"/>
    <mergeCell ref="AV7:AV9"/>
    <mergeCell ref="AW7:AW9"/>
    <mergeCell ref="AX7:AX9"/>
    <mergeCell ref="AY7:AY9"/>
    <mergeCell ref="BF7:BF9"/>
    <mergeCell ref="BG7:BG9"/>
    <mergeCell ref="BH7:BH9"/>
    <mergeCell ref="BI7:BI9"/>
    <mergeCell ref="B129:D129"/>
    <mergeCell ref="J129:N129"/>
    <mergeCell ref="Q129:S129"/>
    <mergeCell ref="V129:AB129"/>
    <mergeCell ref="AJ129:AK129"/>
    <mergeCell ref="AZ7:AZ9"/>
    <mergeCell ref="BA7:BA9"/>
    <mergeCell ref="BB7:BB9"/>
    <mergeCell ref="BC7:BC9"/>
    <mergeCell ref="BD7:BD9"/>
    <mergeCell ref="BE7:BE9"/>
    <mergeCell ref="AT7:AT9"/>
    <mergeCell ref="B133:D133"/>
    <mergeCell ref="J133:N133"/>
    <mergeCell ref="Q133:S133"/>
    <mergeCell ref="V133:AB133"/>
    <mergeCell ref="AJ133:AK133"/>
    <mergeCell ref="B132:D132"/>
    <mergeCell ref="J132:N132"/>
    <mergeCell ref="Q132:S132"/>
    <mergeCell ref="V132:AB132"/>
    <mergeCell ref="AJ132:AK132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7BB7-C181-4F8D-884E-3D646DD1E11A}">
  <dimension ref="A1:BI136"/>
  <sheetViews>
    <sheetView view="pageBreakPreview" zoomScale="57" zoomScaleNormal="50" zoomScaleSheetLayoutView="57" workbookViewId="0">
      <selection activeCell="AG8" sqref="AG8:AG10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424" t="s">
        <v>0</v>
      </c>
      <c r="Q1" s="424"/>
      <c r="R1" s="424"/>
      <c r="S1" s="424"/>
      <c r="T1" s="424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425" t="s">
        <v>0</v>
      </c>
      <c r="AJ1" s="425"/>
      <c r="AK1" s="425"/>
      <c r="AL1" s="425"/>
      <c r="AM1" s="425"/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425"/>
      <c r="BD1" s="425"/>
      <c r="BE1" s="425"/>
      <c r="BF1" s="425"/>
      <c r="BG1" s="425"/>
      <c r="BH1" s="425"/>
      <c r="BI1" s="425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424" t="s">
        <v>2</v>
      </c>
      <c r="Q2" s="424"/>
      <c r="R2" s="424"/>
      <c r="S2" s="424"/>
      <c r="T2" s="424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425" t="s">
        <v>2</v>
      </c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  <c r="BG2" s="425"/>
      <c r="BH2" s="425"/>
      <c r="BI2" s="425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425" t="s">
        <v>109</v>
      </c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  <c r="BH3" s="425"/>
      <c r="BI3" s="425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422" t="s">
        <v>173</v>
      </c>
      <c r="Q4" s="422"/>
      <c r="R4" s="422"/>
      <c r="S4" s="422"/>
      <c r="T4" s="422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H4" s="127"/>
      <c r="AI4" s="423" t="s">
        <v>174</v>
      </c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  <c r="BH4" s="423"/>
      <c r="BI4" s="423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422" t="s">
        <v>4</v>
      </c>
      <c r="Q5" s="422"/>
      <c r="R5" s="422"/>
      <c r="S5" s="422"/>
      <c r="T5" s="422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423" t="s">
        <v>4</v>
      </c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  <c r="BH5" s="423"/>
      <c r="BI5" s="423"/>
    </row>
    <row r="6" spans="1:61" s="94" customFormat="1" ht="23.1" customHeight="1" x14ac:dyDescent="0.35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94" customFormat="1" ht="23.1" customHeight="1" thickBot="1" x14ac:dyDescent="0.4">
      <c r="A7" s="63"/>
      <c r="B7" s="63"/>
      <c r="C7" s="63"/>
      <c r="D7" s="119"/>
      <c r="E7" s="119"/>
      <c r="F7" s="119"/>
      <c r="G7" s="119"/>
      <c r="H7" s="119"/>
      <c r="I7" s="119"/>
      <c r="J7" s="171"/>
      <c r="L7" s="63"/>
      <c r="M7" s="63"/>
      <c r="N7" s="63"/>
      <c r="O7" s="119"/>
      <c r="P7" s="97"/>
      <c r="Q7" s="63"/>
      <c r="R7" s="63"/>
      <c r="S7" s="63"/>
      <c r="T7" s="63"/>
      <c r="U7" s="87"/>
      <c r="V7" s="101"/>
      <c r="W7" s="101"/>
      <c r="X7" s="101"/>
      <c r="Y7" s="101"/>
      <c r="Z7" s="101"/>
      <c r="AA7" s="63"/>
      <c r="AB7" s="124"/>
      <c r="AC7" s="124"/>
      <c r="AD7" s="126"/>
      <c r="AE7" s="126"/>
      <c r="AF7" s="126"/>
      <c r="AG7" s="127" t="s">
        <v>1</v>
      </c>
      <c r="AH7" s="127"/>
      <c r="AI7" s="63"/>
      <c r="AJ7" s="63"/>
      <c r="AK7" s="63"/>
      <c r="AL7" s="110"/>
      <c r="AM7" s="63"/>
      <c r="AN7" s="93"/>
      <c r="AO7" s="93"/>
      <c r="AP7" s="93"/>
      <c r="AQ7" s="93"/>
      <c r="AR7" s="93"/>
      <c r="AS7" s="93"/>
      <c r="AT7" s="93"/>
      <c r="AU7" s="93"/>
      <c r="AV7" s="63"/>
      <c r="AW7" s="63"/>
      <c r="AX7" s="63"/>
      <c r="AY7" s="63"/>
      <c r="AZ7" s="63"/>
      <c r="BA7" s="63"/>
      <c r="BB7" s="63"/>
      <c r="BC7" s="63"/>
      <c r="BD7" s="119"/>
      <c r="BE7" s="119"/>
      <c r="BF7" s="63"/>
      <c r="BG7" s="63"/>
      <c r="BH7" s="63"/>
      <c r="BI7" s="87"/>
    </row>
    <row r="8" spans="1:61" s="166" customFormat="1" ht="23.1" customHeight="1" x14ac:dyDescent="0.35">
      <c r="A8" s="526" t="s">
        <v>9</v>
      </c>
      <c r="B8" s="529" t="s">
        <v>10</v>
      </c>
      <c r="C8" s="532" t="s">
        <v>11</v>
      </c>
      <c r="D8" s="535" t="s">
        <v>86</v>
      </c>
      <c r="E8" s="538" t="s">
        <v>122</v>
      </c>
      <c r="F8" s="178"/>
      <c r="G8" s="538" t="s">
        <v>172</v>
      </c>
      <c r="H8" s="541" t="s">
        <v>48</v>
      </c>
      <c r="I8" s="172"/>
      <c r="J8" s="544" t="s">
        <v>87</v>
      </c>
      <c r="K8" s="501" t="s">
        <v>12</v>
      </c>
      <c r="L8" s="547" t="s">
        <v>13</v>
      </c>
      <c r="M8" s="550" t="s">
        <v>14</v>
      </c>
      <c r="N8" s="547" t="s">
        <v>15</v>
      </c>
      <c r="P8" s="523" t="s">
        <v>89</v>
      </c>
      <c r="Q8" s="529" t="s">
        <v>93</v>
      </c>
      <c r="R8" s="553" t="s">
        <v>97</v>
      </c>
      <c r="S8" s="182" t="s">
        <v>181</v>
      </c>
      <c r="T8" s="553" t="s">
        <v>104</v>
      </c>
      <c r="U8" s="529" t="s">
        <v>105</v>
      </c>
      <c r="V8" s="556" t="s">
        <v>114</v>
      </c>
      <c r="W8" s="559" t="s">
        <v>113</v>
      </c>
      <c r="X8" s="134"/>
      <c r="Y8" s="135"/>
      <c r="Z8" s="604" t="s">
        <v>116</v>
      </c>
      <c r="AA8" s="565" t="s">
        <v>9</v>
      </c>
      <c r="AB8" s="607" t="s">
        <v>7</v>
      </c>
      <c r="AC8" s="136" t="s">
        <v>5</v>
      </c>
      <c r="AD8" s="495" t="s">
        <v>8</v>
      </c>
      <c r="AE8" s="447" t="s">
        <v>98</v>
      </c>
      <c r="AF8" s="471" t="s">
        <v>6</v>
      </c>
      <c r="AG8" s="538" t="s">
        <v>88</v>
      </c>
      <c r="AH8" s="137"/>
      <c r="AI8" s="526" t="s">
        <v>9</v>
      </c>
      <c r="AJ8" s="529" t="s">
        <v>10</v>
      </c>
      <c r="AK8" s="532" t="s">
        <v>11</v>
      </c>
      <c r="AL8" s="523" t="s">
        <v>89</v>
      </c>
      <c r="AM8" s="574" t="s">
        <v>90</v>
      </c>
      <c r="AN8" s="577" t="s">
        <v>91</v>
      </c>
      <c r="AO8" s="577" t="s">
        <v>92</v>
      </c>
      <c r="AP8" s="571" t="s">
        <v>16</v>
      </c>
      <c r="AQ8" s="571" t="s">
        <v>17</v>
      </c>
      <c r="AR8" s="580" t="s">
        <v>107</v>
      </c>
      <c r="AS8" s="571" t="s">
        <v>19</v>
      </c>
      <c r="AT8" s="571" t="s">
        <v>128</v>
      </c>
      <c r="AU8" s="580" t="s">
        <v>106</v>
      </c>
      <c r="AV8" s="529" t="s">
        <v>93</v>
      </c>
      <c r="AW8" s="583" t="s">
        <v>94</v>
      </c>
      <c r="AX8" s="586" t="s">
        <v>95</v>
      </c>
      <c r="AY8" s="586" t="s">
        <v>96</v>
      </c>
      <c r="AZ8" s="553" t="s">
        <v>97</v>
      </c>
      <c r="BA8" s="447" t="s">
        <v>98</v>
      </c>
      <c r="BB8" s="595" t="s">
        <v>99</v>
      </c>
      <c r="BC8" s="598" t="s">
        <v>100</v>
      </c>
      <c r="BD8" s="577" t="s">
        <v>101</v>
      </c>
      <c r="BE8" s="571" t="s">
        <v>20</v>
      </c>
      <c r="BF8" s="586" t="s">
        <v>102</v>
      </c>
      <c r="BG8" s="589" t="s">
        <v>103</v>
      </c>
      <c r="BH8" s="553" t="s">
        <v>104</v>
      </c>
      <c r="BI8" s="592" t="s">
        <v>105</v>
      </c>
    </row>
    <row r="9" spans="1:61" s="166" customFormat="1" ht="23.1" customHeight="1" thickBot="1" x14ac:dyDescent="0.4">
      <c r="A9" s="527"/>
      <c r="B9" s="530"/>
      <c r="C9" s="533"/>
      <c r="D9" s="536"/>
      <c r="E9" s="539"/>
      <c r="F9" s="180" t="s">
        <v>171</v>
      </c>
      <c r="G9" s="539"/>
      <c r="H9" s="542"/>
      <c r="I9" s="173"/>
      <c r="J9" s="545"/>
      <c r="K9" s="502"/>
      <c r="L9" s="548"/>
      <c r="M9" s="551"/>
      <c r="N9" s="548"/>
      <c r="P9" s="524"/>
      <c r="Q9" s="530"/>
      <c r="R9" s="554"/>
      <c r="S9" s="183" t="s">
        <v>182</v>
      </c>
      <c r="T9" s="554"/>
      <c r="U9" s="530"/>
      <c r="V9" s="557"/>
      <c r="W9" s="560"/>
      <c r="X9" s="138"/>
      <c r="Y9" s="139"/>
      <c r="Z9" s="605"/>
      <c r="AA9" s="566"/>
      <c r="AB9" s="608"/>
      <c r="AC9" s="140" t="s">
        <v>18</v>
      </c>
      <c r="AD9" s="496"/>
      <c r="AE9" s="448"/>
      <c r="AF9" s="472"/>
      <c r="AG9" s="539"/>
      <c r="AH9" s="137"/>
      <c r="AI9" s="527"/>
      <c r="AJ9" s="530"/>
      <c r="AK9" s="533"/>
      <c r="AL9" s="524"/>
      <c r="AM9" s="575"/>
      <c r="AN9" s="578"/>
      <c r="AO9" s="578"/>
      <c r="AP9" s="572"/>
      <c r="AQ9" s="572"/>
      <c r="AR9" s="581"/>
      <c r="AS9" s="572"/>
      <c r="AT9" s="572"/>
      <c r="AU9" s="581"/>
      <c r="AV9" s="530"/>
      <c r="AW9" s="584"/>
      <c r="AX9" s="587"/>
      <c r="AY9" s="587"/>
      <c r="AZ9" s="554"/>
      <c r="BA9" s="448"/>
      <c r="BB9" s="596"/>
      <c r="BC9" s="599"/>
      <c r="BD9" s="578"/>
      <c r="BE9" s="572"/>
      <c r="BF9" s="587"/>
      <c r="BG9" s="590"/>
      <c r="BH9" s="554"/>
      <c r="BI9" s="593"/>
    </row>
    <row r="10" spans="1:61" s="167" customFormat="1" ht="23.1" customHeight="1" thickBot="1" x14ac:dyDescent="0.4">
      <c r="A10" s="528"/>
      <c r="B10" s="531"/>
      <c r="C10" s="534"/>
      <c r="D10" s="537"/>
      <c r="E10" s="540"/>
      <c r="F10" s="179"/>
      <c r="G10" s="540"/>
      <c r="H10" s="543"/>
      <c r="I10" s="174"/>
      <c r="J10" s="546"/>
      <c r="K10" s="503"/>
      <c r="L10" s="549"/>
      <c r="M10" s="552"/>
      <c r="N10" s="549"/>
      <c r="P10" s="525"/>
      <c r="Q10" s="531"/>
      <c r="R10" s="555"/>
      <c r="S10" s="184"/>
      <c r="T10" s="555"/>
      <c r="U10" s="531"/>
      <c r="V10" s="558"/>
      <c r="W10" s="561"/>
      <c r="X10" s="141"/>
      <c r="Y10" s="142"/>
      <c r="Z10" s="606"/>
      <c r="AA10" s="567"/>
      <c r="AB10" s="609"/>
      <c r="AC10" s="143"/>
      <c r="AD10" s="497"/>
      <c r="AE10" s="449"/>
      <c r="AF10" s="473"/>
      <c r="AG10" s="540"/>
      <c r="AH10" s="144"/>
      <c r="AI10" s="528"/>
      <c r="AJ10" s="531"/>
      <c r="AK10" s="534"/>
      <c r="AL10" s="525"/>
      <c r="AM10" s="576"/>
      <c r="AN10" s="579"/>
      <c r="AO10" s="579"/>
      <c r="AP10" s="573"/>
      <c r="AQ10" s="573"/>
      <c r="AR10" s="582"/>
      <c r="AS10" s="573"/>
      <c r="AT10" s="573"/>
      <c r="AU10" s="582"/>
      <c r="AV10" s="531"/>
      <c r="AW10" s="585"/>
      <c r="AX10" s="588"/>
      <c r="AY10" s="588"/>
      <c r="AZ10" s="555"/>
      <c r="BA10" s="449"/>
      <c r="BB10" s="597"/>
      <c r="BC10" s="600"/>
      <c r="BD10" s="579"/>
      <c r="BE10" s="573"/>
      <c r="BF10" s="588"/>
      <c r="BG10" s="591"/>
      <c r="BH10" s="555"/>
      <c r="BI10" s="594"/>
    </row>
    <row r="11" spans="1:61" s="23" customFormat="1" ht="23.1" customHeight="1" x14ac:dyDescent="0.35">
      <c r="A11" s="145"/>
      <c r="B11" s="146"/>
      <c r="C11" s="147"/>
      <c r="D11" s="123"/>
      <c r="E11" s="123"/>
      <c r="F11" s="123"/>
      <c r="G11" s="123"/>
      <c r="H11" s="123"/>
      <c r="I11" s="123"/>
      <c r="J11" s="123"/>
      <c r="K11" s="148"/>
      <c r="L11" s="64"/>
      <c r="M11" s="64"/>
      <c r="N11" s="64"/>
      <c r="O11" s="123"/>
      <c r="P11" s="123"/>
      <c r="Q11" s="64"/>
      <c r="R11" s="64"/>
      <c r="S11" s="149"/>
      <c r="T11" s="64"/>
      <c r="U11" s="146"/>
      <c r="V11" s="150"/>
      <c r="W11" s="151"/>
      <c r="X11" s="152"/>
      <c r="Y11" s="152"/>
      <c r="Z11" s="153"/>
      <c r="AA11" s="154"/>
      <c r="AB11" s="155"/>
      <c r="AC11" s="64"/>
      <c r="AD11" s="156"/>
      <c r="AE11" s="148"/>
      <c r="AF11" s="157"/>
      <c r="AG11" s="158"/>
      <c r="AH11" s="159"/>
      <c r="AI11" s="145"/>
      <c r="AJ11" s="146"/>
      <c r="AK11" s="64"/>
      <c r="AL11" s="123"/>
      <c r="AM11" s="64"/>
      <c r="AN11" s="123"/>
      <c r="AO11" s="123"/>
      <c r="AP11" s="123"/>
      <c r="AQ11" s="123"/>
      <c r="AR11" s="123"/>
      <c r="AS11" s="123"/>
      <c r="AT11" s="123"/>
      <c r="AU11" s="160"/>
      <c r="AV11" s="64"/>
      <c r="AW11" s="64"/>
      <c r="AX11" s="64"/>
      <c r="AY11" s="64"/>
      <c r="AZ11" s="64"/>
      <c r="BA11" s="149"/>
      <c r="BB11" s="64"/>
      <c r="BC11" s="64"/>
      <c r="BD11" s="123"/>
      <c r="BE11" s="123"/>
      <c r="BF11" s="64"/>
      <c r="BG11" s="64"/>
      <c r="BH11" s="64"/>
      <c r="BI11" s="161"/>
    </row>
    <row r="12" spans="1:61" s="23" customFormat="1" ht="23.1" customHeight="1" x14ac:dyDescent="0.35">
      <c r="A12" s="3">
        <v>1</v>
      </c>
      <c r="B12" s="4" t="s">
        <v>21</v>
      </c>
      <c r="C12" s="5" t="s">
        <v>22</v>
      </c>
      <c r="D12" s="2">
        <v>14792</v>
      </c>
      <c r="E12" s="2">
        <v>592</v>
      </c>
      <c r="F12" s="2">
        <f>SUM(D12:E12)</f>
        <v>15384</v>
      </c>
      <c r="G12" s="2">
        <v>587</v>
      </c>
      <c r="H12" s="2">
        <v>0</v>
      </c>
      <c r="I12" s="2">
        <f>SUM(F12+G12)</f>
        <v>15971</v>
      </c>
      <c r="J12" s="2">
        <f>I12</f>
        <v>15971</v>
      </c>
      <c r="K12" s="111">
        <f>ROUND(J12/8/31/60*(N12+M12*60+L12*8*60),2)</f>
        <v>0</v>
      </c>
      <c r="L12" s="6">
        <v>0</v>
      </c>
      <c r="M12" s="6">
        <v>0</v>
      </c>
      <c r="N12" s="6">
        <v>0</v>
      </c>
      <c r="O12" s="2">
        <f>J12-K12</f>
        <v>15971</v>
      </c>
      <c r="P12" s="7">
        <v>0</v>
      </c>
      <c r="Q12" s="2">
        <f>SUM(AM12:AU12)</f>
        <v>5065.59</v>
      </c>
      <c r="R12" s="2">
        <f>SUM(AW12:AY12)</f>
        <v>200</v>
      </c>
      <c r="S12" s="2">
        <f>BA12</f>
        <v>399.27</v>
      </c>
      <c r="T12" s="8">
        <f>SUM(BB12:BG12)</f>
        <v>5306.1399999999994</v>
      </c>
      <c r="U12" s="9">
        <f>ROUND(P12+Q12+R12+S12+T12,2)</f>
        <v>10971</v>
      </c>
      <c r="V12" s="10">
        <f>ROUND(AH12,0)</f>
        <v>2500</v>
      </c>
      <c r="W12" s="11">
        <f>(AG12-V12)</f>
        <v>2500</v>
      </c>
      <c r="X12" s="12"/>
      <c r="Y12" s="12"/>
      <c r="Z12" s="13">
        <f>ROUND(V12+W12,2)</f>
        <v>5000</v>
      </c>
      <c r="AA12" s="3">
        <v>1</v>
      </c>
      <c r="AB12" s="14">
        <f>J12*12%</f>
        <v>1916.52</v>
      </c>
      <c r="AC12" s="15">
        <v>0</v>
      </c>
      <c r="AD12" s="16">
        <v>100</v>
      </c>
      <c r="AE12" s="2">
        <f>ROUNDUP(J12*5%/2,2)</f>
        <v>399.28</v>
      </c>
      <c r="AF12" s="17">
        <v>200</v>
      </c>
      <c r="AG12" s="18">
        <f>+O12-U12</f>
        <v>5000</v>
      </c>
      <c r="AH12" s="19">
        <f>(+O12-U12)/2</f>
        <v>2500</v>
      </c>
      <c r="AI12" s="3">
        <v>1</v>
      </c>
      <c r="AJ12" s="4" t="s">
        <v>21</v>
      </c>
      <c r="AK12" s="5" t="s">
        <v>22</v>
      </c>
      <c r="AL12" s="7">
        <f>P12</f>
        <v>0</v>
      </c>
      <c r="AM12" s="15">
        <f>J12*9%</f>
        <v>1437.3899999999999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2892.43</v>
      </c>
      <c r="AT12" s="2"/>
      <c r="AU12" s="2">
        <v>735.77</v>
      </c>
      <c r="AV12" s="2">
        <f>SUM(AM12:AU12)</f>
        <v>5065.59</v>
      </c>
      <c r="AW12" s="21">
        <v>200</v>
      </c>
      <c r="AX12" s="21"/>
      <c r="AY12" s="2">
        <v>0</v>
      </c>
      <c r="AZ12" s="2">
        <f>SUM(AW12:AY12)</f>
        <v>200</v>
      </c>
      <c r="BA12" s="2">
        <f>ROUNDDOWN(J12*5%/2,2)</f>
        <v>399.27</v>
      </c>
      <c r="BB12" s="2"/>
      <c r="BC12" s="2">
        <v>4166.91</v>
      </c>
      <c r="BD12" s="2">
        <v>1039.23</v>
      </c>
      <c r="BE12" s="2">
        <v>100</v>
      </c>
      <c r="BF12" s="2">
        <v>0</v>
      </c>
      <c r="BG12" s="2">
        <v>0</v>
      </c>
      <c r="BH12" s="8">
        <f>SUM(BB12:BG12)</f>
        <v>5306.1399999999994</v>
      </c>
      <c r="BI12" s="22">
        <f>AL12+AV12+AZ12+BA12+BH12</f>
        <v>10971</v>
      </c>
    </row>
    <row r="13" spans="1:61" s="23" customFormat="1" ht="23.1" customHeight="1" x14ac:dyDescent="0.35">
      <c r="A13" s="3"/>
      <c r="B13" s="24"/>
      <c r="C13" s="25"/>
      <c r="D13" s="2"/>
      <c r="E13" s="2"/>
      <c r="F13" s="2">
        <f t="shared" ref="F13:F76" si="0">SUM(D13:E13)</f>
        <v>0</v>
      </c>
      <c r="G13" s="2"/>
      <c r="H13" s="2"/>
      <c r="I13" s="2">
        <f t="shared" ref="I13:I76" si="1">SUM(F13+G13)</f>
        <v>0</v>
      </c>
      <c r="J13" s="2">
        <f t="shared" ref="J13:J76" si="2">I13</f>
        <v>0</v>
      </c>
      <c r="K13" s="111">
        <f t="shared" ref="K13:K76" si="3">ROUND(J13/8/31/60*(N13+M13*60+L13*8*60),2)</f>
        <v>0</v>
      </c>
      <c r="L13" s="6"/>
      <c r="M13" s="6"/>
      <c r="N13" s="6"/>
      <c r="O13" s="2">
        <f t="shared" ref="O13:O76" si="4">J13-K13</f>
        <v>0</v>
      </c>
      <c r="P13" s="7"/>
      <c r="Q13" s="2">
        <f t="shared" ref="Q13:Q76" si="5">SUM(AM13:AU13)</f>
        <v>0</v>
      </c>
      <c r="R13" s="2">
        <f t="shared" ref="R13:R76" si="6">SUM(AW13:AY13)</f>
        <v>0</v>
      </c>
      <c r="S13" s="2">
        <f t="shared" ref="S13:S75" si="7">BA13</f>
        <v>0</v>
      </c>
      <c r="T13" s="8">
        <f t="shared" ref="T13:T76" si="8">SUM(BB13:BG13)</f>
        <v>0</v>
      </c>
      <c r="U13" s="9">
        <f t="shared" ref="U13:U76" si="9">ROUND(P13+Q13+R13+S13+T13,2)</f>
        <v>0</v>
      </c>
      <c r="V13" s="10">
        <f t="shared" ref="V13:V76" si="10">ROUND(AH13,0)</f>
        <v>0</v>
      </c>
      <c r="W13" s="11">
        <f t="shared" ref="W13:W76" si="11">(AG13-V13)</f>
        <v>0</v>
      </c>
      <c r="X13" s="12"/>
      <c r="Y13" s="12"/>
      <c r="Z13" s="13"/>
      <c r="AA13" s="3"/>
      <c r="AB13" s="14">
        <f t="shared" ref="AB13:AB76" si="12">J13*12%</f>
        <v>0</v>
      </c>
      <c r="AC13" s="2"/>
      <c r="AD13" s="16"/>
      <c r="AE13" s="2">
        <f t="shared" ref="AE13:AE75" si="13">ROUNDUP(J13*5%/2,2)</f>
        <v>0</v>
      </c>
      <c r="AF13" s="27"/>
      <c r="AG13" s="18">
        <f t="shared" ref="AG13:AG76" si="14">+O13-U13</f>
        <v>0</v>
      </c>
      <c r="AH13" s="19">
        <f t="shared" ref="AH13:AH76" si="15">(+O13-U13)/2</f>
        <v>0</v>
      </c>
      <c r="AI13" s="3"/>
      <c r="AJ13" s="24"/>
      <c r="AK13" s="25"/>
      <c r="AL13" s="7">
        <f t="shared" ref="AL13:AL76" si="16">P13</f>
        <v>0</v>
      </c>
      <c r="AM13" s="15">
        <f t="shared" ref="AM13:AM76" si="17">J13*9%</f>
        <v>0</v>
      </c>
      <c r="AN13" s="2"/>
      <c r="AO13" s="2"/>
      <c r="AP13" s="2"/>
      <c r="AQ13" s="2"/>
      <c r="AR13" s="2"/>
      <c r="AS13" s="2"/>
      <c r="AT13" s="2"/>
      <c r="AU13" s="2"/>
      <c r="AV13" s="2">
        <f t="shared" ref="AV13:AV76" si="18">SUM(AM13:AU13)</f>
        <v>0</v>
      </c>
      <c r="AW13" s="21"/>
      <c r="AX13" s="21"/>
      <c r="AY13" s="2"/>
      <c r="AZ13" s="2">
        <f t="shared" ref="AZ13:AZ76" si="19">SUM(AW13:AY13)</f>
        <v>0</v>
      </c>
      <c r="BA13" s="2">
        <f t="shared" ref="BA13:BA75" si="20">ROUNDDOWN(J13*5%/2,2)</f>
        <v>0</v>
      </c>
      <c r="BB13" s="2"/>
      <c r="BC13" s="2"/>
      <c r="BD13" s="2"/>
      <c r="BE13" s="2"/>
      <c r="BF13" s="2"/>
      <c r="BG13" s="2"/>
      <c r="BH13" s="8">
        <f t="shared" ref="BH13:BH76" si="21">SUM(BB13:BG13)</f>
        <v>0</v>
      </c>
      <c r="BI13" s="22">
        <f t="shared" ref="BI13:BI76" si="22">AL13+AV13+AZ13+BA13+BH13</f>
        <v>0</v>
      </c>
    </row>
    <row r="14" spans="1:61" s="23" customFormat="1" ht="23.1" customHeight="1" x14ac:dyDescent="0.35">
      <c r="A14" s="3">
        <v>2</v>
      </c>
      <c r="B14" s="24" t="s">
        <v>143</v>
      </c>
      <c r="C14" s="25" t="s">
        <v>22</v>
      </c>
      <c r="D14" s="2">
        <v>14678</v>
      </c>
      <c r="E14" s="2">
        <v>587</v>
      </c>
      <c r="F14" s="2">
        <f t="shared" si="0"/>
        <v>15265</v>
      </c>
      <c r="G14" s="2">
        <v>587</v>
      </c>
      <c r="H14" s="2"/>
      <c r="I14" s="2">
        <f t="shared" si="1"/>
        <v>15852</v>
      </c>
      <c r="J14" s="2">
        <f>I14</f>
        <v>15852</v>
      </c>
      <c r="K14" s="111">
        <f>ROUND(J14/8/31/60*(N14+M14*60+L14*8*60),2)</f>
        <v>0</v>
      </c>
      <c r="L14" s="6">
        <v>0</v>
      </c>
      <c r="M14" s="6">
        <v>0</v>
      </c>
      <c r="N14" s="6">
        <v>0</v>
      </c>
      <c r="O14" s="2">
        <f t="shared" si="4"/>
        <v>15852</v>
      </c>
      <c r="P14" s="7"/>
      <c r="Q14" s="2">
        <f t="shared" si="5"/>
        <v>1426.6799999999998</v>
      </c>
      <c r="R14" s="2">
        <f t="shared" si="6"/>
        <v>1453.21</v>
      </c>
      <c r="S14" s="2">
        <f t="shared" si="7"/>
        <v>396.3</v>
      </c>
      <c r="T14" s="8">
        <f>SUM(BB14:BG14)</f>
        <v>100</v>
      </c>
      <c r="U14" s="9">
        <f t="shared" si="9"/>
        <v>3376.19</v>
      </c>
      <c r="V14" s="10">
        <f t="shared" si="10"/>
        <v>6238</v>
      </c>
      <c r="W14" s="11">
        <f t="shared" si="11"/>
        <v>6237.8099999999995</v>
      </c>
      <c r="X14" s="12"/>
      <c r="Y14" s="12"/>
      <c r="Z14" s="13"/>
      <c r="AA14" s="3">
        <v>2</v>
      </c>
      <c r="AB14" s="14">
        <f t="shared" si="12"/>
        <v>1902.24</v>
      </c>
      <c r="AC14" s="15"/>
      <c r="AD14" s="16">
        <v>100</v>
      </c>
      <c r="AE14" s="2">
        <f t="shared" si="13"/>
        <v>396.3</v>
      </c>
      <c r="AF14" s="17">
        <v>200</v>
      </c>
      <c r="AG14" s="18">
        <f t="shared" si="14"/>
        <v>12475.81</v>
      </c>
      <c r="AH14" s="19">
        <f t="shared" si="15"/>
        <v>6237.9049999999997</v>
      </c>
      <c r="AI14" s="3">
        <v>2</v>
      </c>
      <c r="AJ14" s="24" t="s">
        <v>143</v>
      </c>
      <c r="AK14" s="25" t="s">
        <v>22</v>
      </c>
      <c r="AL14" s="7">
        <f t="shared" si="16"/>
        <v>0</v>
      </c>
      <c r="AM14" s="15">
        <f t="shared" si="17"/>
        <v>1426.6799999999998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1426.6799999999998</v>
      </c>
      <c r="AW14" s="21">
        <v>200</v>
      </c>
      <c r="AX14" s="21"/>
      <c r="AY14" s="2">
        <v>1253.21</v>
      </c>
      <c r="AZ14" s="2">
        <f t="shared" si="19"/>
        <v>1453.21</v>
      </c>
      <c r="BA14" s="2">
        <f t="shared" si="20"/>
        <v>396.3</v>
      </c>
      <c r="BB14" s="2"/>
      <c r="BC14" s="2"/>
      <c r="BD14" s="2"/>
      <c r="BE14" s="2">
        <v>100</v>
      </c>
      <c r="BF14" s="2"/>
      <c r="BG14" s="2"/>
      <c r="BH14" s="8">
        <f t="shared" si="21"/>
        <v>100</v>
      </c>
      <c r="BI14" s="22">
        <f t="shared" si="22"/>
        <v>3376.19</v>
      </c>
    </row>
    <row r="15" spans="1:61" s="23" customFormat="1" ht="23.1" customHeight="1" x14ac:dyDescent="0.35">
      <c r="A15" s="3"/>
      <c r="B15" s="24"/>
      <c r="C15" s="25"/>
      <c r="D15" s="2"/>
      <c r="E15" s="2"/>
      <c r="F15" s="2">
        <f t="shared" si="0"/>
        <v>0</v>
      </c>
      <c r="G15" s="2"/>
      <c r="H15" s="2"/>
      <c r="I15" s="2">
        <f t="shared" si="1"/>
        <v>0</v>
      </c>
      <c r="J15" s="2">
        <f t="shared" si="2"/>
        <v>0</v>
      </c>
      <c r="K15" s="111">
        <f t="shared" si="3"/>
        <v>0</v>
      </c>
      <c r="L15" s="6"/>
      <c r="M15" s="6"/>
      <c r="N15" s="6"/>
      <c r="O15" s="2">
        <f t="shared" si="4"/>
        <v>0</v>
      </c>
      <c r="P15" s="7"/>
      <c r="Q15" s="2">
        <f>SUM(AM15:AU15)</f>
        <v>0</v>
      </c>
      <c r="R15" s="2">
        <f t="shared" si="6"/>
        <v>0</v>
      </c>
      <c r="S15" s="2">
        <f t="shared" si="7"/>
        <v>0</v>
      </c>
      <c r="T15" s="8">
        <f t="shared" si="8"/>
        <v>0</v>
      </c>
      <c r="U15" s="9">
        <f t="shared" si="9"/>
        <v>0</v>
      </c>
      <c r="V15" s="10">
        <f t="shared" si="10"/>
        <v>0</v>
      </c>
      <c r="W15" s="11">
        <f t="shared" si="11"/>
        <v>0</v>
      </c>
      <c r="X15" s="12"/>
      <c r="Y15" s="12"/>
      <c r="Z15" s="13"/>
      <c r="AA15" s="3"/>
      <c r="AB15" s="14">
        <f t="shared" si="12"/>
        <v>0</v>
      </c>
      <c r="AC15" s="15"/>
      <c r="AD15" s="16"/>
      <c r="AE15" s="2">
        <f t="shared" si="13"/>
        <v>0</v>
      </c>
      <c r="AF15" s="27"/>
      <c r="AG15" s="18">
        <f t="shared" si="14"/>
        <v>0</v>
      </c>
      <c r="AH15" s="19">
        <f t="shared" si="15"/>
        <v>0</v>
      </c>
      <c r="AI15" s="3"/>
      <c r="AJ15" s="24"/>
      <c r="AK15" s="25"/>
      <c r="AL15" s="7">
        <f t="shared" si="16"/>
        <v>0</v>
      </c>
      <c r="AM15" s="15">
        <f t="shared" si="17"/>
        <v>0</v>
      </c>
      <c r="AN15" s="2"/>
      <c r="AO15" s="2"/>
      <c r="AP15" s="2"/>
      <c r="AQ15" s="2"/>
      <c r="AR15" s="2"/>
      <c r="AS15" s="2"/>
      <c r="AT15" s="2"/>
      <c r="AU15" s="2"/>
      <c r="AV15" s="2">
        <f t="shared" si="18"/>
        <v>0</v>
      </c>
      <c r="AW15" s="21"/>
      <c r="AX15" s="21"/>
      <c r="AY15" s="2"/>
      <c r="AZ15" s="2">
        <f t="shared" si="19"/>
        <v>0</v>
      </c>
      <c r="BA15" s="2">
        <f t="shared" si="20"/>
        <v>0</v>
      </c>
      <c r="BB15" s="2"/>
      <c r="BC15" s="2"/>
      <c r="BD15" s="2"/>
      <c r="BE15" s="2"/>
      <c r="BF15" s="2"/>
      <c r="BG15" s="2"/>
      <c r="BH15" s="8">
        <f t="shared" si="21"/>
        <v>0</v>
      </c>
      <c r="BI15" s="22">
        <f t="shared" si="22"/>
        <v>0</v>
      </c>
    </row>
    <row r="16" spans="1:61" s="29" customFormat="1" ht="23.1" customHeight="1" x14ac:dyDescent="0.35">
      <c r="A16" s="3">
        <v>3</v>
      </c>
      <c r="B16" s="28" t="s">
        <v>23</v>
      </c>
      <c r="C16" s="25" t="s">
        <v>24</v>
      </c>
      <c r="D16" s="2">
        <v>14678</v>
      </c>
      <c r="E16" s="2">
        <v>587</v>
      </c>
      <c r="F16" s="2">
        <f t="shared" si="0"/>
        <v>15265</v>
      </c>
      <c r="G16" s="2">
        <v>587</v>
      </c>
      <c r="H16" s="2">
        <v>0</v>
      </c>
      <c r="I16" s="2">
        <f t="shared" si="1"/>
        <v>15852</v>
      </c>
      <c r="J16" s="2">
        <f t="shared" si="2"/>
        <v>15852</v>
      </c>
      <c r="K16" s="111">
        <f t="shared" si="3"/>
        <v>0</v>
      </c>
      <c r="L16" s="6">
        <v>0</v>
      </c>
      <c r="M16" s="6">
        <v>0</v>
      </c>
      <c r="N16" s="6">
        <v>0</v>
      </c>
      <c r="O16" s="2">
        <f t="shared" si="4"/>
        <v>15852</v>
      </c>
      <c r="P16" s="7">
        <v>0</v>
      </c>
      <c r="Q16" s="2">
        <f t="shared" si="5"/>
        <v>1426.6799999999998</v>
      </c>
      <c r="R16" s="2">
        <f t="shared" si="6"/>
        <v>200</v>
      </c>
      <c r="S16" s="2">
        <f t="shared" si="7"/>
        <v>396.3</v>
      </c>
      <c r="T16" s="8">
        <f t="shared" si="8"/>
        <v>100</v>
      </c>
      <c r="U16" s="9">
        <f t="shared" si="9"/>
        <v>2122.98</v>
      </c>
      <c r="V16" s="10">
        <f t="shared" si="10"/>
        <v>6865</v>
      </c>
      <c r="W16" s="11">
        <f t="shared" si="11"/>
        <v>6864.02</v>
      </c>
      <c r="X16" s="12"/>
      <c r="Y16" s="12"/>
      <c r="Z16" s="13">
        <f>ROUND(V16+W16,2)</f>
        <v>13729.02</v>
      </c>
      <c r="AA16" s="3">
        <v>3</v>
      </c>
      <c r="AB16" s="14">
        <f t="shared" si="12"/>
        <v>1902.24</v>
      </c>
      <c r="AC16" s="15">
        <v>0</v>
      </c>
      <c r="AD16" s="2">
        <v>100</v>
      </c>
      <c r="AE16" s="2">
        <f t="shared" si="13"/>
        <v>396.3</v>
      </c>
      <c r="AF16" s="17">
        <v>200</v>
      </c>
      <c r="AG16" s="18">
        <f t="shared" si="14"/>
        <v>13729.02</v>
      </c>
      <c r="AH16" s="19">
        <f t="shared" si="15"/>
        <v>6864.51</v>
      </c>
      <c r="AI16" s="3">
        <v>3</v>
      </c>
      <c r="AJ16" s="28" t="s">
        <v>23</v>
      </c>
      <c r="AK16" s="25" t="s">
        <v>24</v>
      </c>
      <c r="AL16" s="7">
        <f t="shared" si="16"/>
        <v>0</v>
      </c>
      <c r="AM16" s="15">
        <f t="shared" si="17"/>
        <v>1426.6799999999998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/>
      <c r="AU16" s="2">
        <v>0</v>
      </c>
      <c r="AV16" s="2">
        <f t="shared" si="18"/>
        <v>1426.6799999999998</v>
      </c>
      <c r="AW16" s="21">
        <v>200</v>
      </c>
      <c r="AX16" s="21"/>
      <c r="AY16" s="2">
        <v>0</v>
      </c>
      <c r="AZ16" s="2">
        <f t="shared" si="19"/>
        <v>200</v>
      </c>
      <c r="BA16" s="2">
        <f t="shared" si="20"/>
        <v>396.3</v>
      </c>
      <c r="BB16" s="2">
        <v>0</v>
      </c>
      <c r="BC16" s="2">
        <v>0</v>
      </c>
      <c r="BD16" s="2">
        <v>0</v>
      </c>
      <c r="BE16" s="2">
        <v>100</v>
      </c>
      <c r="BF16" s="2">
        <v>0</v>
      </c>
      <c r="BG16" s="2"/>
      <c r="BH16" s="8">
        <f t="shared" si="21"/>
        <v>100</v>
      </c>
      <c r="BI16" s="22">
        <f t="shared" si="22"/>
        <v>2122.9799999999996</v>
      </c>
    </row>
    <row r="17" spans="1:61" s="29" customFormat="1" ht="23.1" customHeight="1" x14ac:dyDescent="0.35">
      <c r="A17" s="30"/>
      <c r="B17" s="28"/>
      <c r="C17" s="25" t="s">
        <v>25</v>
      </c>
      <c r="D17" s="2"/>
      <c r="E17" s="2"/>
      <c r="F17" s="2">
        <f t="shared" si="0"/>
        <v>0</v>
      </c>
      <c r="G17" s="2"/>
      <c r="H17" s="2"/>
      <c r="I17" s="2">
        <f t="shared" si="1"/>
        <v>0</v>
      </c>
      <c r="J17" s="2">
        <f t="shared" si="2"/>
        <v>0</v>
      </c>
      <c r="K17" s="111">
        <f t="shared" si="3"/>
        <v>0</v>
      </c>
      <c r="L17" s="6"/>
      <c r="M17" s="6"/>
      <c r="N17" s="6"/>
      <c r="O17" s="2">
        <f t="shared" si="4"/>
        <v>0</v>
      </c>
      <c r="P17" s="7"/>
      <c r="Q17" s="2">
        <f t="shared" si="5"/>
        <v>0</v>
      </c>
      <c r="R17" s="2">
        <f t="shared" si="6"/>
        <v>0</v>
      </c>
      <c r="S17" s="2">
        <f t="shared" si="7"/>
        <v>0</v>
      </c>
      <c r="T17" s="8">
        <f t="shared" si="8"/>
        <v>0</v>
      </c>
      <c r="U17" s="9">
        <f t="shared" si="9"/>
        <v>0</v>
      </c>
      <c r="V17" s="10">
        <f t="shared" si="10"/>
        <v>0</v>
      </c>
      <c r="W17" s="11">
        <f t="shared" si="11"/>
        <v>0</v>
      </c>
      <c r="X17" s="12"/>
      <c r="Y17" s="12"/>
      <c r="Z17" s="12"/>
      <c r="AA17" s="30"/>
      <c r="AB17" s="14">
        <f t="shared" si="12"/>
        <v>0</v>
      </c>
      <c r="AC17" s="2"/>
      <c r="AD17" s="2">
        <f>J17*1%</f>
        <v>0</v>
      </c>
      <c r="AE17" s="2">
        <f t="shared" si="13"/>
        <v>0</v>
      </c>
      <c r="AF17" s="27"/>
      <c r="AG17" s="18">
        <f t="shared" si="14"/>
        <v>0</v>
      </c>
      <c r="AH17" s="19">
        <f t="shared" si="15"/>
        <v>0</v>
      </c>
      <c r="AI17" s="30"/>
      <c r="AJ17" s="28"/>
      <c r="AK17" s="25" t="s">
        <v>25</v>
      </c>
      <c r="AL17" s="7">
        <f t="shared" si="16"/>
        <v>0</v>
      </c>
      <c r="AM17" s="15">
        <f t="shared" si="17"/>
        <v>0</v>
      </c>
      <c r="AN17" s="2"/>
      <c r="AO17" s="2"/>
      <c r="AP17" s="2"/>
      <c r="AQ17" s="2"/>
      <c r="AR17" s="2"/>
      <c r="AS17" s="2"/>
      <c r="AT17" s="2"/>
      <c r="AU17" s="2"/>
      <c r="AV17" s="2">
        <f t="shared" si="18"/>
        <v>0</v>
      </c>
      <c r="AW17" s="21"/>
      <c r="AX17" s="21"/>
      <c r="AY17" s="2"/>
      <c r="AZ17" s="2">
        <f t="shared" si="19"/>
        <v>0</v>
      </c>
      <c r="BA17" s="2">
        <f t="shared" si="20"/>
        <v>0</v>
      </c>
      <c r="BB17" s="2"/>
      <c r="BC17" s="2"/>
      <c r="BD17" s="2"/>
      <c r="BE17" s="2"/>
      <c r="BF17" s="2"/>
      <c r="BG17" s="2"/>
      <c r="BH17" s="8">
        <f t="shared" si="21"/>
        <v>0</v>
      </c>
      <c r="BI17" s="22">
        <f t="shared" si="22"/>
        <v>0</v>
      </c>
    </row>
    <row r="18" spans="1:61" s="29" customFormat="1" ht="23.1" customHeight="1" x14ac:dyDescent="0.35">
      <c r="A18" s="3">
        <v>4</v>
      </c>
      <c r="B18" s="28" t="s">
        <v>26</v>
      </c>
      <c r="C18" s="25" t="s">
        <v>117</v>
      </c>
      <c r="D18" s="176">
        <v>27000</v>
      </c>
      <c r="E18" s="176">
        <v>1512</v>
      </c>
      <c r="F18" s="2">
        <f t="shared" si="0"/>
        <v>28512</v>
      </c>
      <c r="G18" s="176">
        <v>1512</v>
      </c>
      <c r="H18" s="2">
        <v>0</v>
      </c>
      <c r="I18" s="2">
        <f t="shared" si="1"/>
        <v>30024</v>
      </c>
      <c r="J18" s="2">
        <f t="shared" si="2"/>
        <v>30024</v>
      </c>
      <c r="K18" s="111">
        <f t="shared" si="3"/>
        <v>0</v>
      </c>
      <c r="L18" s="6">
        <v>0</v>
      </c>
      <c r="M18" s="6">
        <v>0</v>
      </c>
      <c r="N18" s="6">
        <v>0</v>
      </c>
      <c r="O18" s="2">
        <f>J18-K18</f>
        <v>30024</v>
      </c>
      <c r="P18" s="7">
        <v>830.69</v>
      </c>
      <c r="Q18" s="2">
        <f t="shared" si="5"/>
        <v>7169.2099999999991</v>
      </c>
      <c r="R18" s="2">
        <f t="shared" si="6"/>
        <v>200</v>
      </c>
      <c r="S18" s="2">
        <f t="shared" si="7"/>
        <v>750.6</v>
      </c>
      <c r="T18" s="8">
        <f t="shared" si="8"/>
        <v>4560.92</v>
      </c>
      <c r="U18" s="9">
        <f t="shared" si="9"/>
        <v>13511.42</v>
      </c>
      <c r="V18" s="10">
        <f t="shared" si="10"/>
        <v>8256</v>
      </c>
      <c r="W18" s="11">
        <f t="shared" si="11"/>
        <v>8256.5800000000017</v>
      </c>
      <c r="X18" s="12"/>
      <c r="Y18" s="12"/>
      <c r="Z18" s="13">
        <f t="shared" ref="Z18" si="23">ROUND(V18+W18,2)</f>
        <v>16512.580000000002</v>
      </c>
      <c r="AA18" s="3">
        <v>4</v>
      </c>
      <c r="AB18" s="14">
        <f t="shared" si="12"/>
        <v>3602.8799999999997</v>
      </c>
      <c r="AC18" s="15">
        <v>0</v>
      </c>
      <c r="AD18" s="16">
        <v>100</v>
      </c>
      <c r="AE18" s="2">
        <f t="shared" si="13"/>
        <v>750.6</v>
      </c>
      <c r="AF18" s="17">
        <v>200</v>
      </c>
      <c r="AG18" s="18">
        <f t="shared" si="14"/>
        <v>16512.580000000002</v>
      </c>
      <c r="AH18" s="19">
        <f t="shared" si="15"/>
        <v>8256.2900000000009</v>
      </c>
      <c r="AI18" s="3">
        <v>4</v>
      </c>
      <c r="AJ18" s="28" t="s">
        <v>26</v>
      </c>
      <c r="AK18" s="25" t="s">
        <v>117</v>
      </c>
      <c r="AL18" s="7">
        <f t="shared" si="16"/>
        <v>830.69</v>
      </c>
      <c r="AM18" s="15">
        <f t="shared" si="17"/>
        <v>2702.16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1994.82</v>
      </c>
      <c r="AT18" s="2">
        <v>1816.67</v>
      </c>
      <c r="AU18" s="2">
        <v>655.56</v>
      </c>
      <c r="AV18" s="2">
        <f t="shared" si="18"/>
        <v>7169.2099999999991</v>
      </c>
      <c r="AW18" s="21">
        <v>200</v>
      </c>
      <c r="AX18" s="21"/>
      <c r="AY18" s="2">
        <v>0</v>
      </c>
      <c r="AZ18" s="2">
        <f t="shared" si="19"/>
        <v>200</v>
      </c>
      <c r="BA18" s="2">
        <f t="shared" si="20"/>
        <v>750.6</v>
      </c>
      <c r="BB18" s="2"/>
      <c r="BC18" s="2">
        <v>2998.92</v>
      </c>
      <c r="BD18" s="2">
        <v>1462</v>
      </c>
      <c r="BE18" s="2">
        <v>100</v>
      </c>
      <c r="BF18" s="2"/>
      <c r="BG18" s="2">
        <v>0</v>
      </c>
      <c r="BH18" s="8">
        <f t="shared" si="21"/>
        <v>4560.92</v>
      </c>
      <c r="BI18" s="22">
        <f t="shared" si="22"/>
        <v>13511.42</v>
      </c>
    </row>
    <row r="19" spans="1:61" s="29" customFormat="1" ht="23.1" customHeight="1" x14ac:dyDescent="0.35">
      <c r="A19" s="3"/>
      <c r="B19" s="31"/>
      <c r="C19" s="32"/>
      <c r="D19" s="2"/>
      <c r="E19" s="2"/>
      <c r="F19" s="2">
        <f t="shared" si="0"/>
        <v>0</v>
      </c>
      <c r="G19" s="2"/>
      <c r="H19" s="2"/>
      <c r="I19" s="2">
        <f t="shared" si="1"/>
        <v>0</v>
      </c>
      <c r="J19" s="2">
        <f t="shared" si="2"/>
        <v>0</v>
      </c>
      <c r="K19" s="111">
        <f t="shared" si="3"/>
        <v>0</v>
      </c>
      <c r="L19" s="6"/>
      <c r="M19" s="6"/>
      <c r="N19" s="6"/>
      <c r="O19" s="2">
        <f t="shared" si="4"/>
        <v>0</v>
      </c>
      <c r="P19" s="7"/>
      <c r="Q19" s="2">
        <f t="shared" si="5"/>
        <v>0</v>
      </c>
      <c r="R19" s="2">
        <f t="shared" si="6"/>
        <v>0</v>
      </c>
      <c r="S19" s="2">
        <f t="shared" si="7"/>
        <v>0</v>
      </c>
      <c r="T19" s="8">
        <f t="shared" si="8"/>
        <v>0</v>
      </c>
      <c r="U19" s="9">
        <f t="shared" si="9"/>
        <v>0</v>
      </c>
      <c r="V19" s="10">
        <f t="shared" si="10"/>
        <v>0</v>
      </c>
      <c r="W19" s="11">
        <f t="shared" si="11"/>
        <v>0</v>
      </c>
      <c r="X19" s="12"/>
      <c r="Y19" s="12"/>
      <c r="Z19" s="13"/>
      <c r="AA19" s="3"/>
      <c r="AB19" s="14">
        <f t="shared" si="12"/>
        <v>0</v>
      </c>
      <c r="AC19" s="2"/>
      <c r="AD19" s="33"/>
      <c r="AE19" s="2">
        <f t="shared" si="13"/>
        <v>0</v>
      </c>
      <c r="AF19" s="27"/>
      <c r="AG19" s="18">
        <f t="shared" si="14"/>
        <v>0</v>
      </c>
      <c r="AH19" s="19">
        <f t="shared" si="15"/>
        <v>0</v>
      </c>
      <c r="AI19" s="3"/>
      <c r="AJ19" s="31"/>
      <c r="AK19" s="32"/>
      <c r="AL19" s="7">
        <f t="shared" si="16"/>
        <v>0</v>
      </c>
      <c r="AM19" s="15">
        <f t="shared" si="17"/>
        <v>0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0</v>
      </c>
      <c r="AW19" s="21"/>
      <c r="AX19" s="21"/>
      <c r="AY19" s="2"/>
      <c r="AZ19" s="2">
        <f t="shared" si="19"/>
        <v>0</v>
      </c>
      <c r="BA19" s="2">
        <f t="shared" si="20"/>
        <v>0</v>
      </c>
      <c r="BB19" s="2"/>
      <c r="BC19" s="2"/>
      <c r="BD19" s="2"/>
      <c r="BE19" s="2"/>
      <c r="BF19" s="2"/>
      <c r="BG19" s="2"/>
      <c r="BH19" s="8">
        <f t="shared" si="21"/>
        <v>0</v>
      </c>
      <c r="BI19" s="22">
        <f t="shared" si="22"/>
        <v>0</v>
      </c>
    </row>
    <row r="20" spans="1:61" s="29" customFormat="1" ht="23.1" customHeight="1" x14ac:dyDescent="0.35">
      <c r="A20" s="3">
        <v>5</v>
      </c>
      <c r="B20" s="31" t="s">
        <v>144</v>
      </c>
      <c r="C20" s="32" t="s">
        <v>153</v>
      </c>
      <c r="D20" s="2">
        <v>17553</v>
      </c>
      <c r="E20" s="2">
        <v>702</v>
      </c>
      <c r="F20" s="2">
        <f t="shared" si="0"/>
        <v>18255</v>
      </c>
      <c r="G20" s="2">
        <v>702</v>
      </c>
      <c r="H20" s="2"/>
      <c r="I20" s="2">
        <f t="shared" si="1"/>
        <v>18957</v>
      </c>
      <c r="J20" s="2">
        <f t="shared" si="2"/>
        <v>18957</v>
      </c>
      <c r="K20" s="111">
        <f t="shared" si="3"/>
        <v>0</v>
      </c>
      <c r="L20" s="6">
        <v>0</v>
      </c>
      <c r="M20" s="6">
        <v>0</v>
      </c>
      <c r="N20" s="6">
        <v>0</v>
      </c>
      <c r="O20" s="2">
        <f t="shared" si="4"/>
        <v>18957</v>
      </c>
      <c r="P20" s="7"/>
      <c r="Q20" s="2">
        <f t="shared" si="5"/>
        <v>1706.1299999999999</v>
      </c>
      <c r="R20" s="2">
        <f t="shared" si="6"/>
        <v>200</v>
      </c>
      <c r="S20" s="2">
        <f t="shared" si="7"/>
        <v>473.92</v>
      </c>
      <c r="T20" s="8">
        <f t="shared" si="8"/>
        <v>254.71</v>
      </c>
      <c r="U20" s="9">
        <f t="shared" si="9"/>
        <v>2634.76</v>
      </c>
      <c r="V20" s="10">
        <f t="shared" si="10"/>
        <v>8161</v>
      </c>
      <c r="W20" s="11">
        <f t="shared" si="11"/>
        <v>8161.24</v>
      </c>
      <c r="X20" s="12"/>
      <c r="Y20" s="12"/>
      <c r="Z20" s="13"/>
      <c r="AA20" s="3">
        <v>5</v>
      </c>
      <c r="AB20" s="14">
        <f t="shared" si="12"/>
        <v>2274.8399999999997</v>
      </c>
      <c r="AC20" s="15"/>
      <c r="AD20" s="16">
        <v>100</v>
      </c>
      <c r="AE20" s="2">
        <f t="shared" si="13"/>
        <v>473.93</v>
      </c>
      <c r="AF20" s="17">
        <v>200</v>
      </c>
      <c r="AG20" s="18">
        <f t="shared" si="14"/>
        <v>16322.24</v>
      </c>
      <c r="AH20" s="19">
        <f t="shared" si="15"/>
        <v>8161.12</v>
      </c>
      <c r="AI20" s="3">
        <v>5</v>
      </c>
      <c r="AJ20" s="31" t="s">
        <v>144</v>
      </c>
      <c r="AK20" s="32" t="s">
        <v>153</v>
      </c>
      <c r="AL20" s="7">
        <f t="shared" si="16"/>
        <v>0</v>
      </c>
      <c r="AM20" s="15">
        <f t="shared" si="17"/>
        <v>1706.1299999999999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1706.1299999999999</v>
      </c>
      <c r="AW20" s="21">
        <v>200</v>
      </c>
      <c r="AX20" s="21"/>
      <c r="AY20" s="2"/>
      <c r="AZ20" s="2">
        <f t="shared" si="19"/>
        <v>200</v>
      </c>
      <c r="BA20" s="2">
        <f t="shared" si="20"/>
        <v>473.92</v>
      </c>
      <c r="BB20" s="2"/>
      <c r="BC20" s="2"/>
      <c r="BD20" s="2"/>
      <c r="BE20" s="2">
        <v>254.71</v>
      </c>
      <c r="BF20" s="2"/>
      <c r="BG20" s="2"/>
      <c r="BH20" s="8">
        <f t="shared" si="21"/>
        <v>254.71</v>
      </c>
      <c r="BI20" s="22">
        <f t="shared" si="22"/>
        <v>2634.7599999999998</v>
      </c>
    </row>
    <row r="21" spans="1:61" s="29" customFormat="1" ht="23.1" customHeight="1" x14ac:dyDescent="0.35">
      <c r="A21" s="3"/>
      <c r="B21" s="31"/>
      <c r="C21" s="32" t="s">
        <v>154</v>
      </c>
      <c r="D21" s="2"/>
      <c r="E21" s="2"/>
      <c r="F21" s="2">
        <f t="shared" si="0"/>
        <v>0</v>
      </c>
      <c r="G21" s="2"/>
      <c r="H21" s="2"/>
      <c r="I21" s="2">
        <f t="shared" si="1"/>
        <v>0</v>
      </c>
      <c r="J21" s="2">
        <f t="shared" si="2"/>
        <v>0</v>
      </c>
      <c r="K21" s="111">
        <f t="shared" si="3"/>
        <v>0</v>
      </c>
      <c r="L21" s="6"/>
      <c r="M21" s="6"/>
      <c r="N21" s="6"/>
      <c r="O21" s="2">
        <f t="shared" si="4"/>
        <v>0</v>
      </c>
      <c r="P21" s="7"/>
      <c r="Q21" s="2">
        <f t="shared" si="5"/>
        <v>0</v>
      </c>
      <c r="R21" s="2">
        <f t="shared" si="6"/>
        <v>0</v>
      </c>
      <c r="S21" s="2">
        <f t="shared" si="7"/>
        <v>0</v>
      </c>
      <c r="T21" s="8">
        <f t="shared" si="8"/>
        <v>0</v>
      </c>
      <c r="U21" s="9">
        <f t="shared" si="9"/>
        <v>0</v>
      </c>
      <c r="V21" s="10">
        <f t="shared" si="10"/>
        <v>0</v>
      </c>
      <c r="W21" s="11">
        <f t="shared" si="11"/>
        <v>0</v>
      </c>
      <c r="X21" s="12"/>
      <c r="Y21" s="12"/>
      <c r="Z21" s="13"/>
      <c r="AA21" s="3"/>
      <c r="AB21" s="14">
        <f t="shared" si="12"/>
        <v>0</v>
      </c>
      <c r="AC21" s="15"/>
      <c r="AD21" s="16"/>
      <c r="AE21" s="2">
        <f t="shared" si="13"/>
        <v>0</v>
      </c>
      <c r="AF21" s="27"/>
      <c r="AG21" s="18">
        <f t="shared" si="14"/>
        <v>0</v>
      </c>
      <c r="AH21" s="19">
        <f t="shared" si="15"/>
        <v>0</v>
      </c>
      <c r="AI21" s="3"/>
      <c r="AJ21" s="31"/>
      <c r="AK21" s="32" t="s">
        <v>154</v>
      </c>
      <c r="AL21" s="7">
        <f t="shared" si="16"/>
        <v>0</v>
      </c>
      <c r="AM21" s="15">
        <f t="shared" si="17"/>
        <v>0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0</v>
      </c>
      <c r="AW21" s="21"/>
      <c r="AX21" s="21"/>
      <c r="AY21" s="2"/>
      <c r="AZ21" s="2">
        <f t="shared" si="19"/>
        <v>0</v>
      </c>
      <c r="BA21" s="2">
        <f t="shared" si="20"/>
        <v>0</v>
      </c>
      <c r="BB21" s="2"/>
      <c r="BC21" s="2"/>
      <c r="BD21" s="2"/>
      <c r="BE21" s="2"/>
      <c r="BF21" s="2"/>
      <c r="BG21" s="2"/>
      <c r="BH21" s="8">
        <f t="shared" si="21"/>
        <v>0</v>
      </c>
      <c r="BI21" s="22">
        <f t="shared" si="22"/>
        <v>0</v>
      </c>
    </row>
    <row r="22" spans="1:61" s="29" customFormat="1" ht="23.1" customHeight="1" x14ac:dyDescent="0.35">
      <c r="A22" s="3">
        <v>6</v>
      </c>
      <c r="B22" s="31" t="s">
        <v>145</v>
      </c>
      <c r="C22" s="32" t="s">
        <v>155</v>
      </c>
      <c r="D22" s="2">
        <v>27000</v>
      </c>
      <c r="E22" s="2">
        <v>1512</v>
      </c>
      <c r="F22" s="2">
        <f t="shared" si="0"/>
        <v>28512</v>
      </c>
      <c r="G22" s="2">
        <v>1512</v>
      </c>
      <c r="H22" s="2"/>
      <c r="I22" s="2">
        <f t="shared" si="1"/>
        <v>30024</v>
      </c>
      <c r="J22" s="2">
        <f t="shared" si="2"/>
        <v>30024</v>
      </c>
      <c r="K22" s="111">
        <f t="shared" si="3"/>
        <v>0</v>
      </c>
      <c r="L22" s="6">
        <v>0</v>
      </c>
      <c r="M22" s="6">
        <v>0</v>
      </c>
      <c r="N22" s="6">
        <v>0</v>
      </c>
      <c r="O22" s="2">
        <f t="shared" si="4"/>
        <v>30024</v>
      </c>
      <c r="P22" s="7">
        <v>830.69</v>
      </c>
      <c r="Q22" s="2">
        <f t="shared" si="5"/>
        <v>2702.16</v>
      </c>
      <c r="R22" s="2">
        <f t="shared" si="6"/>
        <v>200</v>
      </c>
      <c r="S22" s="2">
        <f t="shared" si="7"/>
        <v>750.6</v>
      </c>
      <c r="T22" s="8">
        <f t="shared" si="8"/>
        <v>250.55</v>
      </c>
      <c r="U22" s="9">
        <f t="shared" si="9"/>
        <v>4734</v>
      </c>
      <c r="V22" s="10">
        <f t="shared" si="10"/>
        <v>12645</v>
      </c>
      <c r="W22" s="11">
        <f t="shared" si="11"/>
        <v>12645</v>
      </c>
      <c r="X22" s="12"/>
      <c r="Y22" s="12"/>
      <c r="Z22" s="13"/>
      <c r="AA22" s="3">
        <v>6</v>
      </c>
      <c r="AB22" s="14">
        <f t="shared" si="12"/>
        <v>3602.8799999999997</v>
      </c>
      <c r="AC22" s="15"/>
      <c r="AD22" s="16">
        <v>100</v>
      </c>
      <c r="AE22" s="2">
        <f t="shared" si="13"/>
        <v>750.6</v>
      </c>
      <c r="AF22" s="17">
        <v>200</v>
      </c>
      <c r="AG22" s="18">
        <f t="shared" si="14"/>
        <v>25290</v>
      </c>
      <c r="AH22" s="19">
        <f t="shared" si="15"/>
        <v>12645</v>
      </c>
      <c r="AI22" s="3">
        <v>6</v>
      </c>
      <c r="AJ22" s="31" t="s">
        <v>145</v>
      </c>
      <c r="AK22" s="32" t="s">
        <v>155</v>
      </c>
      <c r="AL22" s="7">
        <f t="shared" si="16"/>
        <v>830.69</v>
      </c>
      <c r="AM22" s="15">
        <f t="shared" si="17"/>
        <v>2702.16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2702.16</v>
      </c>
      <c r="AW22" s="21">
        <v>200</v>
      </c>
      <c r="AX22" s="21"/>
      <c r="AY22" s="2"/>
      <c r="AZ22" s="2">
        <f t="shared" si="19"/>
        <v>200</v>
      </c>
      <c r="BA22" s="2">
        <f t="shared" si="20"/>
        <v>750.6</v>
      </c>
      <c r="BB22" s="2"/>
      <c r="BC22" s="2"/>
      <c r="BD22" s="2"/>
      <c r="BE22" s="2">
        <v>250.55</v>
      </c>
      <c r="BF22" s="2"/>
      <c r="BG22" s="2"/>
      <c r="BH22" s="8">
        <f t="shared" si="21"/>
        <v>250.55</v>
      </c>
      <c r="BI22" s="22">
        <f t="shared" si="22"/>
        <v>4734</v>
      </c>
    </row>
    <row r="23" spans="1:61" s="29" customFormat="1" ht="23.1" customHeight="1" x14ac:dyDescent="0.35">
      <c r="A23" s="30"/>
      <c r="B23" s="31"/>
      <c r="C23" s="32"/>
      <c r="D23" s="2"/>
      <c r="E23" s="2"/>
      <c r="F23" s="2">
        <f t="shared" si="0"/>
        <v>0</v>
      </c>
      <c r="G23" s="2"/>
      <c r="H23" s="2"/>
      <c r="I23" s="2">
        <f t="shared" si="1"/>
        <v>0</v>
      </c>
      <c r="J23" s="2">
        <f t="shared" si="2"/>
        <v>0</v>
      </c>
      <c r="K23" s="111">
        <f t="shared" si="3"/>
        <v>0</v>
      </c>
      <c r="L23" s="6"/>
      <c r="M23" s="6"/>
      <c r="N23" s="6"/>
      <c r="O23" s="2">
        <f t="shared" si="4"/>
        <v>0</v>
      </c>
      <c r="P23" s="7"/>
      <c r="Q23" s="2">
        <f t="shared" si="5"/>
        <v>0</v>
      </c>
      <c r="R23" s="2">
        <f t="shared" si="6"/>
        <v>0</v>
      </c>
      <c r="S23" s="2">
        <f t="shared" si="7"/>
        <v>0</v>
      </c>
      <c r="T23" s="8">
        <f t="shared" si="8"/>
        <v>0</v>
      </c>
      <c r="U23" s="9">
        <f t="shared" si="9"/>
        <v>0</v>
      </c>
      <c r="V23" s="10">
        <f t="shared" si="10"/>
        <v>0</v>
      </c>
      <c r="W23" s="11">
        <f t="shared" si="11"/>
        <v>0</v>
      </c>
      <c r="X23" s="12"/>
      <c r="Y23" s="12"/>
      <c r="Z23" s="13"/>
      <c r="AA23" s="30"/>
      <c r="AB23" s="14">
        <f t="shared" si="12"/>
        <v>0</v>
      </c>
      <c r="AC23" s="15"/>
      <c r="AD23" s="16"/>
      <c r="AE23" s="2">
        <f t="shared" si="13"/>
        <v>0</v>
      </c>
      <c r="AF23" s="27"/>
      <c r="AG23" s="18">
        <f t="shared" si="14"/>
        <v>0</v>
      </c>
      <c r="AH23" s="19">
        <f t="shared" si="15"/>
        <v>0</v>
      </c>
      <c r="AI23" s="30"/>
      <c r="AJ23" s="31"/>
      <c r="AK23" s="32"/>
      <c r="AL23" s="7">
        <f t="shared" si="16"/>
        <v>0</v>
      </c>
      <c r="AM23" s="15">
        <f t="shared" si="17"/>
        <v>0</v>
      </c>
      <c r="AN23" s="2"/>
      <c r="AO23" s="2"/>
      <c r="AP23" s="2"/>
      <c r="AQ23" s="2"/>
      <c r="AR23" s="2"/>
      <c r="AS23" s="2"/>
      <c r="AT23" s="2"/>
      <c r="AU23" s="2"/>
      <c r="AV23" s="2">
        <f t="shared" si="18"/>
        <v>0</v>
      </c>
      <c r="AW23" s="21"/>
      <c r="AX23" s="21"/>
      <c r="AY23" s="2"/>
      <c r="AZ23" s="2">
        <f t="shared" si="19"/>
        <v>0</v>
      </c>
      <c r="BA23" s="2">
        <f t="shared" si="20"/>
        <v>0</v>
      </c>
      <c r="BB23" s="2"/>
      <c r="BC23" s="2"/>
      <c r="BD23" s="2"/>
      <c r="BE23" s="2"/>
      <c r="BF23" s="2"/>
      <c r="BG23" s="2"/>
      <c r="BH23" s="8">
        <f t="shared" si="21"/>
        <v>0</v>
      </c>
      <c r="BI23" s="22">
        <f t="shared" si="22"/>
        <v>0</v>
      </c>
    </row>
    <row r="24" spans="1:61" s="29" customFormat="1" ht="23.1" customHeight="1" x14ac:dyDescent="0.35">
      <c r="A24" s="3">
        <v>7</v>
      </c>
      <c r="B24" s="28" t="s">
        <v>29</v>
      </c>
      <c r="C24" s="25" t="s">
        <v>24</v>
      </c>
      <c r="D24" s="2">
        <v>19744</v>
      </c>
      <c r="E24" s="2">
        <v>790</v>
      </c>
      <c r="F24" s="2">
        <f t="shared" si="0"/>
        <v>20534</v>
      </c>
      <c r="G24" s="2">
        <v>914</v>
      </c>
      <c r="H24" s="2">
        <v>0</v>
      </c>
      <c r="I24" s="2">
        <f t="shared" si="1"/>
        <v>21448</v>
      </c>
      <c r="J24" s="2">
        <f t="shared" si="2"/>
        <v>21448</v>
      </c>
      <c r="K24" s="111">
        <f t="shared" si="3"/>
        <v>0</v>
      </c>
      <c r="L24" s="6">
        <v>0</v>
      </c>
      <c r="M24" s="6">
        <v>0</v>
      </c>
      <c r="N24" s="6">
        <v>0</v>
      </c>
      <c r="O24" s="2">
        <f t="shared" si="4"/>
        <v>21448</v>
      </c>
      <c r="P24" s="7">
        <v>0</v>
      </c>
      <c r="Q24" s="2">
        <f t="shared" si="5"/>
        <v>4958.92</v>
      </c>
      <c r="R24" s="2">
        <f t="shared" si="6"/>
        <v>2246.06</v>
      </c>
      <c r="S24" s="2">
        <f t="shared" si="7"/>
        <v>536.20000000000005</v>
      </c>
      <c r="T24" s="8">
        <f t="shared" si="8"/>
        <v>6513.51</v>
      </c>
      <c r="U24" s="9">
        <f t="shared" si="9"/>
        <v>14254.69</v>
      </c>
      <c r="V24" s="10">
        <f t="shared" si="10"/>
        <v>3597</v>
      </c>
      <c r="W24" s="11">
        <f t="shared" si="11"/>
        <v>3596.3099999999995</v>
      </c>
      <c r="X24" s="12"/>
      <c r="Y24" s="12"/>
      <c r="Z24" s="13">
        <f t="shared" ref="Z24" si="24">ROUND(V24+W24,2)</f>
        <v>7193.31</v>
      </c>
      <c r="AA24" s="3">
        <v>7</v>
      </c>
      <c r="AB24" s="14">
        <f t="shared" si="12"/>
        <v>2573.7599999999998</v>
      </c>
      <c r="AC24" s="15">
        <v>0</v>
      </c>
      <c r="AD24" s="2">
        <v>100</v>
      </c>
      <c r="AE24" s="2">
        <f t="shared" si="13"/>
        <v>536.20000000000005</v>
      </c>
      <c r="AF24" s="17">
        <v>200</v>
      </c>
      <c r="AG24" s="18">
        <f t="shared" si="14"/>
        <v>7193.3099999999995</v>
      </c>
      <c r="AH24" s="19">
        <f t="shared" si="15"/>
        <v>3596.6549999999997</v>
      </c>
      <c r="AI24" s="3">
        <v>7</v>
      </c>
      <c r="AJ24" s="28" t="s">
        <v>29</v>
      </c>
      <c r="AK24" s="25" t="s">
        <v>24</v>
      </c>
      <c r="AL24" s="7">
        <f t="shared" si="16"/>
        <v>0</v>
      </c>
      <c r="AM24" s="15">
        <f t="shared" si="17"/>
        <v>1930.32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3028.6</v>
      </c>
      <c r="AT24" s="2"/>
      <c r="AU24" s="2">
        <v>0</v>
      </c>
      <c r="AV24" s="2">
        <f t="shared" si="18"/>
        <v>4958.92</v>
      </c>
      <c r="AW24" s="21">
        <v>400</v>
      </c>
      <c r="AX24" s="21"/>
      <c r="AY24" s="2">
        <v>1846.06</v>
      </c>
      <c r="AZ24" s="2">
        <f t="shared" si="19"/>
        <v>2246.06</v>
      </c>
      <c r="BA24" s="2">
        <f t="shared" si="20"/>
        <v>536.20000000000005</v>
      </c>
      <c r="BB24" s="2">
        <v>0</v>
      </c>
      <c r="BC24" s="2">
        <v>6313.51</v>
      </c>
      <c r="BD24" s="2">
        <v>100</v>
      </c>
      <c r="BE24" s="2">
        <v>100</v>
      </c>
      <c r="BF24" s="2">
        <v>0</v>
      </c>
      <c r="BG24" s="2"/>
      <c r="BH24" s="8">
        <f t="shared" si="21"/>
        <v>6513.51</v>
      </c>
      <c r="BI24" s="22">
        <f t="shared" si="22"/>
        <v>14254.689999999999</v>
      </c>
    </row>
    <row r="25" spans="1:61" s="29" customFormat="1" ht="23.1" customHeight="1" x14ac:dyDescent="0.35">
      <c r="A25" s="3"/>
      <c r="B25" s="28"/>
      <c r="C25" s="25" t="s">
        <v>30</v>
      </c>
      <c r="D25" s="2"/>
      <c r="E25" s="2"/>
      <c r="F25" s="2">
        <f t="shared" si="0"/>
        <v>0</v>
      </c>
      <c r="G25" s="2"/>
      <c r="H25" s="2"/>
      <c r="I25" s="2">
        <f t="shared" si="1"/>
        <v>0</v>
      </c>
      <c r="J25" s="2">
        <f t="shared" si="2"/>
        <v>0</v>
      </c>
      <c r="K25" s="111">
        <f t="shared" si="3"/>
        <v>0</v>
      </c>
      <c r="L25" s="6"/>
      <c r="M25" s="6"/>
      <c r="N25" s="6"/>
      <c r="O25" s="2">
        <f t="shared" si="4"/>
        <v>0</v>
      </c>
      <c r="P25" s="7"/>
      <c r="Q25" s="2">
        <f t="shared" si="5"/>
        <v>0</v>
      </c>
      <c r="R25" s="2">
        <f t="shared" si="6"/>
        <v>0</v>
      </c>
      <c r="S25" s="2">
        <f t="shared" si="7"/>
        <v>0</v>
      </c>
      <c r="T25" s="8">
        <f t="shared" si="8"/>
        <v>0</v>
      </c>
      <c r="U25" s="9">
        <f t="shared" si="9"/>
        <v>0</v>
      </c>
      <c r="V25" s="10"/>
      <c r="W25" s="11"/>
      <c r="X25" s="12"/>
      <c r="Y25" s="12"/>
      <c r="Z25" s="13"/>
      <c r="AA25" s="3"/>
      <c r="AB25" s="14">
        <f t="shared" si="12"/>
        <v>0</v>
      </c>
      <c r="AC25" s="2"/>
      <c r="AD25" s="2">
        <f>J25*1%</f>
        <v>0</v>
      </c>
      <c r="AE25" s="2">
        <f t="shared" si="13"/>
        <v>0</v>
      </c>
      <c r="AF25" s="27"/>
      <c r="AG25" s="18"/>
      <c r="AH25" s="19"/>
      <c r="AI25" s="3"/>
      <c r="AJ25" s="28"/>
      <c r="AK25" s="25" t="s">
        <v>30</v>
      </c>
      <c r="AL25" s="7">
        <f t="shared" si="16"/>
        <v>0</v>
      </c>
      <c r="AM25" s="15">
        <f t="shared" si="17"/>
        <v>0</v>
      </c>
      <c r="AN25" s="2"/>
      <c r="AO25" s="2"/>
      <c r="AP25" s="2"/>
      <c r="AQ25" s="2"/>
      <c r="AR25" s="2"/>
      <c r="AS25" s="2"/>
      <c r="AT25" s="2"/>
      <c r="AU25" s="2"/>
      <c r="AV25" s="2">
        <f t="shared" si="18"/>
        <v>0</v>
      </c>
      <c r="AW25" s="21"/>
      <c r="AX25" s="21"/>
      <c r="AY25" s="34"/>
      <c r="AZ25" s="2">
        <f t="shared" si="19"/>
        <v>0</v>
      </c>
      <c r="BA25" s="2">
        <f t="shared" si="20"/>
        <v>0</v>
      </c>
      <c r="BB25" s="2"/>
      <c r="BC25" s="2"/>
      <c r="BD25" s="2"/>
      <c r="BE25" s="2"/>
      <c r="BF25" s="2"/>
      <c r="BG25" s="2"/>
      <c r="BH25" s="8">
        <f t="shared" si="21"/>
        <v>0</v>
      </c>
      <c r="BI25" s="22">
        <f t="shared" si="22"/>
        <v>0</v>
      </c>
    </row>
    <row r="26" spans="1:61" s="29" customFormat="1" ht="23.1" customHeight="1" x14ac:dyDescent="0.35">
      <c r="A26" s="3">
        <v>8</v>
      </c>
      <c r="B26" s="28" t="s">
        <v>31</v>
      </c>
      <c r="C26" s="25" t="s">
        <v>118</v>
      </c>
      <c r="D26" s="176">
        <v>23176</v>
      </c>
      <c r="E26" s="176">
        <v>1205</v>
      </c>
      <c r="F26" s="2">
        <f t="shared" si="0"/>
        <v>24381</v>
      </c>
      <c r="G26" s="176">
        <v>1205</v>
      </c>
      <c r="H26" s="2">
        <v>0</v>
      </c>
      <c r="I26" s="2">
        <f t="shared" si="1"/>
        <v>25586</v>
      </c>
      <c r="J26" s="2">
        <f t="shared" si="2"/>
        <v>25586</v>
      </c>
      <c r="K26" s="111">
        <f t="shared" si="3"/>
        <v>0</v>
      </c>
      <c r="L26" s="6">
        <v>0</v>
      </c>
      <c r="M26" s="6">
        <v>0</v>
      </c>
      <c r="N26" s="6">
        <v>0</v>
      </c>
      <c r="O26" s="2">
        <f t="shared" si="4"/>
        <v>25586</v>
      </c>
      <c r="P26" s="7">
        <v>241.54</v>
      </c>
      <c r="Q26" s="2">
        <f t="shared" si="5"/>
        <v>2302.7399999999998</v>
      </c>
      <c r="R26" s="2">
        <f t="shared" si="6"/>
        <v>200</v>
      </c>
      <c r="S26" s="2">
        <f t="shared" si="7"/>
        <v>639.65</v>
      </c>
      <c r="T26" s="8">
        <f t="shared" si="8"/>
        <v>4034</v>
      </c>
      <c r="U26" s="9">
        <f t="shared" si="9"/>
        <v>7417.93</v>
      </c>
      <c r="V26" s="10">
        <f t="shared" si="10"/>
        <v>9084</v>
      </c>
      <c r="W26" s="11">
        <f t="shared" si="11"/>
        <v>9084.07</v>
      </c>
      <c r="X26" s="12"/>
      <c r="Y26" s="12"/>
      <c r="Z26" s="13">
        <f t="shared" ref="Z26" si="25">ROUND(V26+W26,2)</f>
        <v>18168.07</v>
      </c>
      <c r="AA26" s="3">
        <v>8</v>
      </c>
      <c r="AB26" s="14">
        <f t="shared" si="12"/>
        <v>3070.3199999999997</v>
      </c>
      <c r="AC26" s="15">
        <v>0</v>
      </c>
      <c r="AD26" s="16">
        <v>100</v>
      </c>
      <c r="AE26" s="2">
        <f t="shared" si="13"/>
        <v>639.65</v>
      </c>
      <c r="AF26" s="17">
        <v>200</v>
      </c>
      <c r="AG26" s="18">
        <f t="shared" si="14"/>
        <v>18168.07</v>
      </c>
      <c r="AH26" s="19">
        <f t="shared" si="15"/>
        <v>9084.0349999999999</v>
      </c>
      <c r="AI26" s="3">
        <v>8</v>
      </c>
      <c r="AJ26" s="28" t="s">
        <v>31</v>
      </c>
      <c r="AK26" s="25" t="s">
        <v>118</v>
      </c>
      <c r="AL26" s="7">
        <f t="shared" si="16"/>
        <v>241.54</v>
      </c>
      <c r="AM26" s="15">
        <f t="shared" si="17"/>
        <v>2302.7399999999998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/>
      <c r="AU26" s="2">
        <v>0</v>
      </c>
      <c r="AV26" s="2">
        <f t="shared" si="18"/>
        <v>2302.7399999999998</v>
      </c>
      <c r="AW26" s="21">
        <v>200</v>
      </c>
      <c r="AX26" s="21"/>
      <c r="AY26" s="2">
        <v>0</v>
      </c>
      <c r="AZ26" s="2">
        <f t="shared" si="19"/>
        <v>200</v>
      </c>
      <c r="BA26" s="2">
        <f t="shared" si="20"/>
        <v>639.65</v>
      </c>
      <c r="BB26" s="2"/>
      <c r="BC26" s="2">
        <v>0</v>
      </c>
      <c r="BD26" s="2">
        <v>3934</v>
      </c>
      <c r="BE26" s="2">
        <v>100</v>
      </c>
      <c r="BF26" s="2"/>
      <c r="BG26" s="2">
        <v>0</v>
      </c>
      <c r="BH26" s="8">
        <f t="shared" si="21"/>
        <v>4034</v>
      </c>
      <c r="BI26" s="22">
        <f t="shared" si="22"/>
        <v>7417.93</v>
      </c>
    </row>
    <row r="27" spans="1:61" s="29" customFormat="1" ht="23.1" customHeight="1" x14ac:dyDescent="0.35">
      <c r="A27" s="3"/>
      <c r="B27" s="31"/>
      <c r="C27" s="32" t="s">
        <v>28</v>
      </c>
      <c r="D27" s="2"/>
      <c r="E27" s="2"/>
      <c r="F27" s="2">
        <f t="shared" si="0"/>
        <v>0</v>
      </c>
      <c r="G27" s="2"/>
      <c r="H27" s="2"/>
      <c r="I27" s="2">
        <f t="shared" si="1"/>
        <v>0</v>
      </c>
      <c r="J27" s="2">
        <f t="shared" si="2"/>
        <v>0</v>
      </c>
      <c r="K27" s="111">
        <f t="shared" si="3"/>
        <v>0</v>
      </c>
      <c r="L27" s="6"/>
      <c r="M27" s="6"/>
      <c r="N27" s="6"/>
      <c r="O27" s="2">
        <f t="shared" si="4"/>
        <v>0</v>
      </c>
      <c r="P27" s="7"/>
      <c r="Q27" s="2">
        <f t="shared" si="5"/>
        <v>0</v>
      </c>
      <c r="R27" s="2">
        <f t="shared" si="6"/>
        <v>0</v>
      </c>
      <c r="S27" s="2">
        <f t="shared" si="7"/>
        <v>0</v>
      </c>
      <c r="T27" s="8">
        <f t="shared" si="8"/>
        <v>0</v>
      </c>
      <c r="U27" s="9">
        <f t="shared" si="9"/>
        <v>0</v>
      </c>
      <c r="V27" s="10">
        <f t="shared" si="10"/>
        <v>0</v>
      </c>
      <c r="W27" s="11">
        <f t="shared" si="11"/>
        <v>0</v>
      </c>
      <c r="X27" s="12"/>
      <c r="Y27" s="12"/>
      <c r="Z27" s="13"/>
      <c r="AA27" s="3"/>
      <c r="AB27" s="14">
        <f t="shared" si="12"/>
        <v>0</v>
      </c>
      <c r="AC27" s="2"/>
      <c r="AD27" s="33"/>
      <c r="AE27" s="2">
        <f t="shared" si="13"/>
        <v>0</v>
      </c>
      <c r="AF27" s="27"/>
      <c r="AG27" s="18">
        <f t="shared" si="14"/>
        <v>0</v>
      </c>
      <c r="AH27" s="19">
        <f t="shared" si="15"/>
        <v>0</v>
      </c>
      <c r="AI27" s="3"/>
      <c r="AJ27" s="31"/>
      <c r="AK27" s="32" t="s">
        <v>28</v>
      </c>
      <c r="AL27" s="7">
        <f t="shared" si="16"/>
        <v>0</v>
      </c>
      <c r="AM27" s="15">
        <f t="shared" si="17"/>
        <v>0</v>
      </c>
      <c r="AN27" s="2"/>
      <c r="AO27" s="2"/>
      <c r="AP27" s="2"/>
      <c r="AQ27" s="2"/>
      <c r="AR27" s="2"/>
      <c r="AS27" s="2"/>
      <c r="AT27" s="2"/>
      <c r="AU27" s="2"/>
      <c r="AV27" s="2">
        <f t="shared" si="18"/>
        <v>0</v>
      </c>
      <c r="AW27" s="21"/>
      <c r="AX27" s="21"/>
      <c r="AY27" s="2"/>
      <c r="AZ27" s="2">
        <f t="shared" si="19"/>
        <v>0</v>
      </c>
      <c r="BA27" s="2">
        <f t="shared" si="20"/>
        <v>0</v>
      </c>
      <c r="BB27" s="2"/>
      <c r="BC27" s="2"/>
      <c r="BD27" s="2"/>
      <c r="BE27" s="2"/>
      <c r="BF27" s="2"/>
      <c r="BG27" s="2"/>
      <c r="BH27" s="8">
        <f t="shared" si="21"/>
        <v>0</v>
      </c>
      <c r="BI27" s="22">
        <f t="shared" si="22"/>
        <v>0</v>
      </c>
    </row>
    <row r="28" spans="1:61" s="29" customFormat="1" ht="23.1" customHeight="1" x14ac:dyDescent="0.35">
      <c r="A28" s="3">
        <v>9</v>
      </c>
      <c r="B28" s="28" t="s">
        <v>32</v>
      </c>
      <c r="C28" s="25" t="s">
        <v>27</v>
      </c>
      <c r="D28" s="2">
        <v>13819</v>
      </c>
      <c r="E28" s="2">
        <v>553</v>
      </c>
      <c r="F28" s="2">
        <f t="shared" si="0"/>
        <v>14372</v>
      </c>
      <c r="G28" s="2">
        <v>553</v>
      </c>
      <c r="H28" s="2">
        <v>0</v>
      </c>
      <c r="I28" s="2">
        <f t="shared" si="1"/>
        <v>14925</v>
      </c>
      <c r="J28" s="2">
        <f t="shared" si="2"/>
        <v>14925</v>
      </c>
      <c r="K28" s="111">
        <f t="shared" si="3"/>
        <v>0</v>
      </c>
      <c r="L28" s="6">
        <v>0</v>
      </c>
      <c r="M28" s="6">
        <v>0</v>
      </c>
      <c r="N28" s="6">
        <v>0</v>
      </c>
      <c r="O28" s="2">
        <f t="shared" si="4"/>
        <v>14925</v>
      </c>
      <c r="P28" s="7">
        <v>0</v>
      </c>
      <c r="Q28" s="2">
        <f t="shared" si="5"/>
        <v>4173.01</v>
      </c>
      <c r="R28" s="2">
        <f t="shared" si="6"/>
        <v>200</v>
      </c>
      <c r="S28" s="2">
        <f t="shared" si="7"/>
        <v>373.12</v>
      </c>
      <c r="T28" s="8">
        <f t="shared" si="8"/>
        <v>2617</v>
      </c>
      <c r="U28" s="9">
        <f t="shared" si="9"/>
        <v>7363.13</v>
      </c>
      <c r="V28" s="10">
        <f t="shared" si="10"/>
        <v>3781</v>
      </c>
      <c r="W28" s="11">
        <f t="shared" si="11"/>
        <v>3780.87</v>
      </c>
      <c r="X28" s="12"/>
      <c r="Y28" s="12"/>
      <c r="Z28" s="13">
        <f t="shared" ref="Z28" si="26">ROUND(V28+W28,2)</f>
        <v>7561.87</v>
      </c>
      <c r="AA28" s="3">
        <v>9</v>
      </c>
      <c r="AB28" s="14">
        <f t="shared" si="12"/>
        <v>1791</v>
      </c>
      <c r="AC28" s="15">
        <v>0</v>
      </c>
      <c r="AD28" s="16">
        <v>100</v>
      </c>
      <c r="AE28" s="2">
        <f t="shared" si="13"/>
        <v>373.13</v>
      </c>
      <c r="AF28" s="17">
        <v>200</v>
      </c>
      <c r="AG28" s="18">
        <f t="shared" si="14"/>
        <v>7561.87</v>
      </c>
      <c r="AH28" s="19">
        <f t="shared" si="15"/>
        <v>3780.9349999999999</v>
      </c>
      <c r="AI28" s="3">
        <v>9</v>
      </c>
      <c r="AJ28" s="28" t="s">
        <v>32</v>
      </c>
      <c r="AK28" s="25" t="s">
        <v>27</v>
      </c>
      <c r="AL28" s="7">
        <f t="shared" si="16"/>
        <v>0</v>
      </c>
      <c r="AM28" s="15">
        <f t="shared" si="17"/>
        <v>1343.25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2829.76</v>
      </c>
      <c r="AT28" s="2"/>
      <c r="AU28" s="2">
        <v>0</v>
      </c>
      <c r="AV28" s="2">
        <f t="shared" si="18"/>
        <v>4173.01</v>
      </c>
      <c r="AW28" s="21">
        <v>200</v>
      </c>
      <c r="AX28" s="21"/>
      <c r="AY28" s="2">
        <v>0</v>
      </c>
      <c r="AZ28" s="2">
        <f t="shared" si="19"/>
        <v>200</v>
      </c>
      <c r="BA28" s="2">
        <f t="shared" si="20"/>
        <v>373.12</v>
      </c>
      <c r="BB28" s="2">
        <v>0</v>
      </c>
      <c r="BC28" s="2">
        <v>0</v>
      </c>
      <c r="BD28" s="2">
        <v>2517</v>
      </c>
      <c r="BE28" s="2">
        <v>100</v>
      </c>
      <c r="BF28" s="2">
        <v>0</v>
      </c>
      <c r="BG28" s="2">
        <v>0</v>
      </c>
      <c r="BH28" s="8">
        <f t="shared" si="21"/>
        <v>2617</v>
      </c>
      <c r="BI28" s="22">
        <f t="shared" si="22"/>
        <v>7363.13</v>
      </c>
    </row>
    <row r="29" spans="1:61" s="29" customFormat="1" ht="23.1" customHeight="1" x14ac:dyDescent="0.35">
      <c r="A29" s="30"/>
      <c r="B29" s="28"/>
      <c r="C29" s="25" t="s">
        <v>33</v>
      </c>
      <c r="D29" s="2"/>
      <c r="E29" s="2"/>
      <c r="F29" s="2">
        <f t="shared" si="0"/>
        <v>0</v>
      </c>
      <c r="G29" s="2"/>
      <c r="H29" s="2"/>
      <c r="I29" s="2">
        <f t="shared" si="1"/>
        <v>0</v>
      </c>
      <c r="J29" s="2">
        <f t="shared" si="2"/>
        <v>0</v>
      </c>
      <c r="K29" s="111">
        <f t="shared" si="3"/>
        <v>0</v>
      </c>
      <c r="L29" s="6"/>
      <c r="M29" s="6"/>
      <c r="N29" s="6"/>
      <c r="O29" s="2">
        <f t="shared" si="4"/>
        <v>0</v>
      </c>
      <c r="P29" s="7"/>
      <c r="Q29" s="2">
        <f t="shared" si="5"/>
        <v>0</v>
      </c>
      <c r="R29" s="2">
        <f t="shared" si="6"/>
        <v>0</v>
      </c>
      <c r="S29" s="2">
        <f t="shared" si="7"/>
        <v>0</v>
      </c>
      <c r="T29" s="8">
        <f t="shared" si="8"/>
        <v>0</v>
      </c>
      <c r="U29" s="9">
        <f t="shared" si="9"/>
        <v>0</v>
      </c>
      <c r="V29" s="10">
        <f t="shared" si="10"/>
        <v>0</v>
      </c>
      <c r="W29" s="11">
        <f t="shared" si="11"/>
        <v>0</v>
      </c>
      <c r="X29" s="12"/>
      <c r="Y29" s="12"/>
      <c r="Z29" s="13"/>
      <c r="AA29" s="30"/>
      <c r="AB29" s="14">
        <f t="shared" si="12"/>
        <v>0</v>
      </c>
      <c r="AC29" s="2"/>
      <c r="AD29" s="16">
        <f>J29*1%</f>
        <v>0</v>
      </c>
      <c r="AE29" s="2">
        <f t="shared" si="13"/>
        <v>0</v>
      </c>
      <c r="AF29" s="27"/>
      <c r="AG29" s="18">
        <f t="shared" si="14"/>
        <v>0</v>
      </c>
      <c r="AH29" s="19">
        <f t="shared" si="15"/>
        <v>0</v>
      </c>
      <c r="AI29" s="30"/>
      <c r="AJ29" s="28"/>
      <c r="AK29" s="25" t="s">
        <v>33</v>
      </c>
      <c r="AL29" s="7">
        <f t="shared" si="16"/>
        <v>0</v>
      </c>
      <c r="AM29" s="15">
        <f t="shared" si="17"/>
        <v>0</v>
      </c>
      <c r="AN29" s="2"/>
      <c r="AO29" s="2"/>
      <c r="AP29" s="2"/>
      <c r="AQ29" s="2"/>
      <c r="AR29" s="2"/>
      <c r="AS29" s="2"/>
      <c r="AT29" s="2"/>
      <c r="AU29" s="2"/>
      <c r="AV29" s="2">
        <f t="shared" si="18"/>
        <v>0</v>
      </c>
      <c r="AW29" s="21"/>
      <c r="AX29" s="21"/>
      <c r="AY29" s="2"/>
      <c r="AZ29" s="2">
        <f t="shared" si="19"/>
        <v>0</v>
      </c>
      <c r="BA29" s="2">
        <f t="shared" si="20"/>
        <v>0</v>
      </c>
      <c r="BB29" s="2"/>
      <c r="BC29" s="2"/>
      <c r="BD29" s="2"/>
      <c r="BE29" s="2"/>
      <c r="BF29" s="2"/>
      <c r="BG29" s="2"/>
      <c r="BH29" s="8">
        <f t="shared" si="21"/>
        <v>0</v>
      </c>
      <c r="BI29" s="22">
        <f t="shared" si="22"/>
        <v>0</v>
      </c>
    </row>
    <row r="30" spans="1:61" s="29" customFormat="1" ht="23.1" customHeight="1" x14ac:dyDescent="0.35">
      <c r="A30" s="3">
        <v>10</v>
      </c>
      <c r="B30" s="28" t="s">
        <v>34</v>
      </c>
      <c r="C30" s="25" t="s">
        <v>27</v>
      </c>
      <c r="D30" s="2">
        <v>13925</v>
      </c>
      <c r="E30" s="2">
        <v>557</v>
      </c>
      <c r="F30" s="2">
        <f t="shared" si="0"/>
        <v>14482</v>
      </c>
      <c r="G30" s="2">
        <v>553</v>
      </c>
      <c r="H30" s="2">
        <v>0</v>
      </c>
      <c r="I30" s="2">
        <f t="shared" si="1"/>
        <v>15035</v>
      </c>
      <c r="J30" s="2">
        <f t="shared" si="2"/>
        <v>15035</v>
      </c>
      <c r="K30" s="111">
        <f t="shared" si="3"/>
        <v>0</v>
      </c>
      <c r="L30" s="6">
        <v>0</v>
      </c>
      <c r="M30" s="6">
        <v>0</v>
      </c>
      <c r="N30" s="6">
        <v>0</v>
      </c>
      <c r="O30" s="2">
        <f t="shared" si="4"/>
        <v>15035</v>
      </c>
      <c r="P30" s="7">
        <v>0</v>
      </c>
      <c r="Q30" s="2">
        <f t="shared" si="5"/>
        <v>4077.66</v>
      </c>
      <c r="R30" s="2">
        <f t="shared" si="6"/>
        <v>1442.98</v>
      </c>
      <c r="S30" s="2">
        <f t="shared" si="7"/>
        <v>375.87</v>
      </c>
      <c r="T30" s="8">
        <f t="shared" si="8"/>
        <v>2703.02</v>
      </c>
      <c r="U30" s="9">
        <f t="shared" si="9"/>
        <v>8599.5300000000007</v>
      </c>
      <c r="V30" s="10">
        <f t="shared" si="10"/>
        <v>3218</v>
      </c>
      <c r="W30" s="11">
        <f t="shared" si="11"/>
        <v>3217.4699999999993</v>
      </c>
      <c r="X30" s="12"/>
      <c r="Y30" s="12"/>
      <c r="Z30" s="13">
        <f t="shared" ref="Z30" si="27">ROUND(V30+W30,2)</f>
        <v>6435.47</v>
      </c>
      <c r="AA30" s="3">
        <v>10</v>
      </c>
      <c r="AB30" s="14">
        <f t="shared" si="12"/>
        <v>1804.2</v>
      </c>
      <c r="AC30" s="15">
        <v>0</v>
      </c>
      <c r="AD30" s="16">
        <v>100</v>
      </c>
      <c r="AE30" s="2">
        <f t="shared" si="13"/>
        <v>375.88</v>
      </c>
      <c r="AF30" s="17">
        <v>200</v>
      </c>
      <c r="AG30" s="18">
        <f t="shared" si="14"/>
        <v>6435.4699999999993</v>
      </c>
      <c r="AH30" s="19">
        <f t="shared" si="15"/>
        <v>3217.7349999999997</v>
      </c>
      <c r="AI30" s="3">
        <v>10</v>
      </c>
      <c r="AJ30" s="28" t="s">
        <v>34</v>
      </c>
      <c r="AK30" s="25" t="s">
        <v>27</v>
      </c>
      <c r="AL30" s="7">
        <f t="shared" si="16"/>
        <v>0</v>
      </c>
      <c r="AM30" s="15">
        <f t="shared" si="17"/>
        <v>1353.1499999999999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2724.51</v>
      </c>
      <c r="AT30" s="2"/>
      <c r="AU30" s="2">
        <v>0</v>
      </c>
      <c r="AV30" s="2">
        <f t="shared" si="18"/>
        <v>4077.66</v>
      </c>
      <c r="AW30" s="21">
        <v>600</v>
      </c>
      <c r="AX30" s="21"/>
      <c r="AY30" s="2">
        <v>842.98</v>
      </c>
      <c r="AZ30" s="2">
        <f t="shared" si="19"/>
        <v>1442.98</v>
      </c>
      <c r="BA30" s="2">
        <f t="shared" si="20"/>
        <v>375.87</v>
      </c>
      <c r="BB30" s="2"/>
      <c r="BC30" s="2">
        <v>2503.02</v>
      </c>
      <c r="BD30" s="2">
        <v>100</v>
      </c>
      <c r="BE30" s="2">
        <v>100</v>
      </c>
      <c r="BF30" s="2">
        <v>0</v>
      </c>
      <c r="BG30" s="2">
        <v>0</v>
      </c>
      <c r="BH30" s="8">
        <f t="shared" si="21"/>
        <v>2703.02</v>
      </c>
      <c r="BI30" s="22">
        <f t="shared" si="22"/>
        <v>8599.5299999999988</v>
      </c>
    </row>
    <row r="31" spans="1:61" s="29" customFormat="1" ht="23.1" customHeight="1" x14ac:dyDescent="0.35">
      <c r="A31" s="3"/>
      <c r="B31" s="31"/>
      <c r="C31" s="32" t="s">
        <v>28</v>
      </c>
      <c r="D31" s="2"/>
      <c r="E31" s="2"/>
      <c r="F31" s="2">
        <f t="shared" si="0"/>
        <v>0</v>
      </c>
      <c r="G31" s="2"/>
      <c r="H31" s="2"/>
      <c r="I31" s="2">
        <f t="shared" si="1"/>
        <v>0</v>
      </c>
      <c r="J31" s="2">
        <f t="shared" si="2"/>
        <v>0</v>
      </c>
      <c r="K31" s="111">
        <f t="shared" si="3"/>
        <v>0</v>
      </c>
      <c r="L31" s="6"/>
      <c r="M31" s="6"/>
      <c r="N31" s="6"/>
      <c r="O31" s="2">
        <f t="shared" si="4"/>
        <v>0</v>
      </c>
      <c r="P31" s="7"/>
      <c r="Q31" s="2">
        <f t="shared" si="5"/>
        <v>0</v>
      </c>
      <c r="R31" s="2">
        <f t="shared" si="6"/>
        <v>0</v>
      </c>
      <c r="S31" s="2">
        <f t="shared" si="7"/>
        <v>0</v>
      </c>
      <c r="T31" s="8">
        <f t="shared" si="8"/>
        <v>0</v>
      </c>
      <c r="U31" s="9">
        <f t="shared" si="9"/>
        <v>0</v>
      </c>
      <c r="V31" s="10">
        <f t="shared" si="10"/>
        <v>0</v>
      </c>
      <c r="W31" s="11">
        <f t="shared" si="11"/>
        <v>0</v>
      </c>
      <c r="X31" s="12"/>
      <c r="Y31" s="12"/>
      <c r="Z31" s="13"/>
      <c r="AA31" s="3"/>
      <c r="AB31" s="14">
        <f t="shared" si="12"/>
        <v>0</v>
      </c>
      <c r="AC31" s="2"/>
      <c r="AD31" s="33"/>
      <c r="AE31" s="2">
        <f t="shared" si="13"/>
        <v>0</v>
      </c>
      <c r="AF31" s="27"/>
      <c r="AG31" s="18">
        <f t="shared" si="14"/>
        <v>0</v>
      </c>
      <c r="AH31" s="19">
        <f t="shared" si="15"/>
        <v>0</v>
      </c>
      <c r="AI31" s="3"/>
      <c r="AJ31" s="31"/>
      <c r="AK31" s="32" t="s">
        <v>28</v>
      </c>
      <c r="AL31" s="7">
        <f t="shared" si="16"/>
        <v>0</v>
      </c>
      <c r="AM31" s="15">
        <f t="shared" si="17"/>
        <v>0</v>
      </c>
      <c r="AN31" s="2"/>
      <c r="AO31" s="2"/>
      <c r="AP31" s="2"/>
      <c r="AQ31" s="2"/>
      <c r="AR31" s="2"/>
      <c r="AS31" s="2"/>
      <c r="AT31" s="2"/>
      <c r="AU31" s="2"/>
      <c r="AV31" s="2">
        <f t="shared" si="18"/>
        <v>0</v>
      </c>
      <c r="AW31" s="21"/>
      <c r="AX31" s="21"/>
      <c r="AY31" s="2"/>
      <c r="AZ31" s="2">
        <f t="shared" si="19"/>
        <v>0</v>
      </c>
      <c r="BA31" s="2">
        <f t="shared" si="20"/>
        <v>0</v>
      </c>
      <c r="BB31" s="2"/>
      <c r="BC31" s="2"/>
      <c r="BD31" s="2"/>
      <c r="BE31" s="2"/>
      <c r="BF31" s="2"/>
      <c r="BG31" s="2"/>
      <c r="BH31" s="8">
        <f t="shared" si="21"/>
        <v>0</v>
      </c>
      <c r="BI31" s="22">
        <f t="shared" si="22"/>
        <v>0</v>
      </c>
    </row>
    <row r="32" spans="1:61" s="29" customFormat="1" ht="23.1" customHeight="1" x14ac:dyDescent="0.35">
      <c r="A32" s="3">
        <v>11</v>
      </c>
      <c r="B32" s="28" t="s">
        <v>35</v>
      </c>
      <c r="C32" s="32" t="s">
        <v>27</v>
      </c>
      <c r="D32" s="2">
        <v>13441</v>
      </c>
      <c r="E32" s="2">
        <v>538</v>
      </c>
      <c r="F32" s="2">
        <f t="shared" si="0"/>
        <v>13979</v>
      </c>
      <c r="G32" s="2">
        <v>530</v>
      </c>
      <c r="H32" s="2">
        <v>0</v>
      </c>
      <c r="I32" s="2">
        <f t="shared" si="1"/>
        <v>14509</v>
      </c>
      <c r="J32" s="2">
        <f t="shared" si="2"/>
        <v>14509</v>
      </c>
      <c r="K32" s="111">
        <f t="shared" si="3"/>
        <v>0</v>
      </c>
      <c r="L32" s="6">
        <v>0</v>
      </c>
      <c r="M32" s="6">
        <v>0</v>
      </c>
      <c r="N32" s="6">
        <v>0</v>
      </c>
      <c r="O32" s="2">
        <f t="shared" si="4"/>
        <v>14509</v>
      </c>
      <c r="P32" s="7">
        <v>0</v>
      </c>
      <c r="Q32" s="2">
        <f t="shared" si="5"/>
        <v>5219.33</v>
      </c>
      <c r="R32" s="2">
        <f t="shared" si="6"/>
        <v>200</v>
      </c>
      <c r="S32" s="2">
        <f t="shared" si="7"/>
        <v>362.72</v>
      </c>
      <c r="T32" s="8">
        <f t="shared" si="8"/>
        <v>3726.95</v>
      </c>
      <c r="U32" s="9">
        <f t="shared" si="9"/>
        <v>9509</v>
      </c>
      <c r="V32" s="10">
        <f t="shared" si="10"/>
        <v>2500</v>
      </c>
      <c r="W32" s="11">
        <f t="shared" si="11"/>
        <v>2500</v>
      </c>
      <c r="X32" s="12"/>
      <c r="Y32" s="12"/>
      <c r="Z32" s="13">
        <f t="shared" ref="Z32" si="28">ROUND(V32+W32,2)</f>
        <v>5000</v>
      </c>
      <c r="AA32" s="3">
        <v>11</v>
      </c>
      <c r="AB32" s="14">
        <f t="shared" si="12"/>
        <v>1741.08</v>
      </c>
      <c r="AC32" s="15">
        <v>0</v>
      </c>
      <c r="AD32" s="16">
        <v>100</v>
      </c>
      <c r="AE32" s="2">
        <f t="shared" si="13"/>
        <v>362.73</v>
      </c>
      <c r="AF32" s="17">
        <v>200</v>
      </c>
      <c r="AG32" s="18">
        <f t="shared" si="14"/>
        <v>5000</v>
      </c>
      <c r="AH32" s="19">
        <f t="shared" si="15"/>
        <v>2500</v>
      </c>
      <c r="AI32" s="3">
        <v>11</v>
      </c>
      <c r="AJ32" s="28" t="s">
        <v>35</v>
      </c>
      <c r="AK32" s="32" t="s">
        <v>27</v>
      </c>
      <c r="AL32" s="7">
        <f t="shared" si="16"/>
        <v>0</v>
      </c>
      <c r="AM32" s="15">
        <f t="shared" si="17"/>
        <v>1305.81</v>
      </c>
      <c r="AN32" s="2">
        <v>0</v>
      </c>
      <c r="AO32" s="2">
        <v>0</v>
      </c>
      <c r="AP32" s="2">
        <v>0</v>
      </c>
      <c r="AQ32" s="2"/>
      <c r="AR32" s="2">
        <v>0</v>
      </c>
      <c r="AS32" s="2">
        <v>2628.06</v>
      </c>
      <c r="AT32" s="2"/>
      <c r="AU32" s="2">
        <v>1285.46</v>
      </c>
      <c r="AV32" s="2">
        <f t="shared" si="18"/>
        <v>5219.33</v>
      </c>
      <c r="AW32" s="21">
        <v>200</v>
      </c>
      <c r="AX32" s="21"/>
      <c r="AY32" s="2">
        <v>0</v>
      </c>
      <c r="AZ32" s="2">
        <f t="shared" si="19"/>
        <v>200</v>
      </c>
      <c r="BA32" s="2">
        <f t="shared" si="20"/>
        <v>362.72</v>
      </c>
      <c r="BB32" s="2">
        <v>0</v>
      </c>
      <c r="BC32" s="2">
        <v>3057.9</v>
      </c>
      <c r="BD32" s="2">
        <v>569.04999999999995</v>
      </c>
      <c r="BE32" s="2">
        <v>100</v>
      </c>
      <c r="BF32" s="2">
        <v>0</v>
      </c>
      <c r="BG32" s="2">
        <v>0</v>
      </c>
      <c r="BH32" s="8">
        <f t="shared" si="21"/>
        <v>3726.95</v>
      </c>
      <c r="BI32" s="22">
        <f t="shared" si="22"/>
        <v>9509</v>
      </c>
    </row>
    <row r="33" spans="1:61" s="29" customFormat="1" ht="23.1" customHeight="1" x14ac:dyDescent="0.35">
      <c r="A33" s="3"/>
      <c r="B33" s="28"/>
      <c r="C33" s="25" t="s">
        <v>36</v>
      </c>
      <c r="D33" s="2"/>
      <c r="E33" s="2"/>
      <c r="F33" s="2">
        <f t="shared" si="0"/>
        <v>0</v>
      </c>
      <c r="G33" s="2"/>
      <c r="H33" s="2"/>
      <c r="I33" s="2">
        <f t="shared" si="1"/>
        <v>0</v>
      </c>
      <c r="J33" s="2">
        <f t="shared" si="2"/>
        <v>0</v>
      </c>
      <c r="K33" s="111">
        <f t="shared" si="3"/>
        <v>0</v>
      </c>
      <c r="L33" s="6"/>
      <c r="M33" s="6"/>
      <c r="N33" s="6"/>
      <c r="O33" s="2">
        <f t="shared" si="4"/>
        <v>0</v>
      </c>
      <c r="P33" s="7"/>
      <c r="Q33" s="2">
        <f t="shared" si="5"/>
        <v>0</v>
      </c>
      <c r="R33" s="2">
        <f t="shared" si="6"/>
        <v>0</v>
      </c>
      <c r="S33" s="2">
        <f t="shared" si="7"/>
        <v>0</v>
      </c>
      <c r="T33" s="8"/>
      <c r="U33" s="9"/>
      <c r="V33" s="10"/>
      <c r="W33" s="11">
        <f t="shared" si="11"/>
        <v>0</v>
      </c>
      <c r="X33" s="12"/>
      <c r="Y33" s="12"/>
      <c r="Z33" s="13"/>
      <c r="AA33" s="3"/>
      <c r="AB33" s="14">
        <f t="shared" si="12"/>
        <v>0</v>
      </c>
      <c r="AC33" s="2"/>
      <c r="AD33" s="16">
        <f>J33*1%</f>
        <v>0</v>
      </c>
      <c r="AE33" s="2">
        <f t="shared" si="13"/>
        <v>0</v>
      </c>
      <c r="AF33" s="27"/>
      <c r="AG33" s="18">
        <f t="shared" si="14"/>
        <v>0</v>
      </c>
      <c r="AH33" s="19">
        <f t="shared" si="15"/>
        <v>0</v>
      </c>
      <c r="AI33" s="3"/>
      <c r="AJ33" s="28"/>
      <c r="AK33" s="25" t="s">
        <v>36</v>
      </c>
      <c r="AL33" s="7">
        <f t="shared" si="16"/>
        <v>0</v>
      </c>
      <c r="AM33" s="15">
        <f t="shared" si="17"/>
        <v>0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0</v>
      </c>
      <c r="AW33" s="21"/>
      <c r="AX33" s="21"/>
      <c r="AY33" s="2"/>
      <c r="AZ33" s="2">
        <f t="shared" si="19"/>
        <v>0</v>
      </c>
      <c r="BA33" s="2">
        <f t="shared" si="20"/>
        <v>0</v>
      </c>
      <c r="BB33" s="2"/>
      <c r="BC33" s="2"/>
      <c r="BD33" s="2"/>
      <c r="BE33" s="2"/>
      <c r="BF33" s="2"/>
      <c r="BG33" s="2"/>
      <c r="BH33" s="8"/>
      <c r="BI33" s="22">
        <f t="shared" si="22"/>
        <v>0</v>
      </c>
    </row>
    <row r="34" spans="1:61" s="29" customFormat="1" ht="23.1" customHeight="1" x14ac:dyDescent="0.35">
      <c r="A34" s="3">
        <v>12</v>
      </c>
      <c r="B34" s="28" t="s">
        <v>131</v>
      </c>
      <c r="C34" s="25" t="s">
        <v>156</v>
      </c>
      <c r="D34" s="2">
        <v>17553</v>
      </c>
      <c r="E34" s="2">
        <v>702</v>
      </c>
      <c r="F34" s="2">
        <f t="shared" si="0"/>
        <v>18255</v>
      </c>
      <c r="G34" s="2">
        <v>702</v>
      </c>
      <c r="H34" s="2"/>
      <c r="I34" s="2">
        <f t="shared" si="1"/>
        <v>18957</v>
      </c>
      <c r="J34" s="2">
        <f t="shared" si="2"/>
        <v>18957</v>
      </c>
      <c r="K34" s="111">
        <f t="shared" si="3"/>
        <v>0</v>
      </c>
      <c r="L34" s="6">
        <v>0</v>
      </c>
      <c r="M34" s="6">
        <v>0</v>
      </c>
      <c r="N34" s="6">
        <v>0</v>
      </c>
      <c r="O34" s="2">
        <f t="shared" si="4"/>
        <v>18957</v>
      </c>
      <c r="P34" s="7"/>
      <c r="Q34" s="2">
        <f t="shared" si="5"/>
        <v>1706.1299999999999</v>
      </c>
      <c r="R34" s="2">
        <f t="shared" si="6"/>
        <v>200</v>
      </c>
      <c r="S34" s="2">
        <f t="shared" si="7"/>
        <v>473.92</v>
      </c>
      <c r="T34" s="8">
        <f t="shared" si="8"/>
        <v>162.31</v>
      </c>
      <c r="U34" s="9">
        <f t="shared" si="9"/>
        <v>2542.36</v>
      </c>
      <c r="V34" s="10">
        <f t="shared" si="10"/>
        <v>8207</v>
      </c>
      <c r="W34" s="11">
        <f t="shared" si="11"/>
        <v>8207.64</v>
      </c>
      <c r="X34" s="12"/>
      <c r="Y34" s="12"/>
      <c r="Z34" s="13"/>
      <c r="AA34" s="3">
        <v>12</v>
      </c>
      <c r="AB34" s="14">
        <f t="shared" si="12"/>
        <v>2274.8399999999997</v>
      </c>
      <c r="AC34" s="15"/>
      <c r="AD34" s="16">
        <v>100</v>
      </c>
      <c r="AE34" s="2">
        <f t="shared" si="13"/>
        <v>473.93</v>
      </c>
      <c r="AF34" s="17">
        <v>200</v>
      </c>
      <c r="AG34" s="18">
        <f t="shared" si="14"/>
        <v>16414.64</v>
      </c>
      <c r="AH34" s="19">
        <f t="shared" si="15"/>
        <v>8207.32</v>
      </c>
      <c r="AI34" s="3">
        <v>12</v>
      </c>
      <c r="AJ34" s="28" t="s">
        <v>131</v>
      </c>
      <c r="AK34" s="25" t="s">
        <v>156</v>
      </c>
      <c r="AL34" s="7">
        <f t="shared" si="16"/>
        <v>0</v>
      </c>
      <c r="AM34" s="15">
        <f t="shared" si="17"/>
        <v>1706.1299999999999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1706.1299999999999</v>
      </c>
      <c r="AW34" s="21">
        <v>200</v>
      </c>
      <c r="AX34" s="21"/>
      <c r="AY34" s="2"/>
      <c r="AZ34" s="2">
        <f t="shared" si="19"/>
        <v>200</v>
      </c>
      <c r="BA34" s="2">
        <f t="shared" si="20"/>
        <v>473.92</v>
      </c>
      <c r="BB34" s="2"/>
      <c r="BC34" s="2"/>
      <c r="BD34" s="2"/>
      <c r="BE34" s="2">
        <v>162.31</v>
      </c>
      <c r="BF34" s="2"/>
      <c r="BG34" s="2"/>
      <c r="BH34" s="8">
        <f t="shared" si="21"/>
        <v>162.31</v>
      </c>
      <c r="BI34" s="22">
        <f t="shared" si="22"/>
        <v>2542.3599999999997</v>
      </c>
    </row>
    <row r="35" spans="1:61" s="29" customFormat="1" ht="23.1" customHeight="1" x14ac:dyDescent="0.35">
      <c r="A35" s="30"/>
      <c r="B35" s="28"/>
      <c r="C35" s="25" t="s">
        <v>154</v>
      </c>
      <c r="D35" s="2"/>
      <c r="E35" s="2"/>
      <c r="F35" s="2">
        <f t="shared" si="0"/>
        <v>0</v>
      </c>
      <c r="G35" s="2"/>
      <c r="H35" s="2"/>
      <c r="I35" s="2">
        <f t="shared" si="1"/>
        <v>0</v>
      </c>
      <c r="J35" s="2">
        <f t="shared" si="2"/>
        <v>0</v>
      </c>
      <c r="K35" s="111">
        <f t="shared" si="3"/>
        <v>0</v>
      </c>
      <c r="L35" s="6"/>
      <c r="M35" s="6"/>
      <c r="N35" s="6"/>
      <c r="O35" s="2">
        <f t="shared" si="4"/>
        <v>0</v>
      </c>
      <c r="P35" s="7"/>
      <c r="Q35" s="2">
        <f t="shared" si="5"/>
        <v>0</v>
      </c>
      <c r="R35" s="2">
        <f t="shared" si="6"/>
        <v>0</v>
      </c>
      <c r="S35" s="2">
        <f t="shared" si="7"/>
        <v>0</v>
      </c>
      <c r="T35" s="8">
        <f t="shared" si="8"/>
        <v>0</v>
      </c>
      <c r="U35" s="9">
        <f t="shared" si="9"/>
        <v>0</v>
      </c>
      <c r="V35" s="10">
        <f t="shared" si="10"/>
        <v>0</v>
      </c>
      <c r="W35" s="11">
        <f t="shared" si="11"/>
        <v>0</v>
      </c>
      <c r="X35" s="12"/>
      <c r="Y35" s="12"/>
      <c r="Z35" s="13"/>
      <c r="AA35" s="30"/>
      <c r="AB35" s="14">
        <f t="shared" si="12"/>
        <v>0</v>
      </c>
      <c r="AC35" s="15"/>
      <c r="AD35" s="16"/>
      <c r="AE35" s="2">
        <f t="shared" si="13"/>
        <v>0</v>
      </c>
      <c r="AF35" s="27"/>
      <c r="AG35" s="18">
        <f t="shared" si="14"/>
        <v>0</v>
      </c>
      <c r="AH35" s="19">
        <f t="shared" si="15"/>
        <v>0</v>
      </c>
      <c r="AI35" s="30"/>
      <c r="AJ35" s="28"/>
      <c r="AK35" s="25" t="s">
        <v>154</v>
      </c>
      <c r="AL35" s="7">
        <f t="shared" si="16"/>
        <v>0</v>
      </c>
      <c r="AM35" s="15">
        <f t="shared" si="17"/>
        <v>0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0</v>
      </c>
      <c r="AW35" s="21"/>
      <c r="AX35" s="21"/>
      <c r="AY35" s="2"/>
      <c r="AZ35" s="2">
        <f t="shared" si="19"/>
        <v>0</v>
      </c>
      <c r="BA35" s="2">
        <f t="shared" si="20"/>
        <v>0</v>
      </c>
      <c r="BB35" s="2"/>
      <c r="BC35" s="2"/>
      <c r="BD35" s="2"/>
      <c r="BE35" s="2"/>
      <c r="BF35" s="2"/>
      <c r="BG35" s="2"/>
      <c r="BH35" s="8">
        <f t="shared" si="21"/>
        <v>0</v>
      </c>
      <c r="BI35" s="22">
        <f t="shared" si="22"/>
        <v>0</v>
      </c>
    </row>
    <row r="36" spans="1:61" s="29" customFormat="1" ht="23.1" customHeight="1" x14ac:dyDescent="0.35">
      <c r="A36" s="3">
        <v>13</v>
      </c>
      <c r="B36" s="28" t="s">
        <v>132</v>
      </c>
      <c r="C36" s="25" t="s">
        <v>156</v>
      </c>
      <c r="D36" s="2">
        <v>17553</v>
      </c>
      <c r="E36" s="2">
        <v>702</v>
      </c>
      <c r="F36" s="2">
        <f t="shared" si="0"/>
        <v>18255</v>
      </c>
      <c r="G36" s="2">
        <v>702</v>
      </c>
      <c r="H36" s="2"/>
      <c r="I36" s="2">
        <f t="shared" si="1"/>
        <v>18957</v>
      </c>
      <c r="J36" s="2">
        <f t="shared" si="2"/>
        <v>18957</v>
      </c>
      <c r="K36" s="111">
        <f t="shared" si="3"/>
        <v>0</v>
      </c>
      <c r="L36" s="6">
        <v>0</v>
      </c>
      <c r="M36" s="6">
        <v>0</v>
      </c>
      <c r="N36" s="6">
        <v>0</v>
      </c>
      <c r="O36" s="2">
        <f t="shared" si="4"/>
        <v>18957</v>
      </c>
      <c r="P36" s="7"/>
      <c r="Q36" s="2">
        <f t="shared" si="5"/>
        <v>1706.1299999999999</v>
      </c>
      <c r="R36" s="2">
        <f t="shared" si="6"/>
        <v>200</v>
      </c>
      <c r="S36" s="2">
        <f t="shared" si="7"/>
        <v>473.92</v>
      </c>
      <c r="T36" s="8">
        <f t="shared" si="8"/>
        <v>229.94</v>
      </c>
      <c r="U36" s="9">
        <f t="shared" si="9"/>
        <v>2609.9899999999998</v>
      </c>
      <c r="V36" s="10">
        <f t="shared" si="10"/>
        <v>8174</v>
      </c>
      <c r="W36" s="11">
        <f t="shared" si="11"/>
        <v>8173.01</v>
      </c>
      <c r="X36" s="12"/>
      <c r="Y36" s="12"/>
      <c r="Z36" s="13"/>
      <c r="AA36" s="3">
        <v>13</v>
      </c>
      <c r="AB36" s="14">
        <f t="shared" si="12"/>
        <v>2274.8399999999997</v>
      </c>
      <c r="AC36" s="15"/>
      <c r="AD36" s="16">
        <v>100</v>
      </c>
      <c r="AE36" s="2">
        <f t="shared" si="13"/>
        <v>473.93</v>
      </c>
      <c r="AF36" s="17">
        <v>200</v>
      </c>
      <c r="AG36" s="18">
        <f t="shared" si="14"/>
        <v>16347.01</v>
      </c>
      <c r="AH36" s="19">
        <f t="shared" si="15"/>
        <v>8173.5050000000001</v>
      </c>
      <c r="AI36" s="3">
        <v>13</v>
      </c>
      <c r="AJ36" s="28" t="s">
        <v>132</v>
      </c>
      <c r="AK36" s="25" t="s">
        <v>156</v>
      </c>
      <c r="AL36" s="7">
        <f t="shared" si="16"/>
        <v>0</v>
      </c>
      <c r="AM36" s="15">
        <f t="shared" si="17"/>
        <v>1706.1299999999999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1706.1299999999999</v>
      </c>
      <c r="AW36" s="21">
        <v>200</v>
      </c>
      <c r="AX36" s="21"/>
      <c r="AY36" s="2"/>
      <c r="AZ36" s="2">
        <f t="shared" si="19"/>
        <v>200</v>
      </c>
      <c r="BA36" s="2">
        <f t="shared" si="20"/>
        <v>473.92</v>
      </c>
      <c r="BB36" s="2"/>
      <c r="BC36" s="2"/>
      <c r="BD36" s="2"/>
      <c r="BE36" s="2">
        <v>229.94</v>
      </c>
      <c r="BF36" s="2"/>
      <c r="BG36" s="2"/>
      <c r="BH36" s="8">
        <f t="shared" si="21"/>
        <v>229.94</v>
      </c>
      <c r="BI36" s="22">
        <f t="shared" si="22"/>
        <v>2609.9899999999998</v>
      </c>
    </row>
    <row r="37" spans="1:61" s="29" customFormat="1" ht="23.1" customHeight="1" x14ac:dyDescent="0.35">
      <c r="A37" s="3"/>
      <c r="B37" s="28"/>
      <c r="C37" s="25" t="s">
        <v>154</v>
      </c>
      <c r="D37" s="2"/>
      <c r="E37" s="2"/>
      <c r="F37" s="2">
        <f t="shared" si="0"/>
        <v>0</v>
      </c>
      <c r="G37" s="2"/>
      <c r="H37" s="2"/>
      <c r="I37" s="2">
        <f t="shared" si="1"/>
        <v>0</v>
      </c>
      <c r="J37" s="2">
        <f t="shared" si="2"/>
        <v>0</v>
      </c>
      <c r="K37" s="111">
        <f t="shared" si="3"/>
        <v>0</v>
      </c>
      <c r="L37" s="6"/>
      <c r="M37" s="6"/>
      <c r="N37" s="6"/>
      <c r="O37" s="2">
        <f t="shared" si="4"/>
        <v>0</v>
      </c>
      <c r="P37" s="7"/>
      <c r="Q37" s="2">
        <f t="shared" si="5"/>
        <v>0</v>
      </c>
      <c r="R37" s="2">
        <f t="shared" si="6"/>
        <v>0</v>
      </c>
      <c r="S37" s="2">
        <f t="shared" si="7"/>
        <v>0</v>
      </c>
      <c r="T37" s="8">
        <f t="shared" si="8"/>
        <v>0</v>
      </c>
      <c r="U37" s="9">
        <f t="shared" si="9"/>
        <v>0</v>
      </c>
      <c r="V37" s="10">
        <f t="shared" si="10"/>
        <v>0</v>
      </c>
      <c r="W37" s="11">
        <f t="shared" si="11"/>
        <v>0</v>
      </c>
      <c r="X37" s="12"/>
      <c r="Y37" s="12"/>
      <c r="Z37" s="13"/>
      <c r="AA37" s="3"/>
      <c r="AB37" s="14">
        <f t="shared" si="12"/>
        <v>0</v>
      </c>
      <c r="AC37" s="15"/>
      <c r="AD37" s="16"/>
      <c r="AE37" s="2">
        <f t="shared" si="13"/>
        <v>0</v>
      </c>
      <c r="AF37" s="27"/>
      <c r="AG37" s="18">
        <f t="shared" si="14"/>
        <v>0</v>
      </c>
      <c r="AH37" s="19">
        <f t="shared" si="15"/>
        <v>0</v>
      </c>
      <c r="AI37" s="3"/>
      <c r="AJ37" s="28"/>
      <c r="AK37" s="25" t="s">
        <v>154</v>
      </c>
      <c r="AL37" s="7">
        <f t="shared" si="16"/>
        <v>0</v>
      </c>
      <c r="AM37" s="15">
        <f t="shared" si="17"/>
        <v>0</v>
      </c>
      <c r="AN37" s="2"/>
      <c r="AO37" s="2"/>
      <c r="AP37" s="2"/>
      <c r="AQ37" s="2"/>
      <c r="AR37" s="2"/>
      <c r="AS37" s="2"/>
      <c r="AT37" s="2"/>
      <c r="AU37" s="2"/>
      <c r="AV37" s="2">
        <f t="shared" si="18"/>
        <v>0</v>
      </c>
      <c r="AW37" s="21"/>
      <c r="AX37" s="21"/>
      <c r="AY37" s="2"/>
      <c r="AZ37" s="2">
        <f t="shared" si="19"/>
        <v>0</v>
      </c>
      <c r="BA37" s="2">
        <f t="shared" si="20"/>
        <v>0</v>
      </c>
      <c r="BB37" s="2"/>
      <c r="BC37" s="2"/>
      <c r="BD37" s="2"/>
      <c r="BE37" s="2"/>
      <c r="BF37" s="2"/>
      <c r="BG37" s="2"/>
      <c r="BH37" s="8">
        <f t="shared" si="21"/>
        <v>0</v>
      </c>
      <c r="BI37" s="22">
        <f t="shared" si="22"/>
        <v>0</v>
      </c>
    </row>
    <row r="38" spans="1:61" s="23" customFormat="1" ht="23.1" customHeight="1" x14ac:dyDescent="0.35">
      <c r="A38" s="3">
        <v>14</v>
      </c>
      <c r="B38" s="28" t="s">
        <v>37</v>
      </c>
      <c r="C38" s="25" t="s">
        <v>80</v>
      </c>
      <c r="D38" s="2">
        <v>33843</v>
      </c>
      <c r="E38" s="2">
        <v>1591</v>
      </c>
      <c r="F38" s="2">
        <f t="shared" si="0"/>
        <v>35434</v>
      </c>
      <c r="G38" s="2">
        <v>1590</v>
      </c>
      <c r="H38" s="2">
        <v>0</v>
      </c>
      <c r="I38" s="2">
        <f t="shared" si="1"/>
        <v>37024</v>
      </c>
      <c r="J38" s="2">
        <f t="shared" si="2"/>
        <v>37024</v>
      </c>
      <c r="K38" s="111">
        <f t="shared" si="3"/>
        <v>0</v>
      </c>
      <c r="L38" s="6">
        <v>0</v>
      </c>
      <c r="M38" s="6">
        <v>0</v>
      </c>
      <c r="N38" s="6">
        <v>0</v>
      </c>
      <c r="O38" s="2">
        <f>J38-K38</f>
        <v>37024</v>
      </c>
      <c r="P38" s="7">
        <v>1759.94</v>
      </c>
      <c r="Q38" s="2">
        <f t="shared" si="5"/>
        <v>7876.08</v>
      </c>
      <c r="R38" s="2">
        <f t="shared" si="6"/>
        <v>200</v>
      </c>
      <c r="S38" s="2">
        <f t="shared" si="7"/>
        <v>925.6</v>
      </c>
      <c r="T38" s="8">
        <f t="shared" si="8"/>
        <v>8821.25</v>
      </c>
      <c r="U38" s="9">
        <f t="shared" si="9"/>
        <v>19582.87</v>
      </c>
      <c r="V38" s="10">
        <f t="shared" si="10"/>
        <v>8721</v>
      </c>
      <c r="W38" s="11">
        <f t="shared" si="11"/>
        <v>8720.130000000001</v>
      </c>
      <c r="X38" s="12"/>
      <c r="Y38" s="12"/>
      <c r="Z38" s="13">
        <f t="shared" ref="Z38" si="29">ROUND(V38+W38,2)</f>
        <v>17441.13</v>
      </c>
      <c r="AA38" s="3">
        <v>14</v>
      </c>
      <c r="AB38" s="14">
        <f t="shared" si="12"/>
        <v>4442.88</v>
      </c>
      <c r="AC38" s="15">
        <v>0</v>
      </c>
      <c r="AD38" s="2">
        <v>100</v>
      </c>
      <c r="AE38" s="2">
        <f t="shared" si="13"/>
        <v>925.6</v>
      </c>
      <c r="AF38" s="17">
        <v>200</v>
      </c>
      <c r="AG38" s="18">
        <f t="shared" si="14"/>
        <v>17441.13</v>
      </c>
      <c r="AH38" s="19">
        <f t="shared" si="15"/>
        <v>8720.5650000000005</v>
      </c>
      <c r="AI38" s="3">
        <v>14</v>
      </c>
      <c r="AJ38" s="28" t="s">
        <v>37</v>
      </c>
      <c r="AK38" s="25" t="s">
        <v>80</v>
      </c>
      <c r="AL38" s="7">
        <f t="shared" si="16"/>
        <v>1759.94</v>
      </c>
      <c r="AM38" s="15">
        <f t="shared" si="17"/>
        <v>3332.16</v>
      </c>
      <c r="AN38" s="2">
        <v>0</v>
      </c>
      <c r="AO38" s="2"/>
      <c r="AP38" s="2">
        <v>0</v>
      </c>
      <c r="AQ38" s="2">
        <v>0</v>
      </c>
      <c r="AR38" s="2">
        <v>0</v>
      </c>
      <c r="AS38" s="2">
        <v>4543.92</v>
      </c>
      <c r="AT38" s="2"/>
      <c r="AU38" s="2">
        <v>0</v>
      </c>
      <c r="AV38" s="2">
        <f t="shared" si="18"/>
        <v>7876.08</v>
      </c>
      <c r="AW38" s="21">
        <v>200</v>
      </c>
      <c r="AX38" s="21"/>
      <c r="AY38" s="26">
        <v>0</v>
      </c>
      <c r="AZ38" s="2">
        <f t="shared" si="19"/>
        <v>200</v>
      </c>
      <c r="BA38" s="2">
        <f t="shared" si="20"/>
        <v>925.6</v>
      </c>
      <c r="BB38" s="2">
        <v>0</v>
      </c>
      <c r="BC38" s="2">
        <v>1988.75</v>
      </c>
      <c r="BD38" s="2">
        <v>6732.5</v>
      </c>
      <c r="BE38" s="2">
        <v>100</v>
      </c>
      <c r="BF38" s="2"/>
      <c r="BG38" s="26">
        <v>0</v>
      </c>
      <c r="BH38" s="8">
        <f t="shared" si="21"/>
        <v>8821.25</v>
      </c>
      <c r="BI38" s="22">
        <f t="shared" si="22"/>
        <v>19582.870000000003</v>
      </c>
    </row>
    <row r="39" spans="1:61" s="29" customFormat="1" ht="23.1" customHeight="1" x14ac:dyDescent="0.35">
      <c r="A39" s="3"/>
      <c r="B39" s="28"/>
      <c r="C39" s="25"/>
      <c r="D39" s="2"/>
      <c r="E39" s="2"/>
      <c r="F39" s="2">
        <f t="shared" si="0"/>
        <v>0</v>
      </c>
      <c r="G39" s="2"/>
      <c r="H39" s="2"/>
      <c r="I39" s="2">
        <f t="shared" si="1"/>
        <v>0</v>
      </c>
      <c r="J39" s="2">
        <f t="shared" si="2"/>
        <v>0</v>
      </c>
      <c r="K39" s="111">
        <f t="shared" si="3"/>
        <v>0</v>
      </c>
      <c r="L39" s="6"/>
      <c r="M39" s="6"/>
      <c r="N39" s="6"/>
      <c r="O39" s="2">
        <f t="shared" si="4"/>
        <v>0</v>
      </c>
      <c r="P39" s="7"/>
      <c r="Q39" s="2">
        <f t="shared" si="5"/>
        <v>0</v>
      </c>
      <c r="R39" s="2">
        <f t="shared" si="6"/>
        <v>0</v>
      </c>
      <c r="S39" s="2">
        <f t="shared" si="7"/>
        <v>0</v>
      </c>
      <c r="T39" s="8">
        <f t="shared" si="8"/>
        <v>0</v>
      </c>
      <c r="U39" s="9">
        <f t="shared" si="9"/>
        <v>0</v>
      </c>
      <c r="V39" s="10">
        <f t="shared" si="10"/>
        <v>0</v>
      </c>
      <c r="W39" s="11">
        <f t="shared" si="11"/>
        <v>0</v>
      </c>
      <c r="X39" s="12"/>
      <c r="Y39" s="12"/>
      <c r="Z39" s="13"/>
      <c r="AA39" s="3"/>
      <c r="AB39" s="14">
        <f t="shared" si="12"/>
        <v>0</v>
      </c>
      <c r="AC39" s="2"/>
      <c r="AD39" s="2">
        <f>J39*1%</f>
        <v>0</v>
      </c>
      <c r="AE39" s="2">
        <f t="shared" si="13"/>
        <v>0</v>
      </c>
      <c r="AF39" s="27"/>
      <c r="AG39" s="18">
        <f t="shared" si="14"/>
        <v>0</v>
      </c>
      <c r="AH39" s="19">
        <f t="shared" si="15"/>
        <v>0</v>
      </c>
      <c r="AI39" s="3"/>
      <c r="AJ39" s="28"/>
      <c r="AK39" s="25"/>
      <c r="AL39" s="7">
        <f t="shared" si="16"/>
        <v>0</v>
      </c>
      <c r="AM39" s="15">
        <f t="shared" si="17"/>
        <v>0</v>
      </c>
      <c r="AN39" s="2"/>
      <c r="AO39" s="2"/>
      <c r="AP39" s="2"/>
      <c r="AQ39" s="2"/>
      <c r="AR39" s="2"/>
      <c r="AS39" s="2"/>
      <c r="AT39" s="2"/>
      <c r="AU39" s="2"/>
      <c r="AV39" s="2">
        <f t="shared" si="18"/>
        <v>0</v>
      </c>
      <c r="AW39" s="21"/>
      <c r="AX39" s="21"/>
      <c r="AY39" s="26"/>
      <c r="AZ39" s="2">
        <f t="shared" si="19"/>
        <v>0</v>
      </c>
      <c r="BA39" s="2">
        <f t="shared" si="20"/>
        <v>0</v>
      </c>
      <c r="BB39" s="2"/>
      <c r="BC39" s="2"/>
      <c r="BD39" s="26"/>
      <c r="BE39" s="2"/>
      <c r="BF39" s="2"/>
      <c r="BG39" s="26"/>
      <c r="BH39" s="8">
        <f t="shared" si="21"/>
        <v>0</v>
      </c>
      <c r="BI39" s="22">
        <f t="shared" si="22"/>
        <v>0</v>
      </c>
    </row>
    <row r="40" spans="1:61" s="29" customFormat="1" ht="23.1" customHeight="1" x14ac:dyDescent="0.35">
      <c r="A40" s="3">
        <v>15</v>
      </c>
      <c r="B40" s="28" t="s">
        <v>38</v>
      </c>
      <c r="C40" s="25" t="s">
        <v>58</v>
      </c>
      <c r="D40" s="2">
        <v>23176</v>
      </c>
      <c r="E40" s="2">
        <v>1205</v>
      </c>
      <c r="F40" s="2">
        <f t="shared" si="0"/>
        <v>24381</v>
      </c>
      <c r="G40" s="2">
        <v>1205</v>
      </c>
      <c r="H40" s="2">
        <v>0</v>
      </c>
      <c r="I40" s="2">
        <f t="shared" si="1"/>
        <v>25586</v>
      </c>
      <c r="J40" s="2">
        <f t="shared" si="2"/>
        <v>25586</v>
      </c>
      <c r="K40" s="111">
        <f t="shared" si="3"/>
        <v>0</v>
      </c>
      <c r="L40" s="6">
        <v>0</v>
      </c>
      <c r="M40" s="6">
        <v>0</v>
      </c>
      <c r="N40" s="6">
        <v>0</v>
      </c>
      <c r="O40" s="2">
        <f t="shared" si="4"/>
        <v>25586</v>
      </c>
      <c r="P40" s="7">
        <v>241.54</v>
      </c>
      <c r="Q40" s="2">
        <f t="shared" si="5"/>
        <v>2302.7399999999998</v>
      </c>
      <c r="R40" s="2">
        <f t="shared" si="6"/>
        <v>700</v>
      </c>
      <c r="S40" s="2">
        <f t="shared" si="7"/>
        <v>639.65</v>
      </c>
      <c r="T40" s="8">
        <f t="shared" si="8"/>
        <v>100</v>
      </c>
      <c r="U40" s="9">
        <f t="shared" si="9"/>
        <v>3983.93</v>
      </c>
      <c r="V40" s="10">
        <f>ROUND(AH40,0)</f>
        <v>10801</v>
      </c>
      <c r="W40" s="11">
        <f t="shared" si="11"/>
        <v>10801.07</v>
      </c>
      <c r="X40" s="12"/>
      <c r="Y40" s="12"/>
      <c r="Z40" s="13">
        <f t="shared" ref="Z40" si="30">ROUND(V40+W40,2)</f>
        <v>21602.07</v>
      </c>
      <c r="AA40" s="3">
        <v>15</v>
      </c>
      <c r="AB40" s="14">
        <f t="shared" si="12"/>
        <v>3070.3199999999997</v>
      </c>
      <c r="AC40" s="15">
        <v>0</v>
      </c>
      <c r="AD40" s="16">
        <v>100</v>
      </c>
      <c r="AE40" s="2">
        <f t="shared" si="13"/>
        <v>639.65</v>
      </c>
      <c r="AF40" s="17">
        <v>200</v>
      </c>
      <c r="AG40" s="18">
        <f>+O40-U40</f>
        <v>21602.07</v>
      </c>
      <c r="AH40" s="19">
        <f t="shared" si="15"/>
        <v>10801.035</v>
      </c>
      <c r="AI40" s="3">
        <v>15</v>
      </c>
      <c r="AJ40" s="28" t="s">
        <v>38</v>
      </c>
      <c r="AK40" s="25" t="s">
        <v>58</v>
      </c>
      <c r="AL40" s="7">
        <f t="shared" si="16"/>
        <v>241.54</v>
      </c>
      <c r="AM40" s="15">
        <f t="shared" si="17"/>
        <v>2302.7399999999998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/>
      <c r="AU40" s="2">
        <v>0</v>
      </c>
      <c r="AV40" s="2">
        <f t="shared" si="18"/>
        <v>2302.7399999999998</v>
      </c>
      <c r="AW40" s="21">
        <v>200</v>
      </c>
      <c r="AX40" s="21">
        <v>500</v>
      </c>
      <c r="AY40" s="2">
        <v>0</v>
      </c>
      <c r="AZ40" s="2">
        <f t="shared" si="19"/>
        <v>700</v>
      </c>
      <c r="BA40" s="2">
        <f t="shared" si="20"/>
        <v>639.65</v>
      </c>
      <c r="BB40" s="2"/>
      <c r="BC40" s="2">
        <v>0</v>
      </c>
      <c r="BD40" s="2">
        <v>0</v>
      </c>
      <c r="BE40" s="2">
        <v>100</v>
      </c>
      <c r="BF40" s="2"/>
      <c r="BG40" s="2">
        <v>0</v>
      </c>
      <c r="BH40" s="8">
        <f t="shared" si="21"/>
        <v>100</v>
      </c>
      <c r="BI40" s="22">
        <f t="shared" si="22"/>
        <v>3983.93</v>
      </c>
    </row>
    <row r="41" spans="1:61" s="29" customFormat="1" ht="23.1" customHeight="1" x14ac:dyDescent="0.35">
      <c r="A41" s="30"/>
      <c r="B41" s="31"/>
      <c r="C41" s="32"/>
      <c r="D41" s="2"/>
      <c r="E41" s="2"/>
      <c r="F41" s="2">
        <f t="shared" si="0"/>
        <v>0</v>
      </c>
      <c r="G41" s="2"/>
      <c r="H41" s="2"/>
      <c r="I41" s="2">
        <f t="shared" si="1"/>
        <v>0</v>
      </c>
      <c r="J41" s="2">
        <f t="shared" si="2"/>
        <v>0</v>
      </c>
      <c r="K41" s="111">
        <f t="shared" si="3"/>
        <v>0</v>
      </c>
      <c r="L41" s="6"/>
      <c r="M41" s="6"/>
      <c r="N41" s="6"/>
      <c r="O41" s="2">
        <f t="shared" si="4"/>
        <v>0</v>
      </c>
      <c r="P41" s="7"/>
      <c r="Q41" s="2">
        <f t="shared" si="5"/>
        <v>0</v>
      </c>
      <c r="R41" s="2">
        <f t="shared" si="6"/>
        <v>0</v>
      </c>
      <c r="S41" s="2">
        <f t="shared" si="7"/>
        <v>0</v>
      </c>
      <c r="T41" s="8">
        <f t="shared" si="8"/>
        <v>0</v>
      </c>
      <c r="U41" s="9">
        <f t="shared" si="9"/>
        <v>0</v>
      </c>
      <c r="V41" s="10">
        <f t="shared" si="10"/>
        <v>0</v>
      </c>
      <c r="W41" s="11">
        <f t="shared" si="11"/>
        <v>0</v>
      </c>
      <c r="X41" s="12"/>
      <c r="Y41" s="12"/>
      <c r="Z41" s="13"/>
      <c r="AA41" s="30"/>
      <c r="AB41" s="14">
        <f t="shared" si="12"/>
        <v>0</v>
      </c>
      <c r="AC41" s="2"/>
      <c r="AD41" s="33"/>
      <c r="AE41" s="2">
        <f t="shared" si="13"/>
        <v>0</v>
      </c>
      <c r="AF41" s="27"/>
      <c r="AG41" s="18">
        <f t="shared" ref="AG41:AG42" si="31">+O41-U41</f>
        <v>0</v>
      </c>
      <c r="AH41" s="19">
        <f t="shared" si="15"/>
        <v>0</v>
      </c>
      <c r="AI41" s="30"/>
      <c r="AJ41" s="31"/>
      <c r="AK41" s="32"/>
      <c r="AL41" s="7">
        <f t="shared" si="16"/>
        <v>0</v>
      </c>
      <c r="AM41" s="15">
        <f t="shared" si="17"/>
        <v>0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0</v>
      </c>
      <c r="AW41" s="21"/>
      <c r="AX41" s="21"/>
      <c r="AY41" s="2"/>
      <c r="AZ41" s="2">
        <f t="shared" si="19"/>
        <v>0</v>
      </c>
      <c r="BA41" s="2">
        <f t="shared" si="20"/>
        <v>0</v>
      </c>
      <c r="BB41" s="2"/>
      <c r="BC41" s="2"/>
      <c r="BD41" s="2"/>
      <c r="BE41" s="2"/>
      <c r="BF41" s="2"/>
      <c r="BG41" s="2"/>
      <c r="BH41" s="8">
        <f t="shared" si="21"/>
        <v>0</v>
      </c>
      <c r="BI41" s="22">
        <f t="shared" si="22"/>
        <v>0</v>
      </c>
    </row>
    <row r="42" spans="1:61" s="29" customFormat="1" ht="23.1" customHeight="1" x14ac:dyDescent="0.35">
      <c r="A42" s="3">
        <v>16</v>
      </c>
      <c r="B42" s="31" t="s">
        <v>146</v>
      </c>
      <c r="C42" s="32" t="s">
        <v>153</v>
      </c>
      <c r="D42" s="2">
        <v>15586</v>
      </c>
      <c r="E42" s="2">
        <v>623</v>
      </c>
      <c r="F42" s="2">
        <f t="shared" si="0"/>
        <v>16209</v>
      </c>
      <c r="G42" s="2">
        <v>624</v>
      </c>
      <c r="H42" s="2"/>
      <c r="I42" s="2">
        <f t="shared" si="1"/>
        <v>16833</v>
      </c>
      <c r="J42" s="2">
        <f t="shared" si="2"/>
        <v>16833</v>
      </c>
      <c r="K42" s="111">
        <f t="shared" si="3"/>
        <v>0</v>
      </c>
      <c r="L42" s="6">
        <v>0</v>
      </c>
      <c r="M42" s="6">
        <v>0</v>
      </c>
      <c r="N42" s="6">
        <v>0</v>
      </c>
      <c r="O42" s="2">
        <f t="shared" si="4"/>
        <v>16833</v>
      </c>
      <c r="P42" s="7"/>
      <c r="Q42" s="2">
        <f t="shared" si="5"/>
        <v>1514.97</v>
      </c>
      <c r="R42" s="2">
        <f t="shared" si="6"/>
        <v>200</v>
      </c>
      <c r="S42" s="2">
        <f t="shared" si="7"/>
        <v>420.82</v>
      </c>
      <c r="T42" s="8">
        <f t="shared" si="8"/>
        <v>254.71</v>
      </c>
      <c r="U42" s="9">
        <f t="shared" si="9"/>
        <v>2390.5</v>
      </c>
      <c r="V42" s="10">
        <f>ROUND(AH42,0)</f>
        <v>7221</v>
      </c>
      <c r="W42" s="11">
        <f t="shared" si="11"/>
        <v>7221.5</v>
      </c>
      <c r="X42" s="12"/>
      <c r="Y42" s="12"/>
      <c r="Z42" s="13"/>
      <c r="AA42" s="3">
        <v>16</v>
      </c>
      <c r="AB42" s="14">
        <f t="shared" si="12"/>
        <v>2019.96</v>
      </c>
      <c r="AC42" s="15"/>
      <c r="AD42" s="16">
        <v>100</v>
      </c>
      <c r="AE42" s="2">
        <f t="shared" si="13"/>
        <v>420.83</v>
      </c>
      <c r="AF42" s="17">
        <v>200</v>
      </c>
      <c r="AG42" s="18">
        <f t="shared" si="31"/>
        <v>14442.5</v>
      </c>
      <c r="AH42" s="19">
        <f>(+O42-U42)/2</f>
        <v>7221.25</v>
      </c>
      <c r="AI42" s="3">
        <v>16</v>
      </c>
      <c r="AJ42" s="31" t="s">
        <v>146</v>
      </c>
      <c r="AK42" s="32" t="s">
        <v>153</v>
      </c>
      <c r="AL42" s="7">
        <f t="shared" si="16"/>
        <v>0</v>
      </c>
      <c r="AM42" s="15">
        <f t="shared" si="17"/>
        <v>1514.97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1514.97</v>
      </c>
      <c r="AW42" s="21">
        <v>200</v>
      </c>
      <c r="AX42" s="21"/>
      <c r="AY42" s="2"/>
      <c r="AZ42" s="2">
        <f t="shared" si="19"/>
        <v>200</v>
      </c>
      <c r="BA42" s="2">
        <f t="shared" si="20"/>
        <v>420.82</v>
      </c>
      <c r="BB42" s="2"/>
      <c r="BC42" s="2"/>
      <c r="BD42" s="2"/>
      <c r="BE42" s="2">
        <v>254.71</v>
      </c>
      <c r="BF42" s="2"/>
      <c r="BG42" s="2"/>
      <c r="BH42" s="8">
        <f t="shared" si="21"/>
        <v>254.71</v>
      </c>
      <c r="BI42" s="22">
        <f t="shared" si="22"/>
        <v>2390.5</v>
      </c>
    </row>
    <row r="43" spans="1:61" s="29" customFormat="1" ht="23.1" customHeight="1" x14ac:dyDescent="0.35">
      <c r="A43" s="3"/>
      <c r="B43" s="31"/>
      <c r="C43" s="32" t="s">
        <v>157</v>
      </c>
      <c r="D43" s="2"/>
      <c r="E43" s="2"/>
      <c r="F43" s="2">
        <f t="shared" si="0"/>
        <v>0</v>
      </c>
      <c r="G43" s="2"/>
      <c r="H43" s="2"/>
      <c r="I43" s="2">
        <f t="shared" si="1"/>
        <v>0</v>
      </c>
      <c r="J43" s="2">
        <f t="shared" si="2"/>
        <v>0</v>
      </c>
      <c r="K43" s="111">
        <f t="shared" si="3"/>
        <v>0</v>
      </c>
      <c r="L43" s="6"/>
      <c r="M43" s="6"/>
      <c r="N43" s="6"/>
      <c r="O43" s="2">
        <f t="shared" si="4"/>
        <v>0</v>
      </c>
      <c r="P43" s="7"/>
      <c r="Q43" s="2">
        <f t="shared" si="5"/>
        <v>0</v>
      </c>
      <c r="R43" s="2">
        <f t="shared" si="6"/>
        <v>0</v>
      </c>
      <c r="S43" s="2">
        <f t="shared" si="7"/>
        <v>0</v>
      </c>
      <c r="T43" s="8">
        <f t="shared" si="8"/>
        <v>0</v>
      </c>
      <c r="U43" s="9">
        <f t="shared" si="9"/>
        <v>0</v>
      </c>
      <c r="V43" s="10">
        <f t="shared" si="10"/>
        <v>0</v>
      </c>
      <c r="W43" s="11">
        <f t="shared" si="11"/>
        <v>0</v>
      </c>
      <c r="X43" s="12"/>
      <c r="Y43" s="12"/>
      <c r="Z43" s="13"/>
      <c r="AA43" s="3"/>
      <c r="AB43" s="14">
        <f t="shared" si="12"/>
        <v>0</v>
      </c>
      <c r="AC43" s="15"/>
      <c r="AD43" s="16"/>
      <c r="AE43" s="2">
        <f t="shared" si="13"/>
        <v>0</v>
      </c>
      <c r="AF43" s="27"/>
      <c r="AG43" s="18">
        <f t="shared" si="14"/>
        <v>0</v>
      </c>
      <c r="AH43" s="19">
        <f t="shared" si="15"/>
        <v>0</v>
      </c>
      <c r="AI43" s="3"/>
      <c r="AJ43" s="31"/>
      <c r="AK43" s="32" t="s">
        <v>157</v>
      </c>
      <c r="AL43" s="7">
        <f t="shared" si="16"/>
        <v>0</v>
      </c>
      <c r="AM43" s="15">
        <f t="shared" si="17"/>
        <v>0</v>
      </c>
      <c r="AN43" s="2"/>
      <c r="AO43" s="2"/>
      <c r="AP43" s="2"/>
      <c r="AQ43" s="2"/>
      <c r="AR43" s="2"/>
      <c r="AS43" s="2"/>
      <c r="AT43" s="2"/>
      <c r="AU43" s="2"/>
      <c r="AV43" s="2">
        <f t="shared" si="18"/>
        <v>0</v>
      </c>
      <c r="AW43" s="21"/>
      <c r="AX43" s="21"/>
      <c r="AY43" s="2"/>
      <c r="AZ43" s="2">
        <f t="shared" si="19"/>
        <v>0</v>
      </c>
      <c r="BA43" s="2">
        <f t="shared" si="20"/>
        <v>0</v>
      </c>
      <c r="BB43" s="2"/>
      <c r="BC43" s="2"/>
      <c r="BD43" s="2"/>
      <c r="BE43" s="2"/>
      <c r="BF43" s="2"/>
      <c r="BG43" s="2"/>
      <c r="BH43" s="8">
        <f t="shared" si="21"/>
        <v>0</v>
      </c>
      <c r="BI43" s="22">
        <f t="shared" si="22"/>
        <v>0</v>
      </c>
    </row>
    <row r="44" spans="1:61" s="23" customFormat="1" ht="23.1" customHeight="1" x14ac:dyDescent="0.35">
      <c r="A44" s="3">
        <v>17</v>
      </c>
      <c r="B44" s="28" t="s">
        <v>39</v>
      </c>
      <c r="C44" s="5" t="s">
        <v>27</v>
      </c>
      <c r="D44" s="2">
        <v>49305</v>
      </c>
      <c r="E44" s="2">
        <v>2416</v>
      </c>
      <c r="F44" s="2">
        <f t="shared" si="0"/>
        <v>51721</v>
      </c>
      <c r="G44" s="2">
        <v>2289</v>
      </c>
      <c r="H44" s="2">
        <v>0</v>
      </c>
      <c r="I44" s="2">
        <f t="shared" si="1"/>
        <v>54010</v>
      </c>
      <c r="J44" s="2">
        <f t="shared" si="2"/>
        <v>54010</v>
      </c>
      <c r="K44" s="111">
        <f t="shared" si="3"/>
        <v>0</v>
      </c>
      <c r="L44" s="6">
        <v>0</v>
      </c>
      <c r="M44" s="6">
        <v>0</v>
      </c>
      <c r="N44" s="6">
        <v>0</v>
      </c>
      <c r="O44" s="2">
        <f t="shared" si="4"/>
        <v>54010</v>
      </c>
      <c r="P44" s="7">
        <v>5028.4399999999996</v>
      </c>
      <c r="Q44" s="2">
        <f t="shared" si="5"/>
        <v>12849.7</v>
      </c>
      <c r="R44" s="2">
        <f t="shared" si="6"/>
        <v>1887.52</v>
      </c>
      <c r="S44" s="2">
        <f t="shared" si="7"/>
        <v>1350.25</v>
      </c>
      <c r="T44" s="8">
        <f t="shared" si="8"/>
        <v>3171.5</v>
      </c>
      <c r="U44" s="9">
        <f t="shared" si="9"/>
        <v>24287.41</v>
      </c>
      <c r="V44" s="10">
        <f t="shared" si="10"/>
        <v>14861</v>
      </c>
      <c r="W44" s="11">
        <f t="shared" si="11"/>
        <v>14861.59</v>
      </c>
      <c r="X44" s="12"/>
      <c r="Y44" s="12"/>
      <c r="Z44" s="13">
        <f t="shared" ref="Z44" si="32">ROUND(V44+W44,2)</f>
        <v>29722.59</v>
      </c>
      <c r="AA44" s="3">
        <v>17</v>
      </c>
      <c r="AB44" s="14">
        <f t="shared" si="12"/>
        <v>6481.2</v>
      </c>
      <c r="AC44" s="15">
        <v>0</v>
      </c>
      <c r="AD44" s="16">
        <v>100</v>
      </c>
      <c r="AE44" s="2">
        <f t="shared" si="13"/>
        <v>1350.25</v>
      </c>
      <c r="AF44" s="17">
        <v>200</v>
      </c>
      <c r="AG44" s="18">
        <f t="shared" si="14"/>
        <v>29722.59</v>
      </c>
      <c r="AH44" s="19">
        <f t="shared" si="15"/>
        <v>14861.295</v>
      </c>
      <c r="AI44" s="3">
        <v>17</v>
      </c>
      <c r="AJ44" s="28" t="s">
        <v>39</v>
      </c>
      <c r="AK44" s="5" t="s">
        <v>27</v>
      </c>
      <c r="AL44" s="7">
        <f t="shared" si="16"/>
        <v>5028.4399999999996</v>
      </c>
      <c r="AM44" s="15">
        <f t="shared" si="17"/>
        <v>4860.8999999999996</v>
      </c>
      <c r="AN44" s="2">
        <v>7988.8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/>
      <c r="AU44" s="2">
        <v>0</v>
      </c>
      <c r="AV44" s="2">
        <f t="shared" si="18"/>
        <v>12849.7</v>
      </c>
      <c r="AW44" s="21">
        <v>200</v>
      </c>
      <c r="AX44" s="21"/>
      <c r="AY44" s="2">
        <v>1687.52</v>
      </c>
      <c r="AZ44" s="2">
        <f t="shared" si="19"/>
        <v>1887.52</v>
      </c>
      <c r="BA44" s="2">
        <f t="shared" si="20"/>
        <v>1350.25</v>
      </c>
      <c r="BB44" s="2">
        <v>0</v>
      </c>
      <c r="BC44" s="2">
        <v>0</v>
      </c>
      <c r="BD44" s="2">
        <v>3071.5</v>
      </c>
      <c r="BE44" s="2">
        <v>100</v>
      </c>
      <c r="BF44" s="2">
        <v>0</v>
      </c>
      <c r="BG44" s="2"/>
      <c r="BH44" s="8">
        <f t="shared" si="21"/>
        <v>3171.5</v>
      </c>
      <c r="BI44" s="22">
        <f t="shared" si="22"/>
        <v>24287.41</v>
      </c>
    </row>
    <row r="45" spans="1:61" s="23" customFormat="1" ht="23.1" customHeight="1" x14ac:dyDescent="0.35">
      <c r="A45" s="3"/>
      <c r="B45" s="28"/>
      <c r="C45" s="25" t="s">
        <v>40</v>
      </c>
      <c r="D45" s="2"/>
      <c r="E45" s="2"/>
      <c r="F45" s="2">
        <f t="shared" si="0"/>
        <v>0</v>
      </c>
      <c r="G45" s="2"/>
      <c r="H45" s="2"/>
      <c r="I45" s="2">
        <f t="shared" si="1"/>
        <v>0</v>
      </c>
      <c r="J45" s="2">
        <f t="shared" si="2"/>
        <v>0</v>
      </c>
      <c r="K45" s="111">
        <f t="shared" si="3"/>
        <v>0</v>
      </c>
      <c r="L45" s="6"/>
      <c r="M45" s="6"/>
      <c r="N45" s="6"/>
      <c r="O45" s="2">
        <f t="shared" si="4"/>
        <v>0</v>
      </c>
      <c r="P45" s="7" t="s">
        <v>1</v>
      </c>
      <c r="Q45" s="2">
        <f t="shared" si="5"/>
        <v>0</v>
      </c>
      <c r="R45" s="2">
        <f t="shared" si="6"/>
        <v>0</v>
      </c>
      <c r="S45" s="2">
        <f t="shared" si="7"/>
        <v>0</v>
      </c>
      <c r="T45" s="8">
        <f t="shared" si="8"/>
        <v>0</v>
      </c>
      <c r="U45" s="9"/>
      <c r="V45" s="10">
        <f t="shared" si="10"/>
        <v>0</v>
      </c>
      <c r="W45" s="11">
        <f t="shared" si="11"/>
        <v>0</v>
      </c>
      <c r="X45" s="12"/>
      <c r="Y45" s="12"/>
      <c r="Z45" s="13"/>
      <c r="AA45" s="3"/>
      <c r="AB45" s="14">
        <f t="shared" si="12"/>
        <v>0</v>
      </c>
      <c r="AC45" s="6"/>
      <c r="AD45" s="16"/>
      <c r="AE45" s="2">
        <f t="shared" si="13"/>
        <v>0</v>
      </c>
      <c r="AF45" s="27"/>
      <c r="AG45" s="18">
        <f t="shared" si="14"/>
        <v>0</v>
      </c>
      <c r="AH45" s="19">
        <f t="shared" si="15"/>
        <v>0</v>
      </c>
      <c r="AI45" s="3"/>
      <c r="AJ45" s="28"/>
      <c r="AK45" s="25" t="s">
        <v>40</v>
      </c>
      <c r="AL45" s="7" t="str">
        <f t="shared" si="16"/>
        <v xml:space="preserve"> </v>
      </c>
      <c r="AM45" s="15">
        <f t="shared" si="17"/>
        <v>0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0</v>
      </c>
      <c r="AW45" s="6"/>
      <c r="AX45" s="6"/>
      <c r="AY45" s="6"/>
      <c r="AZ45" s="2">
        <f t="shared" si="19"/>
        <v>0</v>
      </c>
      <c r="BA45" s="2">
        <f t="shared" si="20"/>
        <v>0</v>
      </c>
      <c r="BB45" s="6"/>
      <c r="BC45" s="6"/>
      <c r="BD45" s="2"/>
      <c r="BE45" s="2"/>
      <c r="BF45" s="6"/>
      <c r="BG45" s="6"/>
      <c r="BH45" s="8">
        <f t="shared" si="21"/>
        <v>0</v>
      </c>
      <c r="BI45" s="22"/>
    </row>
    <row r="46" spans="1:61" s="23" customFormat="1" ht="23.1" customHeight="1" x14ac:dyDescent="0.35">
      <c r="A46" s="3">
        <v>18</v>
      </c>
      <c r="B46" s="28" t="s">
        <v>133</v>
      </c>
      <c r="C46" s="25" t="s">
        <v>153</v>
      </c>
      <c r="D46" s="2">
        <v>23176</v>
      </c>
      <c r="E46" s="2">
        <v>1205</v>
      </c>
      <c r="F46" s="2">
        <f t="shared" si="0"/>
        <v>24381</v>
      </c>
      <c r="G46" s="2">
        <v>1205</v>
      </c>
      <c r="H46" s="2"/>
      <c r="I46" s="2">
        <f t="shared" si="1"/>
        <v>25586</v>
      </c>
      <c r="J46" s="2">
        <f t="shared" si="2"/>
        <v>25586</v>
      </c>
      <c r="K46" s="111">
        <f t="shared" si="3"/>
        <v>0</v>
      </c>
      <c r="L46" s="6">
        <v>0</v>
      </c>
      <c r="M46" s="6">
        <v>0</v>
      </c>
      <c r="N46" s="6">
        <v>0</v>
      </c>
      <c r="O46" s="2">
        <f t="shared" si="4"/>
        <v>25586</v>
      </c>
      <c r="P46" s="7">
        <v>241.54</v>
      </c>
      <c r="Q46" s="2">
        <f t="shared" si="5"/>
        <v>2302.7399999999998</v>
      </c>
      <c r="R46" s="2">
        <f t="shared" si="6"/>
        <v>200</v>
      </c>
      <c r="S46" s="2">
        <f t="shared" si="7"/>
        <v>639.65</v>
      </c>
      <c r="T46" s="8">
        <f t="shared" si="8"/>
        <v>213.28</v>
      </c>
      <c r="U46" s="9">
        <f t="shared" si="9"/>
        <v>3597.21</v>
      </c>
      <c r="V46" s="10">
        <f t="shared" si="10"/>
        <v>10994</v>
      </c>
      <c r="W46" s="11">
        <f t="shared" si="11"/>
        <v>10994.79</v>
      </c>
      <c r="X46" s="12"/>
      <c r="Y46" s="12"/>
      <c r="Z46" s="13"/>
      <c r="AA46" s="3">
        <v>18</v>
      </c>
      <c r="AB46" s="14">
        <f t="shared" si="12"/>
        <v>3070.3199999999997</v>
      </c>
      <c r="AC46" s="117"/>
      <c r="AD46" s="2">
        <v>100</v>
      </c>
      <c r="AE46" s="2">
        <f t="shared" si="13"/>
        <v>639.65</v>
      </c>
      <c r="AF46" s="17">
        <v>200</v>
      </c>
      <c r="AG46" s="18">
        <f t="shared" si="14"/>
        <v>21988.79</v>
      </c>
      <c r="AH46" s="19">
        <f t="shared" si="15"/>
        <v>10994.395</v>
      </c>
      <c r="AI46" s="3">
        <v>18</v>
      </c>
      <c r="AJ46" s="28" t="s">
        <v>133</v>
      </c>
      <c r="AK46" s="25" t="s">
        <v>153</v>
      </c>
      <c r="AL46" s="7">
        <f t="shared" si="16"/>
        <v>241.54</v>
      </c>
      <c r="AM46" s="15">
        <f t="shared" si="17"/>
        <v>2302.7399999999998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2302.7399999999998</v>
      </c>
      <c r="AW46" s="6">
        <v>200</v>
      </c>
      <c r="AX46" s="6"/>
      <c r="AY46" s="6"/>
      <c r="AZ46" s="2">
        <f t="shared" si="19"/>
        <v>200</v>
      </c>
      <c r="BA46" s="2">
        <f t="shared" si="20"/>
        <v>639.65</v>
      </c>
      <c r="BB46" s="6"/>
      <c r="BC46" s="6"/>
      <c r="BD46" s="2"/>
      <c r="BE46" s="2">
        <v>213.28</v>
      </c>
      <c r="BF46" s="6"/>
      <c r="BG46" s="6"/>
      <c r="BH46" s="8">
        <f t="shared" si="21"/>
        <v>213.28</v>
      </c>
      <c r="BI46" s="22">
        <f t="shared" si="22"/>
        <v>3597.21</v>
      </c>
    </row>
    <row r="47" spans="1:61" s="23" customFormat="1" ht="23.1" customHeight="1" x14ac:dyDescent="0.35">
      <c r="A47" s="30"/>
      <c r="B47" s="28"/>
      <c r="C47" s="25" t="s">
        <v>158</v>
      </c>
      <c r="D47" s="2"/>
      <c r="E47" s="2"/>
      <c r="F47" s="2">
        <f t="shared" si="0"/>
        <v>0</v>
      </c>
      <c r="G47" s="2"/>
      <c r="H47" s="2"/>
      <c r="I47" s="2">
        <f t="shared" si="1"/>
        <v>0</v>
      </c>
      <c r="J47" s="2">
        <f t="shared" si="2"/>
        <v>0</v>
      </c>
      <c r="K47" s="111">
        <f t="shared" si="3"/>
        <v>0</v>
      </c>
      <c r="L47" s="6"/>
      <c r="M47" s="6"/>
      <c r="N47" s="6"/>
      <c r="O47" s="2">
        <f t="shared" si="4"/>
        <v>0</v>
      </c>
      <c r="P47" s="7"/>
      <c r="Q47" s="2">
        <f t="shared" si="5"/>
        <v>0</v>
      </c>
      <c r="R47" s="2">
        <f t="shared" si="6"/>
        <v>0</v>
      </c>
      <c r="S47" s="2">
        <f t="shared" si="7"/>
        <v>0</v>
      </c>
      <c r="T47" s="8">
        <f t="shared" si="8"/>
        <v>0</v>
      </c>
      <c r="U47" s="9">
        <f t="shared" si="9"/>
        <v>0</v>
      </c>
      <c r="V47" s="10">
        <f t="shared" si="10"/>
        <v>0</v>
      </c>
      <c r="W47" s="11">
        <f t="shared" si="11"/>
        <v>0</v>
      </c>
      <c r="X47" s="12"/>
      <c r="Y47" s="12"/>
      <c r="Z47" s="13"/>
      <c r="AA47" s="30"/>
      <c r="AB47" s="14">
        <f t="shared" si="12"/>
        <v>0</v>
      </c>
      <c r="AC47" s="117"/>
      <c r="AD47" s="2">
        <f>J47*1%</f>
        <v>0</v>
      </c>
      <c r="AE47" s="2">
        <f t="shared" si="13"/>
        <v>0</v>
      </c>
      <c r="AF47" s="27"/>
      <c r="AG47" s="18">
        <f t="shared" si="14"/>
        <v>0</v>
      </c>
      <c r="AH47" s="19">
        <f t="shared" si="15"/>
        <v>0</v>
      </c>
      <c r="AI47" s="30"/>
      <c r="AJ47" s="28"/>
      <c r="AK47" s="25" t="s">
        <v>158</v>
      </c>
      <c r="AL47" s="7">
        <f t="shared" si="16"/>
        <v>0</v>
      </c>
      <c r="AM47" s="15">
        <f t="shared" si="17"/>
        <v>0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0</v>
      </c>
      <c r="AW47" s="6"/>
      <c r="AX47" s="6"/>
      <c r="AY47" s="6"/>
      <c r="AZ47" s="2">
        <f t="shared" si="19"/>
        <v>0</v>
      </c>
      <c r="BA47" s="2">
        <f t="shared" si="20"/>
        <v>0</v>
      </c>
      <c r="BB47" s="6"/>
      <c r="BC47" s="6"/>
      <c r="BD47" s="2"/>
      <c r="BE47" s="2"/>
      <c r="BF47" s="6"/>
      <c r="BG47" s="6"/>
      <c r="BH47" s="8">
        <f t="shared" si="21"/>
        <v>0</v>
      </c>
      <c r="BI47" s="22">
        <f t="shared" si="22"/>
        <v>0</v>
      </c>
    </row>
    <row r="48" spans="1:61" s="23" customFormat="1" ht="23.1" customHeight="1" x14ac:dyDescent="0.35">
      <c r="A48" s="3">
        <v>19</v>
      </c>
      <c r="B48" s="28" t="s">
        <v>134</v>
      </c>
      <c r="C48" s="25" t="s">
        <v>153</v>
      </c>
      <c r="D48" s="2">
        <v>19744</v>
      </c>
      <c r="E48" s="2">
        <v>790</v>
      </c>
      <c r="F48" s="2">
        <f t="shared" si="0"/>
        <v>20534</v>
      </c>
      <c r="G48" s="2">
        <v>914</v>
      </c>
      <c r="H48" s="2"/>
      <c r="I48" s="2">
        <f t="shared" si="1"/>
        <v>21448</v>
      </c>
      <c r="J48" s="2">
        <f t="shared" si="2"/>
        <v>21448</v>
      </c>
      <c r="K48" s="111">
        <f t="shared" si="3"/>
        <v>0</v>
      </c>
      <c r="L48" s="6">
        <v>0</v>
      </c>
      <c r="M48" s="6">
        <v>0</v>
      </c>
      <c r="N48" s="6">
        <v>0</v>
      </c>
      <c r="O48" s="2">
        <f t="shared" si="4"/>
        <v>21448</v>
      </c>
      <c r="P48" s="7"/>
      <c r="Q48" s="2">
        <f t="shared" si="5"/>
        <v>1930.32</v>
      </c>
      <c r="R48" s="2">
        <f t="shared" si="6"/>
        <v>200</v>
      </c>
      <c r="S48" s="2">
        <f t="shared" si="7"/>
        <v>536.20000000000005</v>
      </c>
      <c r="T48" s="8">
        <f t="shared" si="8"/>
        <v>200</v>
      </c>
      <c r="U48" s="9">
        <f t="shared" si="9"/>
        <v>2866.52</v>
      </c>
      <c r="V48" s="10">
        <f t="shared" si="10"/>
        <v>9291</v>
      </c>
      <c r="W48" s="11">
        <f t="shared" si="11"/>
        <v>9290.48</v>
      </c>
      <c r="X48" s="12"/>
      <c r="Y48" s="12"/>
      <c r="Z48" s="13"/>
      <c r="AA48" s="3">
        <v>19</v>
      </c>
      <c r="AB48" s="14">
        <f t="shared" si="12"/>
        <v>2573.7599999999998</v>
      </c>
      <c r="AC48" s="117"/>
      <c r="AD48" s="16">
        <v>100</v>
      </c>
      <c r="AE48" s="2">
        <f t="shared" si="13"/>
        <v>536.20000000000005</v>
      </c>
      <c r="AF48" s="17">
        <v>200</v>
      </c>
      <c r="AG48" s="18">
        <f t="shared" si="14"/>
        <v>18581.48</v>
      </c>
      <c r="AH48" s="19">
        <f t="shared" si="15"/>
        <v>9290.74</v>
      </c>
      <c r="AI48" s="3">
        <v>19</v>
      </c>
      <c r="AJ48" s="28" t="s">
        <v>134</v>
      </c>
      <c r="AK48" s="25" t="s">
        <v>153</v>
      </c>
      <c r="AL48" s="7">
        <f t="shared" si="16"/>
        <v>0</v>
      </c>
      <c r="AM48" s="15">
        <f t="shared" si="17"/>
        <v>1930.32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1930.32</v>
      </c>
      <c r="AW48" s="6">
        <v>200</v>
      </c>
      <c r="AX48" s="6"/>
      <c r="AY48" s="6"/>
      <c r="AZ48" s="2">
        <f t="shared" si="19"/>
        <v>200</v>
      </c>
      <c r="BA48" s="2">
        <f t="shared" si="20"/>
        <v>536.20000000000005</v>
      </c>
      <c r="BB48" s="6"/>
      <c r="BC48" s="6"/>
      <c r="BD48" s="2">
        <v>100</v>
      </c>
      <c r="BE48" s="2">
        <v>100</v>
      </c>
      <c r="BF48" s="6"/>
      <c r="BG48" s="6"/>
      <c r="BH48" s="8">
        <f t="shared" si="21"/>
        <v>200</v>
      </c>
      <c r="BI48" s="22">
        <f t="shared" si="22"/>
        <v>2866.5199999999995</v>
      </c>
    </row>
    <row r="49" spans="1:61" s="23" customFormat="1" ht="23.1" customHeight="1" x14ac:dyDescent="0.35">
      <c r="A49" s="3"/>
      <c r="B49" s="28"/>
      <c r="C49" s="25" t="s">
        <v>159</v>
      </c>
      <c r="D49" s="2"/>
      <c r="E49" s="2"/>
      <c r="F49" s="2">
        <f t="shared" si="0"/>
        <v>0</v>
      </c>
      <c r="G49" s="2"/>
      <c r="H49" s="2"/>
      <c r="I49" s="2">
        <f t="shared" si="1"/>
        <v>0</v>
      </c>
      <c r="J49" s="2">
        <f t="shared" si="2"/>
        <v>0</v>
      </c>
      <c r="K49" s="111">
        <f t="shared" si="3"/>
        <v>0</v>
      </c>
      <c r="L49" s="6"/>
      <c r="M49" s="6"/>
      <c r="N49" s="6"/>
      <c r="O49" s="2">
        <f t="shared" si="4"/>
        <v>0</v>
      </c>
      <c r="P49" s="7"/>
      <c r="Q49" s="2">
        <f t="shared" si="5"/>
        <v>0</v>
      </c>
      <c r="R49" s="2">
        <f t="shared" si="6"/>
        <v>0</v>
      </c>
      <c r="S49" s="2">
        <f t="shared" si="7"/>
        <v>0</v>
      </c>
      <c r="T49" s="8">
        <f t="shared" si="8"/>
        <v>0</v>
      </c>
      <c r="U49" s="9">
        <f t="shared" si="9"/>
        <v>0</v>
      </c>
      <c r="V49" s="10">
        <f t="shared" si="10"/>
        <v>0</v>
      </c>
      <c r="W49" s="11">
        <f t="shared" si="11"/>
        <v>0</v>
      </c>
      <c r="X49" s="12"/>
      <c r="Y49" s="12"/>
      <c r="Z49" s="13"/>
      <c r="AA49" s="3"/>
      <c r="AB49" s="14">
        <f t="shared" si="12"/>
        <v>0</v>
      </c>
      <c r="AC49" s="117"/>
      <c r="AD49" s="33"/>
      <c r="AE49" s="2">
        <f t="shared" si="13"/>
        <v>0</v>
      </c>
      <c r="AF49" s="27"/>
      <c r="AG49" s="18">
        <f t="shared" si="14"/>
        <v>0</v>
      </c>
      <c r="AH49" s="19">
        <f t="shared" si="15"/>
        <v>0</v>
      </c>
      <c r="AI49" s="3"/>
      <c r="AJ49" s="28"/>
      <c r="AK49" s="25" t="s">
        <v>159</v>
      </c>
      <c r="AL49" s="7">
        <f t="shared" si="16"/>
        <v>0</v>
      </c>
      <c r="AM49" s="15">
        <f t="shared" si="17"/>
        <v>0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0</v>
      </c>
      <c r="AW49" s="6"/>
      <c r="AX49" s="6"/>
      <c r="AY49" s="6"/>
      <c r="AZ49" s="2">
        <f t="shared" si="19"/>
        <v>0</v>
      </c>
      <c r="BA49" s="2">
        <f t="shared" si="20"/>
        <v>0</v>
      </c>
      <c r="BB49" s="6"/>
      <c r="BC49" s="6"/>
      <c r="BD49" s="2"/>
      <c r="BE49" s="2"/>
      <c r="BF49" s="6"/>
      <c r="BG49" s="6"/>
      <c r="BH49" s="8">
        <f t="shared" si="21"/>
        <v>0</v>
      </c>
      <c r="BI49" s="22">
        <f t="shared" si="22"/>
        <v>0</v>
      </c>
    </row>
    <row r="50" spans="1:61" s="23" customFormat="1" ht="23.1" customHeight="1" x14ac:dyDescent="0.35">
      <c r="A50" s="3">
        <v>20</v>
      </c>
      <c r="B50" s="28" t="s">
        <v>135</v>
      </c>
      <c r="C50" s="25" t="s">
        <v>153</v>
      </c>
      <c r="D50" s="2">
        <v>17553</v>
      </c>
      <c r="E50" s="2">
        <v>702</v>
      </c>
      <c r="F50" s="2">
        <f t="shared" si="0"/>
        <v>18255</v>
      </c>
      <c r="G50" s="2">
        <v>702</v>
      </c>
      <c r="H50" s="2"/>
      <c r="I50" s="2">
        <f t="shared" si="1"/>
        <v>18957</v>
      </c>
      <c r="J50" s="2">
        <f t="shared" si="2"/>
        <v>18957</v>
      </c>
      <c r="K50" s="111">
        <f t="shared" si="3"/>
        <v>0</v>
      </c>
      <c r="L50" s="6">
        <v>0</v>
      </c>
      <c r="M50" s="6">
        <v>0</v>
      </c>
      <c r="N50" s="6">
        <v>0</v>
      </c>
      <c r="O50" s="2">
        <f t="shared" si="4"/>
        <v>18957</v>
      </c>
      <c r="P50" s="7"/>
      <c r="Q50" s="2">
        <f t="shared" si="5"/>
        <v>1706.1299999999999</v>
      </c>
      <c r="R50" s="2">
        <f t="shared" si="6"/>
        <v>200</v>
      </c>
      <c r="S50" s="2">
        <f t="shared" si="7"/>
        <v>473.92</v>
      </c>
      <c r="T50" s="8">
        <f t="shared" si="8"/>
        <v>213.28</v>
      </c>
      <c r="U50" s="9">
        <f t="shared" si="9"/>
        <v>2593.33</v>
      </c>
      <c r="V50" s="10">
        <f t="shared" si="10"/>
        <v>8182</v>
      </c>
      <c r="W50" s="11">
        <f t="shared" si="11"/>
        <v>8181.67</v>
      </c>
      <c r="X50" s="12"/>
      <c r="Y50" s="12"/>
      <c r="Z50" s="13"/>
      <c r="AA50" s="3">
        <v>20</v>
      </c>
      <c r="AB50" s="14">
        <f t="shared" si="12"/>
        <v>2274.8399999999997</v>
      </c>
      <c r="AC50" s="117"/>
      <c r="AD50" s="16">
        <v>100</v>
      </c>
      <c r="AE50" s="2">
        <f t="shared" si="13"/>
        <v>473.93</v>
      </c>
      <c r="AF50" s="17">
        <v>200</v>
      </c>
      <c r="AG50" s="18">
        <f t="shared" si="14"/>
        <v>16363.67</v>
      </c>
      <c r="AH50" s="19">
        <f t="shared" si="15"/>
        <v>8181.835</v>
      </c>
      <c r="AI50" s="3">
        <v>20</v>
      </c>
      <c r="AJ50" s="28" t="s">
        <v>135</v>
      </c>
      <c r="AK50" s="25" t="s">
        <v>153</v>
      </c>
      <c r="AL50" s="7">
        <f t="shared" si="16"/>
        <v>0</v>
      </c>
      <c r="AM50" s="15">
        <f t="shared" si="17"/>
        <v>1706.1299999999999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1706.1299999999999</v>
      </c>
      <c r="AW50" s="6">
        <v>200</v>
      </c>
      <c r="AX50" s="6"/>
      <c r="AY50" s="6"/>
      <c r="AZ50" s="2">
        <f t="shared" si="19"/>
        <v>200</v>
      </c>
      <c r="BA50" s="2">
        <f t="shared" si="20"/>
        <v>473.92</v>
      </c>
      <c r="BB50" s="6"/>
      <c r="BC50" s="6"/>
      <c r="BD50" s="2"/>
      <c r="BE50" s="2">
        <v>213.28</v>
      </c>
      <c r="BF50" s="6"/>
      <c r="BG50" s="6"/>
      <c r="BH50" s="8">
        <f t="shared" si="21"/>
        <v>213.28</v>
      </c>
      <c r="BI50" s="22">
        <f t="shared" si="22"/>
        <v>2593.33</v>
      </c>
    </row>
    <row r="51" spans="1:61" s="23" customFormat="1" ht="23.1" customHeight="1" x14ac:dyDescent="0.35">
      <c r="A51" s="3"/>
      <c r="B51" s="28"/>
      <c r="C51" s="25" t="s">
        <v>154</v>
      </c>
      <c r="D51" s="2"/>
      <c r="E51" s="2"/>
      <c r="F51" s="2">
        <f t="shared" si="0"/>
        <v>0</v>
      </c>
      <c r="G51" s="2"/>
      <c r="H51" s="2"/>
      <c r="I51" s="2">
        <f t="shared" si="1"/>
        <v>0</v>
      </c>
      <c r="J51" s="2">
        <f t="shared" si="2"/>
        <v>0</v>
      </c>
      <c r="K51" s="111">
        <f t="shared" si="3"/>
        <v>0</v>
      </c>
      <c r="L51" s="6"/>
      <c r="M51" s="6"/>
      <c r="N51" s="6"/>
      <c r="O51" s="2">
        <f t="shared" si="4"/>
        <v>0</v>
      </c>
      <c r="P51" s="7"/>
      <c r="Q51" s="2">
        <f t="shared" si="5"/>
        <v>0</v>
      </c>
      <c r="R51" s="2">
        <f t="shared" si="6"/>
        <v>0</v>
      </c>
      <c r="S51" s="2">
        <f t="shared" si="7"/>
        <v>0</v>
      </c>
      <c r="T51" s="8">
        <f t="shared" si="8"/>
        <v>0</v>
      </c>
      <c r="U51" s="9">
        <f t="shared" si="9"/>
        <v>0</v>
      </c>
      <c r="V51" s="10">
        <f t="shared" si="10"/>
        <v>0</v>
      </c>
      <c r="W51" s="11">
        <f t="shared" si="11"/>
        <v>0</v>
      </c>
      <c r="X51" s="12"/>
      <c r="Y51" s="12"/>
      <c r="Z51" s="13"/>
      <c r="AA51" s="3"/>
      <c r="AB51" s="14">
        <f t="shared" si="12"/>
        <v>0</v>
      </c>
      <c r="AC51" s="117"/>
      <c r="AD51" s="16"/>
      <c r="AE51" s="2">
        <f t="shared" si="13"/>
        <v>0</v>
      </c>
      <c r="AF51" s="27"/>
      <c r="AG51" s="18">
        <f t="shared" si="14"/>
        <v>0</v>
      </c>
      <c r="AH51" s="19">
        <f t="shared" si="15"/>
        <v>0</v>
      </c>
      <c r="AI51" s="3"/>
      <c r="AJ51" s="28"/>
      <c r="AK51" s="25" t="s">
        <v>154</v>
      </c>
      <c r="AL51" s="7">
        <f t="shared" si="16"/>
        <v>0</v>
      </c>
      <c r="AM51" s="15">
        <f t="shared" si="17"/>
        <v>0</v>
      </c>
      <c r="AN51" s="2"/>
      <c r="AO51" s="2"/>
      <c r="AP51" s="2"/>
      <c r="AQ51" s="2"/>
      <c r="AR51" s="2"/>
      <c r="AS51" s="2"/>
      <c r="AT51" s="2"/>
      <c r="AU51" s="2"/>
      <c r="AV51" s="2">
        <f t="shared" si="18"/>
        <v>0</v>
      </c>
      <c r="AW51" s="6"/>
      <c r="AX51" s="6"/>
      <c r="AY51" s="6"/>
      <c r="AZ51" s="2">
        <f t="shared" si="19"/>
        <v>0</v>
      </c>
      <c r="BA51" s="2">
        <f t="shared" si="20"/>
        <v>0</v>
      </c>
      <c r="BB51" s="6"/>
      <c r="BC51" s="6"/>
      <c r="BD51" s="2"/>
      <c r="BE51" s="2"/>
      <c r="BF51" s="6"/>
      <c r="BG51" s="6"/>
      <c r="BH51" s="8">
        <f t="shared" si="21"/>
        <v>0</v>
      </c>
      <c r="BI51" s="22">
        <f t="shared" si="22"/>
        <v>0</v>
      </c>
    </row>
    <row r="52" spans="1:61" s="23" customFormat="1" ht="23.1" customHeight="1" x14ac:dyDescent="0.35">
      <c r="A52" s="3">
        <v>21</v>
      </c>
      <c r="B52" s="28" t="s">
        <v>83</v>
      </c>
      <c r="C52" s="25" t="s">
        <v>84</v>
      </c>
      <c r="D52" s="2">
        <v>36619</v>
      </c>
      <c r="E52" s="2">
        <v>1794</v>
      </c>
      <c r="F52" s="2">
        <f t="shared" si="0"/>
        <v>38413</v>
      </c>
      <c r="G52" s="2">
        <v>1795</v>
      </c>
      <c r="H52" s="2">
        <v>0</v>
      </c>
      <c r="I52" s="2">
        <f t="shared" si="1"/>
        <v>40208</v>
      </c>
      <c r="J52" s="2">
        <f t="shared" si="2"/>
        <v>40208</v>
      </c>
      <c r="K52" s="111">
        <f t="shared" si="3"/>
        <v>0</v>
      </c>
      <c r="L52" s="6">
        <v>0</v>
      </c>
      <c r="M52" s="6">
        <v>0</v>
      </c>
      <c r="N52" s="6">
        <v>0</v>
      </c>
      <c r="O52" s="2">
        <f t="shared" si="4"/>
        <v>40208</v>
      </c>
      <c r="P52" s="7">
        <v>2285.15</v>
      </c>
      <c r="Q52" s="2">
        <f t="shared" si="5"/>
        <v>20613.25</v>
      </c>
      <c r="R52" s="2">
        <f t="shared" si="6"/>
        <v>200</v>
      </c>
      <c r="S52" s="2">
        <f t="shared" si="7"/>
        <v>1005.2</v>
      </c>
      <c r="T52" s="8">
        <f t="shared" si="8"/>
        <v>200</v>
      </c>
      <c r="U52" s="9">
        <f t="shared" si="9"/>
        <v>24303.599999999999</v>
      </c>
      <c r="V52" s="10">
        <f t="shared" si="10"/>
        <v>7952</v>
      </c>
      <c r="W52" s="11">
        <f t="shared" si="11"/>
        <v>7952.4000000000015</v>
      </c>
      <c r="X52" s="12"/>
      <c r="Y52" s="12"/>
      <c r="Z52" s="13">
        <f t="shared" ref="Z52" si="33">ROUND(V52+W52,2)</f>
        <v>15904.4</v>
      </c>
      <c r="AA52" s="3">
        <v>21</v>
      </c>
      <c r="AB52" s="14">
        <f t="shared" si="12"/>
        <v>4824.96</v>
      </c>
      <c r="AC52" s="15">
        <v>0</v>
      </c>
      <c r="AD52" s="16">
        <v>100</v>
      </c>
      <c r="AE52" s="2">
        <f t="shared" si="13"/>
        <v>1005.2</v>
      </c>
      <c r="AF52" s="17">
        <v>200</v>
      </c>
      <c r="AG52" s="18">
        <f t="shared" si="14"/>
        <v>15904.400000000001</v>
      </c>
      <c r="AH52" s="19">
        <f t="shared" si="15"/>
        <v>7952.2000000000007</v>
      </c>
      <c r="AI52" s="3">
        <v>21</v>
      </c>
      <c r="AJ52" s="28" t="s">
        <v>83</v>
      </c>
      <c r="AK52" s="25" t="s">
        <v>84</v>
      </c>
      <c r="AL52" s="7">
        <f t="shared" si="16"/>
        <v>2285.15</v>
      </c>
      <c r="AM52" s="15">
        <f t="shared" si="17"/>
        <v>3618.72</v>
      </c>
      <c r="AN52" s="2">
        <v>0</v>
      </c>
      <c r="AO52" s="2">
        <v>1000</v>
      </c>
      <c r="AP52" s="2">
        <v>9634.44</v>
      </c>
      <c r="AQ52" s="2">
        <v>0</v>
      </c>
      <c r="AR52" s="2">
        <v>0</v>
      </c>
      <c r="AS52" s="2">
        <v>5048.97</v>
      </c>
      <c r="AT52" s="2"/>
      <c r="AU52" s="2">
        <v>1311.12</v>
      </c>
      <c r="AV52" s="2">
        <f t="shared" si="18"/>
        <v>20613.25</v>
      </c>
      <c r="AW52" s="21">
        <v>200</v>
      </c>
      <c r="AX52" s="21"/>
      <c r="AY52" s="2">
        <v>0</v>
      </c>
      <c r="AZ52" s="2">
        <f t="shared" si="19"/>
        <v>200</v>
      </c>
      <c r="BA52" s="2">
        <f t="shared" si="20"/>
        <v>1005.2</v>
      </c>
      <c r="BB52" s="2">
        <v>0</v>
      </c>
      <c r="BC52" s="2">
        <v>0</v>
      </c>
      <c r="BD52" s="16">
        <v>100</v>
      </c>
      <c r="BE52" s="2">
        <v>100</v>
      </c>
      <c r="BF52" s="2">
        <v>0</v>
      </c>
      <c r="BG52" s="2">
        <v>0</v>
      </c>
      <c r="BH52" s="8">
        <f t="shared" si="21"/>
        <v>200</v>
      </c>
      <c r="BI52" s="22">
        <f t="shared" si="22"/>
        <v>24303.600000000002</v>
      </c>
    </row>
    <row r="53" spans="1:61" s="29" customFormat="1" ht="23.1" customHeight="1" x14ac:dyDescent="0.35">
      <c r="A53" s="30"/>
      <c r="B53" s="28"/>
      <c r="C53" s="25" t="s">
        <v>85</v>
      </c>
      <c r="D53" s="2"/>
      <c r="E53" s="2"/>
      <c r="F53" s="2">
        <f t="shared" si="0"/>
        <v>0</v>
      </c>
      <c r="G53" s="2"/>
      <c r="H53" s="2"/>
      <c r="I53" s="2">
        <f t="shared" si="1"/>
        <v>0</v>
      </c>
      <c r="J53" s="2">
        <f t="shared" si="2"/>
        <v>0</v>
      </c>
      <c r="K53" s="111">
        <f t="shared" si="3"/>
        <v>0</v>
      </c>
      <c r="L53" s="6"/>
      <c r="M53" s="6"/>
      <c r="N53" s="6"/>
      <c r="O53" s="2">
        <f t="shared" si="4"/>
        <v>0</v>
      </c>
      <c r="P53" s="7"/>
      <c r="Q53" s="2">
        <f t="shared" si="5"/>
        <v>0</v>
      </c>
      <c r="R53" s="2">
        <f t="shared" si="6"/>
        <v>0</v>
      </c>
      <c r="S53" s="2">
        <f t="shared" si="7"/>
        <v>0</v>
      </c>
      <c r="T53" s="8">
        <f t="shared" si="8"/>
        <v>0</v>
      </c>
      <c r="U53" s="9">
        <f t="shared" si="9"/>
        <v>0</v>
      </c>
      <c r="V53" s="10">
        <f t="shared" si="10"/>
        <v>0</v>
      </c>
      <c r="W53" s="11">
        <f t="shared" si="11"/>
        <v>0</v>
      </c>
      <c r="X53" s="12"/>
      <c r="Y53" s="12"/>
      <c r="Z53" s="13"/>
      <c r="AA53" s="30"/>
      <c r="AB53" s="14">
        <f t="shared" si="12"/>
        <v>0</v>
      </c>
      <c r="AC53" s="2"/>
      <c r="AD53" s="16"/>
      <c r="AE53" s="2">
        <f t="shared" si="13"/>
        <v>0</v>
      </c>
      <c r="AF53" s="27"/>
      <c r="AG53" s="18">
        <f t="shared" si="14"/>
        <v>0</v>
      </c>
      <c r="AH53" s="19">
        <f t="shared" si="15"/>
        <v>0</v>
      </c>
      <c r="AI53" s="30"/>
      <c r="AJ53" s="28"/>
      <c r="AK53" s="25" t="s">
        <v>85</v>
      </c>
      <c r="AL53" s="7">
        <f t="shared" si="16"/>
        <v>0</v>
      </c>
      <c r="AM53" s="15">
        <f t="shared" si="17"/>
        <v>0</v>
      </c>
      <c r="AN53" s="2"/>
      <c r="AO53" s="2"/>
      <c r="AP53" s="2"/>
      <c r="AQ53" s="2"/>
      <c r="AR53" s="2"/>
      <c r="AS53" s="2"/>
      <c r="AT53" s="2"/>
      <c r="AU53" s="2"/>
      <c r="AV53" s="2">
        <f t="shared" si="18"/>
        <v>0</v>
      </c>
      <c r="AW53" s="21"/>
      <c r="AX53" s="21"/>
      <c r="AY53" s="2"/>
      <c r="AZ53" s="2">
        <f t="shared" si="19"/>
        <v>0</v>
      </c>
      <c r="BA53" s="2">
        <f t="shared" si="20"/>
        <v>0</v>
      </c>
      <c r="BB53" s="2"/>
      <c r="BC53" s="2"/>
      <c r="BD53" s="2"/>
      <c r="BE53" s="2"/>
      <c r="BF53" s="2"/>
      <c r="BG53" s="2"/>
      <c r="BH53" s="8">
        <f t="shared" si="21"/>
        <v>0</v>
      </c>
      <c r="BI53" s="22">
        <f t="shared" si="22"/>
        <v>0</v>
      </c>
    </row>
    <row r="54" spans="1:61" s="23" customFormat="1" ht="23.1" customHeight="1" x14ac:dyDescent="0.35">
      <c r="A54" s="3">
        <v>22</v>
      </c>
      <c r="B54" s="4" t="s">
        <v>41</v>
      </c>
      <c r="C54" s="5" t="s">
        <v>42</v>
      </c>
      <c r="D54" s="2">
        <v>93043</v>
      </c>
      <c r="E54" s="2">
        <v>4187</v>
      </c>
      <c r="F54" s="2">
        <f t="shared" si="0"/>
        <v>97230</v>
      </c>
      <c r="G54" s="2">
        <v>4053</v>
      </c>
      <c r="H54" s="2">
        <v>0</v>
      </c>
      <c r="I54" s="2">
        <f t="shared" si="1"/>
        <v>101283</v>
      </c>
      <c r="J54" s="2">
        <f t="shared" si="2"/>
        <v>101283</v>
      </c>
      <c r="K54" s="111">
        <f t="shared" si="3"/>
        <v>0</v>
      </c>
      <c r="L54" s="6">
        <v>0</v>
      </c>
      <c r="M54" s="6">
        <v>0</v>
      </c>
      <c r="N54" s="6">
        <v>0</v>
      </c>
      <c r="O54" s="2">
        <f t="shared" si="4"/>
        <v>101283</v>
      </c>
      <c r="P54" s="7">
        <v>16587.009999999998</v>
      </c>
      <c r="Q54" s="2">
        <f t="shared" si="5"/>
        <v>20351.39</v>
      </c>
      <c r="R54" s="2">
        <f t="shared" si="6"/>
        <v>200</v>
      </c>
      <c r="S54" s="2">
        <f t="shared" si="7"/>
        <v>2500</v>
      </c>
      <c r="T54" s="8">
        <f t="shared" si="8"/>
        <v>100</v>
      </c>
      <c r="U54" s="9">
        <f t="shared" si="9"/>
        <v>39738.400000000001</v>
      </c>
      <c r="V54" s="10">
        <f t="shared" si="10"/>
        <v>30772</v>
      </c>
      <c r="W54" s="11">
        <f t="shared" si="11"/>
        <v>30772.6</v>
      </c>
      <c r="X54" s="12"/>
      <c r="Y54" s="12"/>
      <c r="Z54" s="13">
        <f t="shared" ref="Z54" si="34">ROUND(V54+W54,2)</f>
        <v>61544.6</v>
      </c>
      <c r="AA54" s="3">
        <v>22</v>
      </c>
      <c r="AB54" s="14">
        <f t="shared" si="12"/>
        <v>12153.96</v>
      </c>
      <c r="AC54" s="15">
        <v>0</v>
      </c>
      <c r="AD54" s="2">
        <v>100</v>
      </c>
      <c r="AE54" s="2">
        <v>2500</v>
      </c>
      <c r="AF54" s="17">
        <v>200</v>
      </c>
      <c r="AG54" s="18">
        <f t="shared" si="14"/>
        <v>61544.6</v>
      </c>
      <c r="AH54" s="19">
        <f t="shared" si="15"/>
        <v>30772.3</v>
      </c>
      <c r="AI54" s="3">
        <v>22</v>
      </c>
      <c r="AJ54" s="4" t="s">
        <v>41</v>
      </c>
      <c r="AK54" s="5" t="s">
        <v>42</v>
      </c>
      <c r="AL54" s="7">
        <f t="shared" si="16"/>
        <v>16587.009999999998</v>
      </c>
      <c r="AM54" s="15">
        <f t="shared" si="17"/>
        <v>9115.4699999999993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8902.59</v>
      </c>
      <c r="AT54" s="2">
        <v>2333.33</v>
      </c>
      <c r="AU54" s="2">
        <v>0</v>
      </c>
      <c r="AV54" s="2">
        <f t="shared" si="18"/>
        <v>20351.39</v>
      </c>
      <c r="AW54" s="21">
        <v>200</v>
      </c>
      <c r="AX54" s="21"/>
      <c r="AY54" s="2">
        <v>0</v>
      </c>
      <c r="AZ54" s="2">
        <f t="shared" si="19"/>
        <v>200</v>
      </c>
      <c r="BA54" s="2">
        <v>2500</v>
      </c>
      <c r="BB54" s="2"/>
      <c r="BC54" s="35"/>
      <c r="BD54" s="2">
        <v>0</v>
      </c>
      <c r="BE54" s="2">
        <v>100</v>
      </c>
      <c r="BF54" s="2">
        <v>0</v>
      </c>
      <c r="BG54" s="2">
        <v>0</v>
      </c>
      <c r="BH54" s="8">
        <f t="shared" si="21"/>
        <v>100</v>
      </c>
      <c r="BI54" s="22">
        <f t="shared" si="22"/>
        <v>39738.399999999994</v>
      </c>
    </row>
    <row r="55" spans="1:61" s="23" customFormat="1" ht="23.1" customHeight="1" x14ac:dyDescent="0.35">
      <c r="A55" s="3"/>
      <c r="B55" s="28"/>
      <c r="C55" s="25" t="s">
        <v>43</v>
      </c>
      <c r="D55" s="2"/>
      <c r="E55" s="2"/>
      <c r="F55" s="2">
        <f t="shared" si="0"/>
        <v>0</v>
      </c>
      <c r="G55" s="2"/>
      <c r="H55" s="2"/>
      <c r="I55" s="2">
        <f t="shared" si="1"/>
        <v>0</v>
      </c>
      <c r="J55" s="2">
        <f t="shared" si="2"/>
        <v>0</v>
      </c>
      <c r="K55" s="111">
        <f t="shared" si="3"/>
        <v>0</v>
      </c>
      <c r="L55" s="6"/>
      <c r="M55" s="6"/>
      <c r="N55" s="6"/>
      <c r="O55" s="2">
        <f t="shared" si="4"/>
        <v>0</v>
      </c>
      <c r="P55" s="7"/>
      <c r="Q55" s="2">
        <f t="shared" si="5"/>
        <v>0</v>
      </c>
      <c r="R55" s="2">
        <f t="shared" si="6"/>
        <v>0</v>
      </c>
      <c r="S55" s="2">
        <f t="shared" si="7"/>
        <v>0</v>
      </c>
      <c r="T55" s="8">
        <f t="shared" si="8"/>
        <v>0</v>
      </c>
      <c r="U55" s="9">
        <f t="shared" si="9"/>
        <v>0</v>
      </c>
      <c r="V55" s="10">
        <f t="shared" si="10"/>
        <v>0</v>
      </c>
      <c r="W55" s="11">
        <f t="shared" si="11"/>
        <v>0</v>
      </c>
      <c r="X55" s="12"/>
      <c r="Y55" s="12"/>
      <c r="Z55" s="13"/>
      <c r="AA55" s="3"/>
      <c r="AB55" s="14">
        <f t="shared" si="12"/>
        <v>0</v>
      </c>
      <c r="AC55" s="6"/>
      <c r="AD55" s="2">
        <f>J55*1%</f>
        <v>0</v>
      </c>
      <c r="AE55" s="2">
        <f t="shared" si="13"/>
        <v>0</v>
      </c>
      <c r="AF55" s="27"/>
      <c r="AG55" s="18">
        <f t="shared" si="14"/>
        <v>0</v>
      </c>
      <c r="AH55" s="19">
        <f t="shared" si="15"/>
        <v>0</v>
      </c>
      <c r="AI55" s="3"/>
      <c r="AJ55" s="28"/>
      <c r="AK55" s="25" t="s">
        <v>43</v>
      </c>
      <c r="AL55" s="7">
        <f t="shared" si="16"/>
        <v>0</v>
      </c>
      <c r="AM55" s="15">
        <f t="shared" si="17"/>
        <v>0</v>
      </c>
      <c r="AN55" s="2"/>
      <c r="AO55" s="2"/>
      <c r="AP55" s="2"/>
      <c r="AQ55" s="2"/>
      <c r="AR55" s="2"/>
      <c r="AS55" s="2"/>
      <c r="AT55" s="2"/>
      <c r="AU55" s="2"/>
      <c r="AV55" s="2">
        <f t="shared" si="18"/>
        <v>0</v>
      </c>
      <c r="AW55" s="2"/>
      <c r="AX55" s="2"/>
      <c r="AY55" s="2"/>
      <c r="AZ55" s="2">
        <f t="shared" si="19"/>
        <v>0</v>
      </c>
      <c r="BA55" s="2">
        <f t="shared" si="20"/>
        <v>0</v>
      </c>
      <c r="BB55" s="2"/>
      <c r="BC55" s="2"/>
      <c r="BD55" s="2"/>
      <c r="BE55" s="2"/>
      <c r="BF55" s="2"/>
      <c r="BG55" s="2"/>
      <c r="BH55" s="8">
        <f t="shared" si="21"/>
        <v>0</v>
      </c>
      <c r="BI55" s="22">
        <f t="shared" si="22"/>
        <v>0</v>
      </c>
    </row>
    <row r="56" spans="1:61" s="29" customFormat="1" ht="23.1" customHeight="1" x14ac:dyDescent="0.35">
      <c r="A56" s="3">
        <v>23</v>
      </c>
      <c r="B56" s="28" t="s">
        <v>44</v>
      </c>
      <c r="C56" s="25" t="s">
        <v>27</v>
      </c>
      <c r="D56" s="2">
        <v>13109</v>
      </c>
      <c r="E56" s="2">
        <v>524</v>
      </c>
      <c r="F56" s="2">
        <f t="shared" si="0"/>
        <v>13633</v>
      </c>
      <c r="G56" s="2">
        <v>530</v>
      </c>
      <c r="H56" s="2">
        <v>115</v>
      </c>
      <c r="I56" s="2">
        <f t="shared" si="1"/>
        <v>14163</v>
      </c>
      <c r="J56" s="2">
        <f>SUM(F56:H56)</f>
        <v>14278</v>
      </c>
      <c r="K56" s="111">
        <f t="shared" si="3"/>
        <v>0</v>
      </c>
      <c r="L56" s="6">
        <v>0</v>
      </c>
      <c r="M56" s="6">
        <v>0</v>
      </c>
      <c r="N56" s="6">
        <v>0</v>
      </c>
      <c r="O56" s="2">
        <f t="shared" si="4"/>
        <v>14278</v>
      </c>
      <c r="P56" s="7">
        <v>0</v>
      </c>
      <c r="Q56" s="2">
        <f t="shared" si="5"/>
        <v>1285.02</v>
      </c>
      <c r="R56" s="2">
        <f t="shared" si="6"/>
        <v>200</v>
      </c>
      <c r="S56" s="2">
        <f t="shared" si="7"/>
        <v>356.95</v>
      </c>
      <c r="T56" s="8">
        <f t="shared" si="8"/>
        <v>100</v>
      </c>
      <c r="U56" s="9">
        <f t="shared" si="9"/>
        <v>1941.97</v>
      </c>
      <c r="V56" s="10">
        <f t="shared" si="10"/>
        <v>6168</v>
      </c>
      <c r="W56" s="11">
        <f t="shared" si="11"/>
        <v>6168.0300000000007</v>
      </c>
      <c r="X56" s="12"/>
      <c r="Y56" s="12"/>
      <c r="Z56" s="13">
        <f t="shared" ref="Z56" si="35">ROUND(V56+W56,2)</f>
        <v>12336.03</v>
      </c>
      <c r="AA56" s="3">
        <v>23</v>
      </c>
      <c r="AB56" s="14">
        <f t="shared" si="12"/>
        <v>1713.36</v>
      </c>
      <c r="AC56" s="15">
        <v>0</v>
      </c>
      <c r="AD56" s="16">
        <v>100</v>
      </c>
      <c r="AE56" s="2">
        <f t="shared" si="13"/>
        <v>356.95</v>
      </c>
      <c r="AF56" s="17">
        <v>200</v>
      </c>
      <c r="AG56" s="18">
        <f t="shared" si="14"/>
        <v>12336.03</v>
      </c>
      <c r="AH56" s="19">
        <f t="shared" si="15"/>
        <v>6168.0150000000003</v>
      </c>
      <c r="AI56" s="3">
        <v>23</v>
      </c>
      <c r="AJ56" s="28" t="s">
        <v>44</v>
      </c>
      <c r="AK56" s="25" t="s">
        <v>27</v>
      </c>
      <c r="AL56" s="7">
        <f t="shared" si="16"/>
        <v>0</v>
      </c>
      <c r="AM56" s="15">
        <f t="shared" si="17"/>
        <v>1285.02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/>
      <c r="AU56" s="2">
        <v>0</v>
      </c>
      <c r="AV56" s="2">
        <f t="shared" si="18"/>
        <v>1285.02</v>
      </c>
      <c r="AW56" s="21">
        <v>200</v>
      </c>
      <c r="AX56" s="21"/>
      <c r="AY56" s="2">
        <v>0</v>
      </c>
      <c r="AZ56" s="2">
        <f t="shared" si="19"/>
        <v>200</v>
      </c>
      <c r="BA56" s="2">
        <f t="shared" si="20"/>
        <v>356.95</v>
      </c>
      <c r="BB56" s="2"/>
      <c r="BC56" s="2">
        <v>0</v>
      </c>
      <c r="BD56" s="2">
        <v>0</v>
      </c>
      <c r="BE56" s="2">
        <v>100</v>
      </c>
      <c r="BF56" s="2"/>
      <c r="BG56" s="2">
        <v>0</v>
      </c>
      <c r="BH56" s="8">
        <f t="shared" si="21"/>
        <v>100</v>
      </c>
      <c r="BI56" s="22">
        <f t="shared" si="22"/>
        <v>1941.97</v>
      </c>
    </row>
    <row r="57" spans="1:61" s="29" customFormat="1" ht="23.1" customHeight="1" x14ac:dyDescent="0.35">
      <c r="A57" s="3"/>
      <c r="B57" s="31"/>
      <c r="C57" s="32" t="s">
        <v>36</v>
      </c>
      <c r="D57" s="2"/>
      <c r="E57" s="2"/>
      <c r="F57" s="2">
        <f t="shared" si="0"/>
        <v>0</v>
      </c>
      <c r="G57" s="2"/>
      <c r="H57" s="26" t="s">
        <v>168</v>
      </c>
      <c r="I57" s="2">
        <f t="shared" si="1"/>
        <v>0</v>
      </c>
      <c r="J57" s="2">
        <f t="shared" si="2"/>
        <v>0</v>
      </c>
      <c r="K57" s="111">
        <f t="shared" si="3"/>
        <v>0</v>
      </c>
      <c r="L57" s="6"/>
      <c r="M57" s="6"/>
      <c r="N57" s="6"/>
      <c r="O57" s="2">
        <f t="shared" si="4"/>
        <v>0</v>
      </c>
      <c r="P57" s="7"/>
      <c r="Q57" s="2">
        <f t="shared" si="5"/>
        <v>0</v>
      </c>
      <c r="R57" s="2">
        <f t="shared" si="6"/>
        <v>0</v>
      </c>
      <c r="S57" s="2">
        <f t="shared" si="7"/>
        <v>0</v>
      </c>
      <c r="T57" s="8">
        <f t="shared" si="8"/>
        <v>0</v>
      </c>
      <c r="U57" s="9">
        <f t="shared" si="9"/>
        <v>0</v>
      </c>
      <c r="V57" s="10">
        <f t="shared" si="10"/>
        <v>0</v>
      </c>
      <c r="W57" s="11">
        <f t="shared" si="11"/>
        <v>0</v>
      </c>
      <c r="X57" s="12"/>
      <c r="Y57" s="12"/>
      <c r="Z57" s="13"/>
      <c r="AA57" s="3"/>
      <c r="AB57" s="14">
        <f t="shared" si="12"/>
        <v>0</v>
      </c>
      <c r="AC57" s="2"/>
      <c r="AD57" s="33"/>
      <c r="AE57" s="2">
        <f t="shared" si="13"/>
        <v>0</v>
      </c>
      <c r="AF57" s="27"/>
      <c r="AG57" s="18">
        <f t="shared" si="14"/>
        <v>0</v>
      </c>
      <c r="AH57" s="19">
        <f t="shared" si="15"/>
        <v>0</v>
      </c>
      <c r="AI57" s="3"/>
      <c r="AJ57" s="31"/>
      <c r="AK57" s="32" t="s">
        <v>36</v>
      </c>
      <c r="AL57" s="7">
        <f t="shared" si="16"/>
        <v>0</v>
      </c>
      <c r="AM57" s="15">
        <f t="shared" si="17"/>
        <v>0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0</v>
      </c>
      <c r="AW57" s="21"/>
      <c r="AX57" s="21"/>
      <c r="AY57" s="2"/>
      <c r="AZ57" s="2">
        <f t="shared" si="19"/>
        <v>0</v>
      </c>
      <c r="BA57" s="2">
        <f t="shared" si="20"/>
        <v>0</v>
      </c>
      <c r="BB57" s="2"/>
      <c r="BC57" s="2"/>
      <c r="BD57" s="2"/>
      <c r="BE57" s="2"/>
      <c r="BF57" s="2"/>
      <c r="BG57" s="2"/>
      <c r="BH57" s="8">
        <f t="shared" si="21"/>
        <v>0</v>
      </c>
      <c r="BI57" s="22">
        <f t="shared" si="22"/>
        <v>0</v>
      </c>
    </row>
    <row r="58" spans="1:61" s="29" customFormat="1" ht="23.1" customHeight="1" x14ac:dyDescent="0.35">
      <c r="A58" s="3">
        <v>24</v>
      </c>
      <c r="B58" s="31" t="s">
        <v>147</v>
      </c>
      <c r="C58" s="32" t="s">
        <v>153</v>
      </c>
      <c r="D58" s="2">
        <v>19744</v>
      </c>
      <c r="E58" s="2">
        <v>790</v>
      </c>
      <c r="F58" s="2">
        <f t="shared" si="0"/>
        <v>20534</v>
      </c>
      <c r="G58" s="2">
        <v>914</v>
      </c>
      <c r="H58" s="2"/>
      <c r="I58" s="2">
        <f t="shared" si="1"/>
        <v>21448</v>
      </c>
      <c r="J58" s="2">
        <f t="shared" si="2"/>
        <v>21448</v>
      </c>
      <c r="K58" s="111">
        <f t="shared" si="3"/>
        <v>0</v>
      </c>
      <c r="L58" s="6">
        <v>0</v>
      </c>
      <c r="M58" s="6">
        <v>0</v>
      </c>
      <c r="N58" s="6">
        <v>0</v>
      </c>
      <c r="O58" s="2">
        <f t="shared" si="4"/>
        <v>21448</v>
      </c>
      <c r="P58" s="7"/>
      <c r="Q58" s="2">
        <f t="shared" si="5"/>
        <v>1930.32</v>
      </c>
      <c r="R58" s="2">
        <f t="shared" si="6"/>
        <v>200</v>
      </c>
      <c r="S58" s="2">
        <f t="shared" si="7"/>
        <v>536.20000000000005</v>
      </c>
      <c r="T58" s="8">
        <f t="shared" si="8"/>
        <v>254.71</v>
      </c>
      <c r="U58" s="9">
        <f t="shared" si="9"/>
        <v>2921.23</v>
      </c>
      <c r="V58" s="10">
        <f t="shared" si="10"/>
        <v>9263</v>
      </c>
      <c r="W58" s="11">
        <f t="shared" si="11"/>
        <v>9263.77</v>
      </c>
      <c r="X58" s="12"/>
      <c r="Y58" s="12"/>
      <c r="Z58" s="13"/>
      <c r="AA58" s="3">
        <v>24</v>
      </c>
      <c r="AB58" s="14">
        <f t="shared" si="12"/>
        <v>2573.7599999999998</v>
      </c>
      <c r="AC58" s="15"/>
      <c r="AD58" s="16">
        <v>100</v>
      </c>
      <c r="AE58" s="2">
        <f t="shared" si="13"/>
        <v>536.20000000000005</v>
      </c>
      <c r="AF58" s="17">
        <v>200</v>
      </c>
      <c r="AG58" s="18">
        <f t="shared" si="14"/>
        <v>18526.77</v>
      </c>
      <c r="AH58" s="19">
        <f t="shared" si="15"/>
        <v>9263.3850000000002</v>
      </c>
      <c r="AI58" s="3">
        <v>24</v>
      </c>
      <c r="AJ58" s="31" t="s">
        <v>147</v>
      </c>
      <c r="AK58" s="32" t="s">
        <v>153</v>
      </c>
      <c r="AL58" s="7">
        <f t="shared" si="16"/>
        <v>0</v>
      </c>
      <c r="AM58" s="15">
        <f t="shared" si="17"/>
        <v>1930.32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1930.32</v>
      </c>
      <c r="AW58" s="21">
        <v>200</v>
      </c>
      <c r="AX58" s="21"/>
      <c r="AY58" s="2"/>
      <c r="AZ58" s="2">
        <f t="shared" si="19"/>
        <v>200</v>
      </c>
      <c r="BA58" s="2">
        <f t="shared" si="20"/>
        <v>536.20000000000005</v>
      </c>
      <c r="BB58" s="2"/>
      <c r="BC58" s="2"/>
      <c r="BD58" s="2"/>
      <c r="BE58" s="2">
        <v>254.71</v>
      </c>
      <c r="BF58" s="2"/>
      <c r="BG58" s="2"/>
      <c r="BH58" s="8">
        <f t="shared" si="21"/>
        <v>254.71</v>
      </c>
      <c r="BI58" s="22">
        <f t="shared" si="22"/>
        <v>2921.2299999999996</v>
      </c>
    </row>
    <row r="59" spans="1:61" s="29" customFormat="1" ht="23.1" customHeight="1" x14ac:dyDescent="0.35">
      <c r="A59" s="30"/>
      <c r="B59" s="31"/>
      <c r="C59" s="32" t="s">
        <v>159</v>
      </c>
      <c r="D59" s="2"/>
      <c r="E59" s="2"/>
      <c r="F59" s="2">
        <f t="shared" si="0"/>
        <v>0</v>
      </c>
      <c r="G59" s="2"/>
      <c r="H59" s="2"/>
      <c r="I59" s="2">
        <f t="shared" si="1"/>
        <v>0</v>
      </c>
      <c r="J59" s="2">
        <f t="shared" si="2"/>
        <v>0</v>
      </c>
      <c r="K59" s="111">
        <f t="shared" si="3"/>
        <v>0</v>
      </c>
      <c r="L59" s="6"/>
      <c r="M59" s="6"/>
      <c r="N59" s="6"/>
      <c r="O59" s="2">
        <f t="shared" si="4"/>
        <v>0</v>
      </c>
      <c r="P59" s="7"/>
      <c r="Q59" s="2">
        <f t="shared" si="5"/>
        <v>0</v>
      </c>
      <c r="R59" s="2">
        <f t="shared" si="6"/>
        <v>0</v>
      </c>
      <c r="S59" s="2">
        <f t="shared" si="7"/>
        <v>0</v>
      </c>
      <c r="T59" s="8">
        <f t="shared" si="8"/>
        <v>0</v>
      </c>
      <c r="U59" s="9">
        <f t="shared" si="9"/>
        <v>0</v>
      </c>
      <c r="V59" s="10">
        <f t="shared" si="10"/>
        <v>0</v>
      </c>
      <c r="W59" s="11">
        <f t="shared" si="11"/>
        <v>0</v>
      </c>
      <c r="X59" s="12"/>
      <c r="Y59" s="12"/>
      <c r="Z59" s="13"/>
      <c r="AA59" s="30"/>
      <c r="AB59" s="14">
        <f t="shared" si="12"/>
        <v>0</v>
      </c>
      <c r="AC59" s="15"/>
      <c r="AD59" s="16"/>
      <c r="AE59" s="2">
        <f t="shared" si="13"/>
        <v>0</v>
      </c>
      <c r="AF59" s="27"/>
      <c r="AG59" s="18">
        <f t="shared" si="14"/>
        <v>0</v>
      </c>
      <c r="AH59" s="19">
        <f t="shared" si="15"/>
        <v>0</v>
      </c>
      <c r="AI59" s="30"/>
      <c r="AJ59" s="31"/>
      <c r="AK59" s="32" t="s">
        <v>159</v>
      </c>
      <c r="AL59" s="7">
        <f t="shared" si="16"/>
        <v>0</v>
      </c>
      <c r="AM59" s="15">
        <f t="shared" si="17"/>
        <v>0</v>
      </c>
      <c r="AN59" s="2"/>
      <c r="AO59" s="2"/>
      <c r="AP59" s="2"/>
      <c r="AQ59" s="2"/>
      <c r="AR59" s="2"/>
      <c r="AS59" s="2"/>
      <c r="AT59" s="2"/>
      <c r="AU59" s="2"/>
      <c r="AV59" s="2">
        <f t="shared" si="18"/>
        <v>0</v>
      </c>
      <c r="AW59" s="21"/>
      <c r="AX59" s="21"/>
      <c r="AY59" s="2"/>
      <c r="AZ59" s="2">
        <f t="shared" si="19"/>
        <v>0</v>
      </c>
      <c r="BA59" s="2">
        <f t="shared" si="20"/>
        <v>0</v>
      </c>
      <c r="BB59" s="2"/>
      <c r="BC59" s="2"/>
      <c r="BD59" s="2"/>
      <c r="BE59" s="2"/>
      <c r="BF59" s="2"/>
      <c r="BG59" s="2"/>
      <c r="BH59" s="8">
        <f t="shared" si="21"/>
        <v>0</v>
      </c>
      <c r="BI59" s="22">
        <f t="shared" si="22"/>
        <v>0</v>
      </c>
    </row>
    <row r="60" spans="1:61" s="29" customFormat="1" ht="23.1" customHeight="1" x14ac:dyDescent="0.35">
      <c r="A60" s="3">
        <v>25</v>
      </c>
      <c r="B60" s="4" t="s">
        <v>45</v>
      </c>
      <c r="C60" s="25" t="s">
        <v>46</v>
      </c>
      <c r="D60" s="2">
        <v>14678</v>
      </c>
      <c r="E60" s="2">
        <v>587</v>
      </c>
      <c r="F60" s="2">
        <f t="shared" si="0"/>
        <v>15265</v>
      </c>
      <c r="G60" s="2">
        <v>587</v>
      </c>
      <c r="H60" s="2">
        <v>0</v>
      </c>
      <c r="I60" s="2">
        <f t="shared" si="1"/>
        <v>15852</v>
      </c>
      <c r="J60" s="2">
        <f t="shared" si="2"/>
        <v>15852</v>
      </c>
      <c r="K60" s="111">
        <f t="shared" si="3"/>
        <v>0</v>
      </c>
      <c r="L60" s="6">
        <v>0</v>
      </c>
      <c r="M60" s="6">
        <v>0</v>
      </c>
      <c r="N60" s="6">
        <v>0</v>
      </c>
      <c r="O60" s="2">
        <f t="shared" si="4"/>
        <v>15852</v>
      </c>
      <c r="P60" s="7">
        <v>0</v>
      </c>
      <c r="Q60" s="2">
        <f t="shared" si="5"/>
        <v>4968.8799999999992</v>
      </c>
      <c r="R60" s="2">
        <f t="shared" si="6"/>
        <v>200</v>
      </c>
      <c r="S60" s="2">
        <f t="shared" si="7"/>
        <v>396.3</v>
      </c>
      <c r="T60" s="8">
        <f t="shared" si="8"/>
        <v>200</v>
      </c>
      <c r="U60" s="9">
        <f t="shared" si="9"/>
        <v>5765.18</v>
      </c>
      <c r="V60" s="10">
        <f t="shared" si="10"/>
        <v>5043</v>
      </c>
      <c r="W60" s="11">
        <f t="shared" si="11"/>
        <v>5043.82</v>
      </c>
      <c r="X60" s="12"/>
      <c r="Y60" s="12"/>
      <c r="Z60" s="13">
        <f t="shared" ref="Z60" si="36">ROUND(V60+W60,2)</f>
        <v>10086.82</v>
      </c>
      <c r="AA60" s="3">
        <v>25</v>
      </c>
      <c r="AB60" s="14">
        <f t="shared" si="12"/>
        <v>1902.24</v>
      </c>
      <c r="AC60" s="15">
        <v>0</v>
      </c>
      <c r="AD60" s="16">
        <v>100</v>
      </c>
      <c r="AE60" s="2">
        <f t="shared" si="13"/>
        <v>396.3</v>
      </c>
      <c r="AF60" s="17">
        <v>200</v>
      </c>
      <c r="AG60" s="18">
        <f t="shared" si="14"/>
        <v>10086.82</v>
      </c>
      <c r="AH60" s="19">
        <f t="shared" si="15"/>
        <v>5043.41</v>
      </c>
      <c r="AI60" s="3">
        <v>25</v>
      </c>
      <c r="AJ60" s="4" t="s">
        <v>45</v>
      </c>
      <c r="AK60" s="25" t="s">
        <v>46</v>
      </c>
      <c r="AL60" s="7">
        <f t="shared" si="16"/>
        <v>0</v>
      </c>
      <c r="AM60" s="15">
        <f t="shared" si="17"/>
        <v>1426.6799999999998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3542.2</v>
      </c>
      <c r="AT60" s="2"/>
      <c r="AU60" s="2">
        <v>0</v>
      </c>
      <c r="AV60" s="2">
        <f t="shared" si="18"/>
        <v>4968.8799999999992</v>
      </c>
      <c r="AW60" s="21">
        <v>200</v>
      </c>
      <c r="AX60" s="21"/>
      <c r="AY60" s="2">
        <v>0</v>
      </c>
      <c r="AZ60" s="2">
        <f t="shared" si="19"/>
        <v>200</v>
      </c>
      <c r="BA60" s="2">
        <f t="shared" si="20"/>
        <v>396.3</v>
      </c>
      <c r="BB60" s="2"/>
      <c r="BC60" s="2">
        <v>0</v>
      </c>
      <c r="BD60" s="2">
        <v>100</v>
      </c>
      <c r="BE60" s="2">
        <v>100</v>
      </c>
      <c r="BF60" s="2"/>
      <c r="BG60" s="2">
        <v>0</v>
      </c>
      <c r="BH60" s="8">
        <f t="shared" si="21"/>
        <v>200</v>
      </c>
      <c r="BI60" s="22">
        <f t="shared" si="22"/>
        <v>5765.1799999999994</v>
      </c>
    </row>
    <row r="61" spans="1:61" s="29" customFormat="1" ht="23.1" customHeight="1" x14ac:dyDescent="0.35">
      <c r="A61" s="3"/>
      <c r="B61" s="31"/>
      <c r="C61" s="32"/>
      <c r="D61" s="2"/>
      <c r="E61" s="2"/>
      <c r="F61" s="2">
        <f t="shared" si="0"/>
        <v>0</v>
      </c>
      <c r="G61" s="2"/>
      <c r="H61" s="2"/>
      <c r="I61" s="2">
        <f t="shared" si="1"/>
        <v>0</v>
      </c>
      <c r="J61" s="2">
        <f t="shared" si="2"/>
        <v>0</v>
      </c>
      <c r="K61" s="111">
        <f t="shared" si="3"/>
        <v>0</v>
      </c>
      <c r="L61" s="6"/>
      <c r="M61" s="6"/>
      <c r="N61" s="6"/>
      <c r="O61" s="2">
        <f t="shared" si="4"/>
        <v>0</v>
      </c>
      <c r="P61" s="7"/>
      <c r="Q61" s="2">
        <f t="shared" si="5"/>
        <v>0</v>
      </c>
      <c r="R61" s="2">
        <f t="shared" si="6"/>
        <v>0</v>
      </c>
      <c r="S61" s="2">
        <f t="shared" si="7"/>
        <v>0</v>
      </c>
      <c r="T61" s="8">
        <f t="shared" si="8"/>
        <v>0</v>
      </c>
      <c r="U61" s="9">
        <f t="shared" si="9"/>
        <v>0</v>
      </c>
      <c r="V61" s="10">
        <f t="shared" si="10"/>
        <v>0</v>
      </c>
      <c r="W61" s="11">
        <f t="shared" si="11"/>
        <v>0</v>
      </c>
      <c r="X61" s="12"/>
      <c r="Y61" s="12"/>
      <c r="Z61" s="13"/>
      <c r="AA61" s="3"/>
      <c r="AB61" s="14">
        <f t="shared" si="12"/>
        <v>0</v>
      </c>
      <c r="AC61" s="2"/>
      <c r="AD61" s="16"/>
      <c r="AE61" s="2">
        <f t="shared" si="13"/>
        <v>0</v>
      </c>
      <c r="AF61" s="27"/>
      <c r="AG61" s="18">
        <f t="shared" si="14"/>
        <v>0</v>
      </c>
      <c r="AH61" s="19">
        <f t="shared" si="15"/>
        <v>0</v>
      </c>
      <c r="AI61" s="3"/>
      <c r="AJ61" s="31"/>
      <c r="AK61" s="32"/>
      <c r="AL61" s="7">
        <f t="shared" si="16"/>
        <v>0</v>
      </c>
      <c r="AM61" s="15">
        <f t="shared" si="17"/>
        <v>0</v>
      </c>
      <c r="AN61" s="2"/>
      <c r="AO61" s="2"/>
      <c r="AP61" s="2"/>
      <c r="AQ61" s="2"/>
      <c r="AR61" s="2"/>
      <c r="AS61" s="2"/>
      <c r="AT61" s="2"/>
      <c r="AU61" s="2"/>
      <c r="AV61" s="2">
        <f t="shared" si="18"/>
        <v>0</v>
      </c>
      <c r="AW61" s="21"/>
      <c r="AX61" s="21"/>
      <c r="AY61" s="2"/>
      <c r="AZ61" s="2">
        <f t="shared" si="19"/>
        <v>0</v>
      </c>
      <c r="BA61" s="2">
        <f t="shared" si="20"/>
        <v>0</v>
      </c>
      <c r="BB61" s="2"/>
      <c r="BC61" s="2"/>
      <c r="BD61" s="2"/>
      <c r="BE61" s="2"/>
      <c r="BF61" s="2"/>
      <c r="BG61" s="2"/>
      <c r="BH61" s="8">
        <f t="shared" si="21"/>
        <v>0</v>
      </c>
      <c r="BI61" s="22">
        <f t="shared" si="22"/>
        <v>0</v>
      </c>
    </row>
    <row r="62" spans="1:61" s="29" customFormat="1" ht="23.1" customHeight="1" x14ac:dyDescent="0.35">
      <c r="A62" s="3">
        <v>26</v>
      </c>
      <c r="B62" s="28" t="s">
        <v>47</v>
      </c>
      <c r="C62" s="25" t="s">
        <v>119</v>
      </c>
      <c r="D62" s="177">
        <v>27000</v>
      </c>
      <c r="E62" s="176">
        <v>1512</v>
      </c>
      <c r="F62" s="2">
        <f t="shared" si="0"/>
        <v>28512</v>
      </c>
      <c r="G62" s="176">
        <v>1512</v>
      </c>
      <c r="H62" s="2">
        <v>0</v>
      </c>
      <c r="I62" s="2">
        <f t="shared" si="1"/>
        <v>30024</v>
      </c>
      <c r="J62" s="2">
        <f t="shared" si="2"/>
        <v>30024</v>
      </c>
      <c r="K62" s="111">
        <f t="shared" si="3"/>
        <v>0</v>
      </c>
      <c r="L62" s="6">
        <v>0</v>
      </c>
      <c r="M62" s="6">
        <v>0</v>
      </c>
      <c r="N62" s="6">
        <v>0</v>
      </c>
      <c r="O62" s="2">
        <f t="shared" si="4"/>
        <v>30024</v>
      </c>
      <c r="P62" s="7">
        <v>830.69</v>
      </c>
      <c r="Q62" s="2">
        <f t="shared" si="5"/>
        <v>4003.72</v>
      </c>
      <c r="R62" s="2">
        <f t="shared" si="6"/>
        <v>200</v>
      </c>
      <c r="S62" s="2">
        <f t="shared" si="7"/>
        <v>750.6</v>
      </c>
      <c r="T62" s="8">
        <f t="shared" si="8"/>
        <v>19238.990000000002</v>
      </c>
      <c r="U62" s="9">
        <f t="shared" si="9"/>
        <v>25024</v>
      </c>
      <c r="V62" s="10">
        <f t="shared" si="10"/>
        <v>2500</v>
      </c>
      <c r="W62" s="11">
        <f t="shared" si="11"/>
        <v>2500</v>
      </c>
      <c r="X62" s="12"/>
      <c r="Y62" s="12"/>
      <c r="Z62" s="13">
        <f t="shared" ref="Z62" si="37">ROUND(V62+W62,2)</f>
        <v>5000</v>
      </c>
      <c r="AA62" s="3">
        <v>26</v>
      </c>
      <c r="AB62" s="14">
        <f t="shared" si="12"/>
        <v>3602.8799999999997</v>
      </c>
      <c r="AC62" s="15">
        <v>0</v>
      </c>
      <c r="AD62" s="2">
        <v>100</v>
      </c>
      <c r="AE62" s="2">
        <f t="shared" si="13"/>
        <v>750.6</v>
      </c>
      <c r="AF62" s="17">
        <v>200</v>
      </c>
      <c r="AG62" s="18">
        <f t="shared" si="14"/>
        <v>5000</v>
      </c>
      <c r="AH62" s="19">
        <f t="shared" si="15"/>
        <v>2500</v>
      </c>
      <c r="AI62" s="3">
        <v>26</v>
      </c>
      <c r="AJ62" s="28" t="s">
        <v>47</v>
      </c>
      <c r="AK62" s="25" t="s">
        <v>119</v>
      </c>
      <c r="AL62" s="7">
        <f t="shared" si="16"/>
        <v>830.69</v>
      </c>
      <c r="AM62" s="15">
        <f t="shared" si="17"/>
        <v>2702.16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1301.56</v>
      </c>
      <c r="AT62" s="2"/>
      <c r="AU62" s="26">
        <v>0</v>
      </c>
      <c r="AV62" s="2">
        <f t="shared" si="18"/>
        <v>4003.72</v>
      </c>
      <c r="AW62" s="21">
        <v>200</v>
      </c>
      <c r="AX62" s="21"/>
      <c r="AY62" s="2">
        <v>0</v>
      </c>
      <c r="AZ62" s="2">
        <f t="shared" si="19"/>
        <v>200</v>
      </c>
      <c r="BA62" s="2">
        <f t="shared" si="20"/>
        <v>750.6</v>
      </c>
      <c r="BB62" s="2"/>
      <c r="BC62" s="2">
        <v>19138.990000000002</v>
      </c>
      <c r="BD62" s="2">
        <v>0</v>
      </c>
      <c r="BE62" s="2">
        <v>100</v>
      </c>
      <c r="BF62" s="2"/>
      <c r="BG62" s="2">
        <v>0</v>
      </c>
      <c r="BH62" s="8">
        <f t="shared" si="21"/>
        <v>19238.990000000002</v>
      </c>
      <c r="BI62" s="22">
        <f t="shared" si="22"/>
        <v>25024</v>
      </c>
    </row>
    <row r="63" spans="1:61" s="29" customFormat="1" ht="23.1" customHeight="1" x14ac:dyDescent="0.35">
      <c r="A63" s="3"/>
      <c r="B63" s="31"/>
      <c r="C63" s="32" t="s">
        <v>28</v>
      </c>
      <c r="D63" s="2"/>
      <c r="E63" s="2"/>
      <c r="F63" s="2">
        <f t="shared" si="0"/>
        <v>0</v>
      </c>
      <c r="G63" s="2"/>
      <c r="H63" s="2"/>
      <c r="I63" s="2">
        <f t="shared" si="1"/>
        <v>0</v>
      </c>
      <c r="J63" s="2">
        <f t="shared" si="2"/>
        <v>0</v>
      </c>
      <c r="K63" s="111">
        <f t="shared" si="3"/>
        <v>0</v>
      </c>
      <c r="L63" s="6"/>
      <c r="M63" s="6"/>
      <c r="N63" s="6"/>
      <c r="O63" s="2">
        <f t="shared" si="4"/>
        <v>0</v>
      </c>
      <c r="P63" s="7"/>
      <c r="Q63" s="2">
        <f t="shared" si="5"/>
        <v>0</v>
      </c>
      <c r="R63" s="2">
        <f t="shared" si="6"/>
        <v>0</v>
      </c>
      <c r="S63" s="2">
        <f t="shared" si="7"/>
        <v>0</v>
      </c>
      <c r="T63" s="8"/>
      <c r="U63" s="9"/>
      <c r="V63" s="10"/>
      <c r="W63" s="11"/>
      <c r="X63" s="12"/>
      <c r="Y63" s="12"/>
      <c r="Z63" s="13"/>
      <c r="AA63" s="3"/>
      <c r="AB63" s="14">
        <f t="shared" si="12"/>
        <v>0</v>
      </c>
      <c r="AC63" s="2"/>
      <c r="AD63" s="2">
        <f>J63*1%</f>
        <v>0</v>
      </c>
      <c r="AE63" s="2">
        <f t="shared" si="13"/>
        <v>0</v>
      </c>
      <c r="AF63" s="27"/>
      <c r="AG63" s="18">
        <f t="shared" si="14"/>
        <v>0</v>
      </c>
      <c r="AH63" s="19">
        <f t="shared" si="15"/>
        <v>0</v>
      </c>
      <c r="AI63" s="3"/>
      <c r="AJ63" s="31"/>
      <c r="AK63" s="32" t="s">
        <v>28</v>
      </c>
      <c r="AL63" s="7">
        <f t="shared" si="16"/>
        <v>0</v>
      </c>
      <c r="AM63" s="15">
        <f t="shared" si="17"/>
        <v>0</v>
      </c>
      <c r="AN63" s="2"/>
      <c r="AO63" s="2"/>
      <c r="AP63" s="2"/>
      <c r="AQ63" s="2"/>
      <c r="AR63" s="2"/>
      <c r="AS63" s="2"/>
      <c r="AT63" s="2"/>
      <c r="AU63" s="2"/>
      <c r="AV63" s="2">
        <f t="shared" si="18"/>
        <v>0</v>
      </c>
      <c r="AW63" s="21"/>
      <c r="AX63" s="21"/>
      <c r="AY63" s="36"/>
      <c r="AZ63" s="2">
        <f t="shared" si="19"/>
        <v>0</v>
      </c>
      <c r="BA63" s="2">
        <f t="shared" si="20"/>
        <v>0</v>
      </c>
      <c r="BB63" s="2"/>
      <c r="BC63" s="2"/>
      <c r="BD63" s="2"/>
      <c r="BE63" s="2"/>
      <c r="BF63" s="2"/>
      <c r="BG63" s="2"/>
      <c r="BH63" s="8"/>
      <c r="BI63" s="22">
        <f t="shared" si="22"/>
        <v>0</v>
      </c>
    </row>
    <row r="64" spans="1:61" s="23" customFormat="1" ht="23.1" customHeight="1" x14ac:dyDescent="0.35">
      <c r="A64" s="3">
        <v>27</v>
      </c>
      <c r="B64" s="28" t="s">
        <v>121</v>
      </c>
      <c r="C64" s="25" t="s">
        <v>27</v>
      </c>
      <c r="D64" s="2">
        <v>22483</v>
      </c>
      <c r="E64" s="2">
        <v>1068</v>
      </c>
      <c r="F64" s="2">
        <f t="shared" si="0"/>
        <v>23551</v>
      </c>
      <c r="G64" s="2">
        <v>1007</v>
      </c>
      <c r="H64" s="2">
        <v>0</v>
      </c>
      <c r="I64" s="2">
        <f t="shared" si="1"/>
        <v>24558</v>
      </c>
      <c r="J64" s="2">
        <f t="shared" si="2"/>
        <v>24558</v>
      </c>
      <c r="K64" s="111">
        <f t="shared" si="3"/>
        <v>0</v>
      </c>
      <c r="L64" s="6">
        <v>0</v>
      </c>
      <c r="M64" s="6">
        <v>0</v>
      </c>
      <c r="N64" s="6">
        <v>0</v>
      </c>
      <c r="O64" s="2">
        <f t="shared" si="4"/>
        <v>24558</v>
      </c>
      <c r="P64" s="7">
        <v>105.07</v>
      </c>
      <c r="Q64" s="2">
        <f t="shared" si="5"/>
        <v>2210.2199999999998</v>
      </c>
      <c r="R64" s="2">
        <f t="shared" si="6"/>
        <v>200</v>
      </c>
      <c r="S64" s="2">
        <f t="shared" si="7"/>
        <v>613.95000000000005</v>
      </c>
      <c r="T64" s="8">
        <f t="shared" si="8"/>
        <v>6166.26</v>
      </c>
      <c r="U64" s="9">
        <f t="shared" si="9"/>
        <v>9295.5</v>
      </c>
      <c r="V64" s="10">
        <f t="shared" si="10"/>
        <v>7631</v>
      </c>
      <c r="W64" s="11">
        <f t="shared" si="11"/>
        <v>7631.5</v>
      </c>
      <c r="X64" s="12"/>
      <c r="Y64" s="12"/>
      <c r="Z64" s="13">
        <f t="shared" ref="Z64" si="38">ROUND(V64+W64,2)</f>
        <v>15262.5</v>
      </c>
      <c r="AA64" s="3">
        <v>27</v>
      </c>
      <c r="AB64" s="14">
        <f t="shared" si="12"/>
        <v>2946.96</v>
      </c>
      <c r="AC64" s="15">
        <v>0</v>
      </c>
      <c r="AD64" s="16">
        <v>100</v>
      </c>
      <c r="AE64" s="2">
        <f t="shared" si="13"/>
        <v>613.95000000000005</v>
      </c>
      <c r="AF64" s="17">
        <v>200</v>
      </c>
      <c r="AG64" s="18">
        <f t="shared" si="14"/>
        <v>15262.5</v>
      </c>
      <c r="AH64" s="19">
        <f t="shared" si="15"/>
        <v>7631.25</v>
      </c>
      <c r="AI64" s="3">
        <v>27</v>
      </c>
      <c r="AJ64" s="28" t="s">
        <v>121</v>
      </c>
      <c r="AK64" s="25" t="s">
        <v>27</v>
      </c>
      <c r="AL64" s="7">
        <f t="shared" si="16"/>
        <v>105.07</v>
      </c>
      <c r="AM64" s="15">
        <f t="shared" si="17"/>
        <v>2210.2199999999998</v>
      </c>
      <c r="AN64" s="2"/>
      <c r="AO64" s="2"/>
      <c r="AP64" s="2">
        <v>0</v>
      </c>
      <c r="AQ64" s="2">
        <v>0</v>
      </c>
      <c r="AR64" s="2">
        <v>0</v>
      </c>
      <c r="AS64" s="2">
        <v>0</v>
      </c>
      <c r="AT64" s="2"/>
      <c r="AU64" s="2">
        <v>0</v>
      </c>
      <c r="AV64" s="2">
        <f t="shared" si="18"/>
        <v>2210.2199999999998</v>
      </c>
      <c r="AW64" s="21">
        <v>200</v>
      </c>
      <c r="AX64" s="21"/>
      <c r="AY64" s="2">
        <v>0</v>
      </c>
      <c r="AZ64" s="2">
        <f t="shared" si="19"/>
        <v>200</v>
      </c>
      <c r="BA64" s="2">
        <f t="shared" si="20"/>
        <v>613.95000000000005</v>
      </c>
      <c r="BB64" s="26">
        <v>0</v>
      </c>
      <c r="BC64" s="2">
        <v>5966.26</v>
      </c>
      <c r="BD64" s="2">
        <v>100</v>
      </c>
      <c r="BE64" s="2">
        <v>100</v>
      </c>
      <c r="BF64" s="2"/>
      <c r="BG64" s="2">
        <v>0</v>
      </c>
      <c r="BH64" s="8">
        <f t="shared" si="21"/>
        <v>6166.26</v>
      </c>
      <c r="BI64" s="22">
        <f t="shared" si="22"/>
        <v>9295.5</v>
      </c>
    </row>
    <row r="65" spans="1:61" s="23" customFormat="1" ht="23.1" customHeight="1" x14ac:dyDescent="0.35">
      <c r="A65" s="30"/>
      <c r="B65" s="28" t="s">
        <v>120</v>
      </c>
      <c r="C65" s="25" t="s">
        <v>49</v>
      </c>
      <c r="D65" s="2"/>
      <c r="E65" s="2"/>
      <c r="F65" s="2">
        <f t="shared" si="0"/>
        <v>0</v>
      </c>
      <c r="G65" s="2"/>
      <c r="H65" s="2"/>
      <c r="I65" s="2">
        <f t="shared" si="1"/>
        <v>0</v>
      </c>
      <c r="J65" s="2">
        <f t="shared" si="2"/>
        <v>0</v>
      </c>
      <c r="K65" s="111">
        <f t="shared" si="3"/>
        <v>0</v>
      </c>
      <c r="L65" s="6"/>
      <c r="M65" s="6"/>
      <c r="N65" s="6"/>
      <c r="O65" s="2">
        <f t="shared" si="4"/>
        <v>0</v>
      </c>
      <c r="P65" s="7"/>
      <c r="Q65" s="2">
        <f t="shared" si="5"/>
        <v>0</v>
      </c>
      <c r="R65" s="2">
        <f t="shared" si="6"/>
        <v>0</v>
      </c>
      <c r="S65" s="2">
        <f t="shared" si="7"/>
        <v>0</v>
      </c>
      <c r="T65" s="8">
        <f t="shared" si="8"/>
        <v>0</v>
      </c>
      <c r="U65" s="9">
        <f t="shared" si="9"/>
        <v>0</v>
      </c>
      <c r="V65" s="10">
        <f t="shared" si="10"/>
        <v>0</v>
      </c>
      <c r="W65" s="11">
        <f t="shared" si="11"/>
        <v>0</v>
      </c>
      <c r="X65" s="12"/>
      <c r="Y65" s="12"/>
      <c r="Z65" s="13"/>
      <c r="AA65" s="30"/>
      <c r="AB65" s="14">
        <f t="shared" si="12"/>
        <v>0</v>
      </c>
      <c r="AC65" s="2"/>
      <c r="AD65" s="33"/>
      <c r="AE65" s="2">
        <f t="shared" si="13"/>
        <v>0</v>
      </c>
      <c r="AF65" s="27"/>
      <c r="AG65" s="18">
        <f t="shared" si="14"/>
        <v>0</v>
      </c>
      <c r="AH65" s="19">
        <f t="shared" si="15"/>
        <v>0</v>
      </c>
      <c r="AI65" s="30"/>
      <c r="AJ65" s="28" t="s">
        <v>120</v>
      </c>
      <c r="AK65" s="25" t="s">
        <v>49</v>
      </c>
      <c r="AL65" s="7">
        <f t="shared" si="16"/>
        <v>0</v>
      </c>
      <c r="AM65" s="15">
        <f t="shared" si="17"/>
        <v>0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0</v>
      </c>
      <c r="AW65" s="21"/>
      <c r="AX65" s="21"/>
      <c r="AY65" s="2"/>
      <c r="AZ65" s="2">
        <f t="shared" si="19"/>
        <v>0</v>
      </c>
      <c r="BA65" s="2">
        <f t="shared" si="20"/>
        <v>0</v>
      </c>
      <c r="BB65" s="26"/>
      <c r="BC65" s="2"/>
      <c r="BD65" s="2"/>
      <c r="BE65" s="2"/>
      <c r="BF65" s="2"/>
      <c r="BG65" s="2"/>
      <c r="BH65" s="8">
        <f t="shared" si="21"/>
        <v>0</v>
      </c>
      <c r="BI65" s="22">
        <f t="shared" si="22"/>
        <v>0</v>
      </c>
    </row>
    <row r="66" spans="1:61" s="23" customFormat="1" ht="23.1" customHeight="1" x14ac:dyDescent="0.35">
      <c r="A66" s="3">
        <v>28</v>
      </c>
      <c r="B66" s="28" t="s">
        <v>148</v>
      </c>
      <c r="C66" s="25" t="s">
        <v>160</v>
      </c>
      <c r="D66" s="2">
        <v>21211</v>
      </c>
      <c r="E66" s="2">
        <v>1008</v>
      </c>
      <c r="F66" s="2">
        <f t="shared" si="0"/>
        <v>22219</v>
      </c>
      <c r="G66" s="2">
        <v>1007</v>
      </c>
      <c r="H66" s="2"/>
      <c r="I66" s="2">
        <f t="shared" si="1"/>
        <v>23226</v>
      </c>
      <c r="J66" s="2">
        <f t="shared" si="2"/>
        <v>23226</v>
      </c>
      <c r="K66" s="111">
        <f t="shared" si="3"/>
        <v>0</v>
      </c>
      <c r="L66" s="6">
        <v>0</v>
      </c>
      <c r="M66" s="6">
        <v>0</v>
      </c>
      <c r="N66" s="6">
        <v>0</v>
      </c>
      <c r="O66" s="2">
        <f t="shared" si="4"/>
        <v>23226</v>
      </c>
      <c r="P66" s="7"/>
      <c r="Q66" s="2">
        <f t="shared" si="5"/>
        <v>2090.34</v>
      </c>
      <c r="R66" s="2">
        <f t="shared" si="6"/>
        <v>200</v>
      </c>
      <c r="S66" s="2">
        <f t="shared" si="7"/>
        <v>580.65</v>
      </c>
      <c r="T66" s="8">
        <f t="shared" si="8"/>
        <v>100</v>
      </c>
      <c r="U66" s="9">
        <f t="shared" si="9"/>
        <v>2970.99</v>
      </c>
      <c r="V66" s="10">
        <f t="shared" si="10"/>
        <v>10128</v>
      </c>
      <c r="W66" s="11">
        <f t="shared" si="11"/>
        <v>10127.010000000002</v>
      </c>
      <c r="X66" s="12"/>
      <c r="Y66" s="12"/>
      <c r="Z66" s="13"/>
      <c r="AA66" s="3">
        <v>28</v>
      </c>
      <c r="AB66" s="14">
        <f t="shared" si="12"/>
        <v>2787.12</v>
      </c>
      <c r="AC66" s="15"/>
      <c r="AD66" s="16">
        <v>100</v>
      </c>
      <c r="AE66" s="2">
        <f t="shared" si="13"/>
        <v>580.65</v>
      </c>
      <c r="AF66" s="17">
        <v>200</v>
      </c>
      <c r="AG66" s="18">
        <f t="shared" si="14"/>
        <v>20255.010000000002</v>
      </c>
      <c r="AH66" s="19">
        <f t="shared" si="15"/>
        <v>10127.505000000001</v>
      </c>
      <c r="AI66" s="3">
        <v>28</v>
      </c>
      <c r="AJ66" s="28" t="s">
        <v>148</v>
      </c>
      <c r="AK66" s="25" t="s">
        <v>160</v>
      </c>
      <c r="AL66" s="7">
        <f t="shared" si="16"/>
        <v>0</v>
      </c>
      <c r="AM66" s="15">
        <f t="shared" si="17"/>
        <v>2090.34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2090.34</v>
      </c>
      <c r="AW66" s="21">
        <v>200</v>
      </c>
      <c r="AX66" s="21"/>
      <c r="AY66" s="2"/>
      <c r="AZ66" s="2">
        <f t="shared" si="19"/>
        <v>200</v>
      </c>
      <c r="BA66" s="2">
        <f t="shared" si="20"/>
        <v>580.65</v>
      </c>
      <c r="BB66" s="26"/>
      <c r="BC66" s="2"/>
      <c r="BD66" s="2"/>
      <c r="BE66" s="2">
        <v>100</v>
      </c>
      <c r="BF66" s="2"/>
      <c r="BG66" s="2"/>
      <c r="BH66" s="8">
        <f t="shared" si="21"/>
        <v>100</v>
      </c>
      <c r="BI66" s="22">
        <f t="shared" si="22"/>
        <v>2970.9900000000002</v>
      </c>
    </row>
    <row r="67" spans="1:61" s="23" customFormat="1" ht="23.1" customHeight="1" x14ac:dyDescent="0.35">
      <c r="A67" s="3"/>
      <c r="B67" s="28"/>
      <c r="C67" s="25" t="s">
        <v>49</v>
      </c>
      <c r="D67" s="2"/>
      <c r="E67" s="2"/>
      <c r="F67" s="2">
        <f t="shared" si="0"/>
        <v>0</v>
      </c>
      <c r="G67" s="2"/>
      <c r="H67" s="2"/>
      <c r="I67" s="2">
        <f t="shared" si="1"/>
        <v>0</v>
      </c>
      <c r="J67" s="2">
        <f t="shared" si="2"/>
        <v>0</v>
      </c>
      <c r="K67" s="111">
        <f t="shared" si="3"/>
        <v>0</v>
      </c>
      <c r="L67" s="6"/>
      <c r="M67" s="6"/>
      <c r="N67" s="6"/>
      <c r="O67" s="2">
        <f t="shared" si="4"/>
        <v>0</v>
      </c>
      <c r="P67" s="7"/>
      <c r="Q67" s="2">
        <f t="shared" si="5"/>
        <v>0</v>
      </c>
      <c r="R67" s="2">
        <f t="shared" si="6"/>
        <v>0</v>
      </c>
      <c r="S67" s="2">
        <f t="shared" si="7"/>
        <v>0</v>
      </c>
      <c r="T67" s="8">
        <f t="shared" si="8"/>
        <v>0</v>
      </c>
      <c r="U67" s="9">
        <f t="shared" si="9"/>
        <v>0</v>
      </c>
      <c r="V67" s="10">
        <f t="shared" si="10"/>
        <v>0</v>
      </c>
      <c r="W67" s="11">
        <f t="shared" si="11"/>
        <v>0</v>
      </c>
      <c r="X67" s="12"/>
      <c r="Y67" s="12"/>
      <c r="Z67" s="13"/>
      <c r="AA67" s="3"/>
      <c r="AB67" s="14">
        <f t="shared" si="12"/>
        <v>0</v>
      </c>
      <c r="AC67" s="15"/>
      <c r="AD67" s="16"/>
      <c r="AE67" s="2">
        <f t="shared" si="13"/>
        <v>0</v>
      </c>
      <c r="AF67" s="27"/>
      <c r="AG67" s="18">
        <f t="shared" si="14"/>
        <v>0</v>
      </c>
      <c r="AH67" s="19">
        <f t="shared" si="15"/>
        <v>0</v>
      </c>
      <c r="AI67" s="3"/>
      <c r="AJ67" s="28"/>
      <c r="AK67" s="25" t="s">
        <v>49</v>
      </c>
      <c r="AL67" s="7">
        <f t="shared" si="16"/>
        <v>0</v>
      </c>
      <c r="AM67" s="15">
        <f t="shared" si="17"/>
        <v>0</v>
      </c>
      <c r="AN67" s="2"/>
      <c r="AO67" s="2"/>
      <c r="AP67" s="2"/>
      <c r="AQ67" s="2"/>
      <c r="AR67" s="2"/>
      <c r="AS67" s="2"/>
      <c r="AT67" s="2"/>
      <c r="AU67" s="2"/>
      <c r="AV67" s="2">
        <f t="shared" si="18"/>
        <v>0</v>
      </c>
      <c r="AW67" s="21"/>
      <c r="AX67" s="21"/>
      <c r="AY67" s="2"/>
      <c r="AZ67" s="2">
        <f t="shared" si="19"/>
        <v>0</v>
      </c>
      <c r="BA67" s="2">
        <f t="shared" si="20"/>
        <v>0</v>
      </c>
      <c r="BB67" s="26"/>
      <c r="BC67" s="2"/>
      <c r="BD67" s="2"/>
      <c r="BE67" s="2"/>
      <c r="BF67" s="2"/>
      <c r="BG67" s="2"/>
      <c r="BH67" s="8">
        <f t="shared" si="21"/>
        <v>0</v>
      </c>
      <c r="BI67" s="22">
        <f t="shared" si="22"/>
        <v>0</v>
      </c>
    </row>
    <row r="68" spans="1:61" s="29" customFormat="1" ht="23.1" customHeight="1" x14ac:dyDescent="0.35">
      <c r="A68" s="3">
        <v>29</v>
      </c>
      <c r="B68" s="28" t="s">
        <v>50</v>
      </c>
      <c r="C68" s="32" t="s">
        <v>27</v>
      </c>
      <c r="D68" s="2">
        <v>13780</v>
      </c>
      <c r="E68" s="2">
        <v>551</v>
      </c>
      <c r="F68" s="2">
        <f t="shared" si="0"/>
        <v>14331</v>
      </c>
      <c r="G68" s="2">
        <v>531</v>
      </c>
      <c r="H68" s="2">
        <v>0</v>
      </c>
      <c r="I68" s="2">
        <f t="shared" si="1"/>
        <v>14862</v>
      </c>
      <c r="J68" s="2">
        <f t="shared" si="2"/>
        <v>14862</v>
      </c>
      <c r="K68" s="111">
        <f t="shared" si="3"/>
        <v>0</v>
      </c>
      <c r="L68" s="6">
        <v>0</v>
      </c>
      <c r="M68" s="6">
        <v>0</v>
      </c>
      <c r="N68" s="6">
        <v>0</v>
      </c>
      <c r="O68" s="2">
        <f t="shared" si="4"/>
        <v>14862</v>
      </c>
      <c r="P68" s="7">
        <v>0</v>
      </c>
      <c r="Q68" s="2">
        <f t="shared" si="5"/>
        <v>4802.6000000000004</v>
      </c>
      <c r="R68" s="2">
        <f t="shared" si="6"/>
        <v>648.79999999999995</v>
      </c>
      <c r="S68" s="2">
        <f t="shared" si="7"/>
        <v>371.55</v>
      </c>
      <c r="T68" s="8">
        <f t="shared" si="8"/>
        <v>4039.05</v>
      </c>
      <c r="U68" s="9">
        <f t="shared" si="9"/>
        <v>9862</v>
      </c>
      <c r="V68" s="10">
        <f t="shared" si="10"/>
        <v>2500</v>
      </c>
      <c r="W68" s="11">
        <f t="shared" si="11"/>
        <v>2500</v>
      </c>
      <c r="X68" s="12"/>
      <c r="Y68" s="12"/>
      <c r="Z68" s="13">
        <f t="shared" ref="Z68" si="39">ROUND(V68+W68,2)</f>
        <v>5000</v>
      </c>
      <c r="AA68" s="3">
        <v>29</v>
      </c>
      <c r="AB68" s="14">
        <f t="shared" si="12"/>
        <v>1783.4399999999998</v>
      </c>
      <c r="AC68" s="15">
        <v>0</v>
      </c>
      <c r="AD68" s="16">
        <v>100</v>
      </c>
      <c r="AE68" s="2">
        <f t="shared" si="13"/>
        <v>371.55</v>
      </c>
      <c r="AF68" s="17">
        <v>200</v>
      </c>
      <c r="AG68" s="18">
        <f t="shared" si="14"/>
        <v>5000</v>
      </c>
      <c r="AH68" s="19">
        <f t="shared" si="15"/>
        <v>2500</v>
      </c>
      <c r="AI68" s="3">
        <v>29</v>
      </c>
      <c r="AJ68" s="28" t="s">
        <v>50</v>
      </c>
      <c r="AK68" s="32" t="s">
        <v>27</v>
      </c>
      <c r="AL68" s="7">
        <f t="shared" si="16"/>
        <v>0</v>
      </c>
      <c r="AM68" s="15">
        <f t="shared" si="17"/>
        <v>1337.58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2694.61</v>
      </c>
      <c r="AT68" s="2"/>
      <c r="AU68" s="2">
        <v>770.41</v>
      </c>
      <c r="AV68" s="2">
        <f t="shared" si="18"/>
        <v>4802.6000000000004</v>
      </c>
      <c r="AW68" s="21">
        <v>200</v>
      </c>
      <c r="AX68" s="21"/>
      <c r="AY68" s="2">
        <v>448.8</v>
      </c>
      <c r="AZ68" s="2">
        <f t="shared" si="19"/>
        <v>648.79999999999995</v>
      </c>
      <c r="BA68" s="2">
        <f t="shared" si="20"/>
        <v>371.55</v>
      </c>
      <c r="BB68" s="2">
        <v>0</v>
      </c>
      <c r="BC68" s="2">
        <v>3156.75</v>
      </c>
      <c r="BD68" s="2">
        <v>782.3</v>
      </c>
      <c r="BE68" s="2">
        <v>100</v>
      </c>
      <c r="BF68" s="2">
        <v>0</v>
      </c>
      <c r="BG68" s="2">
        <v>0</v>
      </c>
      <c r="BH68" s="8">
        <f t="shared" si="21"/>
        <v>4039.05</v>
      </c>
      <c r="BI68" s="22">
        <f t="shared" si="22"/>
        <v>9862</v>
      </c>
    </row>
    <row r="69" spans="1:61" s="29" customFormat="1" ht="23.1" customHeight="1" x14ac:dyDescent="0.35">
      <c r="A69" s="3"/>
      <c r="B69" s="28"/>
      <c r="C69" s="25" t="s">
        <v>36</v>
      </c>
      <c r="D69" s="2"/>
      <c r="E69" s="2"/>
      <c r="F69" s="2">
        <f t="shared" si="0"/>
        <v>0</v>
      </c>
      <c r="G69" s="2"/>
      <c r="H69" s="2"/>
      <c r="I69" s="2">
        <f t="shared" si="1"/>
        <v>0</v>
      </c>
      <c r="J69" s="2">
        <f t="shared" si="2"/>
        <v>0</v>
      </c>
      <c r="K69" s="111">
        <f t="shared" si="3"/>
        <v>0</v>
      </c>
      <c r="L69" s="6"/>
      <c r="M69" s="6"/>
      <c r="N69" s="6"/>
      <c r="O69" s="2">
        <f t="shared" si="4"/>
        <v>0</v>
      </c>
      <c r="P69" s="7"/>
      <c r="Q69" s="2">
        <f t="shared" si="5"/>
        <v>0</v>
      </c>
      <c r="R69" s="2">
        <f t="shared" si="6"/>
        <v>0</v>
      </c>
      <c r="S69" s="2">
        <f t="shared" si="7"/>
        <v>0</v>
      </c>
      <c r="T69" s="8">
        <f t="shared" si="8"/>
        <v>0</v>
      </c>
      <c r="U69" s="9">
        <f t="shared" si="9"/>
        <v>0</v>
      </c>
      <c r="V69" s="10">
        <f t="shared" si="10"/>
        <v>0</v>
      </c>
      <c r="W69" s="11">
        <f t="shared" si="11"/>
        <v>0</v>
      </c>
      <c r="X69" s="12"/>
      <c r="Y69" s="12"/>
      <c r="Z69" s="13"/>
      <c r="AA69" s="3"/>
      <c r="AB69" s="14">
        <f t="shared" si="12"/>
        <v>0</v>
      </c>
      <c r="AC69" s="2"/>
      <c r="AD69" s="16"/>
      <c r="AE69" s="2">
        <f t="shared" si="13"/>
        <v>0</v>
      </c>
      <c r="AF69" s="27"/>
      <c r="AG69" s="18">
        <f t="shared" si="14"/>
        <v>0</v>
      </c>
      <c r="AH69" s="19">
        <f t="shared" si="15"/>
        <v>0</v>
      </c>
      <c r="AI69" s="3"/>
      <c r="AJ69" s="28"/>
      <c r="AK69" s="25" t="s">
        <v>36</v>
      </c>
      <c r="AL69" s="7">
        <f t="shared" si="16"/>
        <v>0</v>
      </c>
      <c r="AM69" s="15">
        <f t="shared" si="17"/>
        <v>0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0</v>
      </c>
      <c r="AW69" s="21"/>
      <c r="AX69" s="21"/>
      <c r="AY69" s="2"/>
      <c r="AZ69" s="2">
        <f t="shared" si="19"/>
        <v>0</v>
      </c>
      <c r="BA69" s="2">
        <f t="shared" si="20"/>
        <v>0</v>
      </c>
      <c r="BB69" s="2"/>
      <c r="BC69" s="2"/>
      <c r="BD69" s="2"/>
      <c r="BE69" s="2"/>
      <c r="BF69" s="26"/>
      <c r="BG69" s="2"/>
      <c r="BH69" s="8">
        <f t="shared" si="21"/>
        <v>0</v>
      </c>
      <c r="BI69" s="22">
        <f t="shared" si="22"/>
        <v>0</v>
      </c>
    </row>
    <row r="70" spans="1:61" s="29" customFormat="1" ht="23.1" customHeight="1" x14ac:dyDescent="0.35">
      <c r="A70" s="3">
        <v>30</v>
      </c>
      <c r="B70" s="28" t="s">
        <v>149</v>
      </c>
      <c r="C70" s="25" t="s">
        <v>153</v>
      </c>
      <c r="D70" s="2">
        <v>17553</v>
      </c>
      <c r="E70" s="2">
        <v>702</v>
      </c>
      <c r="F70" s="2">
        <f t="shared" si="0"/>
        <v>18255</v>
      </c>
      <c r="G70" s="2">
        <v>702</v>
      </c>
      <c r="H70" s="2"/>
      <c r="I70" s="2">
        <f t="shared" si="1"/>
        <v>18957</v>
      </c>
      <c r="J70" s="2">
        <f t="shared" si="2"/>
        <v>18957</v>
      </c>
      <c r="K70" s="111">
        <f t="shared" si="3"/>
        <v>0</v>
      </c>
      <c r="L70" s="6">
        <v>0</v>
      </c>
      <c r="M70" s="6">
        <v>0</v>
      </c>
      <c r="N70" s="6">
        <v>0</v>
      </c>
      <c r="O70" s="2">
        <f t="shared" si="4"/>
        <v>18957</v>
      </c>
      <c r="P70" s="7"/>
      <c r="Q70" s="2">
        <f t="shared" si="5"/>
        <v>1706.1299999999999</v>
      </c>
      <c r="R70" s="2">
        <f t="shared" si="6"/>
        <v>200</v>
      </c>
      <c r="S70" s="2">
        <f t="shared" si="7"/>
        <v>473.92</v>
      </c>
      <c r="T70" s="8">
        <f t="shared" si="8"/>
        <v>213.28</v>
      </c>
      <c r="U70" s="9">
        <f t="shared" si="9"/>
        <v>2593.33</v>
      </c>
      <c r="V70" s="10">
        <f t="shared" si="10"/>
        <v>8182</v>
      </c>
      <c r="W70" s="11">
        <f t="shared" si="11"/>
        <v>8181.67</v>
      </c>
      <c r="X70" s="12"/>
      <c r="Y70" s="12"/>
      <c r="Z70" s="13"/>
      <c r="AA70" s="3">
        <v>30</v>
      </c>
      <c r="AB70" s="14">
        <f t="shared" si="12"/>
        <v>2274.8399999999997</v>
      </c>
      <c r="AC70" s="15"/>
      <c r="AD70" s="2">
        <v>100</v>
      </c>
      <c r="AE70" s="2">
        <f t="shared" si="13"/>
        <v>473.93</v>
      </c>
      <c r="AF70" s="17">
        <v>200</v>
      </c>
      <c r="AG70" s="18">
        <f t="shared" si="14"/>
        <v>16363.67</v>
      </c>
      <c r="AH70" s="19">
        <f t="shared" si="15"/>
        <v>8181.835</v>
      </c>
      <c r="AI70" s="3">
        <v>30</v>
      </c>
      <c r="AJ70" s="28" t="s">
        <v>149</v>
      </c>
      <c r="AK70" s="25" t="s">
        <v>153</v>
      </c>
      <c r="AL70" s="7">
        <f t="shared" si="16"/>
        <v>0</v>
      </c>
      <c r="AM70" s="15">
        <f t="shared" si="17"/>
        <v>1706.1299999999999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1706.1299999999999</v>
      </c>
      <c r="AW70" s="21">
        <v>200</v>
      </c>
      <c r="AX70" s="21"/>
      <c r="AY70" s="2"/>
      <c r="AZ70" s="2">
        <f t="shared" si="19"/>
        <v>200</v>
      </c>
      <c r="BA70" s="2">
        <f t="shared" si="20"/>
        <v>473.92</v>
      </c>
      <c r="BB70" s="2"/>
      <c r="BC70" s="2"/>
      <c r="BD70" s="2"/>
      <c r="BE70" s="2">
        <v>213.28</v>
      </c>
      <c r="BF70" s="26"/>
      <c r="BG70" s="2"/>
      <c r="BH70" s="8">
        <f t="shared" si="21"/>
        <v>213.28</v>
      </c>
      <c r="BI70" s="22">
        <f t="shared" si="22"/>
        <v>2593.33</v>
      </c>
    </row>
    <row r="71" spans="1:61" s="29" customFormat="1" ht="23.1" customHeight="1" x14ac:dyDescent="0.35">
      <c r="A71" s="30"/>
      <c r="B71" s="28"/>
      <c r="C71" s="25" t="s">
        <v>154</v>
      </c>
      <c r="D71" s="2"/>
      <c r="E71" s="2"/>
      <c r="F71" s="2">
        <f t="shared" si="0"/>
        <v>0</v>
      </c>
      <c r="G71" s="2"/>
      <c r="H71" s="2"/>
      <c r="I71" s="2">
        <f t="shared" si="1"/>
        <v>0</v>
      </c>
      <c r="J71" s="2">
        <f t="shared" si="2"/>
        <v>0</v>
      </c>
      <c r="K71" s="111">
        <f t="shared" si="3"/>
        <v>0</v>
      </c>
      <c r="L71" s="6"/>
      <c r="M71" s="6"/>
      <c r="N71" s="6"/>
      <c r="O71" s="2">
        <f t="shared" si="4"/>
        <v>0</v>
      </c>
      <c r="P71" s="7"/>
      <c r="Q71" s="2">
        <f t="shared" si="5"/>
        <v>0</v>
      </c>
      <c r="R71" s="2">
        <f t="shared" si="6"/>
        <v>0</v>
      </c>
      <c r="S71" s="2">
        <f t="shared" si="7"/>
        <v>0</v>
      </c>
      <c r="T71" s="8">
        <f t="shared" si="8"/>
        <v>0</v>
      </c>
      <c r="U71" s="9">
        <f t="shared" si="9"/>
        <v>0</v>
      </c>
      <c r="V71" s="10">
        <f t="shared" si="10"/>
        <v>0</v>
      </c>
      <c r="W71" s="11">
        <f t="shared" si="11"/>
        <v>0</v>
      </c>
      <c r="X71" s="12"/>
      <c r="Y71" s="12"/>
      <c r="Z71" s="13"/>
      <c r="AA71" s="30"/>
      <c r="AB71" s="14">
        <f t="shared" si="12"/>
        <v>0</v>
      </c>
      <c r="AC71" s="15"/>
      <c r="AD71" s="2">
        <f>J71*1%</f>
        <v>0</v>
      </c>
      <c r="AE71" s="2">
        <f t="shared" si="13"/>
        <v>0</v>
      </c>
      <c r="AF71" s="27"/>
      <c r="AG71" s="18">
        <f t="shared" si="14"/>
        <v>0</v>
      </c>
      <c r="AH71" s="19">
        <f t="shared" si="15"/>
        <v>0</v>
      </c>
      <c r="AI71" s="30"/>
      <c r="AJ71" s="28"/>
      <c r="AK71" s="25" t="s">
        <v>154</v>
      </c>
      <c r="AL71" s="7">
        <f t="shared" si="16"/>
        <v>0</v>
      </c>
      <c r="AM71" s="15">
        <f t="shared" si="17"/>
        <v>0</v>
      </c>
      <c r="AN71" s="2"/>
      <c r="AO71" s="2"/>
      <c r="AP71" s="2"/>
      <c r="AQ71" s="2"/>
      <c r="AR71" s="2"/>
      <c r="AS71" s="2"/>
      <c r="AT71" s="2"/>
      <c r="AU71" s="2"/>
      <c r="AV71" s="2">
        <f t="shared" si="18"/>
        <v>0</v>
      </c>
      <c r="AW71" s="21"/>
      <c r="AX71" s="21"/>
      <c r="AY71" s="2"/>
      <c r="AZ71" s="2">
        <f t="shared" si="19"/>
        <v>0</v>
      </c>
      <c r="BA71" s="2">
        <f t="shared" si="20"/>
        <v>0</v>
      </c>
      <c r="BB71" s="2"/>
      <c r="BC71" s="2"/>
      <c r="BD71" s="2"/>
      <c r="BE71" s="2"/>
      <c r="BF71" s="26"/>
      <c r="BG71" s="2"/>
      <c r="BH71" s="8">
        <f t="shared" si="21"/>
        <v>0</v>
      </c>
      <c r="BI71" s="22">
        <f t="shared" si="22"/>
        <v>0</v>
      </c>
    </row>
    <row r="72" spans="1:61" s="29" customFormat="1" ht="23.1" customHeight="1" x14ac:dyDescent="0.35">
      <c r="A72" s="3">
        <v>31</v>
      </c>
      <c r="B72" s="28" t="s">
        <v>150</v>
      </c>
      <c r="C72" s="25" t="s">
        <v>161</v>
      </c>
      <c r="D72" s="2">
        <v>27000</v>
      </c>
      <c r="E72" s="2">
        <v>1512</v>
      </c>
      <c r="F72" s="2">
        <f t="shared" si="0"/>
        <v>28512</v>
      </c>
      <c r="G72" s="2">
        <v>1512</v>
      </c>
      <c r="H72" s="2"/>
      <c r="I72" s="2">
        <f t="shared" si="1"/>
        <v>30024</v>
      </c>
      <c r="J72" s="2">
        <f t="shared" si="2"/>
        <v>30024</v>
      </c>
      <c r="K72" s="111">
        <f t="shared" si="3"/>
        <v>0</v>
      </c>
      <c r="L72" s="6">
        <v>0</v>
      </c>
      <c r="M72" s="6">
        <v>0</v>
      </c>
      <c r="N72" s="6">
        <v>0</v>
      </c>
      <c r="O72" s="2">
        <f t="shared" si="4"/>
        <v>30024</v>
      </c>
      <c r="P72" s="7">
        <v>830.69</v>
      </c>
      <c r="Q72" s="2">
        <f t="shared" si="5"/>
        <v>5224.1299999999992</v>
      </c>
      <c r="R72" s="2">
        <f t="shared" si="6"/>
        <v>200</v>
      </c>
      <c r="S72" s="2">
        <f t="shared" si="7"/>
        <v>750.6</v>
      </c>
      <c r="T72" s="8">
        <f t="shared" si="8"/>
        <v>238.05</v>
      </c>
      <c r="U72" s="9">
        <f t="shared" si="9"/>
        <v>7243.47</v>
      </c>
      <c r="V72" s="10">
        <f t="shared" si="10"/>
        <v>11390</v>
      </c>
      <c r="W72" s="11">
        <f t="shared" si="11"/>
        <v>11390.529999999999</v>
      </c>
      <c r="X72" s="12"/>
      <c r="Y72" s="12"/>
      <c r="Z72" s="13"/>
      <c r="AA72" s="3">
        <v>31</v>
      </c>
      <c r="AB72" s="14">
        <f t="shared" si="12"/>
        <v>3602.8799999999997</v>
      </c>
      <c r="AC72" s="15"/>
      <c r="AD72" s="16">
        <v>100</v>
      </c>
      <c r="AE72" s="2">
        <f t="shared" si="13"/>
        <v>750.6</v>
      </c>
      <c r="AF72" s="17">
        <v>200</v>
      </c>
      <c r="AG72" s="18">
        <f t="shared" si="14"/>
        <v>22780.53</v>
      </c>
      <c r="AH72" s="19">
        <f t="shared" si="15"/>
        <v>11390.264999999999</v>
      </c>
      <c r="AI72" s="3">
        <v>31</v>
      </c>
      <c r="AJ72" s="28" t="s">
        <v>150</v>
      </c>
      <c r="AK72" s="25" t="s">
        <v>161</v>
      </c>
      <c r="AL72" s="7">
        <f t="shared" si="16"/>
        <v>830.69</v>
      </c>
      <c r="AM72" s="15">
        <f t="shared" si="17"/>
        <v>2702.16</v>
      </c>
      <c r="AN72" s="2"/>
      <c r="AO72" s="2"/>
      <c r="AP72" s="2"/>
      <c r="AQ72" s="2"/>
      <c r="AR72" s="2"/>
      <c r="AS72" s="2">
        <v>916.41</v>
      </c>
      <c r="AT72" s="2">
        <v>950</v>
      </c>
      <c r="AU72" s="2">
        <v>655.56</v>
      </c>
      <c r="AV72" s="2">
        <f>SUM(AM72:AU72)</f>
        <v>5224.1299999999992</v>
      </c>
      <c r="AW72" s="21">
        <v>200</v>
      </c>
      <c r="AX72" s="21"/>
      <c r="AY72" s="2"/>
      <c r="AZ72" s="2">
        <f t="shared" si="19"/>
        <v>200</v>
      </c>
      <c r="BA72" s="2">
        <f t="shared" si="20"/>
        <v>750.6</v>
      </c>
      <c r="BB72" s="2"/>
      <c r="BC72" s="2"/>
      <c r="BD72" s="2"/>
      <c r="BE72" s="2">
        <v>238.05</v>
      </c>
      <c r="BF72" s="26"/>
      <c r="BG72" s="2"/>
      <c r="BH72" s="8">
        <f t="shared" si="21"/>
        <v>238.05</v>
      </c>
      <c r="BI72" s="22">
        <f t="shared" si="22"/>
        <v>7243.47</v>
      </c>
    </row>
    <row r="73" spans="1:61" s="29" customFormat="1" ht="23.1" customHeight="1" x14ac:dyDescent="0.35">
      <c r="A73" s="3"/>
      <c r="B73" s="28"/>
      <c r="C73" s="25" t="s">
        <v>162</v>
      </c>
      <c r="D73" s="2"/>
      <c r="E73" s="2"/>
      <c r="F73" s="2">
        <f t="shared" si="0"/>
        <v>0</v>
      </c>
      <c r="G73" s="2"/>
      <c r="H73" s="2"/>
      <c r="I73" s="2">
        <f t="shared" si="1"/>
        <v>0</v>
      </c>
      <c r="J73" s="2">
        <f t="shared" si="2"/>
        <v>0</v>
      </c>
      <c r="K73" s="111">
        <f t="shared" si="3"/>
        <v>0</v>
      </c>
      <c r="L73" s="6"/>
      <c r="M73" s="6"/>
      <c r="N73" s="6"/>
      <c r="O73" s="2">
        <f t="shared" si="4"/>
        <v>0</v>
      </c>
      <c r="P73" s="7"/>
      <c r="Q73" s="2">
        <f t="shared" si="5"/>
        <v>0</v>
      </c>
      <c r="R73" s="2">
        <f t="shared" si="6"/>
        <v>0</v>
      </c>
      <c r="S73" s="2">
        <f t="shared" si="7"/>
        <v>0</v>
      </c>
      <c r="T73" s="8">
        <f t="shared" si="8"/>
        <v>0</v>
      </c>
      <c r="U73" s="9">
        <f t="shared" si="9"/>
        <v>0</v>
      </c>
      <c r="V73" s="10">
        <f t="shared" si="10"/>
        <v>0</v>
      </c>
      <c r="W73" s="11">
        <f t="shared" si="11"/>
        <v>0</v>
      </c>
      <c r="X73" s="12"/>
      <c r="Y73" s="12"/>
      <c r="Z73" s="13"/>
      <c r="AA73" s="3"/>
      <c r="AB73" s="14">
        <f t="shared" si="12"/>
        <v>0</v>
      </c>
      <c r="AC73" s="15"/>
      <c r="AD73" s="33"/>
      <c r="AE73" s="2">
        <f t="shared" si="13"/>
        <v>0</v>
      </c>
      <c r="AF73" s="27"/>
      <c r="AG73" s="18">
        <f t="shared" si="14"/>
        <v>0</v>
      </c>
      <c r="AH73" s="19">
        <f t="shared" si="15"/>
        <v>0</v>
      </c>
      <c r="AI73" s="3"/>
      <c r="AJ73" s="28"/>
      <c r="AK73" s="25" t="s">
        <v>162</v>
      </c>
      <c r="AL73" s="7">
        <f t="shared" si="16"/>
        <v>0</v>
      </c>
      <c r="AM73" s="15">
        <f t="shared" si="17"/>
        <v>0</v>
      </c>
      <c r="AN73" s="2"/>
      <c r="AO73" s="2"/>
      <c r="AP73" s="2"/>
      <c r="AQ73" s="2"/>
      <c r="AR73" s="2"/>
      <c r="AS73" s="2"/>
      <c r="AT73" s="2"/>
      <c r="AU73" s="2"/>
      <c r="AV73" s="2">
        <f t="shared" si="18"/>
        <v>0</v>
      </c>
      <c r="AW73" s="21"/>
      <c r="AX73" s="21"/>
      <c r="AY73" s="2"/>
      <c r="AZ73" s="2">
        <f t="shared" si="19"/>
        <v>0</v>
      </c>
      <c r="BA73" s="2">
        <f t="shared" si="20"/>
        <v>0</v>
      </c>
      <c r="BB73" s="2"/>
      <c r="BC73" s="2"/>
      <c r="BD73" s="2"/>
      <c r="BE73" s="2"/>
      <c r="BF73" s="26"/>
      <c r="BG73" s="2"/>
      <c r="BH73" s="8">
        <f t="shared" si="21"/>
        <v>0</v>
      </c>
      <c r="BI73" s="22">
        <f t="shared" si="22"/>
        <v>0</v>
      </c>
    </row>
    <row r="74" spans="1:61" s="29" customFormat="1" ht="23.1" customHeight="1" x14ac:dyDescent="0.35">
      <c r="A74" s="3">
        <v>32</v>
      </c>
      <c r="B74" s="28" t="s">
        <v>151</v>
      </c>
      <c r="C74" s="25" t="s">
        <v>156</v>
      </c>
      <c r="D74" s="2">
        <v>27000</v>
      </c>
      <c r="E74" s="2">
        <v>1512</v>
      </c>
      <c r="F74" s="2">
        <f t="shared" si="0"/>
        <v>28512</v>
      </c>
      <c r="G74" s="2">
        <v>1512</v>
      </c>
      <c r="H74" s="2"/>
      <c r="I74" s="2">
        <f t="shared" si="1"/>
        <v>30024</v>
      </c>
      <c r="J74" s="2">
        <f t="shared" si="2"/>
        <v>30024</v>
      </c>
      <c r="K74" s="111">
        <f t="shared" si="3"/>
        <v>0</v>
      </c>
      <c r="L74" s="6">
        <v>0</v>
      </c>
      <c r="M74" s="6">
        <v>0</v>
      </c>
      <c r="N74" s="6">
        <v>0</v>
      </c>
      <c r="O74" s="2">
        <f t="shared" si="4"/>
        <v>30024</v>
      </c>
      <c r="P74" s="7">
        <v>830.69</v>
      </c>
      <c r="Q74" s="2">
        <f t="shared" si="5"/>
        <v>2702.16</v>
      </c>
      <c r="R74" s="2">
        <f t="shared" si="6"/>
        <v>200</v>
      </c>
      <c r="S74" s="2">
        <f t="shared" si="7"/>
        <v>750.6</v>
      </c>
      <c r="T74" s="8">
        <f t="shared" si="8"/>
        <v>250.55</v>
      </c>
      <c r="U74" s="9">
        <f t="shared" si="9"/>
        <v>4734</v>
      </c>
      <c r="V74" s="10">
        <f t="shared" si="10"/>
        <v>12645</v>
      </c>
      <c r="W74" s="11">
        <f t="shared" si="11"/>
        <v>12645</v>
      </c>
      <c r="X74" s="12"/>
      <c r="Y74" s="12"/>
      <c r="Z74" s="13"/>
      <c r="AA74" s="3">
        <v>32</v>
      </c>
      <c r="AB74" s="14">
        <f t="shared" si="12"/>
        <v>3602.8799999999997</v>
      </c>
      <c r="AC74" s="15"/>
      <c r="AD74" s="16">
        <v>100</v>
      </c>
      <c r="AE74" s="2">
        <f t="shared" si="13"/>
        <v>750.6</v>
      </c>
      <c r="AF74" s="17">
        <v>200</v>
      </c>
      <c r="AG74" s="18">
        <f t="shared" si="14"/>
        <v>25290</v>
      </c>
      <c r="AH74" s="19">
        <f t="shared" si="15"/>
        <v>12645</v>
      </c>
      <c r="AI74" s="3">
        <v>32</v>
      </c>
      <c r="AJ74" s="28" t="s">
        <v>151</v>
      </c>
      <c r="AK74" s="25" t="s">
        <v>156</v>
      </c>
      <c r="AL74" s="7">
        <f t="shared" si="16"/>
        <v>830.69</v>
      </c>
      <c r="AM74" s="15">
        <f t="shared" si="17"/>
        <v>2702.16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2702.16</v>
      </c>
      <c r="AW74" s="21">
        <v>200</v>
      </c>
      <c r="AX74" s="21"/>
      <c r="AY74" s="2"/>
      <c r="AZ74" s="2">
        <f t="shared" si="19"/>
        <v>200</v>
      </c>
      <c r="BA74" s="2">
        <f t="shared" si="20"/>
        <v>750.6</v>
      </c>
      <c r="BB74" s="2"/>
      <c r="BC74" s="2"/>
      <c r="BD74" s="2"/>
      <c r="BE74" s="2">
        <v>250.55</v>
      </c>
      <c r="BF74" s="26"/>
      <c r="BG74" s="2"/>
      <c r="BH74" s="8">
        <f t="shared" si="21"/>
        <v>250.55</v>
      </c>
      <c r="BI74" s="22">
        <f t="shared" si="22"/>
        <v>4734</v>
      </c>
    </row>
    <row r="75" spans="1:61" s="29" customFormat="1" ht="23.1" customHeight="1" x14ac:dyDescent="0.35">
      <c r="A75" s="3"/>
      <c r="B75" s="28"/>
      <c r="C75" s="25" t="s">
        <v>163</v>
      </c>
      <c r="D75" s="2"/>
      <c r="E75" s="2"/>
      <c r="F75" s="2">
        <f t="shared" si="0"/>
        <v>0</v>
      </c>
      <c r="G75" s="2"/>
      <c r="H75" s="2"/>
      <c r="I75" s="2">
        <f t="shared" si="1"/>
        <v>0</v>
      </c>
      <c r="J75" s="2">
        <f t="shared" si="2"/>
        <v>0</v>
      </c>
      <c r="K75" s="111">
        <f t="shared" si="3"/>
        <v>0</v>
      </c>
      <c r="L75" s="6"/>
      <c r="M75" s="6"/>
      <c r="N75" s="6"/>
      <c r="O75" s="2">
        <f t="shared" si="4"/>
        <v>0</v>
      </c>
      <c r="P75" s="7"/>
      <c r="Q75" s="2">
        <f t="shared" si="5"/>
        <v>0</v>
      </c>
      <c r="R75" s="2">
        <f t="shared" si="6"/>
        <v>0</v>
      </c>
      <c r="S75" s="2">
        <f t="shared" si="7"/>
        <v>0</v>
      </c>
      <c r="T75" s="8">
        <f t="shared" si="8"/>
        <v>0</v>
      </c>
      <c r="U75" s="9">
        <f t="shared" si="9"/>
        <v>0</v>
      </c>
      <c r="V75" s="10">
        <f t="shared" si="10"/>
        <v>0</v>
      </c>
      <c r="W75" s="11">
        <f t="shared" si="11"/>
        <v>0</v>
      </c>
      <c r="X75" s="12"/>
      <c r="Y75" s="12"/>
      <c r="Z75" s="13"/>
      <c r="AA75" s="3"/>
      <c r="AB75" s="14">
        <f t="shared" si="12"/>
        <v>0</v>
      </c>
      <c r="AC75" s="15"/>
      <c r="AD75" s="16"/>
      <c r="AE75" s="2">
        <f t="shared" si="13"/>
        <v>0</v>
      </c>
      <c r="AF75" s="27"/>
      <c r="AG75" s="18">
        <f t="shared" si="14"/>
        <v>0</v>
      </c>
      <c r="AH75" s="19">
        <f t="shared" si="15"/>
        <v>0</v>
      </c>
      <c r="AI75" s="3"/>
      <c r="AJ75" s="28"/>
      <c r="AK75" s="25" t="s">
        <v>163</v>
      </c>
      <c r="AL75" s="7">
        <f t="shared" si="16"/>
        <v>0</v>
      </c>
      <c r="AM75" s="15">
        <f t="shared" si="17"/>
        <v>0</v>
      </c>
      <c r="AN75" s="2"/>
      <c r="AO75" s="2"/>
      <c r="AP75" s="2"/>
      <c r="AQ75" s="2"/>
      <c r="AR75" s="2"/>
      <c r="AS75" s="2"/>
      <c r="AT75" s="2"/>
      <c r="AU75" s="2"/>
      <c r="AV75" s="2">
        <f t="shared" si="18"/>
        <v>0</v>
      </c>
      <c r="AW75" s="21"/>
      <c r="AX75" s="21"/>
      <c r="AY75" s="2"/>
      <c r="AZ75" s="2">
        <f t="shared" si="19"/>
        <v>0</v>
      </c>
      <c r="BA75" s="2">
        <f t="shared" si="20"/>
        <v>0</v>
      </c>
      <c r="BB75" s="2"/>
      <c r="BC75" s="2"/>
      <c r="BD75" s="2"/>
      <c r="BE75" s="2"/>
      <c r="BF75" s="26"/>
      <c r="BG75" s="2"/>
      <c r="BH75" s="8">
        <f t="shared" si="21"/>
        <v>0</v>
      </c>
      <c r="BI75" s="22">
        <f t="shared" si="22"/>
        <v>0</v>
      </c>
    </row>
    <row r="76" spans="1:61" s="23" customFormat="1" ht="23.1" customHeight="1" x14ac:dyDescent="0.35">
      <c r="A76" s="3">
        <v>33</v>
      </c>
      <c r="B76" s="28" t="s">
        <v>129</v>
      </c>
      <c r="C76" s="25" t="s">
        <v>51</v>
      </c>
      <c r="D76" s="2">
        <v>131124</v>
      </c>
      <c r="E76" s="2">
        <v>5769</v>
      </c>
      <c r="F76" s="2">
        <f t="shared" si="0"/>
        <v>136893</v>
      </c>
      <c r="G76" s="2">
        <v>5770</v>
      </c>
      <c r="H76" s="2">
        <v>0</v>
      </c>
      <c r="I76" s="2">
        <f t="shared" si="1"/>
        <v>142663</v>
      </c>
      <c r="J76" s="2">
        <f t="shared" si="2"/>
        <v>142663</v>
      </c>
      <c r="K76" s="111">
        <f t="shared" si="3"/>
        <v>0</v>
      </c>
      <c r="L76" s="6">
        <v>0</v>
      </c>
      <c r="M76" s="6">
        <v>0</v>
      </c>
      <c r="N76" s="6">
        <v>0</v>
      </c>
      <c r="O76" s="2">
        <f t="shared" si="4"/>
        <v>142663</v>
      </c>
      <c r="P76" s="7">
        <v>27725.119999999999</v>
      </c>
      <c r="Q76" s="2">
        <f t="shared" si="5"/>
        <v>49824.81</v>
      </c>
      <c r="R76" s="2">
        <f t="shared" si="6"/>
        <v>200</v>
      </c>
      <c r="S76" s="2">
        <f>BA76</f>
        <v>2500</v>
      </c>
      <c r="T76" s="8">
        <f t="shared" si="8"/>
        <v>21104.53</v>
      </c>
      <c r="U76" s="9">
        <f t="shared" si="9"/>
        <v>101354.46</v>
      </c>
      <c r="V76" s="10">
        <f t="shared" si="10"/>
        <v>20654</v>
      </c>
      <c r="W76" s="11">
        <f t="shared" si="11"/>
        <v>20654.539999999994</v>
      </c>
      <c r="X76" s="12"/>
      <c r="Y76" s="12"/>
      <c r="Z76" s="13">
        <f t="shared" ref="Z76" si="40">ROUND(V76+W76,2)</f>
        <v>41308.54</v>
      </c>
      <c r="AA76" s="3">
        <v>33</v>
      </c>
      <c r="AB76" s="14">
        <f t="shared" si="12"/>
        <v>17119.559999999998</v>
      </c>
      <c r="AC76" s="15">
        <v>0</v>
      </c>
      <c r="AD76" s="16">
        <v>100</v>
      </c>
      <c r="AE76" s="2">
        <v>2500</v>
      </c>
      <c r="AF76" s="17">
        <v>200</v>
      </c>
      <c r="AG76" s="18">
        <f t="shared" si="14"/>
        <v>41308.539999999994</v>
      </c>
      <c r="AH76" s="19">
        <f t="shared" si="15"/>
        <v>20654.269999999997</v>
      </c>
      <c r="AI76" s="3">
        <v>33</v>
      </c>
      <c r="AJ76" s="28" t="s">
        <v>129</v>
      </c>
      <c r="AK76" s="25" t="s">
        <v>51</v>
      </c>
      <c r="AL76" s="7">
        <f t="shared" si="16"/>
        <v>27725.119999999999</v>
      </c>
      <c r="AM76" s="15">
        <f t="shared" si="17"/>
        <v>12839.67</v>
      </c>
      <c r="AN76" s="2">
        <v>0</v>
      </c>
      <c r="AO76" s="2">
        <v>500</v>
      </c>
      <c r="AP76" s="2">
        <v>9634.44</v>
      </c>
      <c r="AQ76" s="2">
        <v>0</v>
      </c>
      <c r="AR76" s="2">
        <v>0</v>
      </c>
      <c r="AS76" s="2">
        <v>26850.7</v>
      </c>
      <c r="AT76" s="2"/>
      <c r="AU76" s="2">
        <v>0</v>
      </c>
      <c r="AV76" s="2">
        <f t="shared" si="18"/>
        <v>49824.81</v>
      </c>
      <c r="AW76" s="21">
        <v>200</v>
      </c>
      <c r="AX76" s="21"/>
      <c r="AY76" s="2">
        <v>0</v>
      </c>
      <c r="AZ76" s="2">
        <f t="shared" si="19"/>
        <v>200</v>
      </c>
      <c r="BA76" s="2">
        <v>2500</v>
      </c>
      <c r="BB76" s="2">
        <v>0</v>
      </c>
      <c r="BC76" s="2">
        <v>20516.53</v>
      </c>
      <c r="BD76" s="2">
        <v>0</v>
      </c>
      <c r="BE76" s="2">
        <v>100</v>
      </c>
      <c r="BF76" s="2">
        <v>488</v>
      </c>
      <c r="BG76" s="2"/>
      <c r="BH76" s="8">
        <f t="shared" si="21"/>
        <v>21104.53</v>
      </c>
      <c r="BI76" s="22">
        <f t="shared" si="22"/>
        <v>101354.45999999999</v>
      </c>
    </row>
    <row r="77" spans="1:61" s="29" customFormat="1" ht="23.1" customHeight="1" x14ac:dyDescent="0.35">
      <c r="A77" s="30"/>
      <c r="B77" s="28"/>
      <c r="C77" s="32" t="s">
        <v>130</v>
      </c>
      <c r="D77" s="2"/>
      <c r="E77" s="2"/>
      <c r="F77" s="2">
        <f t="shared" ref="F77:F124" si="41">SUM(D77:E77)</f>
        <v>0</v>
      </c>
      <c r="G77" s="2"/>
      <c r="H77" s="2"/>
      <c r="I77" s="2">
        <f t="shared" ref="I77:I124" si="42">SUM(F77+G77)</f>
        <v>0</v>
      </c>
      <c r="J77" s="2">
        <f t="shared" ref="J77:J125" si="43">I77</f>
        <v>0</v>
      </c>
      <c r="K77" s="111">
        <f t="shared" ref="K77:K125" si="44">ROUND(J77/8/31/60*(N77+M77*60+L77*8*60),2)</f>
        <v>0</v>
      </c>
      <c r="L77" s="6"/>
      <c r="M77" s="6"/>
      <c r="N77" s="6"/>
      <c r="O77" s="2">
        <f t="shared" ref="O77:O123" si="45">J77-K77</f>
        <v>0</v>
      </c>
      <c r="P77" s="7"/>
      <c r="Q77" s="2">
        <f t="shared" ref="Q77:Q125" si="46">SUM(AM77:AU77)</f>
        <v>0</v>
      </c>
      <c r="R77" s="2">
        <f t="shared" ref="R77:R125" si="47">SUM(AW77:AY77)</f>
        <v>0</v>
      </c>
      <c r="S77" s="2">
        <f t="shared" ref="S77:S125" si="48">BA77</f>
        <v>0</v>
      </c>
      <c r="T77" s="8">
        <f t="shared" ref="T77:T125" si="49">SUM(BB77:BG77)</f>
        <v>0</v>
      </c>
      <c r="U77" s="9">
        <f t="shared" ref="U77:U125" si="50">ROUND(P77+Q77+R77+S77+T77,2)</f>
        <v>0</v>
      </c>
      <c r="V77" s="10">
        <f t="shared" ref="V77:V125" si="51">ROUND(AH77,0)</f>
        <v>0</v>
      </c>
      <c r="W77" s="11">
        <f t="shared" ref="W77:W125" si="52">(AG77-V77)</f>
        <v>0</v>
      </c>
      <c r="X77" s="12"/>
      <c r="Y77" s="12"/>
      <c r="Z77" s="13"/>
      <c r="AA77" s="30"/>
      <c r="AB77" s="14">
        <f t="shared" ref="AB77:AB125" si="53">J77*12%</f>
        <v>0</v>
      </c>
      <c r="AC77" s="2"/>
      <c r="AD77" s="16"/>
      <c r="AE77" s="2">
        <f t="shared" ref="AE77:AE125" si="54">ROUNDUP(J77*5%/2,2)</f>
        <v>0</v>
      </c>
      <c r="AF77" s="27"/>
      <c r="AG77" s="18">
        <f t="shared" ref="AG77:AG125" si="55">+O77-U77</f>
        <v>0</v>
      </c>
      <c r="AH77" s="19">
        <f t="shared" ref="AH77:AH125" si="56">(+O77-U77)/2</f>
        <v>0</v>
      </c>
      <c r="AI77" s="30"/>
      <c r="AJ77" s="28"/>
      <c r="AK77" s="32" t="s">
        <v>130</v>
      </c>
      <c r="AL77" s="7">
        <f t="shared" ref="AL77:AL124" si="57">P77</f>
        <v>0</v>
      </c>
      <c r="AM77" s="15">
        <f t="shared" ref="AM77:AM125" si="58">J77*9%</f>
        <v>0</v>
      </c>
      <c r="AN77" s="2"/>
      <c r="AO77" s="2"/>
      <c r="AP77" s="2"/>
      <c r="AQ77" s="2"/>
      <c r="AR77" s="2"/>
      <c r="AS77" s="26"/>
      <c r="AT77" s="26"/>
      <c r="AU77" s="2"/>
      <c r="AV77" s="2">
        <f t="shared" ref="AV77:AV125" si="59">SUM(AM77:AU77)</f>
        <v>0</v>
      </c>
      <c r="AW77" s="21"/>
      <c r="AX77" s="21"/>
      <c r="AY77" s="2"/>
      <c r="AZ77" s="2">
        <f t="shared" ref="AZ77:AZ125" si="60">SUM(AW77:AY77)</f>
        <v>0</v>
      </c>
      <c r="BA77" s="2">
        <f t="shared" ref="BA77:BA125" si="61">ROUNDDOWN(J77*5%/2,2)</f>
        <v>0</v>
      </c>
      <c r="BB77" s="2"/>
      <c r="BC77" s="2"/>
      <c r="BD77" s="2"/>
      <c r="BE77" s="2"/>
      <c r="BF77" s="2"/>
      <c r="BG77" s="2"/>
      <c r="BH77" s="8">
        <f t="shared" ref="BH77:BH125" si="62">SUM(BB77:BG77)</f>
        <v>0</v>
      </c>
      <c r="BI77" s="22">
        <f t="shared" ref="BI77:BI125" si="63">AL77+AV77+AZ77+BA77+BH77</f>
        <v>0</v>
      </c>
    </row>
    <row r="78" spans="1:61" s="23" customFormat="1" ht="23.1" customHeight="1" x14ac:dyDescent="0.35">
      <c r="A78" s="3">
        <v>34</v>
      </c>
      <c r="B78" s="28" t="s">
        <v>52</v>
      </c>
      <c r="C78" s="25" t="s">
        <v>111</v>
      </c>
      <c r="D78" s="2">
        <v>36619</v>
      </c>
      <c r="E78" s="2">
        <v>1794</v>
      </c>
      <c r="F78" s="2">
        <f t="shared" si="41"/>
        <v>38413</v>
      </c>
      <c r="G78" s="2">
        <v>1795</v>
      </c>
      <c r="H78" s="2">
        <v>0</v>
      </c>
      <c r="I78" s="2">
        <f t="shared" si="42"/>
        <v>40208</v>
      </c>
      <c r="J78" s="2">
        <f t="shared" si="43"/>
        <v>40208</v>
      </c>
      <c r="K78" s="111">
        <f t="shared" si="44"/>
        <v>0</v>
      </c>
      <c r="L78" s="6">
        <v>0</v>
      </c>
      <c r="M78" s="6">
        <v>0</v>
      </c>
      <c r="N78" s="6">
        <v>0</v>
      </c>
      <c r="O78" s="2">
        <f t="shared" si="45"/>
        <v>40208</v>
      </c>
      <c r="P78" s="7">
        <v>2285.15</v>
      </c>
      <c r="Q78" s="2">
        <f t="shared" si="46"/>
        <v>5923.01</v>
      </c>
      <c r="R78" s="2">
        <f t="shared" si="47"/>
        <v>200</v>
      </c>
      <c r="S78" s="2">
        <f t="shared" si="48"/>
        <v>1005.2</v>
      </c>
      <c r="T78" s="8">
        <f t="shared" si="49"/>
        <v>17966.07</v>
      </c>
      <c r="U78" s="9">
        <f t="shared" si="50"/>
        <v>27379.43</v>
      </c>
      <c r="V78" s="10">
        <f t="shared" si="51"/>
        <v>6414</v>
      </c>
      <c r="W78" s="11">
        <f t="shared" si="52"/>
        <v>6414.57</v>
      </c>
      <c r="X78" s="12"/>
      <c r="Y78" s="12"/>
      <c r="Z78" s="13">
        <f t="shared" ref="Z78" si="64">ROUND(V78+W78,2)</f>
        <v>12828.57</v>
      </c>
      <c r="AA78" s="3">
        <v>34</v>
      </c>
      <c r="AB78" s="14">
        <f t="shared" si="53"/>
        <v>4824.96</v>
      </c>
      <c r="AC78" s="15">
        <v>0</v>
      </c>
      <c r="AD78" s="2">
        <v>100</v>
      </c>
      <c r="AE78" s="2">
        <f t="shared" si="54"/>
        <v>1005.2</v>
      </c>
      <c r="AF78" s="17">
        <v>200</v>
      </c>
      <c r="AG78" s="18">
        <f t="shared" si="55"/>
        <v>12828.57</v>
      </c>
      <c r="AH78" s="19">
        <f t="shared" si="56"/>
        <v>6414.2849999999999</v>
      </c>
      <c r="AI78" s="3">
        <v>34</v>
      </c>
      <c r="AJ78" s="28" t="s">
        <v>52</v>
      </c>
      <c r="AK78" s="25" t="s">
        <v>111</v>
      </c>
      <c r="AL78" s="7">
        <f t="shared" si="57"/>
        <v>2285.15</v>
      </c>
      <c r="AM78" s="15">
        <f t="shared" si="58"/>
        <v>3618.72</v>
      </c>
      <c r="AN78" s="2">
        <v>0</v>
      </c>
      <c r="AO78" s="2"/>
      <c r="AP78" s="2">
        <v>0</v>
      </c>
      <c r="AQ78" s="2">
        <v>0</v>
      </c>
      <c r="AR78" s="2">
        <v>0</v>
      </c>
      <c r="AS78" s="2">
        <v>2304.29</v>
      </c>
      <c r="AT78" s="2"/>
      <c r="AU78" s="2">
        <v>0</v>
      </c>
      <c r="AV78" s="2">
        <f t="shared" si="59"/>
        <v>5923.01</v>
      </c>
      <c r="AW78" s="21">
        <v>200</v>
      </c>
      <c r="AX78" s="21"/>
      <c r="AY78" s="2">
        <v>0</v>
      </c>
      <c r="AZ78" s="2">
        <f t="shared" si="60"/>
        <v>200</v>
      </c>
      <c r="BA78" s="2">
        <f t="shared" si="61"/>
        <v>1005.2</v>
      </c>
      <c r="BB78" s="2">
        <v>0</v>
      </c>
      <c r="BC78" s="2">
        <v>12191.07</v>
      </c>
      <c r="BD78" s="2">
        <v>5675</v>
      </c>
      <c r="BE78" s="2">
        <v>100</v>
      </c>
      <c r="BF78" s="2">
        <v>0</v>
      </c>
      <c r="BG78" s="2"/>
      <c r="BH78" s="8">
        <f t="shared" si="62"/>
        <v>17966.07</v>
      </c>
      <c r="BI78" s="22">
        <f t="shared" si="63"/>
        <v>27379.43</v>
      </c>
    </row>
    <row r="79" spans="1:61" s="29" customFormat="1" ht="23.1" customHeight="1" x14ac:dyDescent="0.35">
      <c r="A79" s="3"/>
      <c r="B79" s="28"/>
      <c r="C79" s="32"/>
      <c r="D79" s="2"/>
      <c r="E79" s="2"/>
      <c r="F79" s="2">
        <f t="shared" si="41"/>
        <v>0</v>
      </c>
      <c r="G79" s="2"/>
      <c r="H79" s="2"/>
      <c r="I79" s="2">
        <f t="shared" si="42"/>
        <v>0</v>
      </c>
      <c r="J79" s="2">
        <f t="shared" si="43"/>
        <v>0</v>
      </c>
      <c r="K79" s="111">
        <f t="shared" si="44"/>
        <v>0</v>
      </c>
      <c r="L79" s="6"/>
      <c r="M79" s="6"/>
      <c r="N79" s="6"/>
      <c r="O79" s="2">
        <f t="shared" si="45"/>
        <v>0</v>
      </c>
      <c r="P79" s="7"/>
      <c r="Q79" s="2">
        <f t="shared" si="46"/>
        <v>0</v>
      </c>
      <c r="R79" s="2">
        <f t="shared" si="47"/>
        <v>0</v>
      </c>
      <c r="S79" s="2">
        <f t="shared" si="48"/>
        <v>0</v>
      </c>
      <c r="T79" s="8">
        <f t="shared" si="49"/>
        <v>0</v>
      </c>
      <c r="U79" s="9">
        <f t="shared" si="50"/>
        <v>0</v>
      </c>
      <c r="V79" s="10">
        <f t="shared" si="51"/>
        <v>0</v>
      </c>
      <c r="W79" s="11">
        <f t="shared" si="52"/>
        <v>0</v>
      </c>
      <c r="X79" s="12"/>
      <c r="Y79" s="12"/>
      <c r="Z79" s="13"/>
      <c r="AA79" s="3"/>
      <c r="AB79" s="14">
        <f t="shared" si="53"/>
        <v>0</v>
      </c>
      <c r="AC79" s="2"/>
      <c r="AD79" s="2">
        <f>J79*1%</f>
        <v>0</v>
      </c>
      <c r="AE79" s="2">
        <f t="shared" si="54"/>
        <v>0</v>
      </c>
      <c r="AF79" s="27"/>
      <c r="AG79" s="18">
        <f t="shared" si="55"/>
        <v>0</v>
      </c>
      <c r="AH79" s="19">
        <f t="shared" si="56"/>
        <v>0</v>
      </c>
      <c r="AI79" s="3"/>
      <c r="AJ79" s="28"/>
      <c r="AK79" s="32"/>
      <c r="AL79" s="7">
        <f t="shared" si="57"/>
        <v>0</v>
      </c>
      <c r="AM79" s="15">
        <f t="shared" si="58"/>
        <v>0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0</v>
      </c>
      <c r="AW79" s="21"/>
      <c r="AX79" s="21"/>
      <c r="AY79" s="2"/>
      <c r="AZ79" s="2">
        <f t="shared" si="60"/>
        <v>0</v>
      </c>
      <c r="BA79" s="2">
        <f t="shared" si="61"/>
        <v>0</v>
      </c>
      <c r="BB79" s="2"/>
      <c r="BC79" s="2"/>
      <c r="BD79" s="2"/>
      <c r="BE79" s="2"/>
      <c r="BF79" s="2"/>
      <c r="BG79" s="2"/>
      <c r="BH79" s="8">
        <f t="shared" si="62"/>
        <v>0</v>
      </c>
      <c r="BI79" s="22">
        <f t="shared" si="63"/>
        <v>0</v>
      </c>
    </row>
    <row r="80" spans="1:61" s="29" customFormat="1" ht="23.1" customHeight="1" x14ac:dyDescent="0.35">
      <c r="A80" s="3">
        <v>35</v>
      </c>
      <c r="B80" s="28" t="s">
        <v>136</v>
      </c>
      <c r="C80" s="32" t="s">
        <v>164</v>
      </c>
      <c r="D80" s="2">
        <v>29165</v>
      </c>
      <c r="E80" s="2">
        <v>1540</v>
      </c>
      <c r="F80" s="2">
        <f t="shared" si="41"/>
        <v>30705</v>
      </c>
      <c r="G80" s="2">
        <v>1540</v>
      </c>
      <c r="H80" s="2"/>
      <c r="I80" s="2">
        <f t="shared" si="42"/>
        <v>32245</v>
      </c>
      <c r="J80" s="2">
        <f t="shared" si="43"/>
        <v>32245</v>
      </c>
      <c r="K80" s="111">
        <f t="shared" si="44"/>
        <v>0</v>
      </c>
      <c r="L80" s="6">
        <v>0</v>
      </c>
      <c r="M80" s="6">
        <v>0</v>
      </c>
      <c r="N80" s="6">
        <v>0</v>
      </c>
      <c r="O80" s="2">
        <f t="shared" si="45"/>
        <v>32245</v>
      </c>
      <c r="P80" s="7">
        <v>1125.52</v>
      </c>
      <c r="Q80" s="2">
        <f t="shared" si="46"/>
        <v>2902.0499999999997</v>
      </c>
      <c r="R80" s="2">
        <f t="shared" si="47"/>
        <v>200</v>
      </c>
      <c r="S80" s="2">
        <f t="shared" si="48"/>
        <v>806.12</v>
      </c>
      <c r="T80" s="8">
        <f t="shared" si="49"/>
        <v>213.28</v>
      </c>
      <c r="U80" s="9">
        <f t="shared" si="50"/>
        <v>5246.97</v>
      </c>
      <c r="V80" s="10">
        <f t="shared" si="51"/>
        <v>13499</v>
      </c>
      <c r="W80" s="11">
        <f t="shared" si="52"/>
        <v>13499.029999999999</v>
      </c>
      <c r="X80" s="12"/>
      <c r="Y80" s="12"/>
      <c r="Z80" s="13"/>
      <c r="AA80" s="3">
        <v>35</v>
      </c>
      <c r="AB80" s="14">
        <f t="shared" si="53"/>
        <v>3869.3999999999996</v>
      </c>
      <c r="AC80" s="15"/>
      <c r="AD80" s="16">
        <v>100</v>
      </c>
      <c r="AE80" s="2">
        <f t="shared" si="54"/>
        <v>806.13</v>
      </c>
      <c r="AF80" s="17">
        <v>200</v>
      </c>
      <c r="AG80" s="18">
        <f t="shared" si="55"/>
        <v>26998.03</v>
      </c>
      <c r="AH80" s="19">
        <f t="shared" si="56"/>
        <v>13499.014999999999</v>
      </c>
      <c r="AI80" s="3">
        <v>35</v>
      </c>
      <c r="AJ80" s="28" t="s">
        <v>136</v>
      </c>
      <c r="AK80" s="32" t="s">
        <v>164</v>
      </c>
      <c r="AL80" s="7">
        <f t="shared" si="57"/>
        <v>1125.52</v>
      </c>
      <c r="AM80" s="15">
        <f t="shared" si="58"/>
        <v>2902.0499999999997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2902.0499999999997</v>
      </c>
      <c r="AW80" s="21">
        <v>200</v>
      </c>
      <c r="AX80" s="21"/>
      <c r="AY80" s="2"/>
      <c r="AZ80" s="2">
        <f t="shared" si="60"/>
        <v>200</v>
      </c>
      <c r="BA80" s="2">
        <f t="shared" si="61"/>
        <v>806.12</v>
      </c>
      <c r="BB80" s="2"/>
      <c r="BC80" s="2"/>
      <c r="BD80" s="2"/>
      <c r="BE80" s="2">
        <v>213.28</v>
      </c>
      <c r="BF80" s="2"/>
      <c r="BG80" s="2"/>
      <c r="BH80" s="8">
        <f t="shared" si="62"/>
        <v>213.28</v>
      </c>
      <c r="BI80" s="22">
        <f t="shared" si="63"/>
        <v>5246.9699999999993</v>
      </c>
    </row>
    <row r="81" spans="1:61" s="29" customFormat="1" ht="23.1" customHeight="1" x14ac:dyDescent="0.35">
      <c r="A81" s="3"/>
      <c r="B81" s="28"/>
      <c r="C81" s="32" t="s">
        <v>165</v>
      </c>
      <c r="D81" s="2"/>
      <c r="E81" s="2"/>
      <c r="F81" s="2">
        <f t="shared" si="41"/>
        <v>0</v>
      </c>
      <c r="G81" s="2"/>
      <c r="H81" s="2"/>
      <c r="I81" s="2">
        <f t="shared" si="42"/>
        <v>0</v>
      </c>
      <c r="J81" s="2">
        <f t="shared" si="43"/>
        <v>0</v>
      </c>
      <c r="K81" s="111">
        <f t="shared" si="44"/>
        <v>0</v>
      </c>
      <c r="L81" s="6"/>
      <c r="M81" s="6"/>
      <c r="N81" s="6"/>
      <c r="O81" s="2">
        <f t="shared" si="45"/>
        <v>0</v>
      </c>
      <c r="P81" s="7"/>
      <c r="Q81" s="2">
        <f t="shared" si="46"/>
        <v>0</v>
      </c>
      <c r="R81" s="2">
        <f t="shared" si="47"/>
        <v>0</v>
      </c>
      <c r="S81" s="2">
        <f t="shared" si="48"/>
        <v>0</v>
      </c>
      <c r="T81" s="8">
        <f t="shared" si="49"/>
        <v>0</v>
      </c>
      <c r="U81" s="9">
        <f t="shared" si="50"/>
        <v>0</v>
      </c>
      <c r="V81" s="10">
        <f t="shared" si="51"/>
        <v>0</v>
      </c>
      <c r="W81" s="11">
        <f t="shared" si="52"/>
        <v>0</v>
      </c>
      <c r="X81" s="12"/>
      <c r="Y81" s="12"/>
      <c r="Z81" s="13"/>
      <c r="AA81" s="3"/>
      <c r="AB81" s="14">
        <f t="shared" si="53"/>
        <v>0</v>
      </c>
      <c r="AC81" s="15"/>
      <c r="AD81" s="33"/>
      <c r="AE81" s="2">
        <f t="shared" si="54"/>
        <v>0</v>
      </c>
      <c r="AF81" s="27"/>
      <c r="AG81" s="18">
        <f t="shared" si="55"/>
        <v>0</v>
      </c>
      <c r="AH81" s="19">
        <f t="shared" si="56"/>
        <v>0</v>
      </c>
      <c r="AI81" s="3"/>
      <c r="AJ81" s="28"/>
      <c r="AK81" s="32" t="s">
        <v>165</v>
      </c>
      <c r="AL81" s="7">
        <f t="shared" si="57"/>
        <v>0</v>
      </c>
      <c r="AM81" s="15">
        <f t="shared" si="58"/>
        <v>0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0</v>
      </c>
      <c r="AW81" s="21"/>
      <c r="AX81" s="21"/>
      <c r="AY81" s="2"/>
      <c r="AZ81" s="2">
        <f t="shared" si="60"/>
        <v>0</v>
      </c>
      <c r="BA81" s="2">
        <f t="shared" si="61"/>
        <v>0</v>
      </c>
      <c r="BB81" s="2"/>
      <c r="BC81" s="2"/>
      <c r="BD81" s="2"/>
      <c r="BE81" s="2"/>
      <c r="BF81" s="2"/>
      <c r="BG81" s="2"/>
      <c r="BH81" s="8">
        <f t="shared" si="62"/>
        <v>0</v>
      </c>
      <c r="BI81" s="22">
        <f t="shared" si="63"/>
        <v>0</v>
      </c>
    </row>
    <row r="82" spans="1:61" s="29" customFormat="1" ht="23.1" customHeight="1" x14ac:dyDescent="0.35">
      <c r="A82" s="3">
        <v>36</v>
      </c>
      <c r="B82" s="28" t="s">
        <v>137</v>
      </c>
      <c r="C82" s="32" t="s">
        <v>153</v>
      </c>
      <c r="D82" s="2">
        <v>19744</v>
      </c>
      <c r="E82" s="2">
        <v>790</v>
      </c>
      <c r="F82" s="2">
        <f t="shared" si="41"/>
        <v>20534</v>
      </c>
      <c r="G82" s="2">
        <v>914</v>
      </c>
      <c r="H82" s="2"/>
      <c r="I82" s="2">
        <f t="shared" si="42"/>
        <v>21448</v>
      </c>
      <c r="J82" s="2">
        <f t="shared" si="43"/>
        <v>21448</v>
      </c>
      <c r="K82" s="111">
        <f t="shared" si="44"/>
        <v>0</v>
      </c>
      <c r="L82" s="6">
        <v>0</v>
      </c>
      <c r="M82" s="6">
        <v>0</v>
      </c>
      <c r="N82" s="6">
        <v>0</v>
      </c>
      <c r="O82" s="2">
        <f t="shared" si="45"/>
        <v>21448</v>
      </c>
      <c r="P82" s="7"/>
      <c r="Q82" s="2">
        <f t="shared" si="46"/>
        <v>1930.32</v>
      </c>
      <c r="R82" s="2">
        <f t="shared" si="47"/>
        <v>200</v>
      </c>
      <c r="S82" s="2">
        <f t="shared" si="48"/>
        <v>536.20000000000005</v>
      </c>
      <c r="T82" s="8">
        <f t="shared" si="49"/>
        <v>213.28</v>
      </c>
      <c r="U82" s="9">
        <f t="shared" si="50"/>
        <v>2879.8</v>
      </c>
      <c r="V82" s="10">
        <f t="shared" si="51"/>
        <v>9284</v>
      </c>
      <c r="W82" s="11">
        <f t="shared" si="52"/>
        <v>9284.2000000000007</v>
      </c>
      <c r="X82" s="12"/>
      <c r="Y82" s="12"/>
      <c r="Z82" s="13"/>
      <c r="AA82" s="3">
        <v>36</v>
      </c>
      <c r="AB82" s="14">
        <f t="shared" si="53"/>
        <v>2573.7599999999998</v>
      </c>
      <c r="AC82" s="15"/>
      <c r="AD82" s="16">
        <v>100</v>
      </c>
      <c r="AE82" s="2">
        <f t="shared" si="54"/>
        <v>536.20000000000005</v>
      </c>
      <c r="AF82" s="17">
        <v>200</v>
      </c>
      <c r="AG82" s="18">
        <f t="shared" si="55"/>
        <v>18568.2</v>
      </c>
      <c r="AH82" s="19">
        <f t="shared" si="56"/>
        <v>9284.1</v>
      </c>
      <c r="AI82" s="3">
        <v>36</v>
      </c>
      <c r="AJ82" s="28" t="s">
        <v>137</v>
      </c>
      <c r="AK82" s="32" t="s">
        <v>153</v>
      </c>
      <c r="AL82" s="7">
        <f t="shared" si="57"/>
        <v>0</v>
      </c>
      <c r="AM82" s="15">
        <f t="shared" si="58"/>
        <v>1930.32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1930.32</v>
      </c>
      <c r="AW82" s="21">
        <v>200</v>
      </c>
      <c r="AX82" s="21"/>
      <c r="AY82" s="2"/>
      <c r="AZ82" s="2">
        <f t="shared" si="60"/>
        <v>200</v>
      </c>
      <c r="BA82" s="2">
        <f t="shared" si="61"/>
        <v>536.20000000000005</v>
      </c>
      <c r="BB82" s="2"/>
      <c r="BC82" s="2"/>
      <c r="BD82" s="2"/>
      <c r="BE82" s="2">
        <v>213.28</v>
      </c>
      <c r="BF82" s="2"/>
      <c r="BG82" s="2"/>
      <c r="BH82" s="8">
        <f t="shared" si="62"/>
        <v>213.28</v>
      </c>
      <c r="BI82" s="22">
        <f t="shared" si="63"/>
        <v>2879.7999999999997</v>
      </c>
    </row>
    <row r="83" spans="1:61" s="29" customFormat="1" ht="23.1" customHeight="1" x14ac:dyDescent="0.35">
      <c r="A83" s="30"/>
      <c r="B83" s="28"/>
      <c r="C83" s="32" t="s">
        <v>159</v>
      </c>
      <c r="D83" s="2"/>
      <c r="E83" s="2"/>
      <c r="F83" s="2">
        <f t="shared" si="41"/>
        <v>0</v>
      </c>
      <c r="G83" s="2"/>
      <c r="H83" s="2"/>
      <c r="I83" s="2">
        <f t="shared" si="42"/>
        <v>0</v>
      </c>
      <c r="J83" s="2">
        <f t="shared" si="43"/>
        <v>0</v>
      </c>
      <c r="K83" s="111">
        <f t="shared" si="44"/>
        <v>0</v>
      </c>
      <c r="L83" s="6"/>
      <c r="M83" s="6"/>
      <c r="N83" s="6"/>
      <c r="O83" s="2">
        <f t="shared" si="45"/>
        <v>0</v>
      </c>
      <c r="P83" s="7"/>
      <c r="Q83" s="2">
        <f t="shared" si="46"/>
        <v>0</v>
      </c>
      <c r="R83" s="2">
        <f t="shared" si="47"/>
        <v>0</v>
      </c>
      <c r="S83" s="2">
        <f t="shared" si="48"/>
        <v>0</v>
      </c>
      <c r="T83" s="8">
        <f t="shared" si="49"/>
        <v>0</v>
      </c>
      <c r="U83" s="9">
        <f t="shared" si="50"/>
        <v>0</v>
      </c>
      <c r="V83" s="10">
        <f t="shared" si="51"/>
        <v>0</v>
      </c>
      <c r="W83" s="11">
        <f t="shared" si="52"/>
        <v>0</v>
      </c>
      <c r="X83" s="12"/>
      <c r="Y83" s="12"/>
      <c r="Z83" s="13"/>
      <c r="AA83" s="30"/>
      <c r="AB83" s="14">
        <f t="shared" si="53"/>
        <v>0</v>
      </c>
      <c r="AC83" s="15"/>
      <c r="AD83" s="16"/>
      <c r="AE83" s="2">
        <f t="shared" si="54"/>
        <v>0</v>
      </c>
      <c r="AF83" s="27"/>
      <c r="AG83" s="18">
        <f t="shared" si="55"/>
        <v>0</v>
      </c>
      <c r="AH83" s="19">
        <f t="shared" si="56"/>
        <v>0</v>
      </c>
      <c r="AI83" s="30"/>
      <c r="AJ83" s="28"/>
      <c r="AK83" s="32" t="s">
        <v>159</v>
      </c>
      <c r="AL83" s="7">
        <f t="shared" si="57"/>
        <v>0</v>
      </c>
      <c r="AM83" s="15">
        <f t="shared" si="58"/>
        <v>0</v>
      </c>
      <c r="AN83" s="2"/>
      <c r="AO83" s="2"/>
      <c r="AP83" s="2"/>
      <c r="AQ83" s="2"/>
      <c r="AR83" s="2"/>
      <c r="AS83" s="2"/>
      <c r="AT83" s="2"/>
      <c r="AU83" s="2"/>
      <c r="AV83" s="2">
        <f t="shared" si="59"/>
        <v>0</v>
      </c>
      <c r="AW83" s="21"/>
      <c r="AX83" s="21"/>
      <c r="AY83" s="2"/>
      <c r="AZ83" s="2">
        <f t="shared" si="60"/>
        <v>0</v>
      </c>
      <c r="BA83" s="2">
        <f t="shared" si="61"/>
        <v>0</v>
      </c>
      <c r="BB83" s="2"/>
      <c r="BC83" s="2"/>
      <c r="BD83" s="2"/>
      <c r="BE83" s="2"/>
      <c r="BF83" s="2"/>
      <c r="BG83" s="2"/>
      <c r="BH83" s="8">
        <f t="shared" si="62"/>
        <v>0</v>
      </c>
      <c r="BI83" s="22">
        <f t="shared" si="63"/>
        <v>0</v>
      </c>
    </row>
    <row r="84" spans="1:61" s="23" customFormat="1" ht="23.1" customHeight="1" x14ac:dyDescent="0.35">
      <c r="A84" s="3">
        <v>37</v>
      </c>
      <c r="B84" s="4" t="s">
        <v>53</v>
      </c>
      <c r="C84" s="25" t="s">
        <v>110</v>
      </c>
      <c r="D84" s="2">
        <v>46725</v>
      </c>
      <c r="E84" s="2">
        <v>2290</v>
      </c>
      <c r="F84" s="2">
        <f t="shared" si="41"/>
        <v>49015</v>
      </c>
      <c r="G84" s="2">
        <v>2289</v>
      </c>
      <c r="H84" s="2">
        <v>0</v>
      </c>
      <c r="I84" s="2">
        <f t="shared" si="42"/>
        <v>51304</v>
      </c>
      <c r="J84" s="2">
        <f t="shared" si="43"/>
        <v>51304</v>
      </c>
      <c r="K84" s="111">
        <f t="shared" si="44"/>
        <v>0</v>
      </c>
      <c r="L84" s="6">
        <v>0</v>
      </c>
      <c r="M84" s="6">
        <v>0</v>
      </c>
      <c r="N84" s="6">
        <v>0</v>
      </c>
      <c r="O84" s="2">
        <f t="shared" si="45"/>
        <v>51304</v>
      </c>
      <c r="P84" s="7">
        <v>4459.28</v>
      </c>
      <c r="Q84" s="2">
        <f t="shared" si="46"/>
        <v>14419.859999999999</v>
      </c>
      <c r="R84" s="2">
        <f t="shared" si="47"/>
        <v>200</v>
      </c>
      <c r="S84" s="2">
        <f t="shared" si="48"/>
        <v>1282.5999999999999</v>
      </c>
      <c r="T84" s="8">
        <f t="shared" si="49"/>
        <v>5575</v>
      </c>
      <c r="U84" s="9">
        <f t="shared" si="50"/>
        <v>25936.74</v>
      </c>
      <c r="V84" s="10">
        <f t="shared" si="51"/>
        <v>12684</v>
      </c>
      <c r="W84" s="11">
        <f t="shared" si="52"/>
        <v>12683.259999999998</v>
      </c>
      <c r="X84" s="12"/>
      <c r="Y84" s="12"/>
      <c r="Z84" s="13">
        <f t="shared" ref="Z84" si="65">ROUND(V84+W84,2)</f>
        <v>25367.26</v>
      </c>
      <c r="AA84" s="3">
        <v>37</v>
      </c>
      <c r="AB84" s="14">
        <f t="shared" si="53"/>
        <v>6156.48</v>
      </c>
      <c r="AC84" s="15">
        <v>0</v>
      </c>
      <c r="AD84" s="16">
        <v>100</v>
      </c>
      <c r="AE84" s="2">
        <f t="shared" si="54"/>
        <v>1282.5999999999999</v>
      </c>
      <c r="AF84" s="17">
        <v>200</v>
      </c>
      <c r="AG84" s="18">
        <f t="shared" si="55"/>
        <v>25367.26</v>
      </c>
      <c r="AH84" s="19">
        <f t="shared" si="56"/>
        <v>12683.63</v>
      </c>
      <c r="AI84" s="3">
        <v>37</v>
      </c>
      <c r="AJ84" s="4" t="s">
        <v>53</v>
      </c>
      <c r="AK84" s="25" t="s">
        <v>110</v>
      </c>
      <c r="AL84" s="7">
        <f t="shared" si="57"/>
        <v>4459.28</v>
      </c>
      <c r="AM84" s="15">
        <f t="shared" si="58"/>
        <v>4617.3599999999997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3996.94</v>
      </c>
      <c r="AT84" s="2">
        <v>5150</v>
      </c>
      <c r="AU84" s="2">
        <v>655.56</v>
      </c>
      <c r="AV84" s="2">
        <f t="shared" si="59"/>
        <v>14419.859999999999</v>
      </c>
      <c r="AW84" s="21">
        <v>200</v>
      </c>
      <c r="AX84" s="21"/>
      <c r="AY84" s="2">
        <v>0</v>
      </c>
      <c r="AZ84" s="2">
        <f t="shared" si="60"/>
        <v>200</v>
      </c>
      <c r="BA84" s="2">
        <f t="shared" si="61"/>
        <v>1282.5999999999999</v>
      </c>
      <c r="BB84" s="2">
        <v>0</v>
      </c>
      <c r="BC84" s="26"/>
      <c r="BD84" s="2">
        <v>5475</v>
      </c>
      <c r="BE84" s="2">
        <v>100</v>
      </c>
      <c r="BF84" s="2">
        <v>0</v>
      </c>
      <c r="BG84" s="2">
        <v>0</v>
      </c>
      <c r="BH84" s="8">
        <f t="shared" si="62"/>
        <v>5575</v>
      </c>
      <c r="BI84" s="22">
        <f t="shared" si="63"/>
        <v>25936.739999999998</v>
      </c>
    </row>
    <row r="85" spans="1:61" s="23" customFormat="1" ht="23.1" customHeight="1" x14ac:dyDescent="0.35">
      <c r="A85" s="3"/>
      <c r="B85" s="28"/>
      <c r="C85" s="25"/>
      <c r="D85" s="2"/>
      <c r="E85" s="2"/>
      <c r="F85" s="2">
        <f t="shared" si="41"/>
        <v>0</v>
      </c>
      <c r="G85" s="2"/>
      <c r="H85" s="2"/>
      <c r="I85" s="2">
        <f t="shared" si="42"/>
        <v>0</v>
      </c>
      <c r="J85" s="2">
        <f t="shared" si="43"/>
        <v>0</v>
      </c>
      <c r="K85" s="111">
        <f t="shared" si="44"/>
        <v>0</v>
      </c>
      <c r="L85" s="6"/>
      <c r="M85" s="6"/>
      <c r="N85" s="6"/>
      <c r="O85" s="2">
        <f t="shared" si="45"/>
        <v>0</v>
      </c>
      <c r="P85" s="7"/>
      <c r="Q85" s="2">
        <f t="shared" si="46"/>
        <v>0</v>
      </c>
      <c r="R85" s="2">
        <f t="shared" si="47"/>
        <v>0</v>
      </c>
      <c r="S85" s="2">
        <f t="shared" si="48"/>
        <v>0</v>
      </c>
      <c r="T85" s="8">
        <f t="shared" si="49"/>
        <v>0</v>
      </c>
      <c r="U85" s="9">
        <f t="shared" si="50"/>
        <v>0</v>
      </c>
      <c r="V85" s="10">
        <f t="shared" si="51"/>
        <v>0</v>
      </c>
      <c r="W85" s="11">
        <f t="shared" si="52"/>
        <v>0</v>
      </c>
      <c r="X85" s="12"/>
      <c r="Y85" s="12"/>
      <c r="Z85" s="13"/>
      <c r="AA85" s="3"/>
      <c r="AB85" s="14">
        <f t="shared" si="53"/>
        <v>0</v>
      </c>
      <c r="AC85" s="2"/>
      <c r="AD85" s="16"/>
      <c r="AE85" s="2">
        <f t="shared" si="54"/>
        <v>0</v>
      </c>
      <c r="AF85" s="27"/>
      <c r="AG85" s="18">
        <f t="shared" si="55"/>
        <v>0</v>
      </c>
      <c r="AH85" s="19">
        <f t="shared" si="56"/>
        <v>0</v>
      </c>
      <c r="AI85" s="3"/>
      <c r="AJ85" s="28"/>
      <c r="AK85" s="25"/>
      <c r="AL85" s="7">
        <f t="shared" si="57"/>
        <v>0</v>
      </c>
      <c r="AM85" s="15">
        <f t="shared" si="58"/>
        <v>0</v>
      </c>
      <c r="AN85" s="2"/>
      <c r="AO85" s="2"/>
      <c r="AP85" s="2"/>
      <c r="AQ85" s="2"/>
      <c r="AR85" s="2"/>
      <c r="AS85" s="2"/>
      <c r="AT85" s="2"/>
      <c r="AU85" s="2"/>
      <c r="AV85" s="2">
        <f t="shared" si="59"/>
        <v>0</v>
      </c>
      <c r="AW85" s="21"/>
      <c r="AX85" s="21"/>
      <c r="AY85" s="2"/>
      <c r="AZ85" s="2">
        <f t="shared" si="60"/>
        <v>0</v>
      </c>
      <c r="BA85" s="2">
        <f t="shared" si="61"/>
        <v>0</v>
      </c>
      <c r="BB85" s="2"/>
      <c r="BC85" s="2"/>
      <c r="BD85" s="2"/>
      <c r="BE85" s="2"/>
      <c r="BF85" s="2"/>
      <c r="BG85" s="2"/>
      <c r="BH85" s="8">
        <f t="shared" si="62"/>
        <v>0</v>
      </c>
      <c r="BI85" s="22">
        <f t="shared" si="63"/>
        <v>0</v>
      </c>
    </row>
    <row r="86" spans="1:61" s="23" customFormat="1" ht="23.1" customHeight="1" x14ac:dyDescent="0.35">
      <c r="A86" s="3">
        <v>38</v>
      </c>
      <c r="B86" s="28" t="s">
        <v>138</v>
      </c>
      <c r="C86" s="25" t="s">
        <v>153</v>
      </c>
      <c r="D86" s="2">
        <v>17553</v>
      </c>
      <c r="E86" s="2">
        <v>702</v>
      </c>
      <c r="F86" s="2">
        <f t="shared" si="41"/>
        <v>18255</v>
      </c>
      <c r="G86" s="2">
        <v>702</v>
      </c>
      <c r="H86" s="2"/>
      <c r="I86" s="2">
        <f t="shared" si="42"/>
        <v>18957</v>
      </c>
      <c r="J86" s="2">
        <f t="shared" si="43"/>
        <v>18957</v>
      </c>
      <c r="K86" s="111">
        <f t="shared" si="44"/>
        <v>0</v>
      </c>
      <c r="L86" s="6">
        <v>0</v>
      </c>
      <c r="M86" s="6">
        <v>0</v>
      </c>
      <c r="N86" s="6">
        <v>0</v>
      </c>
      <c r="O86" s="2">
        <f t="shared" si="45"/>
        <v>18957</v>
      </c>
      <c r="P86" s="7"/>
      <c r="Q86" s="2">
        <f t="shared" si="46"/>
        <v>3275.72</v>
      </c>
      <c r="R86" s="2">
        <f t="shared" si="47"/>
        <v>200</v>
      </c>
      <c r="S86" s="2">
        <f t="shared" si="48"/>
        <v>473.92</v>
      </c>
      <c r="T86" s="8">
        <f t="shared" si="49"/>
        <v>213.28</v>
      </c>
      <c r="U86" s="9">
        <f t="shared" si="50"/>
        <v>4162.92</v>
      </c>
      <c r="V86" s="10">
        <f t="shared" si="51"/>
        <v>7397</v>
      </c>
      <c r="W86" s="11">
        <f t="shared" si="52"/>
        <v>7397.08</v>
      </c>
      <c r="X86" s="12"/>
      <c r="Y86" s="12"/>
      <c r="Z86" s="13"/>
      <c r="AA86" s="3">
        <v>38</v>
      </c>
      <c r="AB86" s="14">
        <f t="shared" si="53"/>
        <v>2274.8399999999997</v>
      </c>
      <c r="AC86" s="15"/>
      <c r="AD86" s="2">
        <v>100</v>
      </c>
      <c r="AE86" s="2">
        <f t="shared" si="54"/>
        <v>473.93</v>
      </c>
      <c r="AF86" s="17">
        <v>200</v>
      </c>
      <c r="AG86" s="18">
        <f t="shared" si="55"/>
        <v>14794.08</v>
      </c>
      <c r="AH86" s="19">
        <f t="shared" si="56"/>
        <v>7397.04</v>
      </c>
      <c r="AI86" s="3">
        <v>38</v>
      </c>
      <c r="AJ86" s="28" t="s">
        <v>138</v>
      </c>
      <c r="AK86" s="25" t="s">
        <v>153</v>
      </c>
      <c r="AL86" s="7">
        <f t="shared" si="57"/>
        <v>0</v>
      </c>
      <c r="AM86" s="15">
        <f t="shared" si="58"/>
        <v>1706.1299999999999</v>
      </c>
      <c r="AN86" s="2"/>
      <c r="AO86" s="2"/>
      <c r="AP86" s="2"/>
      <c r="AQ86" s="2"/>
      <c r="AR86" s="2"/>
      <c r="AS86" s="2">
        <v>619.59</v>
      </c>
      <c r="AT86" s="2">
        <v>950</v>
      </c>
      <c r="AU86" s="2"/>
      <c r="AV86" s="2">
        <f t="shared" si="59"/>
        <v>3275.72</v>
      </c>
      <c r="AW86" s="21">
        <v>200</v>
      </c>
      <c r="AX86" s="21"/>
      <c r="AY86" s="2"/>
      <c r="AZ86" s="2">
        <f t="shared" si="60"/>
        <v>200</v>
      </c>
      <c r="BA86" s="2">
        <f t="shared" si="61"/>
        <v>473.92</v>
      </c>
      <c r="BB86" s="2"/>
      <c r="BC86" s="2"/>
      <c r="BD86" s="2"/>
      <c r="BE86" s="2">
        <v>213.28</v>
      </c>
      <c r="BF86" s="2"/>
      <c r="BG86" s="2"/>
      <c r="BH86" s="8">
        <f t="shared" si="62"/>
        <v>213.28</v>
      </c>
      <c r="BI86" s="22">
        <f t="shared" si="63"/>
        <v>4162.92</v>
      </c>
    </row>
    <row r="87" spans="1:61" s="23" customFormat="1" ht="23.1" customHeight="1" x14ac:dyDescent="0.35">
      <c r="A87" s="3"/>
      <c r="B87" s="28"/>
      <c r="C87" s="25" t="s">
        <v>154</v>
      </c>
      <c r="D87" s="2"/>
      <c r="E87" s="2"/>
      <c r="F87" s="2">
        <f t="shared" si="41"/>
        <v>0</v>
      </c>
      <c r="G87" s="2"/>
      <c r="H87" s="2"/>
      <c r="I87" s="2">
        <f t="shared" si="42"/>
        <v>0</v>
      </c>
      <c r="J87" s="2">
        <f t="shared" si="43"/>
        <v>0</v>
      </c>
      <c r="K87" s="111">
        <f t="shared" si="44"/>
        <v>0</v>
      </c>
      <c r="L87" s="6"/>
      <c r="M87" s="6"/>
      <c r="N87" s="6"/>
      <c r="O87" s="2">
        <f t="shared" si="45"/>
        <v>0</v>
      </c>
      <c r="P87" s="7"/>
      <c r="Q87" s="2">
        <f t="shared" si="46"/>
        <v>0</v>
      </c>
      <c r="R87" s="2">
        <f t="shared" si="47"/>
        <v>0</v>
      </c>
      <c r="S87" s="2">
        <f t="shared" si="48"/>
        <v>0</v>
      </c>
      <c r="T87" s="8">
        <f t="shared" si="49"/>
        <v>0</v>
      </c>
      <c r="U87" s="9">
        <f t="shared" si="50"/>
        <v>0</v>
      </c>
      <c r="V87" s="10">
        <f t="shared" si="51"/>
        <v>0</v>
      </c>
      <c r="W87" s="11">
        <f t="shared" si="52"/>
        <v>0</v>
      </c>
      <c r="X87" s="12"/>
      <c r="Y87" s="12"/>
      <c r="Z87" s="13"/>
      <c r="AA87" s="3"/>
      <c r="AB87" s="14">
        <f t="shared" si="53"/>
        <v>0</v>
      </c>
      <c r="AC87" s="15"/>
      <c r="AD87" s="2">
        <f>J87*1%</f>
        <v>0</v>
      </c>
      <c r="AE87" s="2">
        <f t="shared" si="54"/>
        <v>0</v>
      </c>
      <c r="AF87" s="27"/>
      <c r="AG87" s="18">
        <f t="shared" si="55"/>
        <v>0</v>
      </c>
      <c r="AH87" s="19">
        <f t="shared" si="56"/>
        <v>0</v>
      </c>
      <c r="AI87" s="3"/>
      <c r="AJ87" s="28"/>
      <c r="AK87" s="25" t="s">
        <v>154</v>
      </c>
      <c r="AL87" s="7">
        <f t="shared" si="57"/>
        <v>0</v>
      </c>
      <c r="AM87" s="15">
        <f t="shared" si="58"/>
        <v>0</v>
      </c>
      <c r="AN87" s="2"/>
      <c r="AO87" s="2"/>
      <c r="AP87" s="2"/>
      <c r="AQ87" s="2"/>
      <c r="AR87" s="2"/>
      <c r="AS87" s="2"/>
      <c r="AT87" s="2"/>
      <c r="AU87" s="2"/>
      <c r="AV87" s="2">
        <f t="shared" si="59"/>
        <v>0</v>
      </c>
      <c r="AW87" s="21"/>
      <c r="AX87" s="21"/>
      <c r="AY87" s="2"/>
      <c r="AZ87" s="2">
        <f t="shared" si="60"/>
        <v>0</v>
      </c>
      <c r="BA87" s="2">
        <f t="shared" si="61"/>
        <v>0</v>
      </c>
      <c r="BB87" s="2"/>
      <c r="BC87" s="2"/>
      <c r="BD87" s="2"/>
      <c r="BE87" s="2"/>
      <c r="BF87" s="2"/>
      <c r="BG87" s="2"/>
      <c r="BH87" s="8">
        <f t="shared" si="62"/>
        <v>0</v>
      </c>
      <c r="BI87" s="22">
        <f t="shared" si="63"/>
        <v>0</v>
      </c>
    </row>
    <row r="88" spans="1:61" s="23" customFormat="1" ht="23.1" customHeight="1" x14ac:dyDescent="0.35">
      <c r="A88" s="3">
        <v>39</v>
      </c>
      <c r="B88" s="4" t="s">
        <v>54</v>
      </c>
      <c r="C88" s="25" t="s">
        <v>79</v>
      </c>
      <c r="D88" s="2">
        <v>36619</v>
      </c>
      <c r="E88" s="2">
        <v>1794</v>
      </c>
      <c r="F88" s="2">
        <f t="shared" si="41"/>
        <v>38413</v>
      </c>
      <c r="G88" s="2">
        <v>1795</v>
      </c>
      <c r="H88" s="2">
        <v>0</v>
      </c>
      <c r="I88" s="2">
        <f t="shared" si="42"/>
        <v>40208</v>
      </c>
      <c r="J88" s="2">
        <f t="shared" si="43"/>
        <v>40208</v>
      </c>
      <c r="K88" s="111">
        <f t="shared" si="44"/>
        <v>0</v>
      </c>
      <c r="L88" s="6">
        <v>0</v>
      </c>
      <c r="M88" s="6">
        <v>0</v>
      </c>
      <c r="N88" s="6">
        <v>0</v>
      </c>
      <c r="O88" s="2">
        <f t="shared" si="45"/>
        <v>40208</v>
      </c>
      <c r="P88" s="7">
        <v>2285.15</v>
      </c>
      <c r="Q88" s="2">
        <f t="shared" si="46"/>
        <v>9862.42</v>
      </c>
      <c r="R88" s="2">
        <f t="shared" si="47"/>
        <v>1008.9</v>
      </c>
      <c r="S88" s="2">
        <f t="shared" si="48"/>
        <v>1005.2</v>
      </c>
      <c r="T88" s="8">
        <f t="shared" si="49"/>
        <v>8723.24</v>
      </c>
      <c r="U88" s="9">
        <f t="shared" si="50"/>
        <v>22884.91</v>
      </c>
      <c r="V88" s="10">
        <f t="shared" si="51"/>
        <v>8662</v>
      </c>
      <c r="W88" s="11">
        <f t="shared" si="52"/>
        <v>8661.09</v>
      </c>
      <c r="X88" s="12"/>
      <c r="Y88" s="12"/>
      <c r="Z88" s="13">
        <f t="shared" ref="Z88" si="66">ROUND(V88+W88,2)</f>
        <v>17323.09</v>
      </c>
      <c r="AA88" s="3">
        <v>39</v>
      </c>
      <c r="AB88" s="14">
        <f t="shared" si="53"/>
        <v>4824.96</v>
      </c>
      <c r="AC88" s="15">
        <v>0</v>
      </c>
      <c r="AD88" s="16">
        <v>100</v>
      </c>
      <c r="AE88" s="2">
        <f t="shared" si="54"/>
        <v>1005.2</v>
      </c>
      <c r="AF88" s="17">
        <v>200</v>
      </c>
      <c r="AG88" s="18">
        <f t="shared" si="55"/>
        <v>17323.09</v>
      </c>
      <c r="AH88" s="19">
        <f t="shared" si="56"/>
        <v>8661.5450000000001</v>
      </c>
      <c r="AI88" s="3">
        <v>39</v>
      </c>
      <c r="AJ88" s="4" t="s">
        <v>54</v>
      </c>
      <c r="AK88" s="25" t="s">
        <v>79</v>
      </c>
      <c r="AL88" s="7">
        <f t="shared" si="57"/>
        <v>2285.15</v>
      </c>
      <c r="AM88" s="15">
        <f t="shared" si="58"/>
        <v>3618.72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4188.1400000000003</v>
      </c>
      <c r="AT88" s="2">
        <v>1400</v>
      </c>
      <c r="AU88" s="2">
        <v>655.56</v>
      </c>
      <c r="AV88" s="2">
        <f t="shared" si="59"/>
        <v>9862.42</v>
      </c>
      <c r="AW88" s="21">
        <v>200</v>
      </c>
      <c r="AX88" s="21"/>
      <c r="AY88" s="2">
        <v>808.9</v>
      </c>
      <c r="AZ88" s="2">
        <f t="shared" si="60"/>
        <v>1008.9</v>
      </c>
      <c r="BA88" s="2">
        <f t="shared" si="61"/>
        <v>1005.2</v>
      </c>
      <c r="BB88" s="2">
        <v>0</v>
      </c>
      <c r="BC88" s="2">
        <v>8523.24</v>
      </c>
      <c r="BD88" s="2">
        <v>100</v>
      </c>
      <c r="BE88" s="2">
        <v>100</v>
      </c>
      <c r="BF88" s="2">
        <v>0</v>
      </c>
      <c r="BG88" s="2">
        <v>0</v>
      </c>
      <c r="BH88" s="8">
        <f t="shared" si="62"/>
        <v>8723.24</v>
      </c>
      <c r="BI88" s="22">
        <f t="shared" si="63"/>
        <v>22884.91</v>
      </c>
    </row>
    <row r="89" spans="1:61" s="23" customFormat="1" ht="23.1" customHeight="1" x14ac:dyDescent="0.35">
      <c r="A89" s="30"/>
      <c r="B89" s="28"/>
      <c r="C89" s="25"/>
      <c r="D89" s="2"/>
      <c r="E89" s="2"/>
      <c r="F89" s="2">
        <f t="shared" si="41"/>
        <v>0</v>
      </c>
      <c r="G89" s="2"/>
      <c r="H89" s="2"/>
      <c r="I89" s="2">
        <f t="shared" si="42"/>
        <v>0</v>
      </c>
      <c r="J89" s="2">
        <f t="shared" si="43"/>
        <v>0</v>
      </c>
      <c r="K89" s="111">
        <f t="shared" si="44"/>
        <v>0</v>
      </c>
      <c r="L89" s="6"/>
      <c r="M89" s="6"/>
      <c r="N89" s="6"/>
      <c r="O89" s="2">
        <f t="shared" si="45"/>
        <v>0</v>
      </c>
      <c r="P89" s="7"/>
      <c r="Q89" s="2">
        <f t="shared" si="46"/>
        <v>0</v>
      </c>
      <c r="R89" s="2">
        <f t="shared" si="47"/>
        <v>0</v>
      </c>
      <c r="S89" s="2">
        <f t="shared" si="48"/>
        <v>0</v>
      </c>
      <c r="T89" s="8">
        <f t="shared" si="49"/>
        <v>0</v>
      </c>
      <c r="U89" s="9">
        <f t="shared" si="50"/>
        <v>0</v>
      </c>
      <c r="V89" s="10">
        <f t="shared" si="51"/>
        <v>0</v>
      </c>
      <c r="W89" s="11">
        <f t="shared" si="52"/>
        <v>0</v>
      </c>
      <c r="X89" s="12"/>
      <c r="Y89" s="12"/>
      <c r="Z89" s="13"/>
      <c r="AA89" s="30"/>
      <c r="AB89" s="14">
        <f t="shared" si="53"/>
        <v>0</v>
      </c>
      <c r="AC89" s="2"/>
      <c r="AD89" s="33"/>
      <c r="AE89" s="2">
        <f t="shared" si="54"/>
        <v>0</v>
      </c>
      <c r="AF89" s="27"/>
      <c r="AG89" s="18">
        <f t="shared" si="55"/>
        <v>0</v>
      </c>
      <c r="AH89" s="19">
        <f t="shared" si="56"/>
        <v>0</v>
      </c>
      <c r="AI89" s="30"/>
      <c r="AJ89" s="28"/>
      <c r="AK89" s="25"/>
      <c r="AL89" s="7">
        <f t="shared" si="57"/>
        <v>0</v>
      </c>
      <c r="AM89" s="15">
        <f t="shared" si="58"/>
        <v>0</v>
      </c>
      <c r="AN89" s="2"/>
      <c r="AO89" s="2"/>
      <c r="AP89" s="2"/>
      <c r="AQ89" s="2"/>
      <c r="AR89" s="2"/>
      <c r="AS89" s="2"/>
      <c r="AT89" s="2"/>
      <c r="AU89" s="2"/>
      <c r="AV89" s="2">
        <f t="shared" si="59"/>
        <v>0</v>
      </c>
      <c r="AW89" s="21"/>
      <c r="AX89" s="21"/>
      <c r="AY89" s="2"/>
      <c r="AZ89" s="2">
        <f t="shared" si="60"/>
        <v>0</v>
      </c>
      <c r="BA89" s="2">
        <f t="shared" si="61"/>
        <v>0</v>
      </c>
      <c r="BB89" s="2"/>
      <c r="BC89" s="2"/>
      <c r="BD89" s="2"/>
      <c r="BE89" s="2"/>
      <c r="BF89" s="2"/>
      <c r="BG89" s="2"/>
      <c r="BH89" s="8">
        <f t="shared" si="62"/>
        <v>0</v>
      </c>
      <c r="BI89" s="22">
        <f t="shared" si="63"/>
        <v>0</v>
      </c>
    </row>
    <row r="90" spans="1:61" s="23" customFormat="1" ht="23.1" customHeight="1" x14ac:dyDescent="0.35">
      <c r="A90" s="3">
        <v>40</v>
      </c>
      <c r="B90" s="28" t="s">
        <v>55</v>
      </c>
      <c r="C90" s="25" t="s">
        <v>56</v>
      </c>
      <c r="D90" s="2">
        <v>66873</v>
      </c>
      <c r="E90" s="2">
        <v>3143</v>
      </c>
      <c r="F90" s="2">
        <f t="shared" si="41"/>
        <v>70016</v>
      </c>
      <c r="G90" s="2">
        <v>3008</v>
      </c>
      <c r="H90" s="2">
        <v>0</v>
      </c>
      <c r="I90" s="2">
        <f t="shared" si="42"/>
        <v>73024</v>
      </c>
      <c r="J90" s="2">
        <f t="shared" si="43"/>
        <v>73024</v>
      </c>
      <c r="K90" s="111">
        <f t="shared" si="44"/>
        <v>0</v>
      </c>
      <c r="L90" s="6">
        <v>0</v>
      </c>
      <c r="M90" s="6">
        <v>0</v>
      </c>
      <c r="N90" s="6">
        <v>0</v>
      </c>
      <c r="O90" s="2">
        <f t="shared" si="45"/>
        <v>73024</v>
      </c>
      <c r="P90" s="7">
        <v>9149.23</v>
      </c>
      <c r="Q90" s="2">
        <f t="shared" si="46"/>
        <v>19476.63</v>
      </c>
      <c r="R90" s="2">
        <f t="shared" si="47"/>
        <v>200</v>
      </c>
      <c r="S90" s="2">
        <f t="shared" si="48"/>
        <v>1825.6</v>
      </c>
      <c r="T90" s="8">
        <f t="shared" si="49"/>
        <v>2269.5</v>
      </c>
      <c r="U90" s="9">
        <f t="shared" si="50"/>
        <v>32920.959999999999</v>
      </c>
      <c r="V90" s="10">
        <f t="shared" si="51"/>
        <v>20052</v>
      </c>
      <c r="W90" s="11">
        <f t="shared" si="52"/>
        <v>20051.04</v>
      </c>
      <c r="X90" s="12"/>
      <c r="Y90" s="12"/>
      <c r="Z90" s="13">
        <f t="shared" ref="Z90" si="67">ROUND(V90+W90,2)</f>
        <v>40103.040000000001</v>
      </c>
      <c r="AA90" s="3">
        <v>40</v>
      </c>
      <c r="AB90" s="14">
        <f t="shared" si="53"/>
        <v>8762.8799999999992</v>
      </c>
      <c r="AC90" s="15">
        <v>0</v>
      </c>
      <c r="AD90" s="16">
        <v>100</v>
      </c>
      <c r="AE90" s="2">
        <f t="shared" si="54"/>
        <v>1825.6</v>
      </c>
      <c r="AF90" s="17">
        <v>200</v>
      </c>
      <c r="AG90" s="18">
        <f t="shared" si="55"/>
        <v>40103.040000000001</v>
      </c>
      <c r="AH90" s="19">
        <f t="shared" si="56"/>
        <v>20051.52</v>
      </c>
      <c r="AI90" s="3">
        <v>40</v>
      </c>
      <c r="AJ90" s="28" t="s">
        <v>55</v>
      </c>
      <c r="AK90" s="25" t="s">
        <v>56</v>
      </c>
      <c r="AL90" s="7">
        <f t="shared" si="57"/>
        <v>9149.23</v>
      </c>
      <c r="AM90" s="15">
        <f t="shared" si="58"/>
        <v>6572.16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12248.91</v>
      </c>
      <c r="AT90" s="2"/>
      <c r="AU90" s="2">
        <v>655.56</v>
      </c>
      <c r="AV90" s="2">
        <f t="shared" si="59"/>
        <v>19476.63</v>
      </c>
      <c r="AW90" s="21">
        <v>200</v>
      </c>
      <c r="AX90" s="21"/>
      <c r="AY90" s="2">
        <v>0</v>
      </c>
      <c r="AZ90" s="2">
        <f t="shared" si="60"/>
        <v>200</v>
      </c>
      <c r="BA90" s="2">
        <f t="shared" si="61"/>
        <v>1825.6</v>
      </c>
      <c r="BB90" s="2"/>
      <c r="BC90" s="26"/>
      <c r="BD90" s="2">
        <v>2169.5</v>
      </c>
      <c r="BE90" s="2">
        <v>100</v>
      </c>
      <c r="BF90" s="2">
        <v>0</v>
      </c>
      <c r="BG90" s="2">
        <v>0</v>
      </c>
      <c r="BH90" s="8">
        <f t="shared" si="62"/>
        <v>2269.5</v>
      </c>
      <c r="BI90" s="22">
        <f t="shared" si="63"/>
        <v>32920.959999999999</v>
      </c>
    </row>
    <row r="91" spans="1:61" s="23" customFormat="1" ht="23.1" customHeight="1" x14ac:dyDescent="0.35">
      <c r="A91" s="3"/>
      <c r="B91" s="28"/>
      <c r="C91" s="25"/>
      <c r="D91" s="2"/>
      <c r="E91" s="2"/>
      <c r="F91" s="2">
        <f t="shared" si="41"/>
        <v>0</v>
      </c>
      <c r="G91" s="2"/>
      <c r="H91" s="2"/>
      <c r="I91" s="2">
        <f t="shared" si="42"/>
        <v>0</v>
      </c>
      <c r="J91" s="2">
        <f t="shared" si="43"/>
        <v>0</v>
      </c>
      <c r="K91" s="111">
        <f t="shared" si="44"/>
        <v>0</v>
      </c>
      <c r="L91" s="6"/>
      <c r="M91" s="6"/>
      <c r="N91" s="6"/>
      <c r="O91" s="2">
        <f t="shared" si="45"/>
        <v>0</v>
      </c>
      <c r="P91" s="162"/>
      <c r="Q91" s="2">
        <f t="shared" si="46"/>
        <v>0</v>
      </c>
      <c r="R91" s="2">
        <f t="shared" si="47"/>
        <v>0</v>
      </c>
      <c r="S91" s="2">
        <f t="shared" si="48"/>
        <v>0</v>
      </c>
      <c r="T91" s="8">
        <f t="shared" si="49"/>
        <v>0</v>
      </c>
      <c r="U91" s="9">
        <f t="shared" si="50"/>
        <v>0</v>
      </c>
      <c r="V91" s="10">
        <f t="shared" si="51"/>
        <v>0</v>
      </c>
      <c r="W91" s="11">
        <f t="shared" si="52"/>
        <v>0</v>
      </c>
      <c r="X91" s="12"/>
      <c r="Y91" s="12"/>
      <c r="Z91" s="13"/>
      <c r="AA91" s="3"/>
      <c r="AB91" s="14">
        <f t="shared" si="53"/>
        <v>0</v>
      </c>
      <c r="AC91" s="2"/>
      <c r="AD91" s="16"/>
      <c r="AE91" s="2">
        <f t="shared" si="54"/>
        <v>0</v>
      </c>
      <c r="AF91" s="27"/>
      <c r="AG91" s="18">
        <f t="shared" si="55"/>
        <v>0</v>
      </c>
      <c r="AH91" s="19">
        <f t="shared" si="56"/>
        <v>0</v>
      </c>
      <c r="AI91" s="3"/>
      <c r="AJ91" s="28"/>
      <c r="AK91" s="25"/>
      <c r="AL91" s="7">
        <f t="shared" si="57"/>
        <v>0</v>
      </c>
      <c r="AM91" s="15">
        <f t="shared" si="58"/>
        <v>0</v>
      </c>
      <c r="AN91" s="2"/>
      <c r="AO91" s="2"/>
      <c r="AP91" s="2"/>
      <c r="AQ91" s="2"/>
      <c r="AR91" s="2"/>
      <c r="AS91" s="2"/>
      <c r="AT91" s="2"/>
      <c r="AU91" s="2"/>
      <c r="AV91" s="2">
        <f t="shared" si="59"/>
        <v>0</v>
      </c>
      <c r="AW91" s="21"/>
      <c r="AX91" s="21"/>
      <c r="AY91" s="2"/>
      <c r="AZ91" s="2">
        <f t="shared" si="60"/>
        <v>0</v>
      </c>
      <c r="BA91" s="2">
        <f t="shared" si="61"/>
        <v>0</v>
      </c>
      <c r="BB91" s="2"/>
      <c r="BC91" s="2"/>
      <c r="BD91" s="2"/>
      <c r="BE91" s="2"/>
      <c r="BF91" s="2"/>
      <c r="BG91" s="2"/>
      <c r="BH91" s="8">
        <f t="shared" si="62"/>
        <v>0</v>
      </c>
      <c r="BI91" s="22">
        <f t="shared" si="63"/>
        <v>0</v>
      </c>
    </row>
    <row r="92" spans="1:61" s="23" customFormat="1" ht="23.1" customHeight="1" x14ac:dyDescent="0.35">
      <c r="A92" s="3">
        <v>41</v>
      </c>
      <c r="B92" s="4" t="s">
        <v>57</v>
      </c>
      <c r="C92" s="25" t="s">
        <v>58</v>
      </c>
      <c r="D92" s="2">
        <v>23565</v>
      </c>
      <c r="E92" s="2">
        <v>1225</v>
      </c>
      <c r="F92" s="2">
        <f t="shared" si="41"/>
        <v>24790</v>
      </c>
      <c r="G92" s="2">
        <v>1206</v>
      </c>
      <c r="H92" s="2">
        <v>0</v>
      </c>
      <c r="I92" s="2">
        <f t="shared" si="42"/>
        <v>25996</v>
      </c>
      <c r="J92" s="2">
        <f t="shared" si="43"/>
        <v>25996</v>
      </c>
      <c r="K92" s="111">
        <f t="shared" si="44"/>
        <v>0</v>
      </c>
      <c r="L92" s="6">
        <v>0</v>
      </c>
      <c r="M92" s="6">
        <v>0</v>
      </c>
      <c r="N92" s="6">
        <v>0</v>
      </c>
      <c r="O92" s="2">
        <f t="shared" si="45"/>
        <v>25996</v>
      </c>
      <c r="P92" s="7">
        <v>295.97000000000003</v>
      </c>
      <c r="Q92" s="2">
        <f t="shared" si="46"/>
        <v>6161.77</v>
      </c>
      <c r="R92" s="2">
        <f t="shared" si="47"/>
        <v>200</v>
      </c>
      <c r="S92" s="2">
        <f t="shared" si="48"/>
        <v>649.9</v>
      </c>
      <c r="T92" s="8">
        <f t="shared" si="49"/>
        <v>100</v>
      </c>
      <c r="U92" s="9">
        <f t="shared" si="50"/>
        <v>7407.64</v>
      </c>
      <c r="V92" s="10">
        <f t="shared" si="51"/>
        <v>9294</v>
      </c>
      <c r="W92" s="11">
        <f t="shared" si="52"/>
        <v>9294.36</v>
      </c>
      <c r="X92" s="12"/>
      <c r="Y92" s="12"/>
      <c r="Z92" s="13">
        <f t="shared" ref="Z92" si="68">ROUND(V92+W92,2)</f>
        <v>18588.36</v>
      </c>
      <c r="AA92" s="3">
        <v>41</v>
      </c>
      <c r="AB92" s="14">
        <f t="shared" si="53"/>
        <v>3119.52</v>
      </c>
      <c r="AC92" s="15">
        <v>0</v>
      </c>
      <c r="AD92" s="16">
        <v>100</v>
      </c>
      <c r="AE92" s="2">
        <f t="shared" si="54"/>
        <v>649.9</v>
      </c>
      <c r="AF92" s="17">
        <v>200</v>
      </c>
      <c r="AG92" s="18">
        <f t="shared" si="55"/>
        <v>18588.36</v>
      </c>
      <c r="AH92" s="19">
        <f t="shared" si="56"/>
        <v>9294.18</v>
      </c>
      <c r="AI92" s="3">
        <v>41</v>
      </c>
      <c r="AJ92" s="4" t="s">
        <v>57</v>
      </c>
      <c r="AK92" s="25" t="s">
        <v>58</v>
      </c>
      <c r="AL92" s="7">
        <f t="shared" si="57"/>
        <v>295.97000000000003</v>
      </c>
      <c r="AM92" s="15">
        <f t="shared" si="58"/>
        <v>2339.64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3822.13</v>
      </c>
      <c r="AT92" s="2"/>
      <c r="AU92" s="2">
        <v>0</v>
      </c>
      <c r="AV92" s="2">
        <f t="shared" si="59"/>
        <v>6161.77</v>
      </c>
      <c r="AW92" s="21">
        <v>200</v>
      </c>
      <c r="AX92" s="21"/>
      <c r="AY92" s="2">
        <v>0</v>
      </c>
      <c r="AZ92" s="2">
        <f t="shared" si="60"/>
        <v>200</v>
      </c>
      <c r="BA92" s="2">
        <f t="shared" si="61"/>
        <v>649.9</v>
      </c>
      <c r="BB92" s="2">
        <v>0</v>
      </c>
      <c r="BC92" s="2">
        <v>0</v>
      </c>
      <c r="BD92" s="2">
        <v>0</v>
      </c>
      <c r="BE92" s="2">
        <v>100</v>
      </c>
      <c r="BF92" s="2">
        <v>0</v>
      </c>
      <c r="BG92" s="2">
        <v>0</v>
      </c>
      <c r="BH92" s="8">
        <f t="shared" si="62"/>
        <v>100</v>
      </c>
      <c r="BI92" s="22">
        <f t="shared" si="63"/>
        <v>7407.64</v>
      </c>
    </row>
    <row r="93" spans="1:61" s="23" customFormat="1" ht="23.1" customHeight="1" x14ac:dyDescent="0.35">
      <c r="A93" s="3"/>
      <c r="B93" s="28"/>
      <c r="C93" s="25"/>
      <c r="D93" s="2"/>
      <c r="E93" s="2"/>
      <c r="F93" s="2">
        <f t="shared" si="41"/>
        <v>0</v>
      </c>
      <c r="G93" s="2"/>
      <c r="H93" s="2"/>
      <c r="I93" s="2">
        <f t="shared" si="42"/>
        <v>0</v>
      </c>
      <c r="J93" s="2">
        <f t="shared" si="43"/>
        <v>0</v>
      </c>
      <c r="K93" s="111">
        <f t="shared" si="44"/>
        <v>0</v>
      </c>
      <c r="L93" s="6"/>
      <c r="M93" s="6"/>
      <c r="N93" s="6"/>
      <c r="O93" s="2">
        <f t="shared" si="45"/>
        <v>0</v>
      </c>
      <c r="P93" s="7"/>
      <c r="Q93" s="2">
        <f t="shared" si="46"/>
        <v>0</v>
      </c>
      <c r="R93" s="2">
        <f t="shared" si="47"/>
        <v>0</v>
      </c>
      <c r="S93" s="2">
        <f t="shared" si="48"/>
        <v>0</v>
      </c>
      <c r="T93" s="8">
        <f t="shared" si="49"/>
        <v>0</v>
      </c>
      <c r="U93" s="9">
        <f t="shared" si="50"/>
        <v>0</v>
      </c>
      <c r="V93" s="10">
        <f t="shared" si="51"/>
        <v>0</v>
      </c>
      <c r="W93" s="11">
        <f t="shared" si="52"/>
        <v>0</v>
      </c>
      <c r="X93" s="12"/>
      <c r="Y93" s="12"/>
      <c r="Z93" s="13"/>
      <c r="AA93" s="3"/>
      <c r="AB93" s="14">
        <f t="shared" si="53"/>
        <v>0</v>
      </c>
      <c r="AC93" s="2"/>
      <c r="AD93" s="16"/>
      <c r="AE93" s="2">
        <f t="shared" si="54"/>
        <v>0</v>
      </c>
      <c r="AF93" s="27"/>
      <c r="AG93" s="18">
        <f t="shared" si="55"/>
        <v>0</v>
      </c>
      <c r="AH93" s="19">
        <f t="shared" si="56"/>
        <v>0</v>
      </c>
      <c r="AI93" s="3"/>
      <c r="AJ93" s="28"/>
      <c r="AK93" s="25"/>
      <c r="AL93" s="7">
        <f t="shared" si="57"/>
        <v>0</v>
      </c>
      <c r="AM93" s="15">
        <f t="shared" si="58"/>
        <v>0</v>
      </c>
      <c r="AN93" s="2"/>
      <c r="AO93" s="2"/>
      <c r="AP93" s="2"/>
      <c r="AQ93" s="2"/>
      <c r="AR93" s="2"/>
      <c r="AS93" s="2"/>
      <c r="AT93" s="2"/>
      <c r="AU93" s="2"/>
      <c r="AV93" s="2">
        <f t="shared" si="59"/>
        <v>0</v>
      </c>
      <c r="AW93" s="21"/>
      <c r="AX93" s="21"/>
      <c r="AY93" s="2"/>
      <c r="AZ93" s="2">
        <f t="shared" si="60"/>
        <v>0</v>
      </c>
      <c r="BA93" s="2">
        <f t="shared" si="61"/>
        <v>0</v>
      </c>
      <c r="BB93" s="2"/>
      <c r="BC93" s="2"/>
      <c r="BD93" s="2"/>
      <c r="BE93" s="2"/>
      <c r="BF93" s="2"/>
      <c r="BG93" s="2"/>
      <c r="BH93" s="8">
        <f t="shared" si="62"/>
        <v>0</v>
      </c>
      <c r="BI93" s="22">
        <f t="shared" si="63"/>
        <v>0</v>
      </c>
    </row>
    <row r="94" spans="1:61" s="23" customFormat="1" ht="23.1" customHeight="1" x14ac:dyDescent="0.35">
      <c r="A94" s="3">
        <v>42</v>
      </c>
      <c r="B94" s="28" t="s">
        <v>139</v>
      </c>
      <c r="C94" s="25" t="s">
        <v>153</v>
      </c>
      <c r="D94" s="2">
        <v>19744</v>
      </c>
      <c r="E94" s="2">
        <v>790</v>
      </c>
      <c r="F94" s="2">
        <f t="shared" si="41"/>
        <v>20534</v>
      </c>
      <c r="G94" s="2">
        <v>914</v>
      </c>
      <c r="H94" s="2"/>
      <c r="I94" s="2">
        <f t="shared" si="42"/>
        <v>21448</v>
      </c>
      <c r="J94" s="2">
        <f t="shared" si="43"/>
        <v>21448</v>
      </c>
      <c r="K94" s="111">
        <f t="shared" si="44"/>
        <v>0</v>
      </c>
      <c r="L94" s="6">
        <v>0</v>
      </c>
      <c r="M94" s="6">
        <v>0</v>
      </c>
      <c r="N94" s="6">
        <v>0</v>
      </c>
      <c r="O94" s="2">
        <f t="shared" si="45"/>
        <v>21448</v>
      </c>
      <c r="P94" s="7"/>
      <c r="Q94" s="2">
        <f t="shared" si="46"/>
        <v>4232.83</v>
      </c>
      <c r="R94" s="2">
        <f t="shared" si="47"/>
        <v>200</v>
      </c>
      <c r="S94" s="2">
        <f t="shared" si="48"/>
        <v>536.20000000000005</v>
      </c>
      <c r="T94" s="8">
        <f t="shared" si="49"/>
        <v>2505.2799999999997</v>
      </c>
      <c r="U94" s="9">
        <f t="shared" si="50"/>
        <v>7474.31</v>
      </c>
      <c r="V94" s="10">
        <f t="shared" si="51"/>
        <v>6987</v>
      </c>
      <c r="W94" s="11">
        <f t="shared" si="52"/>
        <v>6986.6899999999987</v>
      </c>
      <c r="X94" s="12"/>
      <c r="Y94" s="12"/>
      <c r="Z94" s="13"/>
      <c r="AA94" s="3">
        <v>42</v>
      </c>
      <c r="AB94" s="14">
        <f t="shared" si="53"/>
        <v>2573.7599999999998</v>
      </c>
      <c r="AC94" s="15"/>
      <c r="AD94" s="16">
        <v>100</v>
      </c>
      <c r="AE94" s="2">
        <f t="shared" si="54"/>
        <v>536.20000000000005</v>
      </c>
      <c r="AF94" s="17">
        <v>200</v>
      </c>
      <c r="AG94" s="18">
        <f t="shared" si="55"/>
        <v>13973.689999999999</v>
      </c>
      <c r="AH94" s="19">
        <f t="shared" si="56"/>
        <v>6986.8449999999993</v>
      </c>
      <c r="AI94" s="3">
        <v>42</v>
      </c>
      <c r="AJ94" s="28" t="s">
        <v>139</v>
      </c>
      <c r="AK94" s="25" t="s">
        <v>153</v>
      </c>
      <c r="AL94" s="7">
        <f t="shared" si="57"/>
        <v>0</v>
      </c>
      <c r="AM94" s="15">
        <f t="shared" si="58"/>
        <v>1930.32</v>
      </c>
      <c r="AN94" s="2"/>
      <c r="AO94" s="2"/>
      <c r="AP94" s="2"/>
      <c r="AQ94" s="2"/>
      <c r="AR94" s="2"/>
      <c r="AS94" s="2">
        <v>696.95</v>
      </c>
      <c r="AT94" s="2">
        <v>950</v>
      </c>
      <c r="AU94" s="2">
        <v>655.56</v>
      </c>
      <c r="AV94" s="2">
        <f t="shared" si="59"/>
        <v>4232.83</v>
      </c>
      <c r="AW94" s="21">
        <v>200</v>
      </c>
      <c r="AX94" s="21"/>
      <c r="AY94" s="2"/>
      <c r="AZ94" s="2">
        <f t="shared" si="60"/>
        <v>200</v>
      </c>
      <c r="BA94" s="2">
        <f t="shared" si="61"/>
        <v>536.20000000000005</v>
      </c>
      <c r="BB94" s="2"/>
      <c r="BC94" s="2"/>
      <c r="BD94" s="2">
        <v>1892</v>
      </c>
      <c r="BE94" s="2">
        <v>613.28</v>
      </c>
      <c r="BF94" s="2"/>
      <c r="BG94" s="2"/>
      <c r="BH94" s="8">
        <f t="shared" si="62"/>
        <v>2505.2799999999997</v>
      </c>
      <c r="BI94" s="22">
        <f t="shared" si="63"/>
        <v>7474.3099999999995</v>
      </c>
    </row>
    <row r="95" spans="1:61" s="23" customFormat="1" ht="23.1" customHeight="1" x14ac:dyDescent="0.35">
      <c r="A95" s="30"/>
      <c r="B95" s="28"/>
      <c r="C95" s="25" t="s">
        <v>159</v>
      </c>
      <c r="D95" s="2"/>
      <c r="E95" s="2"/>
      <c r="F95" s="2">
        <f t="shared" si="41"/>
        <v>0</v>
      </c>
      <c r="G95" s="2"/>
      <c r="H95" s="2"/>
      <c r="I95" s="2">
        <f t="shared" si="42"/>
        <v>0</v>
      </c>
      <c r="J95" s="2">
        <f t="shared" si="43"/>
        <v>0</v>
      </c>
      <c r="K95" s="111">
        <f t="shared" si="44"/>
        <v>0</v>
      </c>
      <c r="L95" s="6"/>
      <c r="M95" s="6"/>
      <c r="N95" s="6"/>
      <c r="O95" s="2">
        <f t="shared" si="45"/>
        <v>0</v>
      </c>
      <c r="P95" s="7"/>
      <c r="Q95" s="2">
        <f t="shared" si="46"/>
        <v>0</v>
      </c>
      <c r="R95" s="2">
        <f t="shared" si="47"/>
        <v>0</v>
      </c>
      <c r="S95" s="2">
        <f t="shared" si="48"/>
        <v>0</v>
      </c>
      <c r="T95" s="8">
        <f t="shared" si="49"/>
        <v>0</v>
      </c>
      <c r="U95" s="9">
        <f t="shared" si="50"/>
        <v>0</v>
      </c>
      <c r="V95" s="10">
        <f t="shared" si="51"/>
        <v>0</v>
      </c>
      <c r="W95" s="11">
        <f t="shared" si="52"/>
        <v>0</v>
      </c>
      <c r="X95" s="12"/>
      <c r="Y95" s="12"/>
      <c r="Z95" s="13"/>
      <c r="AA95" s="30"/>
      <c r="AB95" s="14">
        <f t="shared" si="53"/>
        <v>0</v>
      </c>
      <c r="AC95" s="15"/>
      <c r="AD95" s="16"/>
      <c r="AE95" s="2">
        <f t="shared" si="54"/>
        <v>0</v>
      </c>
      <c r="AF95" s="27"/>
      <c r="AG95" s="18">
        <f t="shared" si="55"/>
        <v>0</v>
      </c>
      <c r="AH95" s="19">
        <f t="shared" si="56"/>
        <v>0</v>
      </c>
      <c r="AI95" s="30"/>
      <c r="AJ95" s="28"/>
      <c r="AK95" s="25" t="s">
        <v>159</v>
      </c>
      <c r="AL95" s="7">
        <f t="shared" si="57"/>
        <v>0</v>
      </c>
      <c r="AM95" s="15">
        <f t="shared" si="58"/>
        <v>0</v>
      </c>
      <c r="AN95" s="2"/>
      <c r="AO95" s="2"/>
      <c r="AP95" s="2"/>
      <c r="AQ95" s="2"/>
      <c r="AR95" s="2"/>
      <c r="AS95" s="2"/>
      <c r="AT95" s="2"/>
      <c r="AU95" s="2"/>
      <c r="AV95" s="2">
        <f t="shared" si="59"/>
        <v>0</v>
      </c>
      <c r="AW95" s="21"/>
      <c r="AX95" s="21"/>
      <c r="AY95" s="2"/>
      <c r="AZ95" s="2">
        <f t="shared" si="60"/>
        <v>0</v>
      </c>
      <c r="BA95" s="2">
        <f t="shared" si="61"/>
        <v>0</v>
      </c>
      <c r="BB95" s="2"/>
      <c r="BC95" s="2"/>
      <c r="BD95" s="2"/>
      <c r="BE95" s="2"/>
      <c r="BF95" s="2"/>
      <c r="BG95" s="2"/>
      <c r="BH95" s="8">
        <f t="shared" si="62"/>
        <v>0</v>
      </c>
      <c r="BI95" s="22">
        <f t="shared" si="63"/>
        <v>0</v>
      </c>
    </row>
    <row r="96" spans="1:61" s="23" customFormat="1" ht="23.1" customHeight="1" x14ac:dyDescent="0.35">
      <c r="A96" s="3">
        <v>43</v>
      </c>
      <c r="B96" s="4" t="s">
        <v>108</v>
      </c>
      <c r="C96" s="25" t="s">
        <v>81</v>
      </c>
      <c r="D96" s="2">
        <v>19744</v>
      </c>
      <c r="E96" s="2">
        <v>790</v>
      </c>
      <c r="F96" s="2">
        <f t="shared" si="41"/>
        <v>20534</v>
      </c>
      <c r="G96" s="2">
        <v>914</v>
      </c>
      <c r="H96" s="2">
        <v>0</v>
      </c>
      <c r="I96" s="2">
        <f t="shared" si="42"/>
        <v>21448</v>
      </c>
      <c r="J96" s="2">
        <f t="shared" si="43"/>
        <v>21448</v>
      </c>
      <c r="K96" s="111">
        <f t="shared" si="44"/>
        <v>0</v>
      </c>
      <c r="L96" s="6">
        <v>0</v>
      </c>
      <c r="M96" s="6">
        <v>0</v>
      </c>
      <c r="N96" s="6">
        <v>0</v>
      </c>
      <c r="O96" s="2">
        <f t="shared" si="45"/>
        <v>21448</v>
      </c>
      <c r="P96" s="7">
        <v>0</v>
      </c>
      <c r="Q96" s="2">
        <f t="shared" si="46"/>
        <v>4095.0599999999995</v>
      </c>
      <c r="R96" s="2">
        <f t="shared" si="47"/>
        <v>4746.62</v>
      </c>
      <c r="S96" s="2">
        <f t="shared" si="48"/>
        <v>536.20000000000005</v>
      </c>
      <c r="T96" s="8">
        <f t="shared" si="49"/>
        <v>4045.94</v>
      </c>
      <c r="U96" s="9">
        <f t="shared" si="50"/>
        <v>13423.82</v>
      </c>
      <c r="V96" s="10">
        <f t="shared" si="51"/>
        <v>4012</v>
      </c>
      <c r="W96" s="11">
        <f t="shared" si="52"/>
        <v>4012.1800000000003</v>
      </c>
      <c r="X96" s="12"/>
      <c r="Y96" s="12"/>
      <c r="Z96" s="13">
        <f t="shared" ref="Z96" si="69">ROUND(V96+W96,2)</f>
        <v>8024.18</v>
      </c>
      <c r="AA96" s="3">
        <v>43</v>
      </c>
      <c r="AB96" s="14">
        <f t="shared" si="53"/>
        <v>2573.7599999999998</v>
      </c>
      <c r="AC96" s="15">
        <v>0</v>
      </c>
      <c r="AD96" s="16">
        <v>100</v>
      </c>
      <c r="AE96" s="2">
        <f t="shared" si="54"/>
        <v>536.20000000000005</v>
      </c>
      <c r="AF96" s="17">
        <v>200</v>
      </c>
      <c r="AG96" s="18">
        <f t="shared" si="55"/>
        <v>8024.18</v>
      </c>
      <c r="AH96" s="19">
        <f t="shared" si="56"/>
        <v>4012.09</v>
      </c>
      <c r="AI96" s="3">
        <v>43</v>
      </c>
      <c r="AJ96" s="4" t="s">
        <v>108</v>
      </c>
      <c r="AK96" s="25" t="s">
        <v>81</v>
      </c>
      <c r="AL96" s="7">
        <f t="shared" si="57"/>
        <v>0</v>
      </c>
      <c r="AM96" s="15">
        <f t="shared" si="58"/>
        <v>1930.32</v>
      </c>
      <c r="AN96" s="2">
        <v>2164.7399999999998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/>
      <c r="AU96" s="2">
        <v>0</v>
      </c>
      <c r="AV96" s="2">
        <f t="shared" si="59"/>
        <v>4095.0599999999995</v>
      </c>
      <c r="AW96" s="21">
        <v>200</v>
      </c>
      <c r="AX96" s="21"/>
      <c r="AY96" s="2">
        <v>4546.62</v>
      </c>
      <c r="AZ96" s="2">
        <f t="shared" si="60"/>
        <v>4746.62</v>
      </c>
      <c r="BA96" s="2">
        <f t="shared" si="61"/>
        <v>536.20000000000005</v>
      </c>
      <c r="BB96" s="2">
        <v>0</v>
      </c>
      <c r="BC96" s="2">
        <v>3945.94</v>
      </c>
      <c r="BD96" s="2">
        <v>0</v>
      </c>
      <c r="BE96" s="2">
        <v>100</v>
      </c>
      <c r="BF96" s="2">
        <v>0</v>
      </c>
      <c r="BG96" s="2">
        <v>0</v>
      </c>
      <c r="BH96" s="8">
        <f t="shared" si="62"/>
        <v>4045.94</v>
      </c>
      <c r="BI96" s="22">
        <f t="shared" si="63"/>
        <v>13423.820000000002</v>
      </c>
    </row>
    <row r="97" spans="1:61" s="23" customFormat="1" ht="23.1" customHeight="1" x14ac:dyDescent="0.35">
      <c r="A97" s="3"/>
      <c r="B97" s="4"/>
      <c r="C97" s="32"/>
      <c r="D97" s="2"/>
      <c r="E97" s="2"/>
      <c r="F97" s="2">
        <f t="shared" si="41"/>
        <v>0</v>
      </c>
      <c r="G97" s="2"/>
      <c r="H97" s="2"/>
      <c r="I97" s="2">
        <f t="shared" si="42"/>
        <v>0</v>
      </c>
      <c r="J97" s="2">
        <f t="shared" si="43"/>
        <v>0</v>
      </c>
      <c r="K97" s="111">
        <f t="shared" si="44"/>
        <v>0</v>
      </c>
      <c r="L97" s="6"/>
      <c r="M97" s="6"/>
      <c r="N97" s="6"/>
      <c r="O97" s="2">
        <f t="shared" si="45"/>
        <v>0</v>
      </c>
      <c r="P97" s="162" t="s">
        <v>1</v>
      </c>
      <c r="Q97" s="2">
        <f t="shared" si="46"/>
        <v>0</v>
      </c>
      <c r="R97" s="2">
        <f t="shared" si="47"/>
        <v>0</v>
      </c>
      <c r="S97" s="2">
        <f t="shared" si="48"/>
        <v>0</v>
      </c>
      <c r="T97" s="8">
        <f t="shared" si="49"/>
        <v>0</v>
      </c>
      <c r="U97" s="9"/>
      <c r="V97" s="10"/>
      <c r="W97" s="11">
        <f t="shared" si="52"/>
        <v>0</v>
      </c>
      <c r="X97" s="12"/>
      <c r="Y97" s="12"/>
      <c r="Z97" s="13"/>
      <c r="AA97" s="3"/>
      <c r="AB97" s="14">
        <f t="shared" si="53"/>
        <v>0</v>
      </c>
      <c r="AC97" s="2"/>
      <c r="AD97" s="16"/>
      <c r="AE97" s="2">
        <f t="shared" si="54"/>
        <v>0</v>
      </c>
      <c r="AF97" s="27"/>
      <c r="AG97" s="18">
        <f t="shared" si="55"/>
        <v>0</v>
      </c>
      <c r="AH97" s="19">
        <f t="shared" si="56"/>
        <v>0</v>
      </c>
      <c r="AI97" s="3"/>
      <c r="AJ97" s="4"/>
      <c r="AK97" s="32"/>
      <c r="AL97" s="7" t="str">
        <f t="shared" si="57"/>
        <v xml:space="preserve"> </v>
      </c>
      <c r="AM97" s="15">
        <f t="shared" si="58"/>
        <v>0</v>
      </c>
      <c r="AN97" s="2"/>
      <c r="AO97" s="2"/>
      <c r="AP97" s="2"/>
      <c r="AQ97" s="2"/>
      <c r="AR97" s="2"/>
      <c r="AS97" s="2"/>
      <c r="AT97" s="2"/>
      <c r="AU97" s="2"/>
      <c r="AV97" s="2">
        <f t="shared" si="59"/>
        <v>0</v>
      </c>
      <c r="AW97" s="21"/>
      <c r="AX97" s="21"/>
      <c r="AY97" s="37"/>
      <c r="AZ97" s="2">
        <f t="shared" si="60"/>
        <v>0</v>
      </c>
      <c r="BA97" s="2">
        <f t="shared" si="61"/>
        <v>0</v>
      </c>
      <c r="BB97" s="2"/>
      <c r="BC97" s="2"/>
      <c r="BD97" s="2"/>
      <c r="BE97" s="2"/>
      <c r="BF97" s="2"/>
      <c r="BG97" s="2"/>
      <c r="BH97" s="8">
        <f t="shared" si="62"/>
        <v>0</v>
      </c>
      <c r="BI97" s="22"/>
    </row>
    <row r="98" spans="1:61" s="23" customFormat="1" ht="23.1" customHeight="1" x14ac:dyDescent="0.35">
      <c r="A98" s="3">
        <v>44</v>
      </c>
      <c r="B98" s="4" t="s">
        <v>59</v>
      </c>
      <c r="C98" s="5" t="s">
        <v>27</v>
      </c>
      <c r="D98" s="2">
        <v>48779</v>
      </c>
      <c r="E98" s="2">
        <v>2387</v>
      </c>
      <c r="F98" s="2">
        <f t="shared" si="41"/>
        <v>51166</v>
      </c>
      <c r="G98" s="2">
        <v>2290</v>
      </c>
      <c r="H98" s="2">
        <v>0</v>
      </c>
      <c r="I98" s="2">
        <f t="shared" si="42"/>
        <v>53456</v>
      </c>
      <c r="J98" s="2">
        <f t="shared" si="43"/>
        <v>53456</v>
      </c>
      <c r="K98" s="111">
        <f t="shared" si="44"/>
        <v>0</v>
      </c>
      <c r="L98" s="6">
        <v>0</v>
      </c>
      <c r="M98" s="6">
        <v>0</v>
      </c>
      <c r="N98" s="6">
        <v>0</v>
      </c>
      <c r="O98" s="2">
        <f t="shared" si="45"/>
        <v>53456</v>
      </c>
      <c r="P98" s="7">
        <v>4911.91</v>
      </c>
      <c r="Q98" s="2">
        <f t="shared" si="46"/>
        <v>4811.04</v>
      </c>
      <c r="R98" s="2">
        <f t="shared" si="47"/>
        <v>200</v>
      </c>
      <c r="S98" s="2">
        <f t="shared" si="48"/>
        <v>1336.4</v>
      </c>
      <c r="T98" s="8">
        <f t="shared" si="49"/>
        <v>4134</v>
      </c>
      <c r="U98" s="9">
        <f t="shared" si="50"/>
        <v>15393.35</v>
      </c>
      <c r="V98" s="10">
        <f t="shared" si="51"/>
        <v>19031</v>
      </c>
      <c r="W98" s="11">
        <f t="shared" si="52"/>
        <v>19031.650000000001</v>
      </c>
      <c r="X98" s="12"/>
      <c r="Y98" s="12"/>
      <c r="Z98" s="13">
        <f t="shared" ref="Z98" si="70">ROUND(V98+W98,2)</f>
        <v>38062.65</v>
      </c>
      <c r="AA98" s="3">
        <v>44</v>
      </c>
      <c r="AB98" s="14">
        <f t="shared" si="53"/>
        <v>6414.7199999999993</v>
      </c>
      <c r="AC98" s="15">
        <v>0</v>
      </c>
      <c r="AD98" s="2">
        <v>100</v>
      </c>
      <c r="AE98" s="2">
        <f t="shared" si="54"/>
        <v>1336.4</v>
      </c>
      <c r="AF98" s="17">
        <v>200</v>
      </c>
      <c r="AG98" s="18">
        <f t="shared" si="55"/>
        <v>38062.65</v>
      </c>
      <c r="AH98" s="19">
        <f t="shared" si="56"/>
        <v>19031.325000000001</v>
      </c>
      <c r="AI98" s="3">
        <v>44</v>
      </c>
      <c r="AJ98" s="4" t="s">
        <v>59</v>
      </c>
      <c r="AK98" s="5" t="s">
        <v>27</v>
      </c>
      <c r="AL98" s="7">
        <f t="shared" si="57"/>
        <v>4911.91</v>
      </c>
      <c r="AM98" s="15">
        <f t="shared" si="58"/>
        <v>4811.04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f t="shared" si="59"/>
        <v>4811.04</v>
      </c>
      <c r="AW98" s="21">
        <v>200</v>
      </c>
      <c r="AX98" s="21"/>
      <c r="AY98" s="2">
        <v>0</v>
      </c>
      <c r="AZ98" s="2">
        <f t="shared" si="60"/>
        <v>200</v>
      </c>
      <c r="BA98" s="2">
        <f t="shared" si="61"/>
        <v>1336.4</v>
      </c>
      <c r="BB98" s="2">
        <v>0</v>
      </c>
      <c r="BC98" s="2">
        <v>0</v>
      </c>
      <c r="BD98" s="2">
        <v>4034</v>
      </c>
      <c r="BE98" s="2">
        <v>100</v>
      </c>
      <c r="BF98" s="2">
        <v>0</v>
      </c>
      <c r="BG98" s="2">
        <v>0</v>
      </c>
      <c r="BH98" s="8">
        <f t="shared" si="62"/>
        <v>4134</v>
      </c>
      <c r="BI98" s="22">
        <f t="shared" si="63"/>
        <v>15393.35</v>
      </c>
    </row>
    <row r="99" spans="1:61" s="23" customFormat="1" ht="23.1" customHeight="1" x14ac:dyDescent="0.35">
      <c r="A99" s="3"/>
      <c r="B99" s="24"/>
      <c r="C99" s="25" t="s">
        <v>40</v>
      </c>
      <c r="D99" s="2"/>
      <c r="E99" s="2"/>
      <c r="F99" s="2">
        <f t="shared" si="41"/>
        <v>0</v>
      </c>
      <c r="G99" s="2"/>
      <c r="H99" s="2"/>
      <c r="I99" s="2">
        <f t="shared" si="42"/>
        <v>0</v>
      </c>
      <c r="J99" s="2">
        <f t="shared" si="43"/>
        <v>0</v>
      </c>
      <c r="K99" s="111">
        <f t="shared" si="44"/>
        <v>0</v>
      </c>
      <c r="L99" s="6"/>
      <c r="M99" s="6"/>
      <c r="N99" s="6"/>
      <c r="O99" s="2">
        <f t="shared" si="45"/>
        <v>0</v>
      </c>
      <c r="P99" s="7"/>
      <c r="Q99" s="2">
        <f t="shared" si="46"/>
        <v>0</v>
      </c>
      <c r="R99" s="2">
        <f t="shared" si="47"/>
        <v>0</v>
      </c>
      <c r="S99" s="2">
        <f t="shared" si="48"/>
        <v>0</v>
      </c>
      <c r="T99" s="8">
        <f t="shared" si="49"/>
        <v>0</v>
      </c>
      <c r="U99" s="9">
        <f t="shared" si="50"/>
        <v>0</v>
      </c>
      <c r="V99" s="10">
        <f t="shared" si="51"/>
        <v>0</v>
      </c>
      <c r="W99" s="11">
        <f t="shared" si="52"/>
        <v>0</v>
      </c>
      <c r="X99" s="12"/>
      <c r="Y99" s="12"/>
      <c r="Z99" s="13"/>
      <c r="AA99" s="3"/>
      <c r="AB99" s="14">
        <f t="shared" si="53"/>
        <v>0</v>
      </c>
      <c r="AC99" s="2"/>
      <c r="AD99" s="2">
        <f>J99*1%</f>
        <v>0</v>
      </c>
      <c r="AE99" s="2">
        <f t="shared" si="54"/>
        <v>0</v>
      </c>
      <c r="AF99" s="27"/>
      <c r="AG99" s="18">
        <f t="shared" si="55"/>
        <v>0</v>
      </c>
      <c r="AH99" s="19">
        <f t="shared" si="56"/>
        <v>0</v>
      </c>
      <c r="AI99" s="3"/>
      <c r="AJ99" s="24"/>
      <c r="AK99" s="25" t="s">
        <v>40</v>
      </c>
      <c r="AL99" s="7">
        <f t="shared" si="57"/>
        <v>0</v>
      </c>
      <c r="AM99" s="15">
        <f t="shared" si="58"/>
        <v>0</v>
      </c>
      <c r="AN99" s="2"/>
      <c r="AO99" s="2"/>
      <c r="AP99" s="2"/>
      <c r="AQ99" s="2"/>
      <c r="AR99" s="2"/>
      <c r="AS99" s="2"/>
      <c r="AT99" s="2"/>
      <c r="AU99" s="2"/>
      <c r="AV99" s="2">
        <f t="shared" si="59"/>
        <v>0</v>
      </c>
      <c r="AW99" s="21"/>
      <c r="AX99" s="21"/>
      <c r="AY99" s="2"/>
      <c r="AZ99" s="2">
        <f t="shared" si="60"/>
        <v>0</v>
      </c>
      <c r="BA99" s="2">
        <f t="shared" si="61"/>
        <v>0</v>
      </c>
      <c r="BB99" s="2"/>
      <c r="BC99" s="2"/>
      <c r="BD99" s="2"/>
      <c r="BE99" s="2"/>
      <c r="BF99" s="2"/>
      <c r="BG99" s="2"/>
      <c r="BH99" s="8">
        <f t="shared" si="62"/>
        <v>0</v>
      </c>
      <c r="BI99" s="22">
        <f t="shared" si="63"/>
        <v>0</v>
      </c>
    </row>
    <row r="100" spans="1:61" s="23" customFormat="1" ht="23.1" customHeight="1" x14ac:dyDescent="0.35">
      <c r="A100" s="3">
        <v>45</v>
      </c>
      <c r="B100" s="4" t="s">
        <v>60</v>
      </c>
      <c r="C100" s="25" t="s">
        <v>115</v>
      </c>
      <c r="D100" s="2">
        <v>46725</v>
      </c>
      <c r="E100" s="2">
        <v>2290</v>
      </c>
      <c r="F100" s="2">
        <f t="shared" si="41"/>
        <v>49015</v>
      </c>
      <c r="G100" s="2">
        <v>2289</v>
      </c>
      <c r="H100" s="2">
        <v>0</v>
      </c>
      <c r="I100" s="2">
        <f t="shared" si="42"/>
        <v>51304</v>
      </c>
      <c r="J100" s="2">
        <f>I100</f>
        <v>51304</v>
      </c>
      <c r="K100" s="111">
        <f t="shared" si="44"/>
        <v>0</v>
      </c>
      <c r="L100" s="6">
        <v>0</v>
      </c>
      <c r="M100" s="6">
        <v>0</v>
      </c>
      <c r="N100" s="6">
        <v>0</v>
      </c>
      <c r="O100" s="2">
        <f t="shared" si="45"/>
        <v>51304</v>
      </c>
      <c r="P100" s="7">
        <v>4459.28</v>
      </c>
      <c r="Q100" s="2">
        <f t="shared" si="46"/>
        <v>4617.3599999999997</v>
      </c>
      <c r="R100" s="2">
        <f t="shared" si="47"/>
        <v>200</v>
      </c>
      <c r="S100" s="2">
        <f t="shared" si="48"/>
        <v>1282.5999999999999</v>
      </c>
      <c r="T100" s="8">
        <f t="shared" si="49"/>
        <v>200</v>
      </c>
      <c r="U100" s="9">
        <f t="shared" si="50"/>
        <v>10759.24</v>
      </c>
      <c r="V100" s="10">
        <f t="shared" si="51"/>
        <v>20272</v>
      </c>
      <c r="W100" s="11">
        <f t="shared" si="52"/>
        <v>20272.760000000002</v>
      </c>
      <c r="X100" s="12"/>
      <c r="Y100" s="12"/>
      <c r="Z100" s="13">
        <f t="shared" ref="Z100" si="71">ROUND(V100+W100,2)</f>
        <v>40544.76</v>
      </c>
      <c r="AA100" s="3">
        <v>45</v>
      </c>
      <c r="AB100" s="14">
        <f t="shared" si="53"/>
        <v>6156.48</v>
      </c>
      <c r="AC100" s="15">
        <v>0</v>
      </c>
      <c r="AD100" s="16">
        <v>100</v>
      </c>
      <c r="AE100" s="2">
        <f t="shared" si="54"/>
        <v>1282.5999999999999</v>
      </c>
      <c r="AF100" s="17">
        <v>200</v>
      </c>
      <c r="AG100" s="18">
        <f t="shared" si="55"/>
        <v>40544.76</v>
      </c>
      <c r="AH100" s="19">
        <f t="shared" si="56"/>
        <v>20272.38</v>
      </c>
      <c r="AI100" s="3">
        <v>45</v>
      </c>
      <c r="AJ100" s="4" t="s">
        <v>60</v>
      </c>
      <c r="AK100" s="25" t="s">
        <v>115</v>
      </c>
      <c r="AL100" s="7">
        <f t="shared" si="57"/>
        <v>4459.28</v>
      </c>
      <c r="AM100" s="15">
        <f t="shared" si="58"/>
        <v>4617.3599999999997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/>
      <c r="AU100" s="2">
        <v>0</v>
      </c>
      <c r="AV100" s="2">
        <f t="shared" si="59"/>
        <v>4617.3599999999997</v>
      </c>
      <c r="AW100" s="21">
        <v>200</v>
      </c>
      <c r="AX100" s="21"/>
      <c r="AY100" s="2">
        <v>0</v>
      </c>
      <c r="AZ100" s="2">
        <f t="shared" si="60"/>
        <v>200</v>
      </c>
      <c r="BA100" s="2">
        <f t="shared" si="61"/>
        <v>1282.5999999999999</v>
      </c>
      <c r="BB100" s="2">
        <v>0</v>
      </c>
      <c r="BC100" s="2">
        <v>0</v>
      </c>
      <c r="BD100" s="2">
        <v>100</v>
      </c>
      <c r="BE100" s="2">
        <v>100</v>
      </c>
      <c r="BF100" s="2">
        <v>0</v>
      </c>
      <c r="BG100" s="2">
        <v>0</v>
      </c>
      <c r="BH100" s="8">
        <f t="shared" si="62"/>
        <v>200</v>
      </c>
      <c r="BI100" s="22">
        <f t="shared" si="63"/>
        <v>10759.24</v>
      </c>
    </row>
    <row r="101" spans="1:61" s="23" customFormat="1" ht="23.1" customHeight="1" x14ac:dyDescent="0.35">
      <c r="A101" s="30"/>
      <c r="B101" s="28"/>
      <c r="C101" s="25"/>
      <c r="D101" s="2"/>
      <c r="E101" s="2"/>
      <c r="F101" s="2">
        <f t="shared" si="41"/>
        <v>0</v>
      </c>
      <c r="G101" s="2"/>
      <c r="H101" s="2"/>
      <c r="I101" s="2">
        <f t="shared" si="42"/>
        <v>0</v>
      </c>
      <c r="J101" s="2">
        <f t="shared" si="43"/>
        <v>0</v>
      </c>
      <c r="K101" s="111">
        <f t="shared" si="44"/>
        <v>0</v>
      </c>
      <c r="L101" s="6"/>
      <c r="M101" s="6"/>
      <c r="N101" s="6"/>
      <c r="O101" s="2">
        <f t="shared" si="45"/>
        <v>0</v>
      </c>
      <c r="P101" s="7"/>
      <c r="Q101" s="2">
        <f t="shared" si="46"/>
        <v>0</v>
      </c>
      <c r="R101" s="2">
        <f t="shared" si="47"/>
        <v>0</v>
      </c>
      <c r="S101" s="2">
        <f t="shared" si="48"/>
        <v>0</v>
      </c>
      <c r="T101" s="8">
        <f t="shared" si="49"/>
        <v>0</v>
      </c>
      <c r="U101" s="9">
        <f t="shared" si="50"/>
        <v>0</v>
      </c>
      <c r="V101" s="10">
        <f t="shared" si="51"/>
        <v>0</v>
      </c>
      <c r="W101" s="11">
        <f t="shared" si="52"/>
        <v>0</v>
      </c>
      <c r="X101" s="12"/>
      <c r="Y101" s="12"/>
      <c r="Z101" s="13"/>
      <c r="AA101" s="30"/>
      <c r="AB101" s="14">
        <f t="shared" si="53"/>
        <v>0</v>
      </c>
      <c r="AC101" s="2"/>
      <c r="AD101" s="33"/>
      <c r="AE101" s="2">
        <f t="shared" si="54"/>
        <v>0</v>
      </c>
      <c r="AF101" s="27"/>
      <c r="AG101" s="18">
        <f t="shared" si="55"/>
        <v>0</v>
      </c>
      <c r="AH101" s="19">
        <f t="shared" si="56"/>
        <v>0</v>
      </c>
      <c r="AI101" s="30"/>
      <c r="AJ101" s="28"/>
      <c r="AK101" s="25"/>
      <c r="AL101" s="7">
        <f t="shared" si="57"/>
        <v>0</v>
      </c>
      <c r="AM101" s="15">
        <f t="shared" si="58"/>
        <v>0</v>
      </c>
      <c r="AN101" s="2"/>
      <c r="AO101" s="2"/>
      <c r="AP101" s="2"/>
      <c r="AQ101" s="2"/>
      <c r="AR101" s="2"/>
      <c r="AS101" s="2"/>
      <c r="AT101" s="2"/>
      <c r="AU101" s="2"/>
      <c r="AV101" s="2">
        <f t="shared" si="59"/>
        <v>0</v>
      </c>
      <c r="AW101" s="21"/>
      <c r="AX101" s="21"/>
      <c r="AY101" s="2"/>
      <c r="AZ101" s="2">
        <f t="shared" si="60"/>
        <v>0</v>
      </c>
      <c r="BA101" s="2">
        <f t="shared" si="61"/>
        <v>0</v>
      </c>
      <c r="BB101" s="2"/>
      <c r="BC101" s="2"/>
      <c r="BD101" s="2"/>
      <c r="BE101" s="2"/>
      <c r="BF101" s="2"/>
      <c r="BG101" s="2"/>
      <c r="BH101" s="8">
        <f t="shared" si="62"/>
        <v>0</v>
      </c>
      <c r="BI101" s="22">
        <f t="shared" si="63"/>
        <v>0</v>
      </c>
    </row>
    <row r="102" spans="1:61" s="29" customFormat="1" ht="23.1" customHeight="1" x14ac:dyDescent="0.35">
      <c r="A102" s="3">
        <v>46</v>
      </c>
      <c r="B102" s="4" t="s">
        <v>61</v>
      </c>
      <c r="C102" s="25" t="s">
        <v>80</v>
      </c>
      <c r="D102" s="2">
        <v>33843</v>
      </c>
      <c r="E102" s="2">
        <v>1591</v>
      </c>
      <c r="F102" s="2">
        <f t="shared" si="41"/>
        <v>35434</v>
      </c>
      <c r="G102" s="2">
        <v>1590</v>
      </c>
      <c r="H102" s="2">
        <v>0</v>
      </c>
      <c r="I102" s="2">
        <f t="shared" si="42"/>
        <v>37024</v>
      </c>
      <c r="J102" s="2">
        <f t="shared" si="43"/>
        <v>37024</v>
      </c>
      <c r="K102" s="111">
        <f t="shared" si="44"/>
        <v>0</v>
      </c>
      <c r="L102" s="6">
        <v>0</v>
      </c>
      <c r="M102" s="6">
        <v>0</v>
      </c>
      <c r="N102" s="6">
        <v>0</v>
      </c>
      <c r="O102" s="2">
        <f t="shared" si="45"/>
        <v>37024</v>
      </c>
      <c r="P102" s="7">
        <v>1759.94</v>
      </c>
      <c r="Q102" s="2">
        <f t="shared" si="46"/>
        <v>3332.16</v>
      </c>
      <c r="R102" s="2">
        <f t="shared" si="47"/>
        <v>200</v>
      </c>
      <c r="S102" s="2">
        <f t="shared" si="48"/>
        <v>925.6</v>
      </c>
      <c r="T102" s="8">
        <f t="shared" si="49"/>
        <v>200</v>
      </c>
      <c r="U102" s="9">
        <f t="shared" si="50"/>
        <v>6417.7</v>
      </c>
      <c r="V102" s="10">
        <f t="shared" si="51"/>
        <v>15303</v>
      </c>
      <c r="W102" s="11">
        <f t="shared" si="52"/>
        <v>15303.3</v>
      </c>
      <c r="X102" s="12"/>
      <c r="Y102" s="12"/>
      <c r="Z102" s="13">
        <f t="shared" ref="Z102" si="72">ROUND(V102+W102,2)</f>
        <v>30606.3</v>
      </c>
      <c r="AA102" s="3">
        <v>46</v>
      </c>
      <c r="AB102" s="14">
        <f t="shared" si="53"/>
        <v>4442.88</v>
      </c>
      <c r="AC102" s="15">
        <v>0</v>
      </c>
      <c r="AD102" s="16">
        <v>100</v>
      </c>
      <c r="AE102" s="2">
        <f t="shared" si="54"/>
        <v>925.6</v>
      </c>
      <c r="AF102" s="17">
        <v>200</v>
      </c>
      <c r="AG102" s="18">
        <f t="shared" si="55"/>
        <v>30606.3</v>
      </c>
      <c r="AH102" s="19">
        <f t="shared" si="56"/>
        <v>15303.15</v>
      </c>
      <c r="AI102" s="3">
        <v>46</v>
      </c>
      <c r="AJ102" s="4" t="s">
        <v>61</v>
      </c>
      <c r="AK102" s="25" t="s">
        <v>80</v>
      </c>
      <c r="AL102" s="7">
        <f t="shared" si="57"/>
        <v>1759.94</v>
      </c>
      <c r="AM102" s="15">
        <f t="shared" si="58"/>
        <v>3332.16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/>
      <c r="AU102" s="2">
        <v>0</v>
      </c>
      <c r="AV102" s="2">
        <f t="shared" si="59"/>
        <v>3332.16</v>
      </c>
      <c r="AW102" s="21">
        <v>200</v>
      </c>
      <c r="AX102" s="21"/>
      <c r="AY102" s="2">
        <v>0</v>
      </c>
      <c r="AZ102" s="2">
        <f t="shared" si="60"/>
        <v>200</v>
      </c>
      <c r="BA102" s="2">
        <f t="shared" si="61"/>
        <v>925.6</v>
      </c>
      <c r="BB102" s="2"/>
      <c r="BC102" s="2">
        <v>0</v>
      </c>
      <c r="BD102" s="2">
        <v>100</v>
      </c>
      <c r="BE102" s="2">
        <v>100</v>
      </c>
      <c r="BF102" s="2"/>
      <c r="BG102" s="2">
        <v>0</v>
      </c>
      <c r="BH102" s="8">
        <f t="shared" si="62"/>
        <v>200</v>
      </c>
      <c r="BI102" s="22">
        <f t="shared" si="63"/>
        <v>6417.7000000000007</v>
      </c>
    </row>
    <row r="103" spans="1:61" s="29" customFormat="1" ht="23.1" customHeight="1" x14ac:dyDescent="0.35">
      <c r="A103" s="3"/>
      <c r="B103" s="31"/>
      <c r="C103" s="32"/>
      <c r="D103" s="2"/>
      <c r="E103" s="2"/>
      <c r="F103" s="2">
        <f t="shared" si="41"/>
        <v>0</v>
      </c>
      <c r="G103" s="2"/>
      <c r="H103" s="2"/>
      <c r="I103" s="2">
        <f t="shared" si="42"/>
        <v>0</v>
      </c>
      <c r="J103" s="2">
        <f t="shared" si="43"/>
        <v>0</v>
      </c>
      <c r="K103" s="111">
        <f t="shared" si="44"/>
        <v>0</v>
      </c>
      <c r="L103" s="6"/>
      <c r="M103" s="6"/>
      <c r="N103" s="6"/>
      <c r="O103" s="2">
        <f t="shared" si="45"/>
        <v>0</v>
      </c>
      <c r="P103" s="7"/>
      <c r="Q103" s="2">
        <f t="shared" si="46"/>
        <v>0</v>
      </c>
      <c r="R103" s="2">
        <f t="shared" si="47"/>
        <v>0</v>
      </c>
      <c r="S103" s="2">
        <f t="shared" si="48"/>
        <v>0</v>
      </c>
      <c r="T103" s="8">
        <f t="shared" si="49"/>
        <v>0</v>
      </c>
      <c r="U103" s="9">
        <f t="shared" si="50"/>
        <v>0</v>
      </c>
      <c r="V103" s="10">
        <f t="shared" si="51"/>
        <v>0</v>
      </c>
      <c r="W103" s="11">
        <f t="shared" si="52"/>
        <v>0</v>
      </c>
      <c r="X103" s="12"/>
      <c r="Y103" s="12"/>
      <c r="Z103" s="13"/>
      <c r="AA103" s="3"/>
      <c r="AB103" s="14">
        <f t="shared" si="53"/>
        <v>0</v>
      </c>
      <c r="AC103" s="2"/>
      <c r="AD103" s="33"/>
      <c r="AE103" s="2">
        <f t="shared" si="54"/>
        <v>0</v>
      </c>
      <c r="AF103" s="27"/>
      <c r="AG103" s="18">
        <f t="shared" si="55"/>
        <v>0</v>
      </c>
      <c r="AH103" s="19">
        <f t="shared" si="56"/>
        <v>0</v>
      </c>
      <c r="AI103" s="3"/>
      <c r="AJ103" s="31"/>
      <c r="AK103" s="32"/>
      <c r="AL103" s="7">
        <f t="shared" si="57"/>
        <v>0</v>
      </c>
      <c r="AM103" s="15">
        <f t="shared" si="58"/>
        <v>0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0</v>
      </c>
      <c r="AW103" s="21"/>
      <c r="AX103" s="21"/>
      <c r="AY103" s="2"/>
      <c r="AZ103" s="2">
        <f t="shared" si="60"/>
        <v>0</v>
      </c>
      <c r="BA103" s="2">
        <f t="shared" si="61"/>
        <v>0</v>
      </c>
      <c r="BB103" s="2"/>
      <c r="BC103" s="2"/>
      <c r="BD103" s="2"/>
      <c r="BE103" s="2"/>
      <c r="BF103" s="2"/>
      <c r="BG103" s="2"/>
      <c r="BH103" s="8">
        <f t="shared" si="62"/>
        <v>0</v>
      </c>
      <c r="BI103" s="22">
        <f t="shared" si="63"/>
        <v>0</v>
      </c>
    </row>
    <row r="104" spans="1:61" s="29" customFormat="1" ht="23.1" customHeight="1" x14ac:dyDescent="0.35">
      <c r="A104" s="3">
        <v>47</v>
      </c>
      <c r="B104" s="31" t="s">
        <v>140</v>
      </c>
      <c r="C104" s="32" t="s">
        <v>153</v>
      </c>
      <c r="D104" s="2">
        <v>17553</v>
      </c>
      <c r="E104" s="2">
        <v>702</v>
      </c>
      <c r="F104" s="2">
        <f t="shared" si="41"/>
        <v>18255</v>
      </c>
      <c r="G104" s="2">
        <v>702</v>
      </c>
      <c r="H104" s="2"/>
      <c r="I104" s="2">
        <f t="shared" si="42"/>
        <v>18957</v>
      </c>
      <c r="J104" s="2">
        <f t="shared" si="43"/>
        <v>18957</v>
      </c>
      <c r="K104" s="111">
        <f t="shared" si="44"/>
        <v>783.51</v>
      </c>
      <c r="L104" s="6">
        <v>1</v>
      </c>
      <c r="M104" s="6">
        <v>2</v>
      </c>
      <c r="N104" s="6">
        <v>15</v>
      </c>
      <c r="O104" s="2">
        <f t="shared" si="45"/>
        <v>18173.490000000002</v>
      </c>
      <c r="P104" s="7"/>
      <c r="Q104" s="2">
        <f t="shared" si="46"/>
        <v>1706.1299999999999</v>
      </c>
      <c r="R104" s="2">
        <f t="shared" si="47"/>
        <v>200</v>
      </c>
      <c r="S104" s="2">
        <f t="shared" si="48"/>
        <v>473.92</v>
      </c>
      <c r="T104" s="8">
        <f t="shared" si="49"/>
        <v>213.28</v>
      </c>
      <c r="U104" s="9">
        <f t="shared" si="50"/>
        <v>2593.33</v>
      </c>
      <c r="V104" s="10">
        <f t="shared" si="51"/>
        <v>7790</v>
      </c>
      <c r="W104" s="11">
        <f t="shared" si="52"/>
        <v>7790.1600000000017</v>
      </c>
      <c r="X104" s="12"/>
      <c r="Y104" s="12"/>
      <c r="Z104" s="13"/>
      <c r="AA104" s="3">
        <v>47</v>
      </c>
      <c r="AB104" s="14">
        <f t="shared" si="53"/>
        <v>2274.8399999999997</v>
      </c>
      <c r="AC104" s="15"/>
      <c r="AD104" s="16">
        <v>100</v>
      </c>
      <c r="AE104" s="2">
        <f t="shared" si="54"/>
        <v>473.93</v>
      </c>
      <c r="AF104" s="17">
        <v>200</v>
      </c>
      <c r="AG104" s="18">
        <f t="shared" si="55"/>
        <v>15580.160000000002</v>
      </c>
      <c r="AH104" s="19">
        <f t="shared" si="56"/>
        <v>7790.0800000000008</v>
      </c>
      <c r="AI104" s="3">
        <v>47</v>
      </c>
      <c r="AJ104" s="31" t="s">
        <v>140</v>
      </c>
      <c r="AK104" s="32" t="s">
        <v>153</v>
      </c>
      <c r="AL104" s="7">
        <f t="shared" si="57"/>
        <v>0</v>
      </c>
      <c r="AM104" s="15">
        <f t="shared" si="58"/>
        <v>1706.1299999999999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1706.1299999999999</v>
      </c>
      <c r="AW104" s="21">
        <v>200</v>
      </c>
      <c r="AX104" s="21"/>
      <c r="AY104" s="2"/>
      <c r="AZ104" s="2">
        <f t="shared" si="60"/>
        <v>200</v>
      </c>
      <c r="BA104" s="2">
        <f t="shared" si="61"/>
        <v>473.92</v>
      </c>
      <c r="BB104" s="2"/>
      <c r="BC104" s="2"/>
      <c r="BD104" s="2"/>
      <c r="BE104" s="2">
        <v>213.28</v>
      </c>
      <c r="BF104" s="2"/>
      <c r="BG104" s="2"/>
      <c r="BH104" s="8">
        <f t="shared" si="62"/>
        <v>213.28</v>
      </c>
      <c r="BI104" s="22">
        <f t="shared" si="63"/>
        <v>2593.33</v>
      </c>
    </row>
    <row r="105" spans="1:61" s="29" customFormat="1" ht="23.1" customHeight="1" x14ac:dyDescent="0.35">
      <c r="A105" s="3"/>
      <c r="B105" s="31"/>
      <c r="C105" s="32" t="s">
        <v>154</v>
      </c>
      <c r="D105" s="2"/>
      <c r="E105" s="2"/>
      <c r="F105" s="2">
        <f t="shared" si="41"/>
        <v>0</v>
      </c>
      <c r="G105" s="2"/>
      <c r="H105" s="2"/>
      <c r="I105" s="2">
        <f t="shared" si="42"/>
        <v>0</v>
      </c>
      <c r="J105" s="2">
        <f t="shared" si="43"/>
        <v>0</v>
      </c>
      <c r="K105" s="111">
        <f t="shared" si="44"/>
        <v>0</v>
      </c>
      <c r="L105" s="6"/>
      <c r="M105" s="6"/>
      <c r="N105" s="6"/>
      <c r="O105" s="2">
        <f t="shared" si="45"/>
        <v>0</v>
      </c>
      <c r="P105" s="7"/>
      <c r="Q105" s="2">
        <f t="shared" si="46"/>
        <v>0</v>
      </c>
      <c r="R105" s="2">
        <f t="shared" si="47"/>
        <v>0</v>
      </c>
      <c r="S105" s="2">
        <f t="shared" si="48"/>
        <v>0</v>
      </c>
      <c r="T105" s="8">
        <f t="shared" si="49"/>
        <v>0</v>
      </c>
      <c r="U105" s="9">
        <f t="shared" si="50"/>
        <v>0</v>
      </c>
      <c r="V105" s="10">
        <f t="shared" si="51"/>
        <v>0</v>
      </c>
      <c r="W105" s="11">
        <f t="shared" si="52"/>
        <v>0</v>
      </c>
      <c r="X105" s="12"/>
      <c r="Y105" s="12"/>
      <c r="Z105" s="13"/>
      <c r="AA105" s="3"/>
      <c r="AB105" s="14">
        <f t="shared" si="53"/>
        <v>0</v>
      </c>
      <c r="AC105" s="15"/>
      <c r="AD105" s="16"/>
      <c r="AE105" s="2">
        <f t="shared" si="54"/>
        <v>0</v>
      </c>
      <c r="AF105" s="27"/>
      <c r="AG105" s="18">
        <f t="shared" si="55"/>
        <v>0</v>
      </c>
      <c r="AH105" s="19">
        <f t="shared" si="56"/>
        <v>0</v>
      </c>
      <c r="AI105" s="3"/>
      <c r="AJ105" s="31"/>
      <c r="AK105" s="32" t="s">
        <v>154</v>
      </c>
      <c r="AL105" s="7">
        <f t="shared" si="57"/>
        <v>0</v>
      </c>
      <c r="AM105" s="15">
        <f t="shared" si="58"/>
        <v>0</v>
      </c>
      <c r="AN105" s="2"/>
      <c r="AO105" s="2"/>
      <c r="AP105" s="2"/>
      <c r="AQ105" s="2"/>
      <c r="AR105" s="2"/>
      <c r="AS105" s="2"/>
      <c r="AT105" s="2"/>
      <c r="AU105" s="2"/>
      <c r="AV105" s="2">
        <f t="shared" si="59"/>
        <v>0</v>
      </c>
      <c r="AW105" s="21"/>
      <c r="AX105" s="21"/>
      <c r="AY105" s="2"/>
      <c r="AZ105" s="2">
        <f t="shared" si="60"/>
        <v>0</v>
      </c>
      <c r="BA105" s="2">
        <f t="shared" si="61"/>
        <v>0</v>
      </c>
      <c r="BB105" s="2"/>
      <c r="BC105" s="2"/>
      <c r="BD105" s="2"/>
      <c r="BE105" s="2"/>
      <c r="BF105" s="2"/>
      <c r="BG105" s="2"/>
      <c r="BH105" s="8">
        <f t="shared" si="62"/>
        <v>0</v>
      </c>
      <c r="BI105" s="22">
        <f t="shared" si="63"/>
        <v>0</v>
      </c>
    </row>
    <row r="106" spans="1:61" s="29" customFormat="1" ht="23.1" customHeight="1" x14ac:dyDescent="0.35">
      <c r="A106" s="3">
        <v>48</v>
      </c>
      <c r="B106" s="28" t="s">
        <v>62</v>
      </c>
      <c r="C106" s="25" t="s">
        <v>27</v>
      </c>
      <c r="D106" s="2">
        <v>17553</v>
      </c>
      <c r="E106" s="2">
        <v>702</v>
      </c>
      <c r="F106" s="2">
        <f t="shared" si="41"/>
        <v>18255</v>
      </c>
      <c r="G106" s="2">
        <v>702</v>
      </c>
      <c r="H106" s="2">
        <v>0</v>
      </c>
      <c r="I106" s="2">
        <f t="shared" si="42"/>
        <v>18957</v>
      </c>
      <c r="J106" s="2">
        <f t="shared" si="43"/>
        <v>18957</v>
      </c>
      <c r="K106" s="111">
        <f t="shared" si="44"/>
        <v>0</v>
      </c>
      <c r="L106" s="6">
        <v>0</v>
      </c>
      <c r="M106" s="6">
        <v>0</v>
      </c>
      <c r="N106" s="6">
        <v>0</v>
      </c>
      <c r="O106" s="2">
        <f t="shared" si="45"/>
        <v>18957</v>
      </c>
      <c r="P106" s="7">
        <v>0</v>
      </c>
      <c r="Q106" s="2">
        <f t="shared" si="46"/>
        <v>1706.1299999999999</v>
      </c>
      <c r="R106" s="2">
        <f t="shared" si="47"/>
        <v>200</v>
      </c>
      <c r="S106" s="2">
        <f t="shared" si="48"/>
        <v>473.92</v>
      </c>
      <c r="T106" s="8">
        <f t="shared" si="49"/>
        <v>200</v>
      </c>
      <c r="U106" s="9">
        <f t="shared" si="50"/>
        <v>2580.0500000000002</v>
      </c>
      <c r="V106" s="10">
        <f t="shared" si="51"/>
        <v>8188</v>
      </c>
      <c r="W106" s="11">
        <f t="shared" si="52"/>
        <v>8188.9500000000007</v>
      </c>
      <c r="X106" s="12"/>
      <c r="Y106" s="12"/>
      <c r="Z106" s="13">
        <f t="shared" ref="Z106" si="73">ROUND(V106+W106,2)</f>
        <v>16376.95</v>
      </c>
      <c r="AA106" s="3">
        <v>48</v>
      </c>
      <c r="AB106" s="14">
        <f t="shared" si="53"/>
        <v>2274.8399999999997</v>
      </c>
      <c r="AC106" s="15">
        <v>0</v>
      </c>
      <c r="AD106" s="16">
        <v>100</v>
      </c>
      <c r="AE106" s="2">
        <f t="shared" si="54"/>
        <v>473.93</v>
      </c>
      <c r="AF106" s="17">
        <v>200</v>
      </c>
      <c r="AG106" s="18">
        <f t="shared" si="55"/>
        <v>16376.95</v>
      </c>
      <c r="AH106" s="19">
        <f t="shared" si="56"/>
        <v>8188.4750000000004</v>
      </c>
      <c r="AI106" s="3">
        <v>48</v>
      </c>
      <c r="AJ106" s="28" t="s">
        <v>62</v>
      </c>
      <c r="AK106" s="25" t="s">
        <v>27</v>
      </c>
      <c r="AL106" s="7">
        <f t="shared" si="57"/>
        <v>0</v>
      </c>
      <c r="AM106" s="15">
        <f t="shared" si="58"/>
        <v>1706.1299999999999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/>
      <c r="AU106" s="2">
        <v>0</v>
      </c>
      <c r="AV106" s="2">
        <f t="shared" si="59"/>
        <v>1706.1299999999999</v>
      </c>
      <c r="AW106" s="21">
        <v>200</v>
      </c>
      <c r="AX106" s="21"/>
      <c r="AY106" s="2">
        <v>0</v>
      </c>
      <c r="AZ106" s="2">
        <f t="shared" si="60"/>
        <v>200</v>
      </c>
      <c r="BA106" s="2">
        <f t="shared" si="61"/>
        <v>473.92</v>
      </c>
      <c r="BB106" s="2"/>
      <c r="BC106" s="2">
        <v>0</v>
      </c>
      <c r="BD106" s="2">
        <v>100</v>
      </c>
      <c r="BE106" s="2">
        <v>100</v>
      </c>
      <c r="BF106" s="2"/>
      <c r="BG106" s="2">
        <v>0</v>
      </c>
      <c r="BH106" s="8">
        <f t="shared" si="62"/>
        <v>200</v>
      </c>
      <c r="BI106" s="22">
        <f t="shared" si="63"/>
        <v>2580.0499999999997</v>
      </c>
    </row>
    <row r="107" spans="1:61" s="29" customFormat="1" ht="23.1" customHeight="1" x14ac:dyDescent="0.35">
      <c r="A107" s="30"/>
      <c r="B107" s="31"/>
      <c r="C107" s="32" t="s">
        <v>28</v>
      </c>
      <c r="D107" s="2"/>
      <c r="E107" s="2"/>
      <c r="F107" s="2">
        <f t="shared" si="41"/>
        <v>0</v>
      </c>
      <c r="G107" s="2"/>
      <c r="H107" s="2"/>
      <c r="I107" s="2">
        <f t="shared" si="42"/>
        <v>0</v>
      </c>
      <c r="J107" s="2">
        <f t="shared" si="43"/>
        <v>0</v>
      </c>
      <c r="K107" s="111">
        <f t="shared" si="44"/>
        <v>0</v>
      </c>
      <c r="L107" s="6"/>
      <c r="M107" s="6"/>
      <c r="N107" s="6"/>
      <c r="O107" s="2">
        <f t="shared" si="45"/>
        <v>0</v>
      </c>
      <c r="P107" s="7"/>
      <c r="Q107" s="2">
        <f t="shared" si="46"/>
        <v>0</v>
      </c>
      <c r="R107" s="2">
        <f t="shared" si="47"/>
        <v>0</v>
      </c>
      <c r="S107" s="2">
        <f t="shared" si="48"/>
        <v>0</v>
      </c>
      <c r="T107" s="8">
        <f t="shared" si="49"/>
        <v>0</v>
      </c>
      <c r="U107" s="9">
        <f t="shared" si="50"/>
        <v>0</v>
      </c>
      <c r="V107" s="10">
        <f t="shared" si="51"/>
        <v>0</v>
      </c>
      <c r="W107" s="11">
        <f t="shared" si="52"/>
        <v>0</v>
      </c>
      <c r="X107" s="12"/>
      <c r="Y107" s="12"/>
      <c r="Z107" s="13"/>
      <c r="AA107" s="30"/>
      <c r="AB107" s="14">
        <f t="shared" si="53"/>
        <v>0</v>
      </c>
      <c r="AC107" s="2"/>
      <c r="AD107" s="16"/>
      <c r="AE107" s="2">
        <f t="shared" si="54"/>
        <v>0</v>
      </c>
      <c r="AF107" s="27"/>
      <c r="AG107" s="18">
        <f t="shared" si="55"/>
        <v>0</v>
      </c>
      <c r="AH107" s="19">
        <f t="shared" si="56"/>
        <v>0</v>
      </c>
      <c r="AI107" s="30"/>
      <c r="AJ107" s="31"/>
      <c r="AK107" s="32" t="s">
        <v>28</v>
      </c>
      <c r="AL107" s="7">
        <f t="shared" si="57"/>
        <v>0</v>
      </c>
      <c r="AM107" s="15">
        <f t="shared" si="58"/>
        <v>0</v>
      </c>
      <c r="AN107" s="2"/>
      <c r="AO107" s="2"/>
      <c r="AP107" s="2"/>
      <c r="AQ107" s="2"/>
      <c r="AR107" s="2"/>
      <c r="AS107" s="2"/>
      <c r="AT107" s="2"/>
      <c r="AU107" s="2"/>
      <c r="AV107" s="2">
        <f t="shared" si="59"/>
        <v>0</v>
      </c>
      <c r="AW107" s="21"/>
      <c r="AX107" s="21"/>
      <c r="AY107" s="2"/>
      <c r="AZ107" s="2">
        <f t="shared" si="60"/>
        <v>0</v>
      </c>
      <c r="BA107" s="2">
        <f t="shared" si="61"/>
        <v>0</v>
      </c>
      <c r="BB107" s="2"/>
      <c r="BC107" s="2"/>
      <c r="BD107" s="2"/>
      <c r="BE107" s="2"/>
      <c r="BF107" s="2"/>
      <c r="BG107" s="2"/>
      <c r="BH107" s="8">
        <f t="shared" si="62"/>
        <v>0</v>
      </c>
      <c r="BI107" s="22">
        <f t="shared" si="63"/>
        <v>0</v>
      </c>
    </row>
    <row r="108" spans="1:61" s="29" customFormat="1" ht="23.1" customHeight="1" x14ac:dyDescent="0.35">
      <c r="A108" s="3">
        <v>49</v>
      </c>
      <c r="B108" s="28" t="s">
        <v>63</v>
      </c>
      <c r="C108" s="25" t="s">
        <v>64</v>
      </c>
      <c r="D108" s="2">
        <v>43030</v>
      </c>
      <c r="E108" s="2">
        <v>2108</v>
      </c>
      <c r="F108" s="2">
        <f t="shared" si="41"/>
        <v>45138</v>
      </c>
      <c r="G108" s="2">
        <v>2109</v>
      </c>
      <c r="H108" s="2">
        <v>0</v>
      </c>
      <c r="I108" s="2">
        <f t="shared" si="42"/>
        <v>47247</v>
      </c>
      <c r="J108" s="2">
        <f t="shared" si="43"/>
        <v>47247</v>
      </c>
      <c r="K108" s="111">
        <f t="shared" si="44"/>
        <v>0</v>
      </c>
      <c r="L108" s="6">
        <v>0</v>
      </c>
      <c r="M108" s="6">
        <v>0</v>
      </c>
      <c r="N108" s="6">
        <v>0</v>
      </c>
      <c r="O108" s="2">
        <f t="shared" si="45"/>
        <v>47247</v>
      </c>
      <c r="P108" s="7">
        <v>3605.95</v>
      </c>
      <c r="Q108" s="2">
        <f t="shared" si="46"/>
        <v>6368.2799999999988</v>
      </c>
      <c r="R108" s="2">
        <f t="shared" si="47"/>
        <v>200</v>
      </c>
      <c r="S108" s="2">
        <f t="shared" si="48"/>
        <v>1181.17</v>
      </c>
      <c r="T108" s="8">
        <f t="shared" si="49"/>
        <v>100</v>
      </c>
      <c r="U108" s="9">
        <f t="shared" si="50"/>
        <v>11455.4</v>
      </c>
      <c r="V108" s="10">
        <f t="shared" si="51"/>
        <v>17896</v>
      </c>
      <c r="W108" s="11">
        <f t="shared" si="52"/>
        <v>17895.599999999999</v>
      </c>
      <c r="X108" s="12"/>
      <c r="Y108" s="12"/>
      <c r="Z108" s="13">
        <f t="shared" ref="Z108" si="74">ROUND(V108+W108,2)</f>
        <v>35791.599999999999</v>
      </c>
      <c r="AA108" s="3">
        <v>49</v>
      </c>
      <c r="AB108" s="14">
        <f t="shared" si="53"/>
        <v>5669.6399999999994</v>
      </c>
      <c r="AC108" s="15">
        <v>0</v>
      </c>
      <c r="AD108" s="2">
        <v>100</v>
      </c>
      <c r="AE108" s="2">
        <f t="shared" si="54"/>
        <v>1181.18</v>
      </c>
      <c r="AF108" s="17">
        <v>200</v>
      </c>
      <c r="AG108" s="18">
        <f t="shared" si="55"/>
        <v>35791.599999999999</v>
      </c>
      <c r="AH108" s="19">
        <f t="shared" si="56"/>
        <v>17895.8</v>
      </c>
      <c r="AI108" s="3">
        <v>49</v>
      </c>
      <c r="AJ108" s="28" t="s">
        <v>63</v>
      </c>
      <c r="AK108" s="25" t="s">
        <v>64</v>
      </c>
      <c r="AL108" s="7">
        <f t="shared" si="57"/>
        <v>3605.95</v>
      </c>
      <c r="AM108" s="15">
        <f t="shared" si="58"/>
        <v>4252.2299999999996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1460.49</v>
      </c>
      <c r="AT108" s="2"/>
      <c r="AU108" s="2">
        <v>655.56</v>
      </c>
      <c r="AV108" s="2">
        <f t="shared" si="59"/>
        <v>6368.2799999999988</v>
      </c>
      <c r="AW108" s="21">
        <v>200</v>
      </c>
      <c r="AX108" s="21"/>
      <c r="AY108" s="2">
        <v>0</v>
      </c>
      <c r="AZ108" s="2">
        <f t="shared" si="60"/>
        <v>200</v>
      </c>
      <c r="BA108" s="2">
        <f t="shared" si="61"/>
        <v>1181.17</v>
      </c>
      <c r="BB108" s="2"/>
      <c r="BC108" s="2">
        <v>0</v>
      </c>
      <c r="BD108" s="2">
        <v>0</v>
      </c>
      <c r="BE108" s="2">
        <v>100</v>
      </c>
      <c r="BF108" s="2"/>
      <c r="BG108" s="2">
        <v>0</v>
      </c>
      <c r="BH108" s="8">
        <f t="shared" si="62"/>
        <v>100</v>
      </c>
      <c r="BI108" s="22">
        <f t="shared" si="63"/>
        <v>11455.4</v>
      </c>
    </row>
    <row r="109" spans="1:61" s="29" customFormat="1" ht="23.1" customHeight="1" x14ac:dyDescent="0.35">
      <c r="A109" s="3"/>
      <c r="B109" s="31"/>
      <c r="C109" s="32"/>
      <c r="D109" s="2"/>
      <c r="E109" s="2"/>
      <c r="F109" s="2">
        <f t="shared" si="41"/>
        <v>0</v>
      </c>
      <c r="G109" s="2"/>
      <c r="H109" s="2"/>
      <c r="I109" s="2">
        <f t="shared" si="42"/>
        <v>0</v>
      </c>
      <c r="J109" s="2">
        <f t="shared" si="43"/>
        <v>0</v>
      </c>
      <c r="K109" s="111">
        <f t="shared" si="44"/>
        <v>0</v>
      </c>
      <c r="L109" s="6"/>
      <c r="M109" s="6"/>
      <c r="N109" s="6"/>
      <c r="O109" s="2">
        <f t="shared" si="45"/>
        <v>0</v>
      </c>
      <c r="P109" s="7"/>
      <c r="Q109" s="2">
        <f t="shared" si="46"/>
        <v>0</v>
      </c>
      <c r="R109" s="2">
        <f t="shared" si="47"/>
        <v>0</v>
      </c>
      <c r="S109" s="2">
        <f t="shared" si="48"/>
        <v>0</v>
      </c>
      <c r="T109" s="8">
        <f t="shared" si="49"/>
        <v>0</v>
      </c>
      <c r="U109" s="9">
        <f t="shared" si="50"/>
        <v>0</v>
      </c>
      <c r="V109" s="10">
        <f t="shared" si="51"/>
        <v>0</v>
      </c>
      <c r="W109" s="11">
        <f t="shared" si="52"/>
        <v>0</v>
      </c>
      <c r="X109" s="12"/>
      <c r="Y109" s="12"/>
      <c r="Z109" s="13"/>
      <c r="AA109" s="3"/>
      <c r="AB109" s="14">
        <f t="shared" si="53"/>
        <v>0</v>
      </c>
      <c r="AC109" s="2"/>
      <c r="AD109" s="2">
        <f>J109*1%</f>
        <v>0</v>
      </c>
      <c r="AE109" s="2">
        <f t="shared" si="54"/>
        <v>0</v>
      </c>
      <c r="AF109" s="27"/>
      <c r="AG109" s="18">
        <f t="shared" si="55"/>
        <v>0</v>
      </c>
      <c r="AH109" s="19">
        <f t="shared" si="56"/>
        <v>0</v>
      </c>
      <c r="AI109" s="3"/>
      <c r="AJ109" s="31"/>
      <c r="AK109" s="32"/>
      <c r="AL109" s="7">
        <f t="shared" si="57"/>
        <v>0</v>
      </c>
      <c r="AM109" s="15">
        <f t="shared" si="58"/>
        <v>0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0</v>
      </c>
      <c r="AW109" s="21"/>
      <c r="AX109" s="21"/>
      <c r="AY109" s="2"/>
      <c r="AZ109" s="2">
        <f t="shared" si="60"/>
        <v>0</v>
      </c>
      <c r="BA109" s="2">
        <f t="shared" si="61"/>
        <v>0</v>
      </c>
      <c r="BB109" s="2"/>
      <c r="BC109" s="2"/>
      <c r="BD109" s="2"/>
      <c r="BE109" s="2"/>
      <c r="BF109" s="2"/>
      <c r="BG109" s="2"/>
      <c r="BH109" s="8">
        <f t="shared" si="62"/>
        <v>0</v>
      </c>
      <c r="BI109" s="22">
        <f t="shared" si="63"/>
        <v>0</v>
      </c>
    </row>
    <row r="110" spans="1:61" s="29" customFormat="1" ht="23.1" customHeight="1" x14ac:dyDescent="0.35">
      <c r="A110" s="3">
        <v>50</v>
      </c>
      <c r="B110" s="31" t="s">
        <v>141</v>
      </c>
      <c r="C110" s="32" t="s">
        <v>166</v>
      </c>
      <c r="D110" s="2">
        <v>36619</v>
      </c>
      <c r="E110" s="2">
        <v>1794</v>
      </c>
      <c r="F110" s="2">
        <f t="shared" si="41"/>
        <v>38413</v>
      </c>
      <c r="G110" s="2">
        <v>1795</v>
      </c>
      <c r="H110" s="2"/>
      <c r="I110" s="2">
        <f t="shared" si="42"/>
        <v>40208</v>
      </c>
      <c r="J110" s="2">
        <f t="shared" si="43"/>
        <v>40208</v>
      </c>
      <c r="K110" s="111">
        <f t="shared" si="44"/>
        <v>0</v>
      </c>
      <c r="L110" s="6">
        <v>0</v>
      </c>
      <c r="M110" s="6">
        <v>0</v>
      </c>
      <c r="N110" s="6">
        <v>0</v>
      </c>
      <c r="O110" s="2">
        <f t="shared" si="45"/>
        <v>40208</v>
      </c>
      <c r="P110" s="7">
        <v>2285.15</v>
      </c>
      <c r="Q110" s="2">
        <f t="shared" si="46"/>
        <v>3618.72</v>
      </c>
      <c r="R110" s="2">
        <f t="shared" si="47"/>
        <v>200</v>
      </c>
      <c r="S110" s="2">
        <f t="shared" si="48"/>
        <v>1005.2</v>
      </c>
      <c r="T110" s="8">
        <f t="shared" si="49"/>
        <v>213.28</v>
      </c>
      <c r="U110" s="9">
        <f t="shared" si="50"/>
        <v>7322.35</v>
      </c>
      <c r="V110" s="10">
        <f t="shared" si="51"/>
        <v>16443</v>
      </c>
      <c r="W110" s="11">
        <f t="shared" si="52"/>
        <v>16442.650000000001</v>
      </c>
      <c r="X110" s="12"/>
      <c r="Y110" s="12"/>
      <c r="Z110" s="13"/>
      <c r="AA110" s="3">
        <v>50</v>
      </c>
      <c r="AB110" s="14">
        <f t="shared" si="53"/>
        <v>4824.96</v>
      </c>
      <c r="AC110" s="15"/>
      <c r="AD110" s="16">
        <v>100</v>
      </c>
      <c r="AE110" s="2">
        <f t="shared" si="54"/>
        <v>1005.2</v>
      </c>
      <c r="AF110" s="17">
        <v>200</v>
      </c>
      <c r="AG110" s="18">
        <f t="shared" si="55"/>
        <v>32885.65</v>
      </c>
      <c r="AH110" s="19">
        <f t="shared" si="56"/>
        <v>16442.825000000001</v>
      </c>
      <c r="AI110" s="3">
        <v>50</v>
      </c>
      <c r="AJ110" s="31" t="s">
        <v>141</v>
      </c>
      <c r="AK110" s="32" t="s">
        <v>166</v>
      </c>
      <c r="AL110" s="7">
        <f t="shared" si="57"/>
        <v>2285.15</v>
      </c>
      <c r="AM110" s="15">
        <f t="shared" si="58"/>
        <v>3618.72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3618.72</v>
      </c>
      <c r="AW110" s="21">
        <v>200</v>
      </c>
      <c r="AX110" s="21"/>
      <c r="AY110" s="2"/>
      <c r="AZ110" s="2">
        <f t="shared" si="60"/>
        <v>200</v>
      </c>
      <c r="BA110" s="2">
        <f t="shared" si="61"/>
        <v>1005.2</v>
      </c>
      <c r="BB110" s="2"/>
      <c r="BC110" s="2"/>
      <c r="BD110" s="2"/>
      <c r="BE110" s="2">
        <v>213.28</v>
      </c>
      <c r="BF110" s="2"/>
      <c r="BG110" s="2"/>
      <c r="BH110" s="8">
        <f t="shared" si="62"/>
        <v>213.28</v>
      </c>
      <c r="BI110" s="22">
        <f t="shared" si="63"/>
        <v>7322.3499999999995</v>
      </c>
    </row>
    <row r="111" spans="1:61" s="29" customFormat="1" ht="23.1" customHeight="1" x14ac:dyDescent="0.35">
      <c r="A111" s="3"/>
      <c r="B111" s="31"/>
      <c r="C111" s="32" t="s">
        <v>163</v>
      </c>
      <c r="D111" s="2"/>
      <c r="E111" s="2"/>
      <c r="F111" s="2">
        <f t="shared" si="41"/>
        <v>0</v>
      </c>
      <c r="G111" s="2"/>
      <c r="H111" s="2"/>
      <c r="I111" s="2">
        <f t="shared" si="42"/>
        <v>0</v>
      </c>
      <c r="J111" s="2">
        <f t="shared" si="43"/>
        <v>0</v>
      </c>
      <c r="K111" s="111">
        <f t="shared" si="44"/>
        <v>0</v>
      </c>
      <c r="L111" s="6"/>
      <c r="M111" s="6"/>
      <c r="N111" s="6"/>
      <c r="O111" s="2">
        <f t="shared" si="45"/>
        <v>0</v>
      </c>
      <c r="P111" s="7"/>
      <c r="Q111" s="2">
        <f t="shared" si="46"/>
        <v>0</v>
      </c>
      <c r="R111" s="2">
        <f t="shared" si="47"/>
        <v>0</v>
      </c>
      <c r="S111" s="2">
        <f t="shared" si="48"/>
        <v>0</v>
      </c>
      <c r="T111" s="8">
        <f t="shared" si="49"/>
        <v>0</v>
      </c>
      <c r="U111" s="9">
        <f t="shared" si="50"/>
        <v>0</v>
      </c>
      <c r="V111" s="10">
        <f t="shared" si="51"/>
        <v>0</v>
      </c>
      <c r="W111" s="11">
        <f t="shared" si="52"/>
        <v>0</v>
      </c>
      <c r="X111" s="12"/>
      <c r="Y111" s="12"/>
      <c r="Z111" s="13"/>
      <c r="AA111" s="3"/>
      <c r="AB111" s="14">
        <f t="shared" si="53"/>
        <v>0</v>
      </c>
      <c r="AC111" s="15"/>
      <c r="AD111" s="33"/>
      <c r="AE111" s="2">
        <f t="shared" si="54"/>
        <v>0</v>
      </c>
      <c r="AF111" s="27"/>
      <c r="AG111" s="18">
        <f t="shared" si="55"/>
        <v>0</v>
      </c>
      <c r="AH111" s="19">
        <f t="shared" si="56"/>
        <v>0</v>
      </c>
      <c r="AI111" s="3"/>
      <c r="AJ111" s="31"/>
      <c r="AK111" s="32" t="s">
        <v>163</v>
      </c>
      <c r="AL111" s="7">
        <f t="shared" si="57"/>
        <v>0</v>
      </c>
      <c r="AM111" s="15">
        <f t="shared" si="58"/>
        <v>0</v>
      </c>
      <c r="AN111" s="2"/>
      <c r="AO111" s="2"/>
      <c r="AP111" s="2"/>
      <c r="AQ111" s="2"/>
      <c r="AR111" s="2"/>
      <c r="AS111" s="2"/>
      <c r="AT111" s="2"/>
      <c r="AU111" s="2"/>
      <c r="AV111" s="2">
        <f t="shared" si="59"/>
        <v>0</v>
      </c>
      <c r="AW111" s="21"/>
      <c r="AX111" s="21"/>
      <c r="AY111" s="2"/>
      <c r="AZ111" s="2">
        <f t="shared" si="60"/>
        <v>0</v>
      </c>
      <c r="BA111" s="2">
        <f t="shared" si="61"/>
        <v>0</v>
      </c>
      <c r="BB111" s="2"/>
      <c r="BC111" s="2"/>
      <c r="BD111" s="2"/>
      <c r="BE111" s="2"/>
      <c r="BF111" s="2"/>
      <c r="BG111" s="2"/>
      <c r="BH111" s="8">
        <f t="shared" si="62"/>
        <v>0</v>
      </c>
      <c r="BI111" s="22">
        <f t="shared" si="63"/>
        <v>0</v>
      </c>
    </row>
    <row r="112" spans="1:61" s="29" customFormat="1" ht="23.1" customHeight="1" x14ac:dyDescent="0.35">
      <c r="A112" s="3">
        <v>51</v>
      </c>
      <c r="B112" s="28" t="s">
        <v>65</v>
      </c>
      <c r="C112" s="25" t="s">
        <v>82</v>
      </c>
      <c r="D112" s="2">
        <v>39672</v>
      </c>
      <c r="E112" s="2">
        <v>1944</v>
      </c>
      <c r="F112" s="2">
        <f t="shared" si="41"/>
        <v>41616</v>
      </c>
      <c r="G112" s="2">
        <v>1944</v>
      </c>
      <c r="H112" s="2">
        <v>0</v>
      </c>
      <c r="I112" s="2">
        <f t="shared" si="42"/>
        <v>43560</v>
      </c>
      <c r="J112" s="2">
        <f t="shared" si="43"/>
        <v>43560</v>
      </c>
      <c r="K112" s="111">
        <f t="shared" si="44"/>
        <v>0</v>
      </c>
      <c r="L112" s="6">
        <v>0</v>
      </c>
      <c r="M112" s="6">
        <v>0</v>
      </c>
      <c r="N112" s="6">
        <v>0</v>
      </c>
      <c r="O112" s="2">
        <f t="shared" si="45"/>
        <v>43560</v>
      </c>
      <c r="P112" s="7">
        <v>2878.45</v>
      </c>
      <c r="Q112" s="2">
        <f t="shared" si="46"/>
        <v>7782.9699999999993</v>
      </c>
      <c r="R112" s="2">
        <f t="shared" si="47"/>
        <v>200</v>
      </c>
      <c r="S112" s="2">
        <f t="shared" si="48"/>
        <v>1089</v>
      </c>
      <c r="T112" s="8">
        <f t="shared" si="49"/>
        <v>9843.99</v>
      </c>
      <c r="U112" s="9">
        <f t="shared" si="50"/>
        <v>21794.41</v>
      </c>
      <c r="V112" s="10">
        <f t="shared" si="51"/>
        <v>10883</v>
      </c>
      <c r="W112" s="11">
        <f t="shared" si="52"/>
        <v>10882.59</v>
      </c>
      <c r="X112" s="12"/>
      <c r="Y112" s="12"/>
      <c r="Z112" s="13">
        <f t="shared" ref="Z112" si="75">ROUND(V112+W112,2)</f>
        <v>21765.59</v>
      </c>
      <c r="AA112" s="3">
        <v>51</v>
      </c>
      <c r="AB112" s="14">
        <f t="shared" si="53"/>
        <v>5227.2</v>
      </c>
      <c r="AC112" s="15">
        <v>0</v>
      </c>
      <c r="AD112" s="16">
        <v>100</v>
      </c>
      <c r="AE112" s="2">
        <f t="shared" si="54"/>
        <v>1089</v>
      </c>
      <c r="AF112" s="17">
        <v>200</v>
      </c>
      <c r="AG112" s="18">
        <f t="shared" si="55"/>
        <v>21765.59</v>
      </c>
      <c r="AH112" s="19">
        <f t="shared" si="56"/>
        <v>10882.795</v>
      </c>
      <c r="AI112" s="3">
        <v>51</v>
      </c>
      <c r="AJ112" s="28" t="s">
        <v>65</v>
      </c>
      <c r="AK112" s="25" t="s">
        <v>82</v>
      </c>
      <c r="AL112" s="7">
        <f t="shared" si="57"/>
        <v>2878.45</v>
      </c>
      <c r="AM112" s="15">
        <f t="shared" si="58"/>
        <v>3920.3999999999996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3207.01</v>
      </c>
      <c r="AT112" s="2"/>
      <c r="AU112" s="2">
        <v>655.56</v>
      </c>
      <c r="AV112" s="2">
        <f t="shared" si="59"/>
        <v>7782.9699999999993</v>
      </c>
      <c r="AW112" s="21">
        <v>200</v>
      </c>
      <c r="AX112" s="21"/>
      <c r="AY112" s="2">
        <v>0</v>
      </c>
      <c r="AZ112" s="2">
        <f t="shared" si="60"/>
        <v>200</v>
      </c>
      <c r="BA112" s="2">
        <f t="shared" si="61"/>
        <v>1089</v>
      </c>
      <c r="BB112" s="2"/>
      <c r="BC112" s="2">
        <v>9343.99</v>
      </c>
      <c r="BD112" s="2">
        <v>400</v>
      </c>
      <c r="BE112" s="2">
        <v>100</v>
      </c>
      <c r="BF112" s="2"/>
      <c r="BG112" s="2">
        <v>0</v>
      </c>
      <c r="BH112" s="8">
        <f t="shared" si="62"/>
        <v>9843.99</v>
      </c>
      <c r="BI112" s="22">
        <f t="shared" si="63"/>
        <v>21794.409999999996</v>
      </c>
    </row>
    <row r="113" spans="1:61" s="29" customFormat="1" ht="23.1" customHeight="1" x14ac:dyDescent="0.35">
      <c r="A113" s="30"/>
      <c r="B113" s="31"/>
      <c r="C113" s="32"/>
      <c r="D113" s="2"/>
      <c r="E113" s="2"/>
      <c r="F113" s="2">
        <f t="shared" si="41"/>
        <v>0</v>
      </c>
      <c r="G113" s="2"/>
      <c r="H113" s="2"/>
      <c r="I113" s="2">
        <f t="shared" si="42"/>
        <v>0</v>
      </c>
      <c r="J113" s="2">
        <f t="shared" si="43"/>
        <v>0</v>
      </c>
      <c r="K113" s="111">
        <f t="shared" si="44"/>
        <v>0</v>
      </c>
      <c r="L113" s="6"/>
      <c r="M113" s="6"/>
      <c r="N113" s="6"/>
      <c r="O113" s="2">
        <f t="shared" si="45"/>
        <v>0</v>
      </c>
      <c r="P113" s="7"/>
      <c r="Q113" s="2">
        <f t="shared" si="46"/>
        <v>0</v>
      </c>
      <c r="R113" s="2">
        <f t="shared" si="47"/>
        <v>0</v>
      </c>
      <c r="S113" s="2">
        <f t="shared" si="48"/>
        <v>0</v>
      </c>
      <c r="T113" s="8">
        <f t="shared" si="49"/>
        <v>0</v>
      </c>
      <c r="U113" s="9">
        <f t="shared" si="50"/>
        <v>0</v>
      </c>
      <c r="V113" s="10">
        <f t="shared" si="51"/>
        <v>0</v>
      </c>
      <c r="W113" s="11">
        <f t="shared" si="52"/>
        <v>0</v>
      </c>
      <c r="X113" s="12"/>
      <c r="Y113" s="12"/>
      <c r="Z113" s="13"/>
      <c r="AA113" s="30"/>
      <c r="AB113" s="14">
        <f t="shared" si="53"/>
        <v>0</v>
      </c>
      <c r="AC113" s="2"/>
      <c r="AD113" s="33"/>
      <c r="AE113" s="2">
        <f t="shared" si="54"/>
        <v>0</v>
      </c>
      <c r="AF113" s="27"/>
      <c r="AG113" s="18">
        <f t="shared" si="55"/>
        <v>0</v>
      </c>
      <c r="AH113" s="19">
        <f t="shared" si="56"/>
        <v>0</v>
      </c>
      <c r="AI113" s="30"/>
      <c r="AJ113" s="31"/>
      <c r="AK113" s="32"/>
      <c r="AL113" s="7">
        <f t="shared" si="57"/>
        <v>0</v>
      </c>
      <c r="AM113" s="15">
        <f t="shared" si="58"/>
        <v>0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0</v>
      </c>
      <c r="AW113" s="21"/>
      <c r="AX113" s="21"/>
      <c r="AY113" s="2"/>
      <c r="AZ113" s="2">
        <f t="shared" si="60"/>
        <v>0</v>
      </c>
      <c r="BA113" s="2">
        <f t="shared" si="61"/>
        <v>0</v>
      </c>
      <c r="BB113" s="2"/>
      <c r="BC113" s="2"/>
      <c r="BD113" s="2"/>
      <c r="BE113" s="2"/>
      <c r="BF113" s="2"/>
      <c r="BG113" s="2"/>
      <c r="BH113" s="8">
        <f t="shared" si="62"/>
        <v>0</v>
      </c>
      <c r="BI113" s="22">
        <f t="shared" si="63"/>
        <v>0</v>
      </c>
    </row>
    <row r="114" spans="1:61" s="29" customFormat="1" ht="23.1" customHeight="1" x14ac:dyDescent="0.35">
      <c r="A114" s="3">
        <v>52</v>
      </c>
      <c r="B114" s="31" t="s">
        <v>142</v>
      </c>
      <c r="C114" s="32" t="s">
        <v>153</v>
      </c>
      <c r="D114" s="2">
        <v>27000</v>
      </c>
      <c r="E114" s="2">
        <v>1512</v>
      </c>
      <c r="F114" s="2">
        <f t="shared" si="41"/>
        <v>28512</v>
      </c>
      <c r="G114" s="2">
        <v>1512</v>
      </c>
      <c r="H114" s="2"/>
      <c r="I114" s="2">
        <f t="shared" si="42"/>
        <v>30024</v>
      </c>
      <c r="J114" s="2">
        <f t="shared" si="43"/>
        <v>30024</v>
      </c>
      <c r="K114" s="111">
        <f t="shared" si="44"/>
        <v>0</v>
      </c>
      <c r="L114" s="6">
        <v>0</v>
      </c>
      <c r="M114" s="6">
        <v>0</v>
      </c>
      <c r="N114" s="6">
        <v>0</v>
      </c>
      <c r="O114" s="2">
        <f t="shared" si="45"/>
        <v>30024</v>
      </c>
      <c r="P114" s="7">
        <v>830.69</v>
      </c>
      <c r="Q114" s="2">
        <f t="shared" si="46"/>
        <v>2702.16</v>
      </c>
      <c r="R114" s="2">
        <f t="shared" si="47"/>
        <v>1200</v>
      </c>
      <c r="S114" s="2">
        <f t="shared" si="48"/>
        <v>750.6</v>
      </c>
      <c r="T114" s="8">
        <f t="shared" si="49"/>
        <v>2200</v>
      </c>
      <c r="U114" s="9">
        <f t="shared" si="50"/>
        <v>7683.45</v>
      </c>
      <c r="V114" s="10">
        <f t="shared" si="51"/>
        <v>11170</v>
      </c>
      <c r="W114" s="11">
        <f t="shared" si="52"/>
        <v>11170.55</v>
      </c>
      <c r="X114" s="12"/>
      <c r="Y114" s="12"/>
      <c r="Z114" s="13"/>
      <c r="AA114" s="3">
        <v>52</v>
      </c>
      <c r="AB114" s="14">
        <f t="shared" si="53"/>
        <v>3602.8799999999997</v>
      </c>
      <c r="AC114" s="15"/>
      <c r="AD114" s="16">
        <v>100</v>
      </c>
      <c r="AE114" s="2">
        <f t="shared" si="54"/>
        <v>750.6</v>
      </c>
      <c r="AF114" s="17">
        <v>200</v>
      </c>
      <c r="AG114" s="18">
        <f t="shared" si="55"/>
        <v>22340.55</v>
      </c>
      <c r="AH114" s="19">
        <f t="shared" si="56"/>
        <v>11170.275</v>
      </c>
      <c r="AI114" s="3">
        <v>52</v>
      </c>
      <c r="AJ114" s="31" t="s">
        <v>142</v>
      </c>
      <c r="AK114" s="32" t="s">
        <v>153</v>
      </c>
      <c r="AL114" s="7">
        <f t="shared" si="57"/>
        <v>830.69</v>
      </c>
      <c r="AM114" s="15">
        <f t="shared" si="58"/>
        <v>2702.16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2702.16</v>
      </c>
      <c r="AW114" s="21">
        <v>200</v>
      </c>
      <c r="AX114" s="21">
        <v>1000</v>
      </c>
      <c r="AY114" s="2"/>
      <c r="AZ114" s="2">
        <f t="shared" si="60"/>
        <v>1200</v>
      </c>
      <c r="BA114" s="2">
        <f t="shared" si="61"/>
        <v>750.6</v>
      </c>
      <c r="BB114" s="2"/>
      <c r="BC114" s="2"/>
      <c r="BD114" s="2">
        <v>2100</v>
      </c>
      <c r="BE114" s="2">
        <v>100</v>
      </c>
      <c r="BF114" s="2"/>
      <c r="BG114" s="2"/>
      <c r="BH114" s="8">
        <f t="shared" si="62"/>
        <v>2200</v>
      </c>
      <c r="BI114" s="22">
        <f t="shared" si="63"/>
        <v>7683.4500000000007</v>
      </c>
    </row>
    <row r="115" spans="1:61" s="29" customFormat="1" ht="23.1" customHeight="1" x14ac:dyDescent="0.35">
      <c r="A115" s="3"/>
      <c r="B115" s="31"/>
      <c r="C115" s="32" t="s">
        <v>163</v>
      </c>
      <c r="D115" s="2"/>
      <c r="E115" s="2"/>
      <c r="F115" s="2">
        <f t="shared" si="41"/>
        <v>0</v>
      </c>
      <c r="G115" s="2"/>
      <c r="H115" s="2"/>
      <c r="I115" s="2">
        <f t="shared" si="42"/>
        <v>0</v>
      </c>
      <c r="J115" s="2">
        <f t="shared" si="43"/>
        <v>0</v>
      </c>
      <c r="K115" s="111">
        <f t="shared" si="44"/>
        <v>0</v>
      </c>
      <c r="L115" s="6"/>
      <c r="M115" s="6"/>
      <c r="N115" s="6"/>
      <c r="O115" s="2">
        <f t="shared" si="45"/>
        <v>0</v>
      </c>
      <c r="P115" s="7"/>
      <c r="Q115" s="2">
        <f t="shared" si="46"/>
        <v>0</v>
      </c>
      <c r="R115" s="2">
        <f t="shared" si="47"/>
        <v>0</v>
      </c>
      <c r="S115" s="2">
        <f t="shared" si="48"/>
        <v>0</v>
      </c>
      <c r="T115" s="8">
        <f t="shared" si="49"/>
        <v>0</v>
      </c>
      <c r="U115" s="9">
        <f t="shared" si="50"/>
        <v>0</v>
      </c>
      <c r="V115" s="10">
        <f t="shared" si="51"/>
        <v>0</v>
      </c>
      <c r="W115" s="11">
        <f t="shared" si="52"/>
        <v>0</v>
      </c>
      <c r="X115" s="12"/>
      <c r="Y115" s="12"/>
      <c r="Z115" s="13"/>
      <c r="AA115" s="3"/>
      <c r="AB115" s="14">
        <f t="shared" si="53"/>
        <v>0</v>
      </c>
      <c r="AC115" s="15"/>
      <c r="AD115" s="16"/>
      <c r="AE115" s="2">
        <f t="shared" si="54"/>
        <v>0</v>
      </c>
      <c r="AF115" s="27"/>
      <c r="AG115" s="18">
        <f t="shared" si="55"/>
        <v>0</v>
      </c>
      <c r="AH115" s="19">
        <f t="shared" si="56"/>
        <v>0</v>
      </c>
      <c r="AI115" s="3"/>
      <c r="AJ115" s="31"/>
      <c r="AK115" s="32" t="s">
        <v>163</v>
      </c>
      <c r="AL115" s="7">
        <f t="shared" si="57"/>
        <v>0</v>
      </c>
      <c r="AM115" s="15">
        <f t="shared" si="58"/>
        <v>0</v>
      </c>
      <c r="AN115" s="2"/>
      <c r="AO115" s="2"/>
      <c r="AP115" s="2"/>
      <c r="AQ115" s="2"/>
      <c r="AR115" s="2"/>
      <c r="AS115" s="2"/>
      <c r="AT115" s="2"/>
      <c r="AU115" s="2"/>
      <c r="AV115" s="2">
        <f t="shared" si="59"/>
        <v>0</v>
      </c>
      <c r="AW115" s="21"/>
      <c r="AX115" s="21"/>
      <c r="AY115" s="2"/>
      <c r="AZ115" s="2">
        <f t="shared" si="60"/>
        <v>0</v>
      </c>
      <c r="BA115" s="2">
        <f t="shared" si="61"/>
        <v>0</v>
      </c>
      <c r="BB115" s="2"/>
      <c r="BC115" s="2"/>
      <c r="BD115" s="2"/>
      <c r="BE115" s="2"/>
      <c r="BF115" s="2"/>
      <c r="BG115" s="2"/>
      <c r="BH115" s="8">
        <f t="shared" si="62"/>
        <v>0</v>
      </c>
      <c r="BI115" s="22">
        <f t="shared" si="63"/>
        <v>0</v>
      </c>
    </row>
    <row r="116" spans="1:61" s="29" customFormat="1" ht="24.75" customHeight="1" x14ac:dyDescent="0.35">
      <c r="A116" s="3">
        <v>53</v>
      </c>
      <c r="B116" s="28" t="s">
        <v>66</v>
      </c>
      <c r="C116" s="25" t="s">
        <v>112</v>
      </c>
      <c r="D116" s="2">
        <v>19744</v>
      </c>
      <c r="E116" s="2">
        <v>790</v>
      </c>
      <c r="F116" s="2">
        <f t="shared" si="41"/>
        <v>20534</v>
      </c>
      <c r="G116" s="2">
        <v>914</v>
      </c>
      <c r="H116" s="2">
        <v>0</v>
      </c>
      <c r="I116" s="2">
        <f t="shared" si="42"/>
        <v>21448</v>
      </c>
      <c r="J116" s="2">
        <f t="shared" si="43"/>
        <v>21448</v>
      </c>
      <c r="K116" s="111">
        <f t="shared" si="44"/>
        <v>1439.96</v>
      </c>
      <c r="L116" s="6">
        <v>2</v>
      </c>
      <c r="M116" s="6">
        <v>0</v>
      </c>
      <c r="N116" s="6">
        <v>39</v>
      </c>
      <c r="O116" s="2">
        <f>J116-K116</f>
        <v>20008.04</v>
      </c>
      <c r="P116" s="7">
        <v>0</v>
      </c>
      <c r="Q116" s="2">
        <f t="shared" si="46"/>
        <v>3995.33</v>
      </c>
      <c r="R116" s="2">
        <f t="shared" si="47"/>
        <v>200</v>
      </c>
      <c r="S116" s="2">
        <f t="shared" si="48"/>
        <v>536.20000000000005</v>
      </c>
      <c r="T116" s="8">
        <f t="shared" si="49"/>
        <v>200</v>
      </c>
      <c r="U116" s="9">
        <f t="shared" si="50"/>
        <v>4931.53</v>
      </c>
      <c r="V116" s="10">
        <f t="shared" si="51"/>
        <v>7538</v>
      </c>
      <c r="W116" s="11">
        <f t="shared" si="52"/>
        <v>7538.510000000002</v>
      </c>
      <c r="X116" s="12"/>
      <c r="Y116" s="12"/>
      <c r="Z116" s="13">
        <f t="shared" ref="Z116" si="76">ROUND(V116+W116,2)</f>
        <v>15076.51</v>
      </c>
      <c r="AA116" s="3">
        <v>53</v>
      </c>
      <c r="AB116" s="14">
        <f t="shared" si="53"/>
        <v>2573.7599999999998</v>
      </c>
      <c r="AC116" s="15">
        <v>0</v>
      </c>
      <c r="AD116" s="16">
        <v>100</v>
      </c>
      <c r="AE116" s="2">
        <f t="shared" si="54"/>
        <v>536.20000000000005</v>
      </c>
      <c r="AF116" s="17">
        <v>200</v>
      </c>
      <c r="AG116" s="18">
        <f t="shared" si="55"/>
        <v>15076.510000000002</v>
      </c>
      <c r="AH116" s="19">
        <f t="shared" si="56"/>
        <v>7538.255000000001</v>
      </c>
      <c r="AI116" s="3">
        <v>53</v>
      </c>
      <c r="AJ116" s="28" t="s">
        <v>66</v>
      </c>
      <c r="AK116" s="25" t="s">
        <v>112</v>
      </c>
      <c r="AL116" s="7">
        <f t="shared" si="57"/>
        <v>0</v>
      </c>
      <c r="AM116" s="15">
        <f t="shared" si="58"/>
        <v>1930.32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1409.45</v>
      </c>
      <c r="AT116" s="2"/>
      <c r="AU116" s="2">
        <v>655.56</v>
      </c>
      <c r="AV116" s="2">
        <f t="shared" si="59"/>
        <v>3995.33</v>
      </c>
      <c r="AW116" s="21">
        <v>200</v>
      </c>
      <c r="AX116" s="21"/>
      <c r="AY116" s="2">
        <v>0</v>
      </c>
      <c r="AZ116" s="2">
        <f t="shared" si="60"/>
        <v>200</v>
      </c>
      <c r="BA116" s="2">
        <f t="shared" si="61"/>
        <v>536.20000000000005</v>
      </c>
      <c r="BB116" s="2"/>
      <c r="BC116" s="2">
        <v>0</v>
      </c>
      <c r="BD116" s="2">
        <v>100</v>
      </c>
      <c r="BE116" s="2">
        <v>100</v>
      </c>
      <c r="BF116" s="2"/>
      <c r="BG116" s="2">
        <v>0</v>
      </c>
      <c r="BH116" s="8">
        <f t="shared" si="62"/>
        <v>200</v>
      </c>
      <c r="BI116" s="22">
        <f t="shared" si="63"/>
        <v>4931.53</v>
      </c>
    </row>
    <row r="117" spans="1:61" s="29" customFormat="1" ht="23.1" customHeight="1" x14ac:dyDescent="0.35">
      <c r="A117" s="3"/>
      <c r="B117" s="31"/>
      <c r="C117" s="32"/>
      <c r="D117" s="2"/>
      <c r="E117" s="2"/>
      <c r="F117" s="2">
        <f t="shared" si="41"/>
        <v>0</v>
      </c>
      <c r="G117" s="2"/>
      <c r="H117" s="2"/>
      <c r="I117" s="2">
        <f t="shared" si="42"/>
        <v>0</v>
      </c>
      <c r="J117" s="2">
        <f t="shared" si="43"/>
        <v>0</v>
      </c>
      <c r="K117" s="111">
        <f t="shared" si="44"/>
        <v>0</v>
      </c>
      <c r="L117" s="6"/>
      <c r="M117" s="6"/>
      <c r="N117" s="6"/>
      <c r="O117" s="2">
        <f t="shared" si="45"/>
        <v>0</v>
      </c>
      <c r="P117" s="7"/>
      <c r="Q117" s="2">
        <f t="shared" si="46"/>
        <v>0</v>
      </c>
      <c r="R117" s="2">
        <f t="shared" si="47"/>
        <v>0</v>
      </c>
      <c r="S117" s="2">
        <f t="shared" si="48"/>
        <v>0</v>
      </c>
      <c r="T117" s="8">
        <f t="shared" si="49"/>
        <v>0</v>
      </c>
      <c r="U117" s="9">
        <f t="shared" si="50"/>
        <v>0</v>
      </c>
      <c r="V117" s="10">
        <f t="shared" si="51"/>
        <v>0</v>
      </c>
      <c r="W117" s="11">
        <f t="shared" si="52"/>
        <v>0</v>
      </c>
      <c r="X117" s="12"/>
      <c r="Y117" s="12"/>
      <c r="Z117" s="13"/>
      <c r="AA117" s="3"/>
      <c r="AB117" s="14">
        <f t="shared" si="53"/>
        <v>0</v>
      </c>
      <c r="AC117" s="2"/>
      <c r="AD117" s="16"/>
      <c r="AE117" s="2">
        <f t="shared" si="54"/>
        <v>0</v>
      </c>
      <c r="AF117" s="27"/>
      <c r="AG117" s="18">
        <f t="shared" si="55"/>
        <v>0</v>
      </c>
      <c r="AH117" s="19">
        <f t="shared" si="56"/>
        <v>0</v>
      </c>
      <c r="AI117" s="3"/>
      <c r="AJ117" s="31"/>
      <c r="AK117" s="32"/>
      <c r="AL117" s="7">
        <f t="shared" si="57"/>
        <v>0</v>
      </c>
      <c r="AM117" s="15">
        <f t="shared" si="58"/>
        <v>0</v>
      </c>
      <c r="AN117" s="2"/>
      <c r="AO117" s="2"/>
      <c r="AP117" s="2"/>
      <c r="AQ117" s="2"/>
      <c r="AR117" s="2"/>
      <c r="AS117" s="2"/>
      <c r="AT117" s="2"/>
      <c r="AU117" s="2"/>
      <c r="AV117" s="2">
        <f t="shared" si="59"/>
        <v>0</v>
      </c>
      <c r="AW117" s="21"/>
      <c r="AX117" s="21"/>
      <c r="AY117" s="2"/>
      <c r="AZ117" s="2">
        <f t="shared" si="60"/>
        <v>0</v>
      </c>
      <c r="BA117" s="2">
        <f t="shared" si="61"/>
        <v>0</v>
      </c>
      <c r="BB117" s="2"/>
      <c r="BC117" s="2"/>
      <c r="BD117" s="2"/>
      <c r="BE117" s="2"/>
      <c r="BF117" s="2"/>
      <c r="BG117" s="2"/>
      <c r="BH117" s="8">
        <f t="shared" si="62"/>
        <v>0</v>
      </c>
      <c r="BI117" s="22">
        <f t="shared" si="63"/>
        <v>0</v>
      </c>
    </row>
    <row r="118" spans="1:61" s="29" customFormat="1" ht="23.1" customHeight="1" x14ac:dyDescent="0.35">
      <c r="A118" s="3">
        <v>54</v>
      </c>
      <c r="B118" s="31" t="s">
        <v>152</v>
      </c>
      <c r="C118" s="32" t="s">
        <v>167</v>
      </c>
      <c r="D118" s="2">
        <v>14678</v>
      </c>
      <c r="E118" s="2">
        <v>587</v>
      </c>
      <c r="F118" s="2">
        <f t="shared" si="41"/>
        <v>15265</v>
      </c>
      <c r="G118" s="2">
        <v>587</v>
      </c>
      <c r="H118" s="2"/>
      <c r="I118" s="2">
        <f t="shared" si="42"/>
        <v>15852</v>
      </c>
      <c r="J118" s="2">
        <f t="shared" si="43"/>
        <v>15852</v>
      </c>
      <c r="K118" s="111">
        <f t="shared" si="44"/>
        <v>0</v>
      </c>
      <c r="L118" s="6">
        <v>0</v>
      </c>
      <c r="M118" s="6">
        <v>0</v>
      </c>
      <c r="N118" s="6">
        <v>0</v>
      </c>
      <c r="O118" s="2">
        <f t="shared" si="45"/>
        <v>15852</v>
      </c>
      <c r="P118" s="7"/>
      <c r="Q118" s="2">
        <f t="shared" si="46"/>
        <v>3395.62</v>
      </c>
      <c r="R118" s="2">
        <f t="shared" si="47"/>
        <v>200</v>
      </c>
      <c r="S118" s="2">
        <f t="shared" si="48"/>
        <v>396.3</v>
      </c>
      <c r="T118" s="8">
        <f t="shared" si="49"/>
        <v>5621.19</v>
      </c>
      <c r="U118" s="9">
        <f t="shared" si="50"/>
        <v>9613.11</v>
      </c>
      <c r="V118" s="10">
        <f t="shared" si="51"/>
        <v>3119</v>
      </c>
      <c r="W118" s="11">
        <f t="shared" si="52"/>
        <v>3119.8899999999994</v>
      </c>
      <c r="X118" s="12"/>
      <c r="Y118" s="12"/>
      <c r="Z118" s="13"/>
      <c r="AA118" s="3">
        <v>54</v>
      </c>
      <c r="AB118" s="14">
        <f t="shared" si="53"/>
        <v>1902.24</v>
      </c>
      <c r="AC118" s="15"/>
      <c r="AD118" s="2">
        <v>100</v>
      </c>
      <c r="AE118" s="2">
        <f t="shared" si="54"/>
        <v>396.3</v>
      </c>
      <c r="AF118" s="17">
        <v>200</v>
      </c>
      <c r="AG118" s="18">
        <f t="shared" si="55"/>
        <v>6238.8899999999994</v>
      </c>
      <c r="AH118" s="19">
        <f t="shared" si="56"/>
        <v>3119.4449999999997</v>
      </c>
      <c r="AI118" s="3">
        <v>54</v>
      </c>
      <c r="AJ118" s="31" t="s">
        <v>152</v>
      </c>
      <c r="AK118" s="32" t="s">
        <v>167</v>
      </c>
      <c r="AL118" s="7">
        <f t="shared" si="57"/>
        <v>0</v>
      </c>
      <c r="AM118" s="15">
        <f t="shared" si="58"/>
        <v>1426.6799999999998</v>
      </c>
      <c r="AN118" s="2"/>
      <c r="AO118" s="2"/>
      <c r="AP118" s="2"/>
      <c r="AQ118" s="2"/>
      <c r="AR118" s="2"/>
      <c r="AS118" s="2">
        <v>1313.38</v>
      </c>
      <c r="AT118" s="2"/>
      <c r="AU118" s="2">
        <v>655.56</v>
      </c>
      <c r="AV118" s="2">
        <f t="shared" si="59"/>
        <v>3395.62</v>
      </c>
      <c r="AW118" s="21">
        <v>200</v>
      </c>
      <c r="AX118" s="21"/>
      <c r="AY118" s="2"/>
      <c r="AZ118" s="2">
        <f t="shared" si="60"/>
        <v>200</v>
      </c>
      <c r="BA118" s="2">
        <f t="shared" si="61"/>
        <v>396.3</v>
      </c>
      <c r="BB118" s="2"/>
      <c r="BC118" s="2">
        <v>5366.48</v>
      </c>
      <c r="BD118" s="2"/>
      <c r="BE118" s="2">
        <v>254.71</v>
      </c>
      <c r="BF118" s="2"/>
      <c r="BG118" s="2"/>
      <c r="BH118" s="8">
        <f t="shared" si="62"/>
        <v>5621.19</v>
      </c>
      <c r="BI118" s="22">
        <f t="shared" si="63"/>
        <v>9613.11</v>
      </c>
    </row>
    <row r="119" spans="1:61" s="29" customFormat="1" ht="23.1" customHeight="1" x14ac:dyDescent="0.35">
      <c r="A119" s="30"/>
      <c r="B119" s="31"/>
      <c r="C119" s="32" t="s">
        <v>25</v>
      </c>
      <c r="D119" s="2"/>
      <c r="E119" s="2"/>
      <c r="F119" s="2">
        <f t="shared" si="41"/>
        <v>0</v>
      </c>
      <c r="G119" s="2"/>
      <c r="H119" s="2"/>
      <c r="I119" s="2">
        <f t="shared" si="42"/>
        <v>0</v>
      </c>
      <c r="J119" s="2">
        <f t="shared" si="43"/>
        <v>0</v>
      </c>
      <c r="K119" s="111">
        <f t="shared" si="44"/>
        <v>0</v>
      </c>
      <c r="L119" s="6"/>
      <c r="M119" s="6"/>
      <c r="N119" s="6"/>
      <c r="O119" s="2">
        <f t="shared" si="45"/>
        <v>0</v>
      </c>
      <c r="P119" s="7"/>
      <c r="Q119" s="2">
        <f t="shared" si="46"/>
        <v>0</v>
      </c>
      <c r="R119" s="2">
        <f t="shared" si="47"/>
        <v>0</v>
      </c>
      <c r="S119" s="2">
        <f t="shared" si="48"/>
        <v>0</v>
      </c>
      <c r="T119" s="8">
        <f t="shared" si="49"/>
        <v>0</v>
      </c>
      <c r="U119" s="9">
        <f t="shared" si="50"/>
        <v>0</v>
      </c>
      <c r="V119" s="10">
        <f t="shared" si="51"/>
        <v>0</v>
      </c>
      <c r="W119" s="11">
        <f t="shared" si="52"/>
        <v>0</v>
      </c>
      <c r="X119" s="12"/>
      <c r="Y119" s="12"/>
      <c r="Z119" s="13"/>
      <c r="AA119" s="30"/>
      <c r="AB119" s="14">
        <f t="shared" si="53"/>
        <v>0</v>
      </c>
      <c r="AC119" s="15"/>
      <c r="AD119" s="2">
        <f>J119*1%</f>
        <v>0</v>
      </c>
      <c r="AE119" s="2">
        <f t="shared" si="54"/>
        <v>0</v>
      </c>
      <c r="AF119" s="27"/>
      <c r="AG119" s="18">
        <f t="shared" si="55"/>
        <v>0</v>
      </c>
      <c r="AH119" s="19">
        <f t="shared" si="56"/>
        <v>0</v>
      </c>
      <c r="AI119" s="30"/>
      <c r="AJ119" s="31"/>
      <c r="AK119" s="32" t="s">
        <v>25</v>
      </c>
      <c r="AL119" s="7">
        <f t="shared" si="57"/>
        <v>0</v>
      </c>
      <c r="AM119" s="15">
        <f t="shared" si="58"/>
        <v>0</v>
      </c>
      <c r="AN119" s="2"/>
      <c r="AO119" s="2"/>
      <c r="AP119" s="2"/>
      <c r="AQ119" s="2"/>
      <c r="AR119" s="2"/>
      <c r="AS119" s="2"/>
      <c r="AT119" s="2"/>
      <c r="AU119" s="2"/>
      <c r="AV119" s="2">
        <f t="shared" si="59"/>
        <v>0</v>
      </c>
      <c r="AW119" s="21"/>
      <c r="AX119" s="21"/>
      <c r="AY119" s="2"/>
      <c r="AZ119" s="2">
        <f t="shared" si="60"/>
        <v>0</v>
      </c>
      <c r="BA119" s="2">
        <f t="shared" si="61"/>
        <v>0</v>
      </c>
      <c r="BB119" s="2"/>
      <c r="BC119" s="2"/>
      <c r="BD119" s="2"/>
      <c r="BE119" s="2"/>
      <c r="BF119" s="2"/>
      <c r="BG119" s="2"/>
      <c r="BH119" s="8">
        <f t="shared" si="62"/>
        <v>0</v>
      </c>
      <c r="BI119" s="22">
        <f t="shared" si="63"/>
        <v>0</v>
      </c>
    </row>
    <row r="120" spans="1:61" s="29" customFormat="1" ht="23.1" customHeight="1" x14ac:dyDescent="0.35">
      <c r="A120" s="3">
        <v>55</v>
      </c>
      <c r="B120" s="4" t="s">
        <v>67</v>
      </c>
      <c r="C120" s="25" t="s">
        <v>46</v>
      </c>
      <c r="D120" s="2">
        <v>14678</v>
      </c>
      <c r="E120" s="2">
        <v>587</v>
      </c>
      <c r="F120" s="2">
        <f t="shared" si="41"/>
        <v>15265</v>
      </c>
      <c r="G120" s="2">
        <v>587</v>
      </c>
      <c r="H120" s="2">
        <v>0</v>
      </c>
      <c r="I120" s="2">
        <f t="shared" si="42"/>
        <v>15852</v>
      </c>
      <c r="J120" s="2">
        <f t="shared" si="43"/>
        <v>15852</v>
      </c>
      <c r="K120" s="111">
        <f t="shared" si="44"/>
        <v>0</v>
      </c>
      <c r="L120" s="6">
        <v>0</v>
      </c>
      <c r="M120" s="6">
        <v>0</v>
      </c>
      <c r="N120" s="6">
        <v>0</v>
      </c>
      <c r="O120" s="2">
        <f t="shared" si="45"/>
        <v>15852</v>
      </c>
      <c r="P120" s="7">
        <v>0</v>
      </c>
      <c r="Q120" s="2">
        <f t="shared" si="46"/>
        <v>3335.9799999999996</v>
      </c>
      <c r="R120" s="2">
        <f t="shared" si="47"/>
        <v>200</v>
      </c>
      <c r="S120" s="2">
        <f t="shared" si="48"/>
        <v>396.3</v>
      </c>
      <c r="T120" s="8">
        <f t="shared" si="49"/>
        <v>6919.72</v>
      </c>
      <c r="U120" s="9">
        <f t="shared" si="50"/>
        <v>10852</v>
      </c>
      <c r="V120" s="10">
        <f t="shared" si="51"/>
        <v>2500</v>
      </c>
      <c r="W120" s="11">
        <f t="shared" si="52"/>
        <v>2500</v>
      </c>
      <c r="X120" s="12"/>
      <c r="Y120" s="12"/>
      <c r="Z120" s="13">
        <f t="shared" ref="Z120:Z124" si="77">ROUND(V120+W120,2)</f>
        <v>5000</v>
      </c>
      <c r="AA120" s="3">
        <v>55</v>
      </c>
      <c r="AB120" s="14">
        <f t="shared" si="53"/>
        <v>1902.24</v>
      </c>
      <c r="AC120" s="15">
        <v>0</v>
      </c>
      <c r="AD120" s="16">
        <v>100</v>
      </c>
      <c r="AE120" s="2">
        <f t="shared" si="54"/>
        <v>396.3</v>
      </c>
      <c r="AF120" s="17">
        <v>200</v>
      </c>
      <c r="AG120" s="18">
        <f t="shared" si="55"/>
        <v>5000</v>
      </c>
      <c r="AH120" s="19">
        <f t="shared" si="56"/>
        <v>2500</v>
      </c>
      <c r="AI120" s="3">
        <v>55</v>
      </c>
      <c r="AJ120" s="4" t="s">
        <v>67</v>
      </c>
      <c r="AK120" s="25" t="s">
        <v>46</v>
      </c>
      <c r="AL120" s="7">
        <f t="shared" si="57"/>
        <v>0</v>
      </c>
      <c r="AM120" s="15">
        <f t="shared" si="58"/>
        <v>1426.6799999999998</v>
      </c>
      <c r="AN120" s="2">
        <v>0</v>
      </c>
      <c r="AO120" s="2">
        <v>100</v>
      </c>
      <c r="AP120" s="2">
        <v>0</v>
      </c>
      <c r="AQ120" s="2">
        <v>0</v>
      </c>
      <c r="AR120" s="2">
        <v>0</v>
      </c>
      <c r="AS120" s="2">
        <v>498.18</v>
      </c>
      <c r="AT120" s="2"/>
      <c r="AU120" s="2">
        <v>1311.12</v>
      </c>
      <c r="AV120" s="2">
        <f t="shared" si="59"/>
        <v>3335.9799999999996</v>
      </c>
      <c r="AW120" s="21">
        <v>200</v>
      </c>
      <c r="AX120" s="21"/>
      <c r="AY120" s="2">
        <v>0</v>
      </c>
      <c r="AZ120" s="2">
        <f t="shared" si="60"/>
        <v>200</v>
      </c>
      <c r="BA120" s="2">
        <f t="shared" si="61"/>
        <v>396.3</v>
      </c>
      <c r="BB120" s="2"/>
      <c r="BC120" s="2">
        <v>3156.75</v>
      </c>
      <c r="BD120" s="16">
        <v>3258.86</v>
      </c>
      <c r="BE120" s="2">
        <v>504.11</v>
      </c>
      <c r="BF120" s="2"/>
      <c r="BG120" s="2">
        <v>0</v>
      </c>
      <c r="BH120" s="8">
        <f t="shared" si="62"/>
        <v>6919.72</v>
      </c>
      <c r="BI120" s="22">
        <f t="shared" si="63"/>
        <v>10852</v>
      </c>
    </row>
    <row r="121" spans="1:61" s="29" customFormat="1" ht="23.1" customHeight="1" x14ac:dyDescent="0.35">
      <c r="A121" s="3"/>
      <c r="B121" s="4"/>
      <c r="C121" s="25"/>
      <c r="D121" s="2"/>
      <c r="E121" s="2"/>
      <c r="F121" s="2">
        <f t="shared" si="41"/>
        <v>0</v>
      </c>
      <c r="G121" s="2"/>
      <c r="H121" s="2"/>
      <c r="I121" s="2">
        <f t="shared" si="42"/>
        <v>0</v>
      </c>
      <c r="J121" s="2">
        <f t="shared" si="43"/>
        <v>0</v>
      </c>
      <c r="K121" s="111">
        <f t="shared" si="44"/>
        <v>0</v>
      </c>
      <c r="L121" s="6"/>
      <c r="M121" s="6"/>
      <c r="N121" s="6"/>
      <c r="O121" s="2">
        <f t="shared" si="45"/>
        <v>0</v>
      </c>
      <c r="P121" s="7"/>
      <c r="Q121" s="2">
        <f t="shared" si="46"/>
        <v>0</v>
      </c>
      <c r="R121" s="2">
        <f t="shared" si="47"/>
        <v>0</v>
      </c>
      <c r="S121" s="2">
        <f t="shared" si="48"/>
        <v>0</v>
      </c>
      <c r="T121" s="8">
        <f t="shared" si="49"/>
        <v>0</v>
      </c>
      <c r="U121" s="9">
        <f t="shared" si="50"/>
        <v>0</v>
      </c>
      <c r="V121" s="10">
        <f t="shared" si="51"/>
        <v>0</v>
      </c>
      <c r="W121" s="11">
        <f t="shared" si="52"/>
        <v>0</v>
      </c>
      <c r="X121" s="12"/>
      <c r="Y121" s="12"/>
      <c r="Z121" s="13"/>
      <c r="AA121" s="3"/>
      <c r="AB121" s="14">
        <f t="shared" si="53"/>
        <v>0</v>
      </c>
      <c r="AC121" s="15"/>
      <c r="AD121" s="33"/>
      <c r="AE121" s="2">
        <f t="shared" si="54"/>
        <v>0</v>
      </c>
      <c r="AF121" s="27"/>
      <c r="AG121" s="18">
        <f t="shared" si="55"/>
        <v>0</v>
      </c>
      <c r="AH121" s="19">
        <f t="shared" si="56"/>
        <v>0</v>
      </c>
      <c r="AI121" s="3"/>
      <c r="AJ121" s="4"/>
      <c r="AK121" s="25"/>
      <c r="AL121" s="7">
        <f t="shared" si="57"/>
        <v>0</v>
      </c>
      <c r="AM121" s="15">
        <f t="shared" si="58"/>
        <v>0</v>
      </c>
      <c r="AN121" s="2"/>
      <c r="AO121" s="2"/>
      <c r="AP121" s="2"/>
      <c r="AQ121" s="2"/>
      <c r="AR121" s="2"/>
      <c r="AS121" s="2"/>
      <c r="AT121" s="2"/>
      <c r="AU121" s="2"/>
      <c r="AV121" s="2">
        <f t="shared" si="59"/>
        <v>0</v>
      </c>
      <c r="AW121" s="21"/>
      <c r="AX121" s="21"/>
      <c r="AY121" s="2"/>
      <c r="AZ121" s="2">
        <f t="shared" si="60"/>
        <v>0</v>
      </c>
      <c r="BA121" s="2">
        <f t="shared" si="61"/>
        <v>0</v>
      </c>
      <c r="BB121" s="2"/>
      <c r="BC121" s="2"/>
      <c r="BD121" s="16"/>
      <c r="BE121" s="2"/>
      <c r="BF121" s="2"/>
      <c r="BG121" s="2"/>
      <c r="BH121" s="8">
        <f t="shared" si="62"/>
        <v>0</v>
      </c>
      <c r="BI121" s="22">
        <f t="shared" si="63"/>
        <v>0</v>
      </c>
    </row>
    <row r="122" spans="1:61" s="29" customFormat="1" ht="23.1" customHeight="1" x14ac:dyDescent="0.35">
      <c r="A122" s="3">
        <v>56</v>
      </c>
      <c r="B122" s="67" t="s">
        <v>126</v>
      </c>
      <c r="C122" s="68" t="s">
        <v>127</v>
      </c>
      <c r="D122" s="2">
        <v>15586</v>
      </c>
      <c r="E122" s="2">
        <v>623</v>
      </c>
      <c r="F122" s="2">
        <f t="shared" si="41"/>
        <v>16209</v>
      </c>
      <c r="G122" s="2">
        <v>624</v>
      </c>
      <c r="H122" s="2">
        <v>0</v>
      </c>
      <c r="I122" s="2">
        <f t="shared" si="42"/>
        <v>16833</v>
      </c>
      <c r="J122" s="2">
        <f t="shared" si="43"/>
        <v>16833</v>
      </c>
      <c r="K122" s="111">
        <f t="shared" si="44"/>
        <v>0</v>
      </c>
      <c r="L122" s="6">
        <v>0</v>
      </c>
      <c r="M122" s="6">
        <v>0</v>
      </c>
      <c r="N122" s="6">
        <v>0</v>
      </c>
      <c r="O122" s="2">
        <f t="shared" si="45"/>
        <v>16833</v>
      </c>
      <c r="P122" s="7">
        <v>0</v>
      </c>
      <c r="Q122" s="2">
        <f t="shared" si="46"/>
        <v>5200.66</v>
      </c>
      <c r="R122" s="2">
        <f t="shared" si="47"/>
        <v>200</v>
      </c>
      <c r="S122" s="2">
        <f t="shared" si="48"/>
        <v>420.82</v>
      </c>
      <c r="T122" s="8">
        <f t="shared" si="49"/>
        <v>6011.52</v>
      </c>
      <c r="U122" s="9">
        <f t="shared" si="50"/>
        <v>11833</v>
      </c>
      <c r="V122" s="10">
        <f t="shared" si="51"/>
        <v>2500</v>
      </c>
      <c r="W122" s="11">
        <f t="shared" si="52"/>
        <v>2500</v>
      </c>
      <c r="X122" s="12"/>
      <c r="Y122" s="12"/>
      <c r="Z122" s="13">
        <f t="shared" ref="Z122" si="78">ROUND(V122+W122,2)</f>
        <v>5000</v>
      </c>
      <c r="AA122" s="3">
        <v>56</v>
      </c>
      <c r="AB122" s="14">
        <f t="shared" si="53"/>
        <v>2019.96</v>
      </c>
      <c r="AC122" s="15">
        <v>0</v>
      </c>
      <c r="AD122" s="16">
        <v>100</v>
      </c>
      <c r="AE122" s="2">
        <f t="shared" si="54"/>
        <v>420.83</v>
      </c>
      <c r="AF122" s="17">
        <v>200</v>
      </c>
      <c r="AG122" s="18">
        <f t="shared" si="55"/>
        <v>5000</v>
      </c>
      <c r="AH122" s="19">
        <f t="shared" si="56"/>
        <v>2500</v>
      </c>
      <c r="AI122" s="3">
        <v>56</v>
      </c>
      <c r="AJ122" s="67" t="s">
        <v>126</v>
      </c>
      <c r="AK122" s="68" t="s">
        <v>127</v>
      </c>
      <c r="AL122" s="7">
        <f t="shared" si="57"/>
        <v>0</v>
      </c>
      <c r="AM122" s="15">
        <f t="shared" si="58"/>
        <v>1514.97</v>
      </c>
      <c r="AN122" s="2">
        <v>0</v>
      </c>
      <c r="AO122" s="2"/>
      <c r="AP122" s="2">
        <v>0</v>
      </c>
      <c r="AQ122" s="2">
        <v>0</v>
      </c>
      <c r="AR122" s="2">
        <v>0</v>
      </c>
      <c r="AS122" s="2">
        <v>2394.42</v>
      </c>
      <c r="AT122" s="2"/>
      <c r="AU122" s="2">
        <v>1291.27</v>
      </c>
      <c r="AV122" s="2">
        <f t="shared" si="59"/>
        <v>5200.66</v>
      </c>
      <c r="AW122" s="21">
        <v>200</v>
      </c>
      <c r="AX122" s="21"/>
      <c r="AY122" s="2">
        <v>0</v>
      </c>
      <c r="AZ122" s="2">
        <f t="shared" si="60"/>
        <v>200</v>
      </c>
      <c r="BA122" s="2">
        <f t="shared" si="61"/>
        <v>420.82</v>
      </c>
      <c r="BB122" s="2"/>
      <c r="BC122" s="2">
        <v>2667.15</v>
      </c>
      <c r="BD122" s="16">
        <v>3244.37</v>
      </c>
      <c r="BE122" s="2">
        <v>100</v>
      </c>
      <c r="BF122" s="2"/>
      <c r="BG122" s="2">
        <v>0</v>
      </c>
      <c r="BH122" s="8">
        <f t="shared" si="62"/>
        <v>6011.52</v>
      </c>
      <c r="BI122" s="22">
        <f t="shared" si="63"/>
        <v>11833</v>
      </c>
    </row>
    <row r="123" spans="1:61" s="29" customFormat="1" ht="23.1" customHeight="1" x14ac:dyDescent="0.35">
      <c r="A123" s="3"/>
      <c r="B123" s="31"/>
      <c r="C123" s="32"/>
      <c r="D123" s="2"/>
      <c r="E123" s="2"/>
      <c r="F123" s="2">
        <f t="shared" si="41"/>
        <v>0</v>
      </c>
      <c r="G123" s="2"/>
      <c r="H123" s="2"/>
      <c r="I123" s="2">
        <f t="shared" si="42"/>
        <v>0</v>
      </c>
      <c r="J123" s="2">
        <f t="shared" si="43"/>
        <v>0</v>
      </c>
      <c r="K123" s="111">
        <f t="shared" si="44"/>
        <v>0</v>
      </c>
      <c r="L123" s="6"/>
      <c r="M123" s="6"/>
      <c r="N123" s="6"/>
      <c r="O123" s="2">
        <f t="shared" si="45"/>
        <v>0</v>
      </c>
      <c r="P123" s="7"/>
      <c r="Q123" s="2">
        <f t="shared" si="46"/>
        <v>0</v>
      </c>
      <c r="R123" s="2">
        <f t="shared" si="47"/>
        <v>0</v>
      </c>
      <c r="S123" s="2">
        <f t="shared" si="48"/>
        <v>0</v>
      </c>
      <c r="T123" s="8">
        <f t="shared" si="49"/>
        <v>0</v>
      </c>
      <c r="U123" s="9">
        <f t="shared" si="50"/>
        <v>0</v>
      </c>
      <c r="V123" s="10">
        <f t="shared" si="51"/>
        <v>0</v>
      </c>
      <c r="W123" s="11">
        <f t="shared" si="52"/>
        <v>0</v>
      </c>
      <c r="X123" s="12"/>
      <c r="Y123" s="12"/>
      <c r="Z123" s="13"/>
      <c r="AA123" s="3"/>
      <c r="AB123" s="14">
        <f t="shared" si="53"/>
        <v>0</v>
      </c>
      <c r="AC123" s="2"/>
      <c r="AD123" s="33"/>
      <c r="AE123" s="2">
        <f t="shared" si="54"/>
        <v>0</v>
      </c>
      <c r="AF123" s="27"/>
      <c r="AG123" s="18">
        <f t="shared" si="55"/>
        <v>0</v>
      </c>
      <c r="AH123" s="19">
        <f t="shared" si="56"/>
        <v>0</v>
      </c>
      <c r="AI123" s="3"/>
      <c r="AJ123" s="31"/>
      <c r="AK123" s="32"/>
      <c r="AL123" s="7">
        <f t="shared" si="57"/>
        <v>0</v>
      </c>
      <c r="AM123" s="15">
        <f t="shared" si="58"/>
        <v>0</v>
      </c>
      <c r="AN123" s="2"/>
      <c r="AO123" s="2"/>
      <c r="AP123" s="2"/>
      <c r="AQ123" s="2"/>
      <c r="AR123" s="2"/>
      <c r="AS123" s="2"/>
      <c r="AT123" s="2"/>
      <c r="AU123" s="2"/>
      <c r="AV123" s="2">
        <f t="shared" si="59"/>
        <v>0</v>
      </c>
      <c r="AW123" s="21"/>
      <c r="AX123" s="21"/>
      <c r="AY123" s="2"/>
      <c r="AZ123" s="2">
        <f t="shared" si="60"/>
        <v>0</v>
      </c>
      <c r="BA123" s="2">
        <f t="shared" si="61"/>
        <v>0</v>
      </c>
      <c r="BB123" s="2"/>
      <c r="BC123" s="2"/>
      <c r="BD123" s="2"/>
      <c r="BE123" s="2"/>
      <c r="BF123" s="2"/>
      <c r="BG123" s="2"/>
      <c r="BH123" s="8">
        <f t="shared" si="62"/>
        <v>0</v>
      </c>
      <c r="BI123" s="22">
        <f t="shared" si="63"/>
        <v>0</v>
      </c>
    </row>
    <row r="124" spans="1:61" s="29" customFormat="1" ht="23.1" customHeight="1" x14ac:dyDescent="0.35">
      <c r="A124" s="3">
        <v>57</v>
      </c>
      <c r="B124" s="28" t="s">
        <v>68</v>
      </c>
      <c r="C124" s="25" t="s">
        <v>46</v>
      </c>
      <c r="D124" s="2">
        <v>15136</v>
      </c>
      <c r="E124" s="2">
        <v>605</v>
      </c>
      <c r="F124" s="2">
        <f t="shared" si="41"/>
        <v>15741</v>
      </c>
      <c r="G124" s="2">
        <v>588</v>
      </c>
      <c r="H124" s="2">
        <v>0</v>
      </c>
      <c r="I124" s="2">
        <f t="shared" si="42"/>
        <v>16329</v>
      </c>
      <c r="J124" s="2">
        <f t="shared" si="43"/>
        <v>16329</v>
      </c>
      <c r="K124" s="111">
        <f t="shared" si="44"/>
        <v>0</v>
      </c>
      <c r="L124" s="6">
        <v>0</v>
      </c>
      <c r="M124" s="6">
        <v>0</v>
      </c>
      <c r="N124" s="6">
        <v>0</v>
      </c>
      <c r="O124" s="2">
        <f>J124-K124</f>
        <v>16329</v>
      </c>
      <c r="P124" s="7">
        <v>0</v>
      </c>
      <c r="Q124" s="2">
        <f t="shared" si="46"/>
        <v>4930.3900000000003</v>
      </c>
      <c r="R124" s="2">
        <f t="shared" si="47"/>
        <v>1581.78</v>
      </c>
      <c r="S124" s="2">
        <f t="shared" si="48"/>
        <v>408.22</v>
      </c>
      <c r="T124" s="8">
        <f t="shared" si="49"/>
        <v>4408.6099999999997</v>
      </c>
      <c r="U124" s="9">
        <f t="shared" si="50"/>
        <v>11329</v>
      </c>
      <c r="V124" s="10">
        <f t="shared" si="51"/>
        <v>2500</v>
      </c>
      <c r="W124" s="11">
        <f t="shared" si="52"/>
        <v>2500</v>
      </c>
      <c r="X124" s="12"/>
      <c r="Y124" s="12"/>
      <c r="Z124" s="13">
        <f t="shared" si="77"/>
        <v>5000</v>
      </c>
      <c r="AA124" s="3">
        <v>57</v>
      </c>
      <c r="AB124" s="14">
        <f t="shared" si="53"/>
        <v>1959.48</v>
      </c>
      <c r="AC124" s="15">
        <v>0</v>
      </c>
      <c r="AD124" s="2">
        <v>100</v>
      </c>
      <c r="AE124" s="2">
        <f t="shared" si="54"/>
        <v>408.23</v>
      </c>
      <c r="AF124" s="17">
        <v>200</v>
      </c>
      <c r="AG124" s="18">
        <f t="shared" si="55"/>
        <v>5000</v>
      </c>
      <c r="AH124" s="19">
        <f t="shared" si="56"/>
        <v>2500</v>
      </c>
      <c r="AI124" s="3">
        <v>57</v>
      </c>
      <c r="AJ124" s="28" t="s">
        <v>68</v>
      </c>
      <c r="AK124" s="25" t="s">
        <v>46</v>
      </c>
      <c r="AL124" s="7">
        <f t="shared" si="57"/>
        <v>0</v>
      </c>
      <c r="AM124" s="15">
        <f t="shared" si="58"/>
        <v>1469.61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2213.9</v>
      </c>
      <c r="AT124" s="2"/>
      <c r="AU124" s="2">
        <v>1246.8800000000001</v>
      </c>
      <c r="AV124" s="2">
        <f t="shared" si="59"/>
        <v>4930.3900000000003</v>
      </c>
      <c r="AW124" s="21">
        <v>200</v>
      </c>
      <c r="AX124" s="21"/>
      <c r="AY124" s="2">
        <v>1381.78</v>
      </c>
      <c r="AZ124" s="2">
        <f t="shared" si="60"/>
        <v>1581.78</v>
      </c>
      <c r="BA124" s="2">
        <f t="shared" si="61"/>
        <v>408.22</v>
      </c>
      <c r="BB124" s="2">
        <v>0</v>
      </c>
      <c r="BC124" s="2">
        <v>0</v>
      </c>
      <c r="BD124" s="2">
        <v>4308.6099999999997</v>
      </c>
      <c r="BE124" s="2">
        <v>100</v>
      </c>
      <c r="BF124" s="2">
        <v>0</v>
      </c>
      <c r="BG124" s="2">
        <v>0</v>
      </c>
      <c r="BH124" s="8">
        <f t="shared" si="62"/>
        <v>4408.6099999999997</v>
      </c>
      <c r="BI124" s="22">
        <f>AL124+AV124+AZ124+BA124+BH124</f>
        <v>11329</v>
      </c>
    </row>
    <row r="125" spans="1:61" s="29" customFormat="1" ht="23.1" customHeight="1" thickBot="1" x14ac:dyDescent="0.4">
      <c r="A125" s="3"/>
      <c r="B125" s="112"/>
      <c r="C125" s="113"/>
      <c r="D125" s="38"/>
      <c r="E125" s="38"/>
      <c r="F125" s="38"/>
      <c r="G125" s="38"/>
      <c r="H125" s="38"/>
      <c r="I125" s="2">
        <f>SUM(D125:H125)</f>
        <v>0</v>
      </c>
      <c r="J125" s="2">
        <f t="shared" si="43"/>
        <v>0</v>
      </c>
      <c r="K125" s="111">
        <f t="shared" si="44"/>
        <v>0</v>
      </c>
      <c r="L125" s="39"/>
      <c r="M125" s="39"/>
      <c r="N125" s="39"/>
      <c r="O125" s="38"/>
      <c r="P125" s="163"/>
      <c r="Q125" s="2">
        <f t="shared" si="46"/>
        <v>0</v>
      </c>
      <c r="R125" s="2">
        <f t="shared" si="47"/>
        <v>0</v>
      </c>
      <c r="S125" s="2">
        <f t="shared" si="48"/>
        <v>0</v>
      </c>
      <c r="T125" s="8">
        <f t="shared" si="49"/>
        <v>0</v>
      </c>
      <c r="U125" s="9">
        <f t="shared" si="50"/>
        <v>0</v>
      </c>
      <c r="V125" s="10">
        <f t="shared" si="51"/>
        <v>0</v>
      </c>
      <c r="W125" s="11">
        <f t="shared" si="52"/>
        <v>0</v>
      </c>
      <c r="X125" s="40"/>
      <c r="Y125" s="40"/>
      <c r="Z125" s="114"/>
      <c r="AA125" s="41"/>
      <c r="AB125" s="14">
        <f t="shared" si="53"/>
        <v>0</v>
      </c>
      <c r="AC125" s="115"/>
      <c r="AD125" s="38"/>
      <c r="AE125" s="2">
        <f t="shared" si="54"/>
        <v>0</v>
      </c>
      <c r="AF125" s="116"/>
      <c r="AG125" s="18">
        <f t="shared" si="55"/>
        <v>0</v>
      </c>
      <c r="AH125" s="19">
        <f t="shared" si="56"/>
        <v>0</v>
      </c>
      <c r="AI125" s="3"/>
      <c r="AJ125" s="112"/>
      <c r="AK125" s="20"/>
      <c r="AL125" s="7"/>
      <c r="AM125" s="15">
        <f t="shared" si="58"/>
        <v>0</v>
      </c>
      <c r="AN125" s="38"/>
      <c r="AO125" s="38"/>
      <c r="AP125" s="38"/>
      <c r="AQ125" s="38"/>
      <c r="AR125" s="38"/>
      <c r="AS125" s="38"/>
      <c r="AT125" s="38"/>
      <c r="AU125" s="38"/>
      <c r="AV125" s="2">
        <f t="shared" si="59"/>
        <v>0</v>
      </c>
      <c r="AW125" s="42"/>
      <c r="AX125" s="42"/>
      <c r="AY125" s="38"/>
      <c r="AZ125" s="2">
        <f t="shared" si="60"/>
        <v>0</v>
      </c>
      <c r="BA125" s="2">
        <f t="shared" si="61"/>
        <v>0</v>
      </c>
      <c r="BB125" s="38"/>
      <c r="BC125" s="38"/>
      <c r="BD125" s="38"/>
      <c r="BE125" s="38"/>
      <c r="BF125" s="38"/>
      <c r="BG125" s="38"/>
      <c r="BH125" s="8">
        <f t="shared" si="62"/>
        <v>0</v>
      </c>
      <c r="BI125" s="22">
        <f t="shared" si="63"/>
        <v>0</v>
      </c>
    </row>
    <row r="126" spans="1:61" s="29" customFormat="1" ht="24.95" customHeight="1" x14ac:dyDescent="0.35">
      <c r="A126" s="43"/>
      <c r="B126" s="44"/>
      <c r="C126" s="44"/>
      <c r="D126" s="118"/>
      <c r="E126" s="118"/>
      <c r="F126" s="118"/>
      <c r="G126" s="118"/>
      <c r="H126" s="118"/>
      <c r="I126" s="118"/>
      <c r="J126" s="118" t="s">
        <v>1</v>
      </c>
      <c r="K126" s="61"/>
      <c r="L126" s="44"/>
      <c r="M126" s="44"/>
      <c r="N126" s="44"/>
      <c r="O126" s="118" t="s">
        <v>1</v>
      </c>
      <c r="P126" s="45"/>
      <c r="Q126" s="46"/>
      <c r="R126" s="46"/>
      <c r="S126" s="46"/>
      <c r="T126" s="47"/>
      <c r="U126" s="48"/>
      <c r="V126" s="49" t="s">
        <v>1</v>
      </c>
      <c r="W126" s="50"/>
      <c r="X126" s="51"/>
      <c r="Y126" s="51"/>
      <c r="Z126" s="52"/>
      <c r="AA126" s="53"/>
      <c r="AB126" s="54"/>
      <c r="AC126" s="44"/>
      <c r="AD126" s="55"/>
      <c r="AE126" s="56"/>
      <c r="AF126" s="57"/>
      <c r="AG126" s="18"/>
      <c r="AH126" s="19"/>
      <c r="AI126" s="43"/>
      <c r="AJ126" s="44"/>
      <c r="AK126" s="44"/>
      <c r="AL126" s="45"/>
      <c r="AM126" s="46"/>
      <c r="AN126" s="58"/>
      <c r="AO126" s="58"/>
      <c r="AP126" s="58"/>
      <c r="AQ126" s="58"/>
      <c r="AR126" s="58"/>
      <c r="AS126" s="58"/>
      <c r="AT126" s="58"/>
      <c r="AU126" s="58"/>
      <c r="AV126" s="46"/>
      <c r="AW126" s="46"/>
      <c r="AX126" s="46"/>
      <c r="AY126" s="46"/>
      <c r="AZ126" s="46"/>
      <c r="BA126" s="46"/>
      <c r="BB126" s="46"/>
      <c r="BC126" s="46"/>
      <c r="BD126" s="58"/>
      <c r="BE126" s="58"/>
      <c r="BF126" s="46"/>
      <c r="BG126" s="46"/>
      <c r="BH126" s="47">
        <f>SUM(BB126:BG126)</f>
        <v>0</v>
      </c>
      <c r="BI126" s="59"/>
    </row>
    <row r="127" spans="1:61" s="170" customFormat="1" ht="24.95" customHeight="1" x14ac:dyDescent="0.35">
      <c r="A127" s="168"/>
      <c r="B127" s="169" t="s">
        <v>69</v>
      </c>
      <c r="C127" s="60"/>
      <c r="D127" s="60">
        <f>SUM(D12:D125)</f>
        <v>1588586</v>
      </c>
      <c r="E127" s="60">
        <f t="shared" ref="E127:BI127" si="79">SUM(E12:E125)</f>
        <v>73667</v>
      </c>
      <c r="F127" s="60">
        <f>SUM(F12:F125)</f>
        <v>1662253</v>
      </c>
      <c r="G127" s="60">
        <f t="shared" si="79"/>
        <v>73917</v>
      </c>
      <c r="H127" s="60">
        <f t="shared" si="79"/>
        <v>115</v>
      </c>
      <c r="I127" s="60">
        <f t="shared" si="79"/>
        <v>1736170</v>
      </c>
      <c r="J127" s="60">
        <f t="shared" si="79"/>
        <v>1736285</v>
      </c>
      <c r="K127" s="60">
        <f t="shared" si="79"/>
        <v>2223.4700000000003</v>
      </c>
      <c r="L127" s="60"/>
      <c r="M127" s="60"/>
      <c r="N127" s="60"/>
      <c r="O127" s="60">
        <f t="shared" si="79"/>
        <v>1734061.53</v>
      </c>
      <c r="P127" s="60">
        <f t="shared" si="79"/>
        <v>98700.469999999987</v>
      </c>
      <c r="Q127" s="60">
        <f t="shared" si="79"/>
        <v>325618.61999999994</v>
      </c>
      <c r="R127" s="60">
        <f t="shared" si="79"/>
        <v>26315.87</v>
      </c>
      <c r="S127" s="60">
        <f t="shared" si="79"/>
        <v>42308.389999999985</v>
      </c>
      <c r="T127" s="60">
        <f t="shared" si="79"/>
        <v>178028.94999999998</v>
      </c>
      <c r="U127" s="60">
        <f t="shared" si="79"/>
        <v>670972.29999999981</v>
      </c>
      <c r="V127" s="60">
        <f t="shared" si="79"/>
        <v>531543</v>
      </c>
      <c r="W127" s="60">
        <f t="shared" si="79"/>
        <v>531546.23000000021</v>
      </c>
      <c r="X127" s="60">
        <f t="shared" si="79"/>
        <v>0</v>
      </c>
      <c r="Y127" s="60">
        <f t="shared" si="79"/>
        <v>0</v>
      </c>
      <c r="Z127" s="60">
        <f t="shared" si="79"/>
        <v>650267.86</v>
      </c>
      <c r="AA127" s="60"/>
      <c r="AB127" s="60">
        <f t="shared" si="79"/>
        <v>208354.20000000004</v>
      </c>
      <c r="AC127" s="60">
        <f t="shared" si="79"/>
        <v>0</v>
      </c>
      <c r="AD127" s="60">
        <f t="shared" si="79"/>
        <v>5700</v>
      </c>
      <c r="AE127" s="60">
        <f t="shared" si="79"/>
        <v>42308.560000000005</v>
      </c>
      <c r="AF127" s="60">
        <f t="shared" si="79"/>
        <v>11400</v>
      </c>
      <c r="AG127" s="60">
        <f t="shared" si="79"/>
        <v>1063089.23</v>
      </c>
      <c r="AH127" s="60">
        <f t="shared" si="79"/>
        <v>531544.61499999999</v>
      </c>
      <c r="AI127" s="60">
        <f t="shared" si="79"/>
        <v>1653</v>
      </c>
      <c r="AJ127" s="60">
        <f t="shared" si="79"/>
        <v>0</v>
      </c>
      <c r="AK127" s="60">
        <f t="shared" si="79"/>
        <v>0</v>
      </c>
      <c r="AL127" s="60">
        <f t="shared" si="79"/>
        <v>98700.469999999987</v>
      </c>
      <c r="AM127" s="60">
        <f t="shared" si="79"/>
        <v>156265.65000000002</v>
      </c>
      <c r="AN127" s="60">
        <f t="shared" si="79"/>
        <v>10153.540000000001</v>
      </c>
      <c r="AO127" s="60">
        <f t="shared" si="79"/>
        <v>1600</v>
      </c>
      <c r="AP127" s="60">
        <f t="shared" si="79"/>
        <v>19268.88</v>
      </c>
      <c r="AQ127" s="60">
        <f t="shared" si="79"/>
        <v>0</v>
      </c>
      <c r="AR127" s="60">
        <f t="shared" si="79"/>
        <v>0</v>
      </c>
      <c r="AS127" s="60">
        <f t="shared" si="79"/>
        <v>110272.91999999998</v>
      </c>
      <c r="AT127" s="60">
        <f t="shared" si="79"/>
        <v>13550</v>
      </c>
      <c r="AU127" s="60">
        <f t="shared" si="79"/>
        <v>14507.629999999997</v>
      </c>
      <c r="AV127" s="60">
        <f t="shared" si="79"/>
        <v>325618.61999999994</v>
      </c>
      <c r="AW127" s="60">
        <f t="shared" si="79"/>
        <v>12000</v>
      </c>
      <c r="AX127" s="60">
        <f t="shared" si="79"/>
        <v>1500</v>
      </c>
      <c r="AY127" s="60">
        <f t="shared" si="79"/>
        <v>12815.87</v>
      </c>
      <c r="AZ127" s="60">
        <f t="shared" si="79"/>
        <v>26315.87</v>
      </c>
      <c r="BA127" s="60">
        <f t="shared" si="79"/>
        <v>42308.389999999985</v>
      </c>
      <c r="BB127" s="60">
        <f t="shared" si="79"/>
        <v>0</v>
      </c>
      <c r="BC127" s="60">
        <f t="shared" si="79"/>
        <v>115002.16000000002</v>
      </c>
      <c r="BD127" s="60">
        <f t="shared" si="79"/>
        <v>53764.920000000006</v>
      </c>
      <c r="BE127" s="60">
        <f t="shared" si="79"/>
        <v>8773.869999999999</v>
      </c>
      <c r="BF127" s="60">
        <f t="shared" si="79"/>
        <v>488</v>
      </c>
      <c r="BG127" s="60">
        <f t="shared" si="79"/>
        <v>0</v>
      </c>
      <c r="BH127" s="60">
        <f t="shared" si="79"/>
        <v>178028.94999999998</v>
      </c>
      <c r="BI127" s="60">
        <f t="shared" si="79"/>
        <v>670972.29999999981</v>
      </c>
    </row>
    <row r="128" spans="1:61" s="29" customFormat="1" ht="24.95" customHeight="1" thickBot="1" x14ac:dyDescent="0.4">
      <c r="A128" s="69"/>
      <c r="B128" s="70"/>
      <c r="C128" s="71"/>
      <c r="D128" s="82"/>
      <c r="E128" s="82"/>
      <c r="F128" s="82"/>
      <c r="G128" s="82"/>
      <c r="H128" s="82"/>
      <c r="I128" s="82"/>
      <c r="J128" s="82"/>
      <c r="K128" s="72"/>
      <c r="L128" s="65"/>
      <c r="M128" s="65"/>
      <c r="N128" s="65"/>
      <c r="O128" s="82"/>
      <c r="P128" s="73"/>
      <c r="Q128" s="65"/>
      <c r="R128" s="65"/>
      <c r="S128" s="65"/>
      <c r="T128" s="65"/>
      <c r="U128" s="74"/>
      <c r="V128" s="75"/>
      <c r="W128" s="76" t="s">
        <v>1</v>
      </c>
      <c r="X128" s="77"/>
      <c r="Y128" s="77"/>
      <c r="Z128" s="78"/>
      <c r="AA128" s="79"/>
      <c r="AB128" s="80"/>
      <c r="AC128" s="65"/>
      <c r="AD128" s="72"/>
      <c r="AE128" s="72"/>
      <c r="AF128" s="81"/>
      <c r="AG128" s="18"/>
      <c r="AH128" s="19"/>
      <c r="AI128" s="69"/>
      <c r="AJ128" s="70"/>
      <c r="AK128" s="71"/>
      <c r="AL128" s="73"/>
      <c r="AM128" s="65"/>
      <c r="AN128" s="82"/>
      <c r="AO128" s="82"/>
      <c r="AP128" s="82"/>
      <c r="AQ128" s="82"/>
      <c r="AR128" s="82"/>
      <c r="AS128" s="82"/>
      <c r="AT128" s="82"/>
      <c r="AU128" s="82"/>
      <c r="AV128" s="65"/>
      <c r="AW128" s="65"/>
      <c r="AX128" s="65"/>
      <c r="AY128" s="65"/>
      <c r="AZ128" s="65"/>
      <c r="BA128" s="65"/>
      <c r="BB128" s="65"/>
      <c r="BC128" s="65"/>
      <c r="BD128" s="82"/>
      <c r="BE128" s="82"/>
      <c r="BF128" s="65"/>
      <c r="BG128" s="65"/>
      <c r="BH128" s="65"/>
      <c r="BI128" s="83"/>
    </row>
    <row r="129" spans="1:61" s="94" customFormat="1" ht="24.95" customHeight="1" x14ac:dyDescent="0.35">
      <c r="A129" s="63"/>
      <c r="B129" s="84"/>
      <c r="C129" s="63"/>
      <c r="D129" s="119"/>
      <c r="E129" s="119"/>
      <c r="F129" s="119"/>
      <c r="G129" s="119"/>
      <c r="H129" s="119"/>
      <c r="I129" s="119"/>
      <c r="J129" s="119"/>
      <c r="K129" s="85"/>
      <c r="L129" s="66"/>
      <c r="M129" s="66"/>
      <c r="N129" s="66"/>
      <c r="O129" s="119"/>
      <c r="P129" s="86"/>
      <c r="Q129" s="66"/>
      <c r="R129" s="66"/>
      <c r="S129" s="66"/>
      <c r="T129" s="63"/>
      <c r="U129" s="87"/>
      <c r="V129" s="88"/>
      <c r="W129" s="88" t="s">
        <v>1</v>
      </c>
      <c r="X129" s="88"/>
      <c r="Y129" s="88"/>
      <c r="Z129" s="88"/>
      <c r="AA129" s="66"/>
      <c r="AB129" s="89" t="s">
        <v>1</v>
      </c>
      <c r="AC129" s="89"/>
      <c r="AD129" s="90" t="s">
        <v>1</v>
      </c>
      <c r="AE129" s="90"/>
      <c r="AF129" s="91"/>
      <c r="AG129" s="92"/>
      <c r="AH129" s="92"/>
      <c r="AI129" s="63"/>
      <c r="AJ129" s="84"/>
      <c r="AK129" s="63"/>
      <c r="AL129" s="86"/>
      <c r="AM129" s="66"/>
      <c r="AN129" s="93"/>
      <c r="AO129" s="93"/>
      <c r="AP129" s="93"/>
      <c r="AQ129" s="93"/>
      <c r="AR129" s="93"/>
      <c r="AS129" s="93"/>
      <c r="AT129" s="93"/>
      <c r="AU129" s="93"/>
      <c r="AV129" s="66"/>
      <c r="AW129" s="66"/>
      <c r="AX129" s="66"/>
      <c r="AY129" s="66"/>
      <c r="AZ129" s="66"/>
      <c r="BA129" s="66"/>
      <c r="BB129" s="66"/>
      <c r="BC129" s="66"/>
      <c r="BD129" s="119"/>
      <c r="BE129" s="119"/>
      <c r="BF129" s="66"/>
      <c r="BG129" s="66"/>
      <c r="BH129" s="63"/>
      <c r="BI129" s="87"/>
    </row>
    <row r="130" spans="1:61" s="94" customFormat="1" ht="24.95" customHeight="1" x14ac:dyDescent="0.35">
      <c r="A130" s="63"/>
      <c r="B130" s="426" t="s">
        <v>70</v>
      </c>
      <c r="C130" s="426"/>
      <c r="D130" s="426"/>
      <c r="E130" s="119"/>
      <c r="F130" s="119"/>
      <c r="G130" s="119"/>
      <c r="H130" s="119"/>
      <c r="I130" s="119"/>
      <c r="J130" s="427" t="s">
        <v>71</v>
      </c>
      <c r="K130" s="427"/>
      <c r="L130" s="427"/>
      <c r="M130" s="427"/>
      <c r="N130" s="427"/>
      <c r="O130" s="119"/>
      <c r="P130" s="63"/>
      <c r="Q130" s="428" t="s">
        <v>72</v>
      </c>
      <c r="R130" s="428"/>
      <c r="S130" s="428"/>
      <c r="T130" s="63"/>
      <c r="U130" s="63"/>
      <c r="V130" s="428" t="s">
        <v>73</v>
      </c>
      <c r="W130" s="428"/>
      <c r="X130" s="428"/>
      <c r="Y130" s="428"/>
      <c r="Z130" s="428"/>
      <c r="AA130" s="428"/>
      <c r="AB130" s="428"/>
      <c r="AC130" s="95"/>
      <c r="AD130" s="95"/>
      <c r="AE130" s="95"/>
      <c r="AF130" s="91"/>
      <c r="AG130" s="92"/>
      <c r="AH130" s="92"/>
      <c r="AI130" s="63"/>
      <c r="AJ130" s="429" t="s">
        <v>70</v>
      </c>
      <c r="AK130" s="429"/>
      <c r="AL130" s="95"/>
      <c r="AM130" s="95"/>
      <c r="AN130" s="63"/>
      <c r="AO130" s="63"/>
      <c r="AP130" s="93"/>
      <c r="AQ130" s="97"/>
      <c r="AR130" s="97"/>
      <c r="AS130" s="97"/>
      <c r="AT130" s="97"/>
      <c r="AU130" s="93"/>
      <c r="AV130" s="66"/>
      <c r="AW130" s="66"/>
      <c r="AX130" s="66"/>
      <c r="AY130" s="63"/>
      <c r="AZ130" s="63"/>
      <c r="BA130" s="63"/>
      <c r="BB130" s="66"/>
      <c r="BC130" s="66"/>
      <c r="BD130" s="119"/>
      <c r="BE130" s="164"/>
      <c r="BF130" s="95"/>
      <c r="BG130" s="95"/>
      <c r="BH130" s="95"/>
      <c r="BI130" s="95"/>
    </row>
    <row r="131" spans="1:61" s="94" customFormat="1" ht="24.95" customHeight="1" x14ac:dyDescent="0.35">
      <c r="A131" s="63"/>
      <c r="B131" s="84"/>
      <c r="C131" s="84"/>
      <c r="D131" s="120"/>
      <c r="E131" s="120"/>
      <c r="F131" s="120"/>
      <c r="G131" s="120"/>
      <c r="H131" s="119"/>
      <c r="I131" s="119"/>
      <c r="J131" s="119"/>
      <c r="K131" s="85"/>
      <c r="L131" s="84"/>
      <c r="M131" s="84"/>
      <c r="N131" s="84"/>
      <c r="O131" s="120"/>
      <c r="P131" s="84"/>
      <c r="Q131" s="66"/>
      <c r="R131" s="66"/>
      <c r="S131" s="84"/>
      <c r="T131" s="84"/>
      <c r="U131" s="84"/>
      <c r="V131" s="88"/>
      <c r="W131" s="88"/>
      <c r="X131" s="88"/>
      <c r="Y131" s="88"/>
      <c r="Z131" s="88"/>
      <c r="AA131" s="96"/>
      <c r="AB131" s="96"/>
      <c r="AC131" s="96"/>
      <c r="AD131" s="96"/>
      <c r="AE131" s="96"/>
      <c r="AF131" s="91"/>
      <c r="AG131" s="92"/>
      <c r="AH131" s="92"/>
      <c r="AI131" s="63"/>
      <c r="AJ131" s="84"/>
      <c r="AK131" s="84"/>
      <c r="AL131" s="86"/>
      <c r="AM131" s="66"/>
      <c r="AN131" s="93"/>
      <c r="AO131" s="93"/>
      <c r="AP131" s="93"/>
      <c r="AQ131" s="93"/>
      <c r="AR131" s="93"/>
      <c r="AS131" s="93"/>
      <c r="AT131" s="93"/>
      <c r="AU131" s="93"/>
      <c r="AV131" s="66"/>
      <c r="AW131" s="66"/>
      <c r="AX131" s="66"/>
      <c r="AY131" s="66"/>
      <c r="AZ131" s="66"/>
      <c r="BA131" s="66"/>
      <c r="BB131" s="66"/>
      <c r="BC131" s="66"/>
      <c r="BD131" s="119"/>
      <c r="BE131" s="119"/>
      <c r="BF131" s="66"/>
      <c r="BG131" s="66"/>
      <c r="BH131" s="63"/>
      <c r="BI131" s="87"/>
    </row>
    <row r="132" spans="1:61" s="94" customFormat="1" ht="24.95" customHeight="1" x14ac:dyDescent="0.35">
      <c r="A132" s="98"/>
      <c r="B132" s="84"/>
      <c r="C132" s="63"/>
      <c r="D132" s="119"/>
      <c r="E132" s="121"/>
      <c r="F132" s="121"/>
      <c r="G132" s="121"/>
      <c r="H132" s="121"/>
      <c r="I132" s="121"/>
      <c r="J132" s="121"/>
      <c r="K132" s="99"/>
      <c r="L132" s="98"/>
      <c r="M132" s="66"/>
      <c r="N132" s="66"/>
      <c r="O132" s="121"/>
      <c r="P132" s="100"/>
      <c r="Q132" s="66"/>
      <c r="R132" s="66"/>
      <c r="S132" s="66"/>
      <c r="T132" s="98"/>
      <c r="U132" s="63"/>
      <c r="V132" s="101"/>
      <c r="W132" s="102"/>
      <c r="X132" s="102"/>
      <c r="Y132" s="102"/>
      <c r="Z132" s="102"/>
      <c r="AA132" s="66"/>
      <c r="AB132" s="103"/>
      <c r="AC132" s="103"/>
      <c r="AD132" s="90"/>
      <c r="AE132" s="90"/>
      <c r="AF132" s="91"/>
      <c r="AG132" s="92"/>
      <c r="AH132" s="92"/>
      <c r="AI132" s="98"/>
      <c r="AJ132" s="84"/>
      <c r="AK132" s="63"/>
      <c r="AL132" s="100"/>
      <c r="AM132" s="66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19"/>
      <c r="BF132" s="66"/>
      <c r="BG132" s="66"/>
      <c r="BH132" s="98"/>
      <c r="BI132" s="63"/>
    </row>
    <row r="133" spans="1:61" s="94" customFormat="1" ht="24.95" customHeight="1" x14ac:dyDescent="0.35">
      <c r="A133" s="63"/>
      <c r="B133" s="431" t="s">
        <v>123</v>
      </c>
      <c r="C133" s="431"/>
      <c r="D133" s="431"/>
      <c r="E133" s="121"/>
      <c r="F133" s="121"/>
      <c r="G133" s="121"/>
      <c r="H133" s="121"/>
      <c r="I133" s="119"/>
      <c r="J133" s="431" t="s">
        <v>74</v>
      </c>
      <c r="K133" s="431"/>
      <c r="L133" s="431"/>
      <c r="M133" s="431"/>
      <c r="N133" s="431"/>
      <c r="O133" s="121"/>
      <c r="P133" s="98"/>
      <c r="Q133" s="432" t="s">
        <v>75</v>
      </c>
      <c r="R133" s="432"/>
      <c r="S133" s="432"/>
      <c r="T133" s="98"/>
      <c r="U133" s="98"/>
      <c r="V133" s="432" t="s">
        <v>76</v>
      </c>
      <c r="W133" s="432"/>
      <c r="X133" s="432"/>
      <c r="Y133" s="432"/>
      <c r="Z133" s="432"/>
      <c r="AA133" s="432"/>
      <c r="AB133" s="432"/>
      <c r="AC133" s="98"/>
      <c r="AD133" s="98"/>
      <c r="AE133" s="98"/>
      <c r="AF133" s="91"/>
      <c r="AG133" s="92"/>
      <c r="AH133" s="92"/>
      <c r="AI133" s="63"/>
      <c r="AJ133" s="433" t="s">
        <v>123</v>
      </c>
      <c r="AK133" s="433"/>
      <c r="AL133" s="105"/>
      <c r="AM133" s="105"/>
      <c r="AN133" s="93"/>
      <c r="AO133" s="93"/>
      <c r="AP133" s="93"/>
      <c r="AQ133" s="104"/>
      <c r="AR133" s="104"/>
      <c r="AS133" s="104"/>
      <c r="AT133" s="104"/>
      <c r="AU133" s="93"/>
      <c r="AV133" s="66"/>
      <c r="AW133" s="66"/>
      <c r="AX133" s="66"/>
      <c r="AY133" s="98"/>
      <c r="AZ133" s="98"/>
      <c r="BA133" s="98"/>
      <c r="BB133" s="66"/>
      <c r="BC133" s="66"/>
      <c r="BD133" s="119"/>
      <c r="BE133" s="121"/>
      <c r="BF133" s="98"/>
      <c r="BG133" s="98"/>
      <c r="BH133" s="98"/>
      <c r="BI133" s="98"/>
    </row>
    <row r="134" spans="1:61" s="94" customFormat="1" ht="24.95" customHeight="1" x14ac:dyDescent="0.35">
      <c r="B134" s="427" t="s">
        <v>124</v>
      </c>
      <c r="C134" s="427"/>
      <c r="D134" s="427"/>
      <c r="E134" s="119"/>
      <c r="F134" s="119"/>
      <c r="G134" s="119"/>
      <c r="H134" s="119"/>
      <c r="I134" s="119"/>
      <c r="J134" s="428" t="s">
        <v>125</v>
      </c>
      <c r="K134" s="428"/>
      <c r="L134" s="428"/>
      <c r="M134" s="428"/>
      <c r="N134" s="428"/>
      <c r="O134" s="119"/>
      <c r="P134" s="63"/>
      <c r="Q134" s="428" t="s">
        <v>77</v>
      </c>
      <c r="R134" s="428"/>
      <c r="S134" s="428"/>
      <c r="T134" s="63"/>
      <c r="U134" s="63"/>
      <c r="V134" s="428" t="s">
        <v>78</v>
      </c>
      <c r="W134" s="428"/>
      <c r="X134" s="428"/>
      <c r="Y134" s="428"/>
      <c r="Z134" s="428"/>
      <c r="AA134" s="428"/>
      <c r="AB134" s="428"/>
      <c r="AC134" s="63"/>
      <c r="AD134" s="63"/>
      <c r="AE134" s="63"/>
      <c r="AF134" s="91"/>
      <c r="AG134" s="92"/>
      <c r="AH134" s="92"/>
      <c r="AJ134" s="430" t="s">
        <v>124</v>
      </c>
      <c r="AK134" s="430"/>
      <c r="AL134" s="106"/>
      <c r="AM134" s="106"/>
      <c r="AN134" s="93"/>
      <c r="AO134" s="93"/>
      <c r="AP134" s="93"/>
      <c r="AQ134" s="97"/>
      <c r="AR134" s="97"/>
      <c r="AS134" s="97"/>
      <c r="AT134" s="97"/>
      <c r="AU134" s="93"/>
      <c r="AV134" s="107"/>
      <c r="AW134" s="108"/>
      <c r="AX134" s="108"/>
      <c r="AY134" s="63"/>
      <c r="AZ134" s="63"/>
      <c r="BA134" s="63"/>
      <c r="BB134" s="66"/>
      <c r="BC134" s="66"/>
      <c r="BD134" s="119"/>
      <c r="BE134" s="119"/>
      <c r="BF134" s="63"/>
      <c r="BG134" s="63"/>
      <c r="BH134" s="63"/>
      <c r="BI134" s="63"/>
    </row>
    <row r="135" spans="1:61" s="94" customFormat="1" ht="24.95" customHeight="1" x14ac:dyDescent="0.35">
      <c r="B135" s="109"/>
      <c r="C135" s="63"/>
      <c r="D135" s="119"/>
      <c r="E135" s="119"/>
      <c r="F135" s="119"/>
      <c r="G135" s="119"/>
      <c r="H135" s="119"/>
      <c r="I135" s="119"/>
      <c r="J135" s="119"/>
      <c r="L135" s="63"/>
      <c r="M135" s="66"/>
      <c r="N135" s="66"/>
      <c r="O135" s="119"/>
      <c r="P135" s="110"/>
      <c r="Q135" s="107"/>
      <c r="R135" s="87"/>
      <c r="S135" s="66"/>
      <c r="T135" s="63"/>
      <c r="U135" s="87"/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J135" s="109"/>
      <c r="AK135" s="63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/>
      <c r="AW135" s="108"/>
      <c r="AX135" s="108"/>
      <c r="AY135" s="108"/>
      <c r="AZ135" s="87"/>
      <c r="BA135" s="66"/>
      <c r="BB135" s="66"/>
      <c r="BC135" s="66"/>
      <c r="BD135" s="119"/>
      <c r="BE135" s="119"/>
      <c r="BF135" s="66"/>
      <c r="BG135" s="66"/>
      <c r="BH135" s="63"/>
      <c r="BI135" s="87"/>
    </row>
    <row r="136" spans="1:61" ht="24.95" customHeight="1" x14ac:dyDescent="0.35">
      <c r="E136" s="175"/>
      <c r="F136" s="175"/>
      <c r="G136" s="175"/>
      <c r="J136" s="119"/>
      <c r="M136" s="66"/>
      <c r="N136" s="66"/>
      <c r="P136" s="110"/>
      <c r="Q136" s="107" t="s">
        <v>1</v>
      </c>
      <c r="R136" s="87"/>
      <c r="S136" s="66"/>
      <c r="T136" s="63" t="s">
        <v>1</v>
      </c>
      <c r="V136" s="88"/>
      <c r="W136" s="88"/>
      <c r="X136" s="88"/>
      <c r="Y136" s="88"/>
      <c r="Z136" s="88"/>
      <c r="AA136" s="66"/>
      <c r="AB136" s="103"/>
      <c r="AC136" s="103"/>
      <c r="AD136" s="90"/>
      <c r="AE136" s="90"/>
      <c r="AF136" s="91"/>
      <c r="AG136" s="92"/>
      <c r="AH136" s="92"/>
      <c r="AL136" s="110"/>
      <c r="AM136" s="66"/>
      <c r="AN136" s="93"/>
      <c r="AO136" s="93"/>
      <c r="AP136" s="93"/>
      <c r="AQ136" s="93"/>
      <c r="AR136" s="93"/>
      <c r="AS136" s="93"/>
      <c r="AT136" s="93"/>
      <c r="AU136" s="93"/>
      <c r="AV136" s="107" t="s">
        <v>1</v>
      </c>
      <c r="AW136" s="108"/>
      <c r="AX136" s="108"/>
      <c r="AY136" s="108"/>
      <c r="AZ136" s="87"/>
      <c r="BA136" s="66"/>
      <c r="BB136" s="66"/>
      <c r="BC136" s="66"/>
      <c r="BF136" s="66"/>
      <c r="BG136" s="66"/>
      <c r="BH136" s="63" t="s">
        <v>1</v>
      </c>
    </row>
  </sheetData>
  <mergeCells count="77">
    <mergeCell ref="P4:T4"/>
    <mergeCell ref="AI4:BI4"/>
    <mergeCell ref="P1:T1"/>
    <mergeCell ref="AI1:BI1"/>
    <mergeCell ref="P2:T2"/>
    <mergeCell ref="AI2:BI2"/>
    <mergeCell ref="AI3:BI3"/>
    <mergeCell ref="P8:P10"/>
    <mergeCell ref="P5:T5"/>
    <mergeCell ref="AI5:BI5"/>
    <mergeCell ref="A8:A10"/>
    <mergeCell ref="B8:B10"/>
    <mergeCell ref="C8:C10"/>
    <mergeCell ref="D8:D10"/>
    <mergeCell ref="E8:E10"/>
    <mergeCell ref="G8:G10"/>
    <mergeCell ref="H8:H10"/>
    <mergeCell ref="J8:J10"/>
    <mergeCell ref="K8:K10"/>
    <mergeCell ref="L8:L10"/>
    <mergeCell ref="M8:M10"/>
    <mergeCell ref="N8:N10"/>
    <mergeCell ref="AG8:AG10"/>
    <mergeCell ref="AE8:AE10"/>
    <mergeCell ref="Q8:Q10"/>
    <mergeCell ref="R8:R10"/>
    <mergeCell ref="T8:T10"/>
    <mergeCell ref="U8:U10"/>
    <mergeCell ref="V8:V10"/>
    <mergeCell ref="W8:W10"/>
    <mergeCell ref="Z8:Z10"/>
    <mergeCell ref="AA8:AA10"/>
    <mergeCell ref="AB8:AB10"/>
    <mergeCell ref="AD8:AD10"/>
    <mergeCell ref="AS8:AS10"/>
    <mergeCell ref="AF8:AF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U8:AU10"/>
    <mergeCell ref="AV8:AV10"/>
    <mergeCell ref="AW8:AW10"/>
    <mergeCell ref="AX8:AX10"/>
    <mergeCell ref="AY8:AY10"/>
    <mergeCell ref="BF8:BF10"/>
    <mergeCell ref="BG8:BG10"/>
    <mergeCell ref="BH8:BH10"/>
    <mergeCell ref="BI8:BI10"/>
    <mergeCell ref="B130:D130"/>
    <mergeCell ref="J130:N130"/>
    <mergeCell ref="Q130:S130"/>
    <mergeCell ref="V130:AB130"/>
    <mergeCell ref="AJ130:AK130"/>
    <mergeCell ref="AZ8:AZ10"/>
    <mergeCell ref="BA8:BA10"/>
    <mergeCell ref="BB8:BB10"/>
    <mergeCell ref="BC8:BC10"/>
    <mergeCell ref="BD8:BD10"/>
    <mergeCell ref="BE8:BE10"/>
    <mergeCell ref="AT8:AT10"/>
    <mergeCell ref="B134:D134"/>
    <mergeCell ref="J134:N134"/>
    <mergeCell ref="Q134:S134"/>
    <mergeCell ref="V134:AB134"/>
    <mergeCell ref="AJ134:AK134"/>
    <mergeCell ref="B133:D133"/>
    <mergeCell ref="J133:N133"/>
    <mergeCell ref="Q133:S133"/>
    <mergeCell ref="V133:AB133"/>
    <mergeCell ref="AJ133:AK133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5" max="60" man="1"/>
  </rowBreaks>
  <colBreaks count="1" manualBreakCount="1">
    <brk id="34" max="133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B43B-0B52-4148-9FB1-CB80CCB1908F}">
  <dimension ref="A1:BI136"/>
  <sheetViews>
    <sheetView view="pageBreakPreview" zoomScale="57" zoomScaleNormal="50" zoomScaleSheetLayoutView="57" workbookViewId="0">
      <selection activeCell="AG8" sqref="AG8:AG10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424" t="s">
        <v>0</v>
      </c>
      <c r="Q1" s="424"/>
      <c r="R1" s="424"/>
      <c r="S1" s="424"/>
      <c r="T1" s="424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425" t="s">
        <v>0</v>
      </c>
      <c r="AJ1" s="425"/>
      <c r="AK1" s="425"/>
      <c r="AL1" s="425"/>
      <c r="AM1" s="425"/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425"/>
      <c r="BD1" s="425"/>
      <c r="BE1" s="425"/>
      <c r="BF1" s="425"/>
      <c r="BG1" s="425"/>
      <c r="BH1" s="425"/>
      <c r="BI1" s="425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424" t="s">
        <v>2</v>
      </c>
      <c r="Q2" s="424"/>
      <c r="R2" s="424"/>
      <c r="S2" s="424"/>
      <c r="T2" s="424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425" t="s">
        <v>2</v>
      </c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  <c r="BG2" s="425"/>
      <c r="BH2" s="425"/>
      <c r="BI2" s="425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425" t="s">
        <v>109</v>
      </c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  <c r="BH3" s="425"/>
      <c r="BI3" s="425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422" t="s">
        <v>169</v>
      </c>
      <c r="Q4" s="422"/>
      <c r="R4" s="422"/>
      <c r="S4" s="422"/>
      <c r="T4" s="422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H4" s="127"/>
      <c r="AI4" s="423" t="s">
        <v>170</v>
      </c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  <c r="BH4" s="423"/>
      <c r="BI4" s="423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422" t="s">
        <v>4</v>
      </c>
      <c r="Q5" s="422"/>
      <c r="R5" s="422"/>
      <c r="S5" s="422"/>
      <c r="T5" s="422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423" t="s">
        <v>4</v>
      </c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  <c r="BH5" s="423"/>
      <c r="BI5" s="423"/>
    </row>
    <row r="6" spans="1:61" s="94" customFormat="1" ht="23.1" customHeight="1" x14ac:dyDescent="0.35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94" customFormat="1" ht="23.1" customHeight="1" thickBot="1" x14ac:dyDescent="0.4">
      <c r="A7" s="63"/>
      <c r="B7" s="63"/>
      <c r="C7" s="63"/>
      <c r="D7" s="119"/>
      <c r="E7" s="119"/>
      <c r="F7" s="119"/>
      <c r="G7" s="119"/>
      <c r="H7" s="119"/>
      <c r="I7" s="119"/>
      <c r="J7" s="171"/>
      <c r="L7" s="63"/>
      <c r="M7" s="63"/>
      <c r="N7" s="63"/>
      <c r="O7" s="119"/>
      <c r="P7" s="97"/>
      <c r="Q7" s="63"/>
      <c r="R7" s="63"/>
      <c r="S7" s="63"/>
      <c r="T7" s="63"/>
      <c r="U7" s="87"/>
      <c r="V7" s="101"/>
      <c r="W7" s="101"/>
      <c r="X7" s="101"/>
      <c r="Y7" s="101"/>
      <c r="Z7" s="101"/>
      <c r="AA7" s="63"/>
      <c r="AB7" s="124"/>
      <c r="AC7" s="124"/>
      <c r="AD7" s="126"/>
      <c r="AE7" s="126"/>
      <c r="AF7" s="126"/>
      <c r="AG7" s="127" t="s">
        <v>1</v>
      </c>
      <c r="AH7" s="127"/>
      <c r="AI7" s="63"/>
      <c r="AJ7" s="63"/>
      <c r="AK7" s="63"/>
      <c r="AL7" s="110"/>
      <c r="AM7" s="63"/>
      <c r="AN7" s="93"/>
      <c r="AO7" s="93"/>
      <c r="AP7" s="93"/>
      <c r="AQ7" s="93"/>
      <c r="AR7" s="93"/>
      <c r="AS7" s="93"/>
      <c r="AT7" s="93"/>
      <c r="AU7" s="93"/>
      <c r="AV7" s="63"/>
      <c r="AW7" s="63"/>
      <c r="AX7" s="63"/>
      <c r="AY7" s="63"/>
      <c r="AZ7" s="63"/>
      <c r="BA7" s="63"/>
      <c r="BB7" s="63"/>
      <c r="BC7" s="63"/>
      <c r="BD7" s="119"/>
      <c r="BE7" s="119"/>
      <c r="BF7" s="63"/>
      <c r="BG7" s="63"/>
      <c r="BH7" s="63"/>
      <c r="BI7" s="87"/>
    </row>
    <row r="8" spans="1:61" s="166" customFormat="1" ht="23.1" customHeight="1" x14ac:dyDescent="0.35">
      <c r="A8" s="526" t="s">
        <v>9</v>
      </c>
      <c r="B8" s="529" t="s">
        <v>10</v>
      </c>
      <c r="C8" s="532" t="s">
        <v>11</v>
      </c>
      <c r="D8" s="535" t="s">
        <v>86</v>
      </c>
      <c r="E8" s="538" t="s">
        <v>122</v>
      </c>
      <c r="F8" s="178"/>
      <c r="G8" s="538" t="s">
        <v>172</v>
      </c>
      <c r="H8" s="541" t="s">
        <v>48</v>
      </c>
      <c r="I8" s="172"/>
      <c r="J8" s="544" t="s">
        <v>87</v>
      </c>
      <c r="K8" s="501" t="s">
        <v>12</v>
      </c>
      <c r="L8" s="547" t="s">
        <v>13</v>
      </c>
      <c r="M8" s="550" t="s">
        <v>14</v>
      </c>
      <c r="N8" s="547" t="s">
        <v>15</v>
      </c>
      <c r="P8" s="523" t="s">
        <v>89</v>
      </c>
      <c r="Q8" s="529" t="s">
        <v>93</v>
      </c>
      <c r="R8" s="553" t="s">
        <v>97</v>
      </c>
      <c r="S8" s="182" t="s">
        <v>181</v>
      </c>
      <c r="T8" s="553" t="s">
        <v>104</v>
      </c>
      <c r="U8" s="529" t="s">
        <v>105</v>
      </c>
      <c r="V8" s="556" t="s">
        <v>114</v>
      </c>
      <c r="W8" s="559" t="s">
        <v>113</v>
      </c>
      <c r="X8" s="134"/>
      <c r="Y8" s="135"/>
      <c r="Z8" s="604" t="s">
        <v>116</v>
      </c>
      <c r="AA8" s="565" t="s">
        <v>9</v>
      </c>
      <c r="AB8" s="607" t="s">
        <v>7</v>
      </c>
      <c r="AC8" s="136" t="s">
        <v>5</v>
      </c>
      <c r="AD8" s="495" t="s">
        <v>8</v>
      </c>
      <c r="AE8" s="447" t="s">
        <v>98</v>
      </c>
      <c r="AF8" s="471" t="s">
        <v>6</v>
      </c>
      <c r="AG8" s="538" t="s">
        <v>88</v>
      </c>
      <c r="AH8" s="137"/>
      <c r="AI8" s="526" t="s">
        <v>9</v>
      </c>
      <c r="AJ8" s="529" t="s">
        <v>10</v>
      </c>
      <c r="AK8" s="532" t="s">
        <v>11</v>
      </c>
      <c r="AL8" s="523" t="s">
        <v>89</v>
      </c>
      <c r="AM8" s="574" t="s">
        <v>90</v>
      </c>
      <c r="AN8" s="577" t="s">
        <v>91</v>
      </c>
      <c r="AO8" s="577" t="s">
        <v>92</v>
      </c>
      <c r="AP8" s="571" t="s">
        <v>16</v>
      </c>
      <c r="AQ8" s="571" t="s">
        <v>17</v>
      </c>
      <c r="AR8" s="580" t="s">
        <v>107</v>
      </c>
      <c r="AS8" s="571" t="s">
        <v>19</v>
      </c>
      <c r="AT8" s="571" t="s">
        <v>128</v>
      </c>
      <c r="AU8" s="580" t="s">
        <v>106</v>
      </c>
      <c r="AV8" s="529" t="s">
        <v>93</v>
      </c>
      <c r="AW8" s="583" t="s">
        <v>94</v>
      </c>
      <c r="AX8" s="586" t="s">
        <v>95</v>
      </c>
      <c r="AY8" s="586" t="s">
        <v>96</v>
      </c>
      <c r="AZ8" s="553" t="s">
        <v>97</v>
      </c>
      <c r="BA8" s="447" t="s">
        <v>98</v>
      </c>
      <c r="BB8" s="595" t="s">
        <v>99</v>
      </c>
      <c r="BC8" s="598" t="s">
        <v>100</v>
      </c>
      <c r="BD8" s="577" t="s">
        <v>101</v>
      </c>
      <c r="BE8" s="571" t="s">
        <v>20</v>
      </c>
      <c r="BF8" s="586" t="s">
        <v>102</v>
      </c>
      <c r="BG8" s="589" t="s">
        <v>103</v>
      </c>
      <c r="BH8" s="553" t="s">
        <v>104</v>
      </c>
      <c r="BI8" s="592" t="s">
        <v>105</v>
      </c>
    </row>
    <row r="9" spans="1:61" s="166" customFormat="1" ht="23.1" customHeight="1" thickBot="1" x14ac:dyDescent="0.4">
      <c r="A9" s="527"/>
      <c r="B9" s="530"/>
      <c r="C9" s="533"/>
      <c r="D9" s="536"/>
      <c r="E9" s="539"/>
      <c r="F9" s="180" t="s">
        <v>171</v>
      </c>
      <c r="G9" s="539"/>
      <c r="H9" s="542"/>
      <c r="I9" s="173"/>
      <c r="J9" s="545"/>
      <c r="K9" s="502"/>
      <c r="L9" s="548"/>
      <c r="M9" s="551"/>
      <c r="N9" s="548"/>
      <c r="P9" s="524"/>
      <c r="Q9" s="530"/>
      <c r="R9" s="554"/>
      <c r="S9" s="183" t="s">
        <v>182</v>
      </c>
      <c r="T9" s="554"/>
      <c r="U9" s="530"/>
      <c r="V9" s="557"/>
      <c r="W9" s="560"/>
      <c r="X9" s="138"/>
      <c r="Y9" s="139"/>
      <c r="Z9" s="605"/>
      <c r="AA9" s="566"/>
      <c r="AB9" s="608"/>
      <c r="AC9" s="140" t="s">
        <v>18</v>
      </c>
      <c r="AD9" s="496"/>
      <c r="AE9" s="448"/>
      <c r="AF9" s="472"/>
      <c r="AG9" s="539"/>
      <c r="AH9" s="137"/>
      <c r="AI9" s="527"/>
      <c r="AJ9" s="530"/>
      <c r="AK9" s="533"/>
      <c r="AL9" s="524"/>
      <c r="AM9" s="575"/>
      <c r="AN9" s="578"/>
      <c r="AO9" s="578"/>
      <c r="AP9" s="572"/>
      <c r="AQ9" s="572"/>
      <c r="AR9" s="581"/>
      <c r="AS9" s="572"/>
      <c r="AT9" s="572"/>
      <c r="AU9" s="581"/>
      <c r="AV9" s="530"/>
      <c r="AW9" s="584"/>
      <c r="AX9" s="587"/>
      <c r="AY9" s="587"/>
      <c r="AZ9" s="554"/>
      <c r="BA9" s="448"/>
      <c r="BB9" s="596"/>
      <c r="BC9" s="599"/>
      <c r="BD9" s="578"/>
      <c r="BE9" s="572"/>
      <c r="BF9" s="587"/>
      <c r="BG9" s="590"/>
      <c r="BH9" s="554"/>
      <c r="BI9" s="593"/>
    </row>
    <row r="10" spans="1:61" s="167" customFormat="1" ht="23.1" customHeight="1" thickBot="1" x14ac:dyDescent="0.4">
      <c r="A10" s="528"/>
      <c r="B10" s="531"/>
      <c r="C10" s="534"/>
      <c r="D10" s="537"/>
      <c r="E10" s="540"/>
      <c r="F10" s="179"/>
      <c r="G10" s="540"/>
      <c r="H10" s="543"/>
      <c r="I10" s="174"/>
      <c r="J10" s="546"/>
      <c r="K10" s="503"/>
      <c r="L10" s="549"/>
      <c r="M10" s="552"/>
      <c r="N10" s="549"/>
      <c r="P10" s="525"/>
      <c r="Q10" s="531"/>
      <c r="R10" s="555"/>
      <c r="S10" s="184"/>
      <c r="T10" s="555"/>
      <c r="U10" s="531"/>
      <c r="V10" s="558"/>
      <c r="W10" s="561"/>
      <c r="X10" s="141"/>
      <c r="Y10" s="142"/>
      <c r="Z10" s="606"/>
      <c r="AA10" s="567"/>
      <c r="AB10" s="609"/>
      <c r="AC10" s="143"/>
      <c r="AD10" s="497"/>
      <c r="AE10" s="449"/>
      <c r="AF10" s="473"/>
      <c r="AG10" s="540"/>
      <c r="AH10" s="144"/>
      <c r="AI10" s="528"/>
      <c r="AJ10" s="531"/>
      <c r="AK10" s="534"/>
      <c r="AL10" s="525"/>
      <c r="AM10" s="576"/>
      <c r="AN10" s="579"/>
      <c r="AO10" s="579"/>
      <c r="AP10" s="573"/>
      <c r="AQ10" s="573"/>
      <c r="AR10" s="582"/>
      <c r="AS10" s="573"/>
      <c r="AT10" s="573"/>
      <c r="AU10" s="582"/>
      <c r="AV10" s="531"/>
      <c r="AW10" s="585"/>
      <c r="AX10" s="588"/>
      <c r="AY10" s="588"/>
      <c r="AZ10" s="555"/>
      <c r="BA10" s="449"/>
      <c r="BB10" s="597"/>
      <c r="BC10" s="600"/>
      <c r="BD10" s="579"/>
      <c r="BE10" s="573"/>
      <c r="BF10" s="588"/>
      <c r="BG10" s="591"/>
      <c r="BH10" s="555"/>
      <c r="BI10" s="594"/>
    </row>
    <row r="11" spans="1:61" s="23" customFormat="1" ht="23.1" customHeight="1" x14ac:dyDescent="0.35">
      <c r="A11" s="145"/>
      <c r="B11" s="146"/>
      <c r="C11" s="147"/>
      <c r="D11" s="123"/>
      <c r="E11" s="123"/>
      <c r="F11" s="123"/>
      <c r="G11" s="123"/>
      <c r="H11" s="123"/>
      <c r="I11" s="123"/>
      <c r="J11" s="123"/>
      <c r="K11" s="148"/>
      <c r="L11" s="64"/>
      <c r="M11" s="64"/>
      <c r="N11" s="64"/>
      <c r="O11" s="123"/>
      <c r="P11" s="123"/>
      <c r="Q11" s="64"/>
      <c r="R11" s="64"/>
      <c r="S11" s="149"/>
      <c r="T11" s="64"/>
      <c r="U11" s="146"/>
      <c r="V11" s="150"/>
      <c r="W11" s="151"/>
      <c r="X11" s="152"/>
      <c r="Y11" s="152"/>
      <c r="Z11" s="153"/>
      <c r="AA11" s="154"/>
      <c r="AB11" s="155"/>
      <c r="AC11" s="64"/>
      <c r="AD11" s="156"/>
      <c r="AE11" s="148"/>
      <c r="AF11" s="157"/>
      <c r="AG11" s="158"/>
      <c r="AH11" s="159"/>
      <c r="AI11" s="145"/>
      <c r="AJ11" s="146"/>
      <c r="AK11" s="64"/>
      <c r="AL11" s="123"/>
      <c r="AM11" s="64"/>
      <c r="AN11" s="123"/>
      <c r="AO11" s="123"/>
      <c r="AP11" s="123"/>
      <c r="AQ11" s="123"/>
      <c r="AR11" s="123"/>
      <c r="AS11" s="123"/>
      <c r="AT11" s="123"/>
      <c r="AU11" s="160"/>
      <c r="AV11" s="64"/>
      <c r="AW11" s="64"/>
      <c r="AX11" s="64"/>
      <c r="AY11" s="64"/>
      <c r="AZ11" s="64"/>
      <c r="BA11" s="149"/>
      <c r="BB11" s="64"/>
      <c r="BC11" s="64"/>
      <c r="BD11" s="123"/>
      <c r="BE11" s="123"/>
      <c r="BF11" s="64"/>
      <c r="BG11" s="64"/>
      <c r="BH11" s="64"/>
      <c r="BI11" s="161"/>
    </row>
    <row r="12" spans="1:61" s="23" customFormat="1" ht="23.1" customHeight="1" x14ac:dyDescent="0.35">
      <c r="A12" s="3">
        <v>1</v>
      </c>
      <c r="B12" s="4" t="s">
        <v>21</v>
      </c>
      <c r="C12" s="5" t="s">
        <v>22</v>
      </c>
      <c r="D12" s="2">
        <v>14792</v>
      </c>
      <c r="E12" s="2">
        <v>592</v>
      </c>
      <c r="F12" s="2">
        <f>SUM(D12:E12)</f>
        <v>15384</v>
      </c>
      <c r="G12" s="2">
        <v>587</v>
      </c>
      <c r="H12" s="2">
        <v>0</v>
      </c>
      <c r="I12" s="2">
        <f>SUM(F12+G12)</f>
        <v>15971</v>
      </c>
      <c r="J12" s="2">
        <f>I12</f>
        <v>15971</v>
      </c>
      <c r="K12" s="111">
        <f>ROUND(J12/8/31/60*(N12+M12*60+L12*8*60),2)</f>
        <v>0</v>
      </c>
      <c r="L12" s="6">
        <v>0</v>
      </c>
      <c r="M12" s="6">
        <v>0</v>
      </c>
      <c r="N12" s="6">
        <v>0</v>
      </c>
      <c r="O12" s="2">
        <f>J12-K12</f>
        <v>15971</v>
      </c>
      <c r="P12" s="7">
        <v>0</v>
      </c>
      <c r="Q12" s="2">
        <f>SUM(AM12:AU12)</f>
        <v>5065.59</v>
      </c>
      <c r="R12" s="2">
        <f>SUM(AW12:AY12)</f>
        <v>200</v>
      </c>
      <c r="S12" s="2">
        <f>BA12</f>
        <v>399.27</v>
      </c>
      <c r="T12" s="8">
        <f>SUM(BB12:BG12)</f>
        <v>5306.1399999999994</v>
      </c>
      <c r="U12" s="9">
        <f>ROUND(P12+Q12+R12+S12+T12,2)</f>
        <v>10971</v>
      </c>
      <c r="V12" s="10">
        <f>ROUND(AH12,0)</f>
        <v>2500</v>
      </c>
      <c r="W12" s="11">
        <f>(AG12-V12)</f>
        <v>2500</v>
      </c>
      <c r="X12" s="12"/>
      <c r="Y12" s="12"/>
      <c r="Z12" s="13">
        <f>ROUND(V12+W12,2)</f>
        <v>5000</v>
      </c>
      <c r="AA12" s="3">
        <v>1</v>
      </c>
      <c r="AB12" s="14">
        <f>J12*12%</f>
        <v>1916.52</v>
      </c>
      <c r="AC12" s="15">
        <v>0</v>
      </c>
      <c r="AD12" s="16">
        <v>100</v>
      </c>
      <c r="AE12" s="2">
        <f>ROUNDUP(J12*5%/2,2)</f>
        <v>399.28</v>
      </c>
      <c r="AF12" s="17">
        <v>200</v>
      </c>
      <c r="AG12" s="18">
        <f>+O12-U12</f>
        <v>5000</v>
      </c>
      <c r="AH12" s="19">
        <f>(+O12-U12)/2</f>
        <v>2500</v>
      </c>
      <c r="AI12" s="3">
        <v>1</v>
      </c>
      <c r="AJ12" s="4" t="s">
        <v>21</v>
      </c>
      <c r="AK12" s="5" t="s">
        <v>22</v>
      </c>
      <c r="AL12" s="7">
        <f>P12</f>
        <v>0</v>
      </c>
      <c r="AM12" s="15">
        <f>J12*9%</f>
        <v>1437.3899999999999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2892.43</v>
      </c>
      <c r="AT12" s="2"/>
      <c r="AU12" s="2">
        <v>735.77</v>
      </c>
      <c r="AV12" s="2">
        <f>SUM(AM12:AU12)</f>
        <v>5065.59</v>
      </c>
      <c r="AW12" s="21">
        <v>200</v>
      </c>
      <c r="AX12" s="21"/>
      <c r="AY12" s="2">
        <v>0</v>
      </c>
      <c r="AZ12" s="2">
        <f>SUM(AW12:AY12)</f>
        <v>200</v>
      </c>
      <c r="BA12" s="2">
        <f>ROUNDDOWN(J12*5%/2,2)</f>
        <v>399.27</v>
      </c>
      <c r="BB12" s="2"/>
      <c r="BC12" s="2">
        <v>4166.91</v>
      </c>
      <c r="BD12" s="2">
        <v>1039.23</v>
      </c>
      <c r="BE12" s="2">
        <v>100</v>
      </c>
      <c r="BF12" s="2">
        <v>0</v>
      </c>
      <c r="BG12" s="2">
        <v>0</v>
      </c>
      <c r="BH12" s="8">
        <f>SUM(BB12:BG12)</f>
        <v>5306.1399999999994</v>
      </c>
      <c r="BI12" s="22">
        <f>AL12+AV12+AZ12+BA12+BH12</f>
        <v>10971</v>
      </c>
    </row>
    <row r="13" spans="1:61" s="23" customFormat="1" ht="23.1" customHeight="1" x14ac:dyDescent="0.35">
      <c r="A13" s="3"/>
      <c r="B13" s="24"/>
      <c r="C13" s="25"/>
      <c r="D13" s="2"/>
      <c r="E13" s="2"/>
      <c r="F13" s="2">
        <f t="shared" ref="F13:F76" si="0">SUM(D13:E13)</f>
        <v>0</v>
      </c>
      <c r="G13" s="2"/>
      <c r="H13" s="2"/>
      <c r="I13" s="2">
        <f t="shared" ref="I13:I76" si="1">SUM(F13+G13)</f>
        <v>0</v>
      </c>
      <c r="J13" s="2">
        <f t="shared" ref="J13:J76" si="2">I13</f>
        <v>0</v>
      </c>
      <c r="K13" s="111">
        <f t="shared" ref="K13:K76" si="3">ROUND(J13/8/31/60*(N13+M13*60+L13*8*60),2)</f>
        <v>0</v>
      </c>
      <c r="L13" s="6"/>
      <c r="M13" s="6"/>
      <c r="N13" s="6"/>
      <c r="O13" s="2">
        <f t="shared" ref="O13:O76" si="4">J13-K13</f>
        <v>0</v>
      </c>
      <c r="P13" s="7"/>
      <c r="Q13" s="2">
        <f t="shared" ref="Q13:Q76" si="5">SUM(AM13:AU13)</f>
        <v>0</v>
      </c>
      <c r="R13" s="2">
        <f t="shared" ref="R13:R76" si="6">SUM(AW13:AY13)</f>
        <v>0</v>
      </c>
      <c r="S13" s="2">
        <f t="shared" ref="S13:S76" si="7">BA13</f>
        <v>0</v>
      </c>
      <c r="T13" s="8">
        <f t="shared" ref="T13:T76" si="8">SUM(BB13:BG13)</f>
        <v>0</v>
      </c>
      <c r="U13" s="9">
        <f t="shared" ref="U13:U76" si="9">ROUND(P13+Q13+R13+S13+T13,2)</f>
        <v>0</v>
      </c>
      <c r="V13" s="10">
        <f t="shared" ref="V13:V76" si="10">ROUND(AH13,0)</f>
        <v>0</v>
      </c>
      <c r="W13" s="11">
        <f t="shared" ref="W13:W76" si="11">(AG13-V13)</f>
        <v>0</v>
      </c>
      <c r="X13" s="12"/>
      <c r="Y13" s="12"/>
      <c r="Z13" s="13"/>
      <c r="AA13" s="3"/>
      <c r="AB13" s="14">
        <f t="shared" ref="AB13:AB76" si="12">J13*12%</f>
        <v>0</v>
      </c>
      <c r="AC13" s="2"/>
      <c r="AD13" s="16"/>
      <c r="AE13" s="2">
        <f t="shared" ref="AE13:AE76" si="13">ROUNDUP(J13*5%/2,2)</f>
        <v>0</v>
      </c>
      <c r="AF13" s="27"/>
      <c r="AG13" s="18">
        <f t="shared" ref="AG13:AG76" si="14">+O13-U13</f>
        <v>0</v>
      </c>
      <c r="AH13" s="19">
        <f t="shared" ref="AH13:AH76" si="15">(+O13-U13)/2</f>
        <v>0</v>
      </c>
      <c r="AI13" s="3"/>
      <c r="AJ13" s="24"/>
      <c r="AK13" s="25"/>
      <c r="AL13" s="7">
        <f t="shared" ref="AL13:AL76" si="16">P13</f>
        <v>0</v>
      </c>
      <c r="AM13" s="15">
        <f t="shared" ref="AM13:AM76" si="17">J13*9%</f>
        <v>0</v>
      </c>
      <c r="AN13" s="2"/>
      <c r="AO13" s="2"/>
      <c r="AP13" s="2"/>
      <c r="AQ13" s="2"/>
      <c r="AR13" s="2"/>
      <c r="AS13" s="2"/>
      <c r="AT13" s="2"/>
      <c r="AU13" s="2"/>
      <c r="AV13" s="2">
        <f t="shared" ref="AV13:AV76" si="18">SUM(AM13:AU13)</f>
        <v>0</v>
      </c>
      <c r="AW13" s="21"/>
      <c r="AX13" s="21"/>
      <c r="AY13" s="2"/>
      <c r="AZ13" s="2">
        <f t="shared" ref="AZ13:AZ76" si="19">SUM(AW13:AY13)</f>
        <v>0</v>
      </c>
      <c r="BA13" s="2">
        <f t="shared" ref="BA13:BA76" si="20">ROUNDDOWN(J13*5%/2,2)</f>
        <v>0</v>
      </c>
      <c r="BB13" s="2"/>
      <c r="BC13" s="2"/>
      <c r="BD13" s="2"/>
      <c r="BE13" s="2"/>
      <c r="BF13" s="2"/>
      <c r="BG13" s="2"/>
      <c r="BH13" s="8">
        <f t="shared" ref="BH13:BH76" si="21">SUM(BB13:BG13)</f>
        <v>0</v>
      </c>
      <c r="BI13" s="22">
        <f t="shared" ref="BI13:BI76" si="22">AL13+AV13+AZ13+BA13+BH13</f>
        <v>0</v>
      </c>
    </row>
    <row r="14" spans="1:61" s="23" customFormat="1" ht="23.1" customHeight="1" x14ac:dyDescent="0.35">
      <c r="A14" s="3">
        <v>2</v>
      </c>
      <c r="B14" s="24" t="s">
        <v>143</v>
      </c>
      <c r="C14" s="25" t="s">
        <v>22</v>
      </c>
      <c r="D14" s="2">
        <v>14678</v>
      </c>
      <c r="E14" s="2">
        <v>587</v>
      </c>
      <c r="F14" s="2">
        <f t="shared" si="0"/>
        <v>15265</v>
      </c>
      <c r="G14" s="2">
        <v>587</v>
      </c>
      <c r="H14" s="2"/>
      <c r="I14" s="2">
        <f t="shared" si="1"/>
        <v>15852</v>
      </c>
      <c r="J14" s="2">
        <f>I14</f>
        <v>15852</v>
      </c>
      <c r="K14" s="111">
        <f>ROUND(J14/8/31/60*(N14+M14*60+L14*8*60),2)</f>
        <v>0</v>
      </c>
      <c r="L14" s="6">
        <v>0</v>
      </c>
      <c r="M14" s="6">
        <v>0</v>
      </c>
      <c r="N14" s="6">
        <v>0</v>
      </c>
      <c r="O14" s="2">
        <f t="shared" si="4"/>
        <v>15852</v>
      </c>
      <c r="P14" s="7"/>
      <c r="Q14" s="2">
        <f t="shared" si="5"/>
        <v>1426.6799999999998</v>
      </c>
      <c r="R14" s="2">
        <f t="shared" si="6"/>
        <v>1453.21</v>
      </c>
      <c r="S14" s="2">
        <f t="shared" si="7"/>
        <v>396.3</v>
      </c>
      <c r="T14" s="8">
        <f>SUM(BB14:BG14)</f>
        <v>200</v>
      </c>
      <c r="U14" s="9">
        <f t="shared" si="9"/>
        <v>3476.19</v>
      </c>
      <c r="V14" s="10">
        <f t="shared" si="10"/>
        <v>6188</v>
      </c>
      <c r="W14" s="11">
        <f t="shared" si="11"/>
        <v>6187.8099999999995</v>
      </c>
      <c r="X14" s="12"/>
      <c r="Y14" s="12"/>
      <c r="Z14" s="13"/>
      <c r="AA14" s="3">
        <v>2</v>
      </c>
      <c r="AB14" s="14">
        <f t="shared" si="12"/>
        <v>1902.24</v>
      </c>
      <c r="AC14" s="15"/>
      <c r="AD14" s="16">
        <v>100</v>
      </c>
      <c r="AE14" s="2">
        <f t="shared" si="13"/>
        <v>396.3</v>
      </c>
      <c r="AF14" s="17">
        <v>200</v>
      </c>
      <c r="AG14" s="18">
        <f t="shared" si="14"/>
        <v>12375.81</v>
      </c>
      <c r="AH14" s="19">
        <f t="shared" si="15"/>
        <v>6187.9049999999997</v>
      </c>
      <c r="AI14" s="3">
        <v>2</v>
      </c>
      <c r="AJ14" s="24" t="s">
        <v>143</v>
      </c>
      <c r="AK14" s="25" t="s">
        <v>22</v>
      </c>
      <c r="AL14" s="7">
        <f t="shared" si="16"/>
        <v>0</v>
      </c>
      <c r="AM14" s="15">
        <f t="shared" si="17"/>
        <v>1426.6799999999998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1426.6799999999998</v>
      </c>
      <c r="AW14" s="21">
        <v>200</v>
      </c>
      <c r="AX14" s="21"/>
      <c r="AY14" s="2">
        <v>1253.21</v>
      </c>
      <c r="AZ14" s="2">
        <f t="shared" si="19"/>
        <v>1453.21</v>
      </c>
      <c r="BA14" s="2">
        <f t="shared" si="20"/>
        <v>396.3</v>
      </c>
      <c r="BB14" s="2"/>
      <c r="BC14" s="2"/>
      <c r="BD14" s="2">
        <v>100</v>
      </c>
      <c r="BE14" s="2">
        <v>100</v>
      </c>
      <c r="BF14" s="2"/>
      <c r="BG14" s="2"/>
      <c r="BH14" s="8">
        <f t="shared" si="21"/>
        <v>200</v>
      </c>
      <c r="BI14" s="22">
        <f t="shared" si="22"/>
        <v>3476.19</v>
      </c>
    </row>
    <row r="15" spans="1:61" s="23" customFormat="1" ht="23.1" customHeight="1" x14ac:dyDescent="0.35">
      <c r="A15" s="3"/>
      <c r="B15" s="24"/>
      <c r="C15" s="25"/>
      <c r="D15" s="2"/>
      <c r="E15" s="2"/>
      <c r="F15" s="2">
        <f t="shared" si="0"/>
        <v>0</v>
      </c>
      <c r="G15" s="2"/>
      <c r="H15" s="2"/>
      <c r="I15" s="2">
        <f t="shared" si="1"/>
        <v>0</v>
      </c>
      <c r="J15" s="2">
        <f t="shared" si="2"/>
        <v>0</v>
      </c>
      <c r="K15" s="111">
        <f t="shared" si="3"/>
        <v>0</v>
      </c>
      <c r="L15" s="6"/>
      <c r="M15" s="6"/>
      <c r="N15" s="6"/>
      <c r="O15" s="2">
        <f t="shared" si="4"/>
        <v>0</v>
      </c>
      <c r="P15" s="7"/>
      <c r="Q15" s="2">
        <f>SUM(AM15:AU15)</f>
        <v>0</v>
      </c>
      <c r="R15" s="2">
        <f t="shared" si="6"/>
        <v>0</v>
      </c>
      <c r="S15" s="2">
        <f t="shared" si="7"/>
        <v>0</v>
      </c>
      <c r="T15" s="8">
        <f t="shared" si="8"/>
        <v>0</v>
      </c>
      <c r="U15" s="9">
        <f t="shared" si="9"/>
        <v>0</v>
      </c>
      <c r="V15" s="10">
        <f t="shared" si="10"/>
        <v>0</v>
      </c>
      <c r="W15" s="11">
        <f t="shared" si="11"/>
        <v>0</v>
      </c>
      <c r="X15" s="12"/>
      <c r="Y15" s="12"/>
      <c r="Z15" s="13"/>
      <c r="AA15" s="3"/>
      <c r="AB15" s="14">
        <f t="shared" si="12"/>
        <v>0</v>
      </c>
      <c r="AC15" s="15"/>
      <c r="AD15" s="16"/>
      <c r="AE15" s="2">
        <f t="shared" si="13"/>
        <v>0</v>
      </c>
      <c r="AF15" s="27"/>
      <c r="AG15" s="18">
        <f t="shared" si="14"/>
        <v>0</v>
      </c>
      <c r="AH15" s="19">
        <f t="shared" si="15"/>
        <v>0</v>
      </c>
      <c r="AI15" s="3"/>
      <c r="AJ15" s="24"/>
      <c r="AK15" s="25"/>
      <c r="AL15" s="7">
        <f t="shared" si="16"/>
        <v>0</v>
      </c>
      <c r="AM15" s="15">
        <f t="shared" si="17"/>
        <v>0</v>
      </c>
      <c r="AN15" s="2"/>
      <c r="AO15" s="2"/>
      <c r="AP15" s="2"/>
      <c r="AQ15" s="2"/>
      <c r="AR15" s="2"/>
      <c r="AS15" s="2"/>
      <c r="AT15" s="2"/>
      <c r="AU15" s="2"/>
      <c r="AV15" s="2">
        <f t="shared" si="18"/>
        <v>0</v>
      </c>
      <c r="AW15" s="21"/>
      <c r="AX15" s="21"/>
      <c r="AY15" s="2"/>
      <c r="AZ15" s="2">
        <f t="shared" si="19"/>
        <v>0</v>
      </c>
      <c r="BA15" s="2">
        <f t="shared" si="20"/>
        <v>0</v>
      </c>
      <c r="BB15" s="2"/>
      <c r="BC15" s="2"/>
      <c r="BD15" s="2"/>
      <c r="BE15" s="2"/>
      <c r="BF15" s="2"/>
      <c r="BG15" s="2"/>
      <c r="BH15" s="8">
        <f t="shared" si="21"/>
        <v>0</v>
      </c>
      <c r="BI15" s="22">
        <f t="shared" si="22"/>
        <v>0</v>
      </c>
    </row>
    <row r="16" spans="1:61" s="29" customFormat="1" ht="23.1" customHeight="1" x14ac:dyDescent="0.35">
      <c r="A16" s="3">
        <v>3</v>
      </c>
      <c r="B16" s="28" t="s">
        <v>23</v>
      </c>
      <c r="C16" s="25" t="s">
        <v>24</v>
      </c>
      <c r="D16" s="2">
        <v>14678</v>
      </c>
      <c r="E16" s="2">
        <v>587</v>
      </c>
      <c r="F16" s="2">
        <f t="shared" si="0"/>
        <v>15265</v>
      </c>
      <c r="G16" s="2">
        <v>587</v>
      </c>
      <c r="H16" s="2">
        <v>0</v>
      </c>
      <c r="I16" s="2">
        <f t="shared" si="1"/>
        <v>15852</v>
      </c>
      <c r="J16" s="2">
        <f t="shared" si="2"/>
        <v>15852</v>
      </c>
      <c r="K16" s="111">
        <f t="shared" si="3"/>
        <v>0</v>
      </c>
      <c r="L16" s="6">
        <v>0</v>
      </c>
      <c r="M16" s="6">
        <v>0</v>
      </c>
      <c r="N16" s="6">
        <v>0</v>
      </c>
      <c r="O16" s="2">
        <f t="shared" si="4"/>
        <v>15852</v>
      </c>
      <c r="P16" s="7">
        <v>0</v>
      </c>
      <c r="Q16" s="2">
        <f t="shared" si="5"/>
        <v>1426.6799999999998</v>
      </c>
      <c r="R16" s="2">
        <f t="shared" si="6"/>
        <v>200</v>
      </c>
      <c r="S16" s="2">
        <f t="shared" si="7"/>
        <v>396.3</v>
      </c>
      <c r="T16" s="8">
        <f t="shared" si="8"/>
        <v>100</v>
      </c>
      <c r="U16" s="9">
        <f t="shared" si="9"/>
        <v>2122.98</v>
      </c>
      <c r="V16" s="10">
        <f t="shared" si="10"/>
        <v>6865</v>
      </c>
      <c r="W16" s="11">
        <f t="shared" si="11"/>
        <v>6864.02</v>
      </c>
      <c r="X16" s="12"/>
      <c r="Y16" s="12"/>
      <c r="Z16" s="13">
        <f>ROUND(V16+W16,2)</f>
        <v>13729.02</v>
      </c>
      <c r="AA16" s="3">
        <v>3</v>
      </c>
      <c r="AB16" s="14">
        <f t="shared" si="12"/>
        <v>1902.24</v>
      </c>
      <c r="AC16" s="15">
        <v>0</v>
      </c>
      <c r="AD16" s="2">
        <v>100</v>
      </c>
      <c r="AE16" s="2">
        <f t="shared" si="13"/>
        <v>396.3</v>
      </c>
      <c r="AF16" s="17">
        <v>200</v>
      </c>
      <c r="AG16" s="18">
        <f t="shared" si="14"/>
        <v>13729.02</v>
      </c>
      <c r="AH16" s="19">
        <f t="shared" si="15"/>
        <v>6864.51</v>
      </c>
      <c r="AI16" s="3">
        <v>3</v>
      </c>
      <c r="AJ16" s="28" t="s">
        <v>23</v>
      </c>
      <c r="AK16" s="25" t="s">
        <v>24</v>
      </c>
      <c r="AL16" s="7">
        <f t="shared" si="16"/>
        <v>0</v>
      </c>
      <c r="AM16" s="15">
        <f t="shared" si="17"/>
        <v>1426.6799999999998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/>
      <c r="AU16" s="2">
        <v>0</v>
      </c>
      <c r="AV16" s="2">
        <f t="shared" si="18"/>
        <v>1426.6799999999998</v>
      </c>
      <c r="AW16" s="21">
        <v>200</v>
      </c>
      <c r="AX16" s="21"/>
      <c r="AY16" s="2">
        <v>0</v>
      </c>
      <c r="AZ16" s="2">
        <f t="shared" si="19"/>
        <v>200</v>
      </c>
      <c r="BA16" s="2">
        <f t="shared" si="20"/>
        <v>396.3</v>
      </c>
      <c r="BB16" s="2">
        <v>0</v>
      </c>
      <c r="BC16" s="2">
        <v>0</v>
      </c>
      <c r="BD16" s="2">
        <v>0</v>
      </c>
      <c r="BE16" s="2">
        <v>100</v>
      </c>
      <c r="BF16" s="2">
        <v>0</v>
      </c>
      <c r="BG16" s="2"/>
      <c r="BH16" s="8">
        <f t="shared" si="21"/>
        <v>100</v>
      </c>
      <c r="BI16" s="22">
        <f t="shared" si="22"/>
        <v>2122.9799999999996</v>
      </c>
    </row>
    <row r="17" spans="1:61" s="29" customFormat="1" ht="23.1" customHeight="1" x14ac:dyDescent="0.35">
      <c r="A17" s="30"/>
      <c r="B17" s="28"/>
      <c r="C17" s="25" t="s">
        <v>25</v>
      </c>
      <c r="D17" s="2"/>
      <c r="E17" s="2"/>
      <c r="F17" s="2">
        <f t="shared" si="0"/>
        <v>0</v>
      </c>
      <c r="G17" s="2"/>
      <c r="H17" s="2"/>
      <c r="I17" s="2">
        <f t="shared" si="1"/>
        <v>0</v>
      </c>
      <c r="J17" s="2">
        <f t="shared" si="2"/>
        <v>0</v>
      </c>
      <c r="K17" s="111">
        <f t="shared" si="3"/>
        <v>0</v>
      </c>
      <c r="L17" s="6"/>
      <c r="M17" s="6"/>
      <c r="N17" s="6"/>
      <c r="O17" s="2">
        <f t="shared" si="4"/>
        <v>0</v>
      </c>
      <c r="P17" s="7"/>
      <c r="Q17" s="2">
        <f t="shared" si="5"/>
        <v>0</v>
      </c>
      <c r="R17" s="2">
        <f t="shared" si="6"/>
        <v>0</v>
      </c>
      <c r="S17" s="2">
        <f t="shared" si="7"/>
        <v>0</v>
      </c>
      <c r="T17" s="8">
        <f t="shared" si="8"/>
        <v>0</v>
      </c>
      <c r="U17" s="9">
        <f t="shared" si="9"/>
        <v>0</v>
      </c>
      <c r="V17" s="10">
        <f t="shared" si="10"/>
        <v>0</v>
      </c>
      <c r="W17" s="11">
        <f t="shared" si="11"/>
        <v>0</v>
      </c>
      <c r="X17" s="12"/>
      <c r="Y17" s="12"/>
      <c r="Z17" s="12"/>
      <c r="AA17" s="30"/>
      <c r="AB17" s="14">
        <f t="shared" si="12"/>
        <v>0</v>
      </c>
      <c r="AC17" s="2"/>
      <c r="AD17" s="2">
        <f>J17*1%</f>
        <v>0</v>
      </c>
      <c r="AE17" s="2">
        <f t="shared" si="13"/>
        <v>0</v>
      </c>
      <c r="AF17" s="27"/>
      <c r="AG17" s="18">
        <f t="shared" si="14"/>
        <v>0</v>
      </c>
      <c r="AH17" s="19">
        <f t="shared" si="15"/>
        <v>0</v>
      </c>
      <c r="AI17" s="30"/>
      <c r="AJ17" s="28"/>
      <c r="AK17" s="25" t="s">
        <v>25</v>
      </c>
      <c r="AL17" s="7">
        <f t="shared" si="16"/>
        <v>0</v>
      </c>
      <c r="AM17" s="15">
        <f t="shared" si="17"/>
        <v>0</v>
      </c>
      <c r="AN17" s="2"/>
      <c r="AO17" s="2"/>
      <c r="AP17" s="2"/>
      <c r="AQ17" s="2"/>
      <c r="AR17" s="2"/>
      <c r="AS17" s="2"/>
      <c r="AT17" s="2"/>
      <c r="AU17" s="2"/>
      <c r="AV17" s="2">
        <f t="shared" si="18"/>
        <v>0</v>
      </c>
      <c r="AW17" s="21"/>
      <c r="AX17" s="21"/>
      <c r="AY17" s="2"/>
      <c r="AZ17" s="2">
        <f t="shared" si="19"/>
        <v>0</v>
      </c>
      <c r="BA17" s="2">
        <f t="shared" si="20"/>
        <v>0</v>
      </c>
      <c r="BB17" s="2"/>
      <c r="BC17" s="2"/>
      <c r="BD17" s="2"/>
      <c r="BE17" s="2"/>
      <c r="BF17" s="2"/>
      <c r="BG17" s="2"/>
      <c r="BH17" s="8">
        <f t="shared" si="21"/>
        <v>0</v>
      </c>
      <c r="BI17" s="22">
        <f t="shared" si="22"/>
        <v>0</v>
      </c>
    </row>
    <row r="18" spans="1:61" s="29" customFormat="1" ht="23.1" customHeight="1" x14ac:dyDescent="0.35">
      <c r="A18" s="3">
        <v>4</v>
      </c>
      <c r="B18" s="28" t="s">
        <v>26</v>
      </c>
      <c r="C18" s="25" t="s">
        <v>117</v>
      </c>
      <c r="D18" s="176">
        <v>27000</v>
      </c>
      <c r="E18" s="176">
        <v>1512</v>
      </c>
      <c r="F18" s="2">
        <f t="shared" si="0"/>
        <v>28512</v>
      </c>
      <c r="G18" s="176">
        <v>1512</v>
      </c>
      <c r="H18" s="2">
        <v>0</v>
      </c>
      <c r="I18" s="2">
        <f t="shared" si="1"/>
        <v>30024</v>
      </c>
      <c r="J18" s="2">
        <f t="shared" si="2"/>
        <v>30024</v>
      </c>
      <c r="K18" s="111">
        <f t="shared" si="3"/>
        <v>0</v>
      </c>
      <c r="L18" s="6">
        <v>0</v>
      </c>
      <c r="M18" s="6">
        <v>0</v>
      </c>
      <c r="N18" s="6">
        <v>0</v>
      </c>
      <c r="O18" s="2">
        <f>J18-K18</f>
        <v>30024</v>
      </c>
      <c r="P18" s="7">
        <v>830.69</v>
      </c>
      <c r="Q18" s="2">
        <f t="shared" si="5"/>
        <v>7169.2099999999991</v>
      </c>
      <c r="R18" s="2">
        <f t="shared" si="6"/>
        <v>200</v>
      </c>
      <c r="S18" s="2">
        <f t="shared" si="7"/>
        <v>750.6</v>
      </c>
      <c r="T18" s="8">
        <f t="shared" si="8"/>
        <v>4560.92</v>
      </c>
      <c r="U18" s="9">
        <f t="shared" si="9"/>
        <v>13511.42</v>
      </c>
      <c r="V18" s="10">
        <f t="shared" si="10"/>
        <v>8256</v>
      </c>
      <c r="W18" s="11">
        <f t="shared" si="11"/>
        <v>8256.5800000000017</v>
      </c>
      <c r="X18" s="12"/>
      <c r="Y18" s="12"/>
      <c r="Z18" s="13">
        <f t="shared" ref="Z18" si="23">ROUND(V18+W18,2)</f>
        <v>16512.580000000002</v>
      </c>
      <c r="AA18" s="3">
        <v>4</v>
      </c>
      <c r="AB18" s="14">
        <f t="shared" si="12"/>
        <v>3602.8799999999997</v>
      </c>
      <c r="AC18" s="15">
        <v>0</v>
      </c>
      <c r="AD18" s="16">
        <v>100</v>
      </c>
      <c r="AE18" s="2">
        <f t="shared" si="13"/>
        <v>750.6</v>
      </c>
      <c r="AF18" s="17">
        <v>200</v>
      </c>
      <c r="AG18" s="18">
        <f t="shared" si="14"/>
        <v>16512.580000000002</v>
      </c>
      <c r="AH18" s="19">
        <f t="shared" si="15"/>
        <v>8256.2900000000009</v>
      </c>
      <c r="AI18" s="3">
        <v>4</v>
      </c>
      <c r="AJ18" s="28" t="s">
        <v>26</v>
      </c>
      <c r="AK18" s="25" t="s">
        <v>117</v>
      </c>
      <c r="AL18" s="7">
        <f t="shared" si="16"/>
        <v>830.69</v>
      </c>
      <c r="AM18" s="15">
        <f t="shared" si="17"/>
        <v>2702.16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1994.82</v>
      </c>
      <c r="AT18" s="2">
        <v>1816.67</v>
      </c>
      <c r="AU18" s="2">
        <v>655.56</v>
      </c>
      <c r="AV18" s="2">
        <f t="shared" si="18"/>
        <v>7169.2099999999991</v>
      </c>
      <c r="AW18" s="21">
        <v>200</v>
      </c>
      <c r="AX18" s="21"/>
      <c r="AY18" s="2">
        <v>0</v>
      </c>
      <c r="AZ18" s="2">
        <f t="shared" si="19"/>
        <v>200</v>
      </c>
      <c r="BA18" s="2">
        <f t="shared" si="20"/>
        <v>750.6</v>
      </c>
      <c r="BB18" s="2"/>
      <c r="BC18" s="2">
        <v>2998.92</v>
      </c>
      <c r="BD18" s="2">
        <v>1462</v>
      </c>
      <c r="BE18" s="2">
        <v>100</v>
      </c>
      <c r="BF18" s="2"/>
      <c r="BG18" s="2">
        <v>0</v>
      </c>
      <c r="BH18" s="8">
        <f t="shared" si="21"/>
        <v>4560.92</v>
      </c>
      <c r="BI18" s="22">
        <f t="shared" si="22"/>
        <v>13511.42</v>
      </c>
    </row>
    <row r="19" spans="1:61" s="29" customFormat="1" ht="23.1" customHeight="1" x14ac:dyDescent="0.35">
      <c r="A19" s="3"/>
      <c r="B19" s="31"/>
      <c r="C19" s="32"/>
      <c r="D19" s="2"/>
      <c r="E19" s="2"/>
      <c r="F19" s="2">
        <f t="shared" si="0"/>
        <v>0</v>
      </c>
      <c r="G19" s="2"/>
      <c r="H19" s="2"/>
      <c r="I19" s="2">
        <f t="shared" si="1"/>
        <v>0</v>
      </c>
      <c r="J19" s="2">
        <f t="shared" si="2"/>
        <v>0</v>
      </c>
      <c r="K19" s="111">
        <f t="shared" si="3"/>
        <v>0</v>
      </c>
      <c r="L19" s="6"/>
      <c r="M19" s="6"/>
      <c r="N19" s="6"/>
      <c r="O19" s="2">
        <f t="shared" si="4"/>
        <v>0</v>
      </c>
      <c r="P19" s="7"/>
      <c r="Q19" s="2">
        <f t="shared" si="5"/>
        <v>0</v>
      </c>
      <c r="R19" s="2">
        <f t="shared" si="6"/>
        <v>0</v>
      </c>
      <c r="S19" s="2">
        <f t="shared" si="7"/>
        <v>0</v>
      </c>
      <c r="T19" s="8">
        <f t="shared" si="8"/>
        <v>0</v>
      </c>
      <c r="U19" s="9">
        <f t="shared" si="9"/>
        <v>0</v>
      </c>
      <c r="V19" s="10">
        <f t="shared" si="10"/>
        <v>0</v>
      </c>
      <c r="W19" s="11">
        <f t="shared" si="11"/>
        <v>0</v>
      </c>
      <c r="X19" s="12"/>
      <c r="Y19" s="12"/>
      <c r="Z19" s="13"/>
      <c r="AA19" s="3"/>
      <c r="AB19" s="14">
        <f t="shared" si="12"/>
        <v>0</v>
      </c>
      <c r="AC19" s="2"/>
      <c r="AD19" s="33"/>
      <c r="AE19" s="2">
        <f t="shared" si="13"/>
        <v>0</v>
      </c>
      <c r="AF19" s="27"/>
      <c r="AG19" s="18">
        <f t="shared" si="14"/>
        <v>0</v>
      </c>
      <c r="AH19" s="19">
        <f t="shared" si="15"/>
        <v>0</v>
      </c>
      <c r="AI19" s="3"/>
      <c r="AJ19" s="31"/>
      <c r="AK19" s="32"/>
      <c r="AL19" s="7">
        <f t="shared" si="16"/>
        <v>0</v>
      </c>
      <c r="AM19" s="15">
        <f t="shared" si="17"/>
        <v>0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0</v>
      </c>
      <c r="AW19" s="21"/>
      <c r="AX19" s="21"/>
      <c r="AY19" s="2"/>
      <c r="AZ19" s="2">
        <f t="shared" si="19"/>
        <v>0</v>
      </c>
      <c r="BA19" s="2">
        <f t="shared" si="20"/>
        <v>0</v>
      </c>
      <c r="BB19" s="2"/>
      <c r="BC19" s="2"/>
      <c r="BD19" s="2"/>
      <c r="BE19" s="2"/>
      <c r="BF19" s="2"/>
      <c r="BG19" s="2"/>
      <c r="BH19" s="8">
        <f t="shared" si="21"/>
        <v>0</v>
      </c>
      <c r="BI19" s="22">
        <f t="shared" si="22"/>
        <v>0</v>
      </c>
    </row>
    <row r="20" spans="1:61" s="29" customFormat="1" ht="23.1" customHeight="1" x14ac:dyDescent="0.35">
      <c r="A20" s="3">
        <v>5</v>
      </c>
      <c r="B20" s="31" t="s">
        <v>144</v>
      </c>
      <c r="C20" s="32" t="s">
        <v>153</v>
      </c>
      <c r="D20" s="2">
        <v>17553</v>
      </c>
      <c r="E20" s="2">
        <v>702</v>
      </c>
      <c r="F20" s="2">
        <f t="shared" si="0"/>
        <v>18255</v>
      </c>
      <c r="G20" s="2">
        <v>702</v>
      </c>
      <c r="H20" s="2"/>
      <c r="I20" s="2">
        <f t="shared" si="1"/>
        <v>18957</v>
      </c>
      <c r="J20" s="2">
        <f t="shared" si="2"/>
        <v>18957</v>
      </c>
      <c r="K20" s="111">
        <f t="shared" si="3"/>
        <v>0</v>
      </c>
      <c r="L20" s="6">
        <v>0</v>
      </c>
      <c r="M20" s="6">
        <v>0</v>
      </c>
      <c r="N20" s="6">
        <v>0</v>
      </c>
      <c r="O20" s="2">
        <f t="shared" si="4"/>
        <v>18957</v>
      </c>
      <c r="P20" s="7"/>
      <c r="Q20" s="2">
        <f t="shared" si="5"/>
        <v>1706.1299999999999</v>
      </c>
      <c r="R20" s="2">
        <f t="shared" si="6"/>
        <v>200</v>
      </c>
      <c r="S20" s="2">
        <f t="shared" si="7"/>
        <v>473.92</v>
      </c>
      <c r="T20" s="8">
        <f t="shared" si="8"/>
        <v>254.71</v>
      </c>
      <c r="U20" s="9">
        <f t="shared" si="9"/>
        <v>2634.76</v>
      </c>
      <c r="V20" s="10">
        <f t="shared" si="10"/>
        <v>8161</v>
      </c>
      <c r="W20" s="11">
        <f t="shared" si="11"/>
        <v>8161.24</v>
      </c>
      <c r="X20" s="12"/>
      <c r="Y20" s="12"/>
      <c r="Z20" s="13"/>
      <c r="AA20" s="3">
        <v>5</v>
      </c>
      <c r="AB20" s="14">
        <f t="shared" si="12"/>
        <v>2274.8399999999997</v>
      </c>
      <c r="AC20" s="15"/>
      <c r="AD20" s="16">
        <v>100</v>
      </c>
      <c r="AE20" s="2">
        <f t="shared" si="13"/>
        <v>473.93</v>
      </c>
      <c r="AF20" s="17">
        <v>200</v>
      </c>
      <c r="AG20" s="18">
        <f t="shared" si="14"/>
        <v>16322.24</v>
      </c>
      <c r="AH20" s="19">
        <f t="shared" si="15"/>
        <v>8161.12</v>
      </c>
      <c r="AI20" s="3">
        <v>5</v>
      </c>
      <c r="AJ20" s="31" t="s">
        <v>144</v>
      </c>
      <c r="AK20" s="32" t="s">
        <v>153</v>
      </c>
      <c r="AL20" s="7">
        <f t="shared" si="16"/>
        <v>0</v>
      </c>
      <c r="AM20" s="15">
        <f t="shared" si="17"/>
        <v>1706.1299999999999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1706.1299999999999</v>
      </c>
      <c r="AW20" s="21">
        <v>200</v>
      </c>
      <c r="AX20" s="21"/>
      <c r="AY20" s="2"/>
      <c r="AZ20" s="2">
        <f t="shared" si="19"/>
        <v>200</v>
      </c>
      <c r="BA20" s="2">
        <f t="shared" si="20"/>
        <v>473.92</v>
      </c>
      <c r="BB20" s="2"/>
      <c r="BC20" s="2"/>
      <c r="BD20" s="2"/>
      <c r="BE20" s="2">
        <v>254.71</v>
      </c>
      <c r="BF20" s="2"/>
      <c r="BG20" s="2"/>
      <c r="BH20" s="8">
        <f t="shared" si="21"/>
        <v>254.71</v>
      </c>
      <c r="BI20" s="22">
        <f t="shared" si="22"/>
        <v>2634.7599999999998</v>
      </c>
    </row>
    <row r="21" spans="1:61" s="29" customFormat="1" ht="23.1" customHeight="1" x14ac:dyDescent="0.35">
      <c r="A21" s="3"/>
      <c r="B21" s="31"/>
      <c r="C21" s="32" t="s">
        <v>154</v>
      </c>
      <c r="D21" s="2"/>
      <c r="E21" s="2"/>
      <c r="F21" s="2">
        <f t="shared" si="0"/>
        <v>0</v>
      </c>
      <c r="G21" s="2"/>
      <c r="H21" s="2"/>
      <c r="I21" s="2">
        <f t="shared" si="1"/>
        <v>0</v>
      </c>
      <c r="J21" s="2">
        <f t="shared" si="2"/>
        <v>0</v>
      </c>
      <c r="K21" s="111">
        <f t="shared" si="3"/>
        <v>0</v>
      </c>
      <c r="L21" s="6"/>
      <c r="M21" s="6"/>
      <c r="N21" s="6"/>
      <c r="O21" s="2">
        <f t="shared" si="4"/>
        <v>0</v>
      </c>
      <c r="P21" s="7"/>
      <c r="Q21" s="2">
        <f t="shared" si="5"/>
        <v>0</v>
      </c>
      <c r="R21" s="2">
        <f t="shared" si="6"/>
        <v>0</v>
      </c>
      <c r="S21" s="2">
        <f t="shared" si="7"/>
        <v>0</v>
      </c>
      <c r="T21" s="8">
        <f t="shared" si="8"/>
        <v>0</v>
      </c>
      <c r="U21" s="9">
        <f t="shared" si="9"/>
        <v>0</v>
      </c>
      <c r="V21" s="10">
        <f t="shared" si="10"/>
        <v>0</v>
      </c>
      <c r="W21" s="11">
        <f t="shared" si="11"/>
        <v>0</v>
      </c>
      <c r="X21" s="12"/>
      <c r="Y21" s="12"/>
      <c r="Z21" s="13"/>
      <c r="AA21" s="3"/>
      <c r="AB21" s="14">
        <f t="shared" si="12"/>
        <v>0</v>
      </c>
      <c r="AC21" s="15"/>
      <c r="AD21" s="16"/>
      <c r="AE21" s="2">
        <f t="shared" si="13"/>
        <v>0</v>
      </c>
      <c r="AF21" s="27"/>
      <c r="AG21" s="18">
        <f t="shared" si="14"/>
        <v>0</v>
      </c>
      <c r="AH21" s="19">
        <f t="shared" si="15"/>
        <v>0</v>
      </c>
      <c r="AI21" s="3"/>
      <c r="AJ21" s="31"/>
      <c r="AK21" s="32" t="s">
        <v>154</v>
      </c>
      <c r="AL21" s="7">
        <f t="shared" si="16"/>
        <v>0</v>
      </c>
      <c r="AM21" s="15">
        <f t="shared" si="17"/>
        <v>0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0</v>
      </c>
      <c r="AW21" s="21"/>
      <c r="AX21" s="21"/>
      <c r="AY21" s="2"/>
      <c r="AZ21" s="2">
        <f t="shared" si="19"/>
        <v>0</v>
      </c>
      <c r="BA21" s="2">
        <f t="shared" si="20"/>
        <v>0</v>
      </c>
      <c r="BB21" s="2"/>
      <c r="BC21" s="2"/>
      <c r="BD21" s="2"/>
      <c r="BE21" s="2"/>
      <c r="BF21" s="2"/>
      <c r="BG21" s="2"/>
      <c r="BH21" s="8">
        <f t="shared" si="21"/>
        <v>0</v>
      </c>
      <c r="BI21" s="22">
        <f t="shared" si="22"/>
        <v>0</v>
      </c>
    </row>
    <row r="22" spans="1:61" s="29" customFormat="1" ht="23.1" customHeight="1" x14ac:dyDescent="0.35">
      <c r="A22" s="3">
        <v>6</v>
      </c>
      <c r="B22" s="31" t="s">
        <v>145</v>
      </c>
      <c r="C22" s="32" t="s">
        <v>155</v>
      </c>
      <c r="D22" s="2">
        <v>27000</v>
      </c>
      <c r="E22" s="2">
        <v>1512</v>
      </c>
      <c r="F22" s="2">
        <f t="shared" si="0"/>
        <v>28512</v>
      </c>
      <c r="G22" s="2">
        <v>1512</v>
      </c>
      <c r="H22" s="2"/>
      <c r="I22" s="2">
        <f t="shared" si="1"/>
        <v>30024</v>
      </c>
      <c r="J22" s="2">
        <f t="shared" si="2"/>
        <v>30024</v>
      </c>
      <c r="K22" s="111">
        <f t="shared" si="3"/>
        <v>0</v>
      </c>
      <c r="L22" s="6">
        <v>0</v>
      </c>
      <c r="M22" s="6">
        <v>0</v>
      </c>
      <c r="N22" s="6">
        <v>0</v>
      </c>
      <c r="O22" s="2">
        <f t="shared" si="4"/>
        <v>30024</v>
      </c>
      <c r="P22" s="7">
        <v>830.69</v>
      </c>
      <c r="Q22" s="2">
        <f t="shared" si="5"/>
        <v>2702.16</v>
      </c>
      <c r="R22" s="2">
        <f t="shared" si="6"/>
        <v>200</v>
      </c>
      <c r="S22" s="2">
        <f t="shared" si="7"/>
        <v>750.6</v>
      </c>
      <c r="T22" s="8">
        <f t="shared" si="8"/>
        <v>250.55</v>
      </c>
      <c r="U22" s="9">
        <f t="shared" si="9"/>
        <v>4734</v>
      </c>
      <c r="V22" s="10">
        <f t="shared" si="10"/>
        <v>12645</v>
      </c>
      <c r="W22" s="11">
        <f t="shared" si="11"/>
        <v>12645</v>
      </c>
      <c r="X22" s="12"/>
      <c r="Y22" s="12"/>
      <c r="Z22" s="13"/>
      <c r="AA22" s="3">
        <v>6</v>
      </c>
      <c r="AB22" s="14">
        <f t="shared" si="12"/>
        <v>3602.8799999999997</v>
      </c>
      <c r="AC22" s="15"/>
      <c r="AD22" s="16">
        <v>100</v>
      </c>
      <c r="AE22" s="2">
        <f t="shared" si="13"/>
        <v>750.6</v>
      </c>
      <c r="AF22" s="17">
        <v>200</v>
      </c>
      <c r="AG22" s="18">
        <f t="shared" si="14"/>
        <v>25290</v>
      </c>
      <c r="AH22" s="19">
        <f t="shared" si="15"/>
        <v>12645</v>
      </c>
      <c r="AI22" s="3">
        <v>6</v>
      </c>
      <c r="AJ22" s="31" t="s">
        <v>145</v>
      </c>
      <c r="AK22" s="32" t="s">
        <v>155</v>
      </c>
      <c r="AL22" s="7">
        <f t="shared" si="16"/>
        <v>830.69</v>
      </c>
      <c r="AM22" s="15">
        <f t="shared" si="17"/>
        <v>2702.16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2702.16</v>
      </c>
      <c r="AW22" s="21">
        <v>200</v>
      </c>
      <c r="AX22" s="21"/>
      <c r="AY22" s="2"/>
      <c r="AZ22" s="2">
        <f t="shared" si="19"/>
        <v>200</v>
      </c>
      <c r="BA22" s="2">
        <f t="shared" si="20"/>
        <v>750.6</v>
      </c>
      <c r="BB22" s="2"/>
      <c r="BC22" s="2"/>
      <c r="BD22" s="2"/>
      <c r="BE22" s="2">
        <v>250.55</v>
      </c>
      <c r="BF22" s="2"/>
      <c r="BG22" s="2"/>
      <c r="BH22" s="8">
        <f t="shared" si="21"/>
        <v>250.55</v>
      </c>
      <c r="BI22" s="22">
        <f t="shared" si="22"/>
        <v>4734</v>
      </c>
    </row>
    <row r="23" spans="1:61" s="29" customFormat="1" ht="23.1" customHeight="1" x14ac:dyDescent="0.35">
      <c r="A23" s="30"/>
      <c r="B23" s="31"/>
      <c r="C23" s="32"/>
      <c r="D23" s="2"/>
      <c r="E23" s="2"/>
      <c r="F23" s="2">
        <f t="shared" si="0"/>
        <v>0</v>
      </c>
      <c r="G23" s="2"/>
      <c r="H23" s="2"/>
      <c r="I23" s="2">
        <f t="shared" si="1"/>
        <v>0</v>
      </c>
      <c r="J23" s="2">
        <f t="shared" si="2"/>
        <v>0</v>
      </c>
      <c r="K23" s="111">
        <f t="shared" si="3"/>
        <v>0</v>
      </c>
      <c r="L23" s="6"/>
      <c r="M23" s="6"/>
      <c r="N23" s="6"/>
      <c r="O23" s="2">
        <f t="shared" si="4"/>
        <v>0</v>
      </c>
      <c r="P23" s="7"/>
      <c r="Q23" s="2">
        <f t="shared" si="5"/>
        <v>0</v>
      </c>
      <c r="R23" s="2">
        <f t="shared" si="6"/>
        <v>0</v>
      </c>
      <c r="S23" s="2">
        <f t="shared" si="7"/>
        <v>0</v>
      </c>
      <c r="T23" s="8">
        <f t="shared" si="8"/>
        <v>0</v>
      </c>
      <c r="U23" s="9">
        <f t="shared" si="9"/>
        <v>0</v>
      </c>
      <c r="V23" s="10">
        <f t="shared" si="10"/>
        <v>0</v>
      </c>
      <c r="W23" s="11">
        <f t="shared" si="11"/>
        <v>0</v>
      </c>
      <c r="X23" s="12"/>
      <c r="Y23" s="12"/>
      <c r="Z23" s="13"/>
      <c r="AA23" s="30"/>
      <c r="AB23" s="14">
        <f t="shared" si="12"/>
        <v>0</v>
      </c>
      <c r="AC23" s="15"/>
      <c r="AD23" s="16"/>
      <c r="AE23" s="2">
        <f t="shared" si="13"/>
        <v>0</v>
      </c>
      <c r="AF23" s="27"/>
      <c r="AG23" s="18">
        <f t="shared" si="14"/>
        <v>0</v>
      </c>
      <c r="AH23" s="19">
        <f t="shared" si="15"/>
        <v>0</v>
      </c>
      <c r="AI23" s="30"/>
      <c r="AJ23" s="31"/>
      <c r="AK23" s="32"/>
      <c r="AL23" s="7">
        <f t="shared" si="16"/>
        <v>0</v>
      </c>
      <c r="AM23" s="15">
        <f t="shared" si="17"/>
        <v>0</v>
      </c>
      <c r="AN23" s="2"/>
      <c r="AO23" s="2"/>
      <c r="AP23" s="2"/>
      <c r="AQ23" s="2"/>
      <c r="AR23" s="2"/>
      <c r="AS23" s="2"/>
      <c r="AT23" s="2"/>
      <c r="AU23" s="2"/>
      <c r="AV23" s="2">
        <f t="shared" si="18"/>
        <v>0</v>
      </c>
      <c r="AW23" s="21"/>
      <c r="AX23" s="21"/>
      <c r="AY23" s="2"/>
      <c r="AZ23" s="2">
        <f t="shared" si="19"/>
        <v>0</v>
      </c>
      <c r="BA23" s="2">
        <f t="shared" si="20"/>
        <v>0</v>
      </c>
      <c r="BB23" s="2"/>
      <c r="BC23" s="2"/>
      <c r="BD23" s="2"/>
      <c r="BE23" s="2"/>
      <c r="BF23" s="2"/>
      <c r="BG23" s="2"/>
      <c r="BH23" s="8">
        <f t="shared" si="21"/>
        <v>0</v>
      </c>
      <c r="BI23" s="22">
        <f t="shared" si="22"/>
        <v>0</v>
      </c>
    </row>
    <row r="24" spans="1:61" s="29" customFormat="1" ht="23.1" customHeight="1" x14ac:dyDescent="0.35">
      <c r="A24" s="3">
        <v>7</v>
      </c>
      <c r="B24" s="28" t="s">
        <v>29</v>
      </c>
      <c r="C24" s="25" t="s">
        <v>24</v>
      </c>
      <c r="D24" s="2">
        <v>19744</v>
      </c>
      <c r="E24" s="2">
        <v>790</v>
      </c>
      <c r="F24" s="2">
        <f t="shared" si="0"/>
        <v>20534</v>
      </c>
      <c r="G24" s="2">
        <v>914</v>
      </c>
      <c r="H24" s="2">
        <v>0</v>
      </c>
      <c r="I24" s="2">
        <f t="shared" si="1"/>
        <v>21448</v>
      </c>
      <c r="J24" s="2">
        <f t="shared" si="2"/>
        <v>21448</v>
      </c>
      <c r="K24" s="111">
        <f t="shared" si="3"/>
        <v>0</v>
      </c>
      <c r="L24" s="6">
        <v>0</v>
      </c>
      <c r="M24" s="6">
        <v>0</v>
      </c>
      <c r="N24" s="6">
        <v>0</v>
      </c>
      <c r="O24" s="2">
        <f t="shared" si="4"/>
        <v>21448</v>
      </c>
      <c r="P24" s="7">
        <v>0</v>
      </c>
      <c r="Q24" s="2">
        <f t="shared" si="5"/>
        <v>4958.92</v>
      </c>
      <c r="R24" s="2">
        <f t="shared" si="6"/>
        <v>2246.06</v>
      </c>
      <c r="S24" s="2">
        <f t="shared" si="7"/>
        <v>536.20000000000005</v>
      </c>
      <c r="T24" s="8">
        <f t="shared" si="8"/>
        <v>8706.82</v>
      </c>
      <c r="U24" s="9">
        <f t="shared" si="9"/>
        <v>16448</v>
      </c>
      <c r="V24" s="10">
        <f t="shared" si="10"/>
        <v>2500</v>
      </c>
      <c r="W24" s="11">
        <f t="shared" si="11"/>
        <v>2500</v>
      </c>
      <c r="X24" s="12"/>
      <c r="Y24" s="12"/>
      <c r="Z24" s="13">
        <f t="shared" ref="Z24" si="24">ROUND(V24+W24,2)</f>
        <v>5000</v>
      </c>
      <c r="AA24" s="3">
        <v>7</v>
      </c>
      <c r="AB24" s="14">
        <f t="shared" si="12"/>
        <v>2573.7599999999998</v>
      </c>
      <c r="AC24" s="15">
        <v>0</v>
      </c>
      <c r="AD24" s="2">
        <v>100</v>
      </c>
      <c r="AE24" s="2">
        <f t="shared" si="13"/>
        <v>536.20000000000005</v>
      </c>
      <c r="AF24" s="17">
        <v>200</v>
      </c>
      <c r="AG24" s="18">
        <f t="shared" si="14"/>
        <v>5000</v>
      </c>
      <c r="AH24" s="19">
        <f t="shared" si="15"/>
        <v>2500</v>
      </c>
      <c r="AI24" s="3">
        <v>7</v>
      </c>
      <c r="AJ24" s="28" t="s">
        <v>29</v>
      </c>
      <c r="AK24" s="25" t="s">
        <v>24</v>
      </c>
      <c r="AL24" s="7">
        <f t="shared" si="16"/>
        <v>0</v>
      </c>
      <c r="AM24" s="15">
        <f t="shared" si="17"/>
        <v>1930.32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3028.6</v>
      </c>
      <c r="AT24" s="2"/>
      <c r="AU24" s="2">
        <v>0</v>
      </c>
      <c r="AV24" s="2">
        <f t="shared" si="18"/>
        <v>4958.92</v>
      </c>
      <c r="AW24" s="21">
        <v>400</v>
      </c>
      <c r="AX24" s="21"/>
      <c r="AY24" s="2">
        <v>1846.06</v>
      </c>
      <c r="AZ24" s="2">
        <f t="shared" si="19"/>
        <v>2246.06</v>
      </c>
      <c r="BA24" s="2">
        <f t="shared" si="20"/>
        <v>536.20000000000005</v>
      </c>
      <c r="BB24" s="2">
        <v>0</v>
      </c>
      <c r="BC24" s="2">
        <v>5271.78</v>
      </c>
      <c r="BD24" s="2">
        <v>3335.04</v>
      </c>
      <c r="BE24" s="2">
        <v>100</v>
      </c>
      <c r="BF24" s="2">
        <v>0</v>
      </c>
      <c r="BG24" s="2"/>
      <c r="BH24" s="8">
        <f t="shared" si="21"/>
        <v>8706.82</v>
      </c>
      <c r="BI24" s="22">
        <f t="shared" si="22"/>
        <v>16448</v>
      </c>
    </row>
    <row r="25" spans="1:61" s="29" customFormat="1" ht="23.1" customHeight="1" x14ac:dyDescent="0.35">
      <c r="A25" s="3"/>
      <c r="B25" s="28"/>
      <c r="C25" s="25" t="s">
        <v>30</v>
      </c>
      <c r="D25" s="2"/>
      <c r="E25" s="2"/>
      <c r="F25" s="2">
        <f t="shared" si="0"/>
        <v>0</v>
      </c>
      <c r="G25" s="2"/>
      <c r="H25" s="2"/>
      <c r="I25" s="2">
        <f t="shared" si="1"/>
        <v>0</v>
      </c>
      <c r="J25" s="2">
        <f t="shared" si="2"/>
        <v>0</v>
      </c>
      <c r="K25" s="111">
        <f t="shared" si="3"/>
        <v>0</v>
      </c>
      <c r="L25" s="6"/>
      <c r="M25" s="6"/>
      <c r="N25" s="6"/>
      <c r="O25" s="2">
        <f t="shared" si="4"/>
        <v>0</v>
      </c>
      <c r="P25" s="7"/>
      <c r="Q25" s="2">
        <f t="shared" si="5"/>
        <v>0</v>
      </c>
      <c r="R25" s="2">
        <f t="shared" si="6"/>
        <v>0</v>
      </c>
      <c r="S25" s="2">
        <f t="shared" si="7"/>
        <v>0</v>
      </c>
      <c r="T25" s="8">
        <f t="shared" si="8"/>
        <v>0</v>
      </c>
      <c r="U25" s="9">
        <f t="shared" si="9"/>
        <v>0</v>
      </c>
      <c r="V25" s="10"/>
      <c r="W25" s="11"/>
      <c r="X25" s="12"/>
      <c r="Y25" s="12"/>
      <c r="Z25" s="13"/>
      <c r="AA25" s="3"/>
      <c r="AB25" s="14">
        <f t="shared" si="12"/>
        <v>0</v>
      </c>
      <c r="AC25" s="2"/>
      <c r="AD25" s="2">
        <f>J25*1%</f>
        <v>0</v>
      </c>
      <c r="AE25" s="2">
        <f t="shared" si="13"/>
        <v>0</v>
      </c>
      <c r="AF25" s="27"/>
      <c r="AG25" s="18"/>
      <c r="AH25" s="19"/>
      <c r="AI25" s="3"/>
      <c r="AJ25" s="28"/>
      <c r="AK25" s="25" t="s">
        <v>30</v>
      </c>
      <c r="AL25" s="7">
        <f t="shared" si="16"/>
        <v>0</v>
      </c>
      <c r="AM25" s="15">
        <f t="shared" si="17"/>
        <v>0</v>
      </c>
      <c r="AN25" s="2"/>
      <c r="AO25" s="2"/>
      <c r="AP25" s="2"/>
      <c r="AQ25" s="2"/>
      <c r="AR25" s="2"/>
      <c r="AS25" s="2"/>
      <c r="AT25" s="2"/>
      <c r="AU25" s="2"/>
      <c r="AV25" s="2">
        <f t="shared" si="18"/>
        <v>0</v>
      </c>
      <c r="AW25" s="21"/>
      <c r="AX25" s="21"/>
      <c r="AY25" s="34"/>
      <c r="AZ25" s="2">
        <f t="shared" si="19"/>
        <v>0</v>
      </c>
      <c r="BA25" s="2">
        <f t="shared" si="20"/>
        <v>0</v>
      </c>
      <c r="BB25" s="2"/>
      <c r="BC25" s="2"/>
      <c r="BD25" s="2"/>
      <c r="BE25" s="2"/>
      <c r="BF25" s="2"/>
      <c r="BG25" s="2"/>
      <c r="BH25" s="8">
        <f t="shared" si="21"/>
        <v>0</v>
      </c>
      <c r="BI25" s="22">
        <f t="shared" si="22"/>
        <v>0</v>
      </c>
    </row>
    <row r="26" spans="1:61" s="29" customFormat="1" ht="23.1" customHeight="1" x14ac:dyDescent="0.35">
      <c r="A26" s="3">
        <v>8</v>
      </c>
      <c r="B26" s="28" t="s">
        <v>31</v>
      </c>
      <c r="C26" s="25" t="s">
        <v>118</v>
      </c>
      <c r="D26" s="176">
        <v>23176</v>
      </c>
      <c r="E26" s="176">
        <v>1205</v>
      </c>
      <c r="F26" s="2">
        <f t="shared" si="0"/>
        <v>24381</v>
      </c>
      <c r="G26" s="176">
        <v>1205</v>
      </c>
      <c r="H26" s="2">
        <v>0</v>
      </c>
      <c r="I26" s="2">
        <f t="shared" si="1"/>
        <v>25586</v>
      </c>
      <c r="J26" s="2">
        <f t="shared" si="2"/>
        <v>25586</v>
      </c>
      <c r="K26" s="111">
        <f t="shared" si="3"/>
        <v>0</v>
      </c>
      <c r="L26" s="6">
        <v>0</v>
      </c>
      <c r="M26" s="6">
        <v>0</v>
      </c>
      <c r="N26" s="6">
        <v>0</v>
      </c>
      <c r="O26" s="2">
        <f t="shared" si="4"/>
        <v>25586</v>
      </c>
      <c r="P26" s="7">
        <v>241.54</v>
      </c>
      <c r="Q26" s="2">
        <f t="shared" si="5"/>
        <v>2302.7399999999998</v>
      </c>
      <c r="R26" s="2">
        <f t="shared" si="6"/>
        <v>200</v>
      </c>
      <c r="S26" s="2">
        <f t="shared" si="7"/>
        <v>639.65</v>
      </c>
      <c r="T26" s="8">
        <f t="shared" si="8"/>
        <v>4034</v>
      </c>
      <c r="U26" s="9">
        <f t="shared" si="9"/>
        <v>7417.93</v>
      </c>
      <c r="V26" s="10">
        <f t="shared" si="10"/>
        <v>9084</v>
      </c>
      <c r="W26" s="11">
        <f t="shared" si="11"/>
        <v>9084.07</v>
      </c>
      <c r="X26" s="12"/>
      <c r="Y26" s="12"/>
      <c r="Z26" s="13">
        <f t="shared" ref="Z26" si="25">ROUND(V26+W26,2)</f>
        <v>18168.07</v>
      </c>
      <c r="AA26" s="3">
        <v>8</v>
      </c>
      <c r="AB26" s="14">
        <f t="shared" si="12"/>
        <v>3070.3199999999997</v>
      </c>
      <c r="AC26" s="15">
        <v>0</v>
      </c>
      <c r="AD26" s="16">
        <v>100</v>
      </c>
      <c r="AE26" s="2">
        <f t="shared" si="13"/>
        <v>639.65</v>
      </c>
      <c r="AF26" s="17">
        <v>200</v>
      </c>
      <c r="AG26" s="18">
        <f t="shared" si="14"/>
        <v>18168.07</v>
      </c>
      <c r="AH26" s="19">
        <f t="shared" si="15"/>
        <v>9084.0349999999999</v>
      </c>
      <c r="AI26" s="3">
        <v>8</v>
      </c>
      <c r="AJ26" s="28" t="s">
        <v>31</v>
      </c>
      <c r="AK26" s="25" t="s">
        <v>118</v>
      </c>
      <c r="AL26" s="7">
        <f t="shared" si="16"/>
        <v>241.54</v>
      </c>
      <c r="AM26" s="15">
        <f t="shared" si="17"/>
        <v>2302.7399999999998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/>
      <c r="AU26" s="2">
        <v>0</v>
      </c>
      <c r="AV26" s="2">
        <f t="shared" si="18"/>
        <v>2302.7399999999998</v>
      </c>
      <c r="AW26" s="21">
        <v>200</v>
      </c>
      <c r="AX26" s="21"/>
      <c r="AY26" s="2">
        <v>0</v>
      </c>
      <c r="AZ26" s="2">
        <f t="shared" si="19"/>
        <v>200</v>
      </c>
      <c r="BA26" s="2">
        <f t="shared" si="20"/>
        <v>639.65</v>
      </c>
      <c r="BB26" s="2"/>
      <c r="BC26" s="2">
        <v>0</v>
      </c>
      <c r="BD26" s="2">
        <v>3934</v>
      </c>
      <c r="BE26" s="2">
        <v>100</v>
      </c>
      <c r="BF26" s="2"/>
      <c r="BG26" s="2">
        <v>0</v>
      </c>
      <c r="BH26" s="8">
        <f t="shared" si="21"/>
        <v>4034</v>
      </c>
      <c r="BI26" s="22">
        <f t="shared" si="22"/>
        <v>7417.93</v>
      </c>
    </row>
    <row r="27" spans="1:61" s="29" customFormat="1" ht="23.1" customHeight="1" x14ac:dyDescent="0.35">
      <c r="A27" s="3"/>
      <c r="B27" s="31"/>
      <c r="C27" s="32" t="s">
        <v>28</v>
      </c>
      <c r="D27" s="2"/>
      <c r="E27" s="2"/>
      <c r="F27" s="2">
        <f t="shared" si="0"/>
        <v>0</v>
      </c>
      <c r="G27" s="2"/>
      <c r="H27" s="2"/>
      <c r="I27" s="2">
        <f t="shared" si="1"/>
        <v>0</v>
      </c>
      <c r="J27" s="2">
        <f t="shared" si="2"/>
        <v>0</v>
      </c>
      <c r="K27" s="111">
        <f t="shared" si="3"/>
        <v>0</v>
      </c>
      <c r="L27" s="6"/>
      <c r="M27" s="6"/>
      <c r="N27" s="6"/>
      <c r="O27" s="2">
        <f t="shared" si="4"/>
        <v>0</v>
      </c>
      <c r="P27" s="7"/>
      <c r="Q27" s="2">
        <f t="shared" si="5"/>
        <v>0</v>
      </c>
      <c r="R27" s="2">
        <f t="shared" si="6"/>
        <v>0</v>
      </c>
      <c r="S27" s="2">
        <f t="shared" si="7"/>
        <v>0</v>
      </c>
      <c r="T27" s="8">
        <f t="shared" si="8"/>
        <v>0</v>
      </c>
      <c r="U27" s="9">
        <f t="shared" si="9"/>
        <v>0</v>
      </c>
      <c r="V27" s="10">
        <f t="shared" si="10"/>
        <v>0</v>
      </c>
      <c r="W27" s="11">
        <f t="shared" si="11"/>
        <v>0</v>
      </c>
      <c r="X27" s="12"/>
      <c r="Y27" s="12"/>
      <c r="Z27" s="13"/>
      <c r="AA27" s="3"/>
      <c r="AB27" s="14">
        <f t="shared" si="12"/>
        <v>0</v>
      </c>
      <c r="AC27" s="2"/>
      <c r="AD27" s="33"/>
      <c r="AE27" s="2">
        <f t="shared" si="13"/>
        <v>0</v>
      </c>
      <c r="AF27" s="27"/>
      <c r="AG27" s="18">
        <f t="shared" si="14"/>
        <v>0</v>
      </c>
      <c r="AH27" s="19">
        <f t="shared" si="15"/>
        <v>0</v>
      </c>
      <c r="AI27" s="3"/>
      <c r="AJ27" s="31"/>
      <c r="AK27" s="32" t="s">
        <v>28</v>
      </c>
      <c r="AL27" s="7">
        <f t="shared" si="16"/>
        <v>0</v>
      </c>
      <c r="AM27" s="15">
        <f t="shared" si="17"/>
        <v>0</v>
      </c>
      <c r="AN27" s="2"/>
      <c r="AO27" s="2"/>
      <c r="AP27" s="2"/>
      <c r="AQ27" s="2"/>
      <c r="AR27" s="2"/>
      <c r="AS27" s="2"/>
      <c r="AT27" s="2"/>
      <c r="AU27" s="2"/>
      <c r="AV27" s="2">
        <f t="shared" si="18"/>
        <v>0</v>
      </c>
      <c r="AW27" s="21"/>
      <c r="AX27" s="21"/>
      <c r="AY27" s="2"/>
      <c r="AZ27" s="2">
        <f t="shared" si="19"/>
        <v>0</v>
      </c>
      <c r="BA27" s="2">
        <f t="shared" si="20"/>
        <v>0</v>
      </c>
      <c r="BB27" s="2"/>
      <c r="BC27" s="2"/>
      <c r="BD27" s="2"/>
      <c r="BE27" s="2"/>
      <c r="BF27" s="2"/>
      <c r="BG27" s="2"/>
      <c r="BH27" s="8">
        <f t="shared" si="21"/>
        <v>0</v>
      </c>
      <c r="BI27" s="22">
        <f t="shared" si="22"/>
        <v>0</v>
      </c>
    </row>
    <row r="28" spans="1:61" s="29" customFormat="1" ht="23.1" customHeight="1" x14ac:dyDescent="0.35">
      <c r="A28" s="3">
        <v>9</v>
      </c>
      <c r="B28" s="28" t="s">
        <v>32</v>
      </c>
      <c r="C28" s="25" t="s">
        <v>27</v>
      </c>
      <c r="D28" s="2">
        <v>13819</v>
      </c>
      <c r="E28" s="2">
        <v>553</v>
      </c>
      <c r="F28" s="2">
        <f t="shared" si="0"/>
        <v>14372</v>
      </c>
      <c r="G28" s="2">
        <v>553</v>
      </c>
      <c r="H28" s="2">
        <v>0</v>
      </c>
      <c r="I28" s="2">
        <f t="shared" si="1"/>
        <v>14925</v>
      </c>
      <c r="J28" s="2">
        <f t="shared" si="2"/>
        <v>14925</v>
      </c>
      <c r="K28" s="111">
        <f t="shared" si="3"/>
        <v>0</v>
      </c>
      <c r="L28" s="6">
        <v>0</v>
      </c>
      <c r="M28" s="6">
        <v>0</v>
      </c>
      <c r="N28" s="6">
        <v>0</v>
      </c>
      <c r="O28" s="2">
        <f t="shared" si="4"/>
        <v>14925</v>
      </c>
      <c r="P28" s="7">
        <v>0</v>
      </c>
      <c r="Q28" s="2">
        <f t="shared" si="5"/>
        <v>4173.01</v>
      </c>
      <c r="R28" s="2">
        <f t="shared" si="6"/>
        <v>200</v>
      </c>
      <c r="S28" s="2">
        <f t="shared" si="7"/>
        <v>373.12</v>
      </c>
      <c r="T28" s="8">
        <f t="shared" si="8"/>
        <v>2617</v>
      </c>
      <c r="U28" s="9">
        <f t="shared" si="9"/>
        <v>7363.13</v>
      </c>
      <c r="V28" s="10">
        <f t="shared" si="10"/>
        <v>3781</v>
      </c>
      <c r="W28" s="11">
        <f t="shared" si="11"/>
        <v>3780.87</v>
      </c>
      <c r="X28" s="12"/>
      <c r="Y28" s="12"/>
      <c r="Z28" s="13">
        <f t="shared" ref="Z28" si="26">ROUND(V28+W28,2)</f>
        <v>7561.87</v>
      </c>
      <c r="AA28" s="3">
        <v>9</v>
      </c>
      <c r="AB28" s="14">
        <f t="shared" si="12"/>
        <v>1791</v>
      </c>
      <c r="AC28" s="15">
        <v>0</v>
      </c>
      <c r="AD28" s="16">
        <v>100</v>
      </c>
      <c r="AE28" s="2">
        <f t="shared" si="13"/>
        <v>373.13</v>
      </c>
      <c r="AF28" s="17">
        <v>200</v>
      </c>
      <c r="AG28" s="18">
        <f t="shared" si="14"/>
        <v>7561.87</v>
      </c>
      <c r="AH28" s="19">
        <f t="shared" si="15"/>
        <v>3780.9349999999999</v>
      </c>
      <c r="AI28" s="3">
        <v>9</v>
      </c>
      <c r="AJ28" s="28" t="s">
        <v>32</v>
      </c>
      <c r="AK28" s="25" t="s">
        <v>27</v>
      </c>
      <c r="AL28" s="7">
        <f t="shared" si="16"/>
        <v>0</v>
      </c>
      <c r="AM28" s="15">
        <f t="shared" si="17"/>
        <v>1343.25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2829.76</v>
      </c>
      <c r="AT28" s="2"/>
      <c r="AU28" s="2">
        <v>0</v>
      </c>
      <c r="AV28" s="2">
        <f t="shared" si="18"/>
        <v>4173.01</v>
      </c>
      <c r="AW28" s="21">
        <v>200</v>
      </c>
      <c r="AX28" s="21"/>
      <c r="AY28" s="2">
        <v>0</v>
      </c>
      <c r="AZ28" s="2">
        <f t="shared" si="19"/>
        <v>200</v>
      </c>
      <c r="BA28" s="2">
        <f t="shared" si="20"/>
        <v>373.12</v>
      </c>
      <c r="BB28" s="2">
        <v>0</v>
      </c>
      <c r="BC28" s="2">
        <v>0</v>
      </c>
      <c r="BD28" s="2">
        <v>2517</v>
      </c>
      <c r="BE28" s="2">
        <v>100</v>
      </c>
      <c r="BF28" s="2">
        <v>0</v>
      </c>
      <c r="BG28" s="2">
        <v>0</v>
      </c>
      <c r="BH28" s="8">
        <f t="shared" si="21"/>
        <v>2617</v>
      </c>
      <c r="BI28" s="22">
        <f t="shared" si="22"/>
        <v>7363.13</v>
      </c>
    </row>
    <row r="29" spans="1:61" s="29" customFormat="1" ht="23.1" customHeight="1" x14ac:dyDescent="0.35">
      <c r="A29" s="30"/>
      <c r="B29" s="28"/>
      <c r="C29" s="25" t="s">
        <v>33</v>
      </c>
      <c r="D29" s="2"/>
      <c r="E29" s="2"/>
      <c r="F29" s="2">
        <f t="shared" si="0"/>
        <v>0</v>
      </c>
      <c r="G29" s="2"/>
      <c r="H29" s="2"/>
      <c r="I29" s="2">
        <f t="shared" si="1"/>
        <v>0</v>
      </c>
      <c r="J29" s="2">
        <f t="shared" si="2"/>
        <v>0</v>
      </c>
      <c r="K29" s="111">
        <f t="shared" si="3"/>
        <v>0</v>
      </c>
      <c r="L29" s="6"/>
      <c r="M29" s="6"/>
      <c r="N29" s="6"/>
      <c r="O29" s="2">
        <f t="shared" si="4"/>
        <v>0</v>
      </c>
      <c r="P29" s="7"/>
      <c r="Q29" s="2">
        <f t="shared" si="5"/>
        <v>0</v>
      </c>
      <c r="R29" s="2">
        <f t="shared" si="6"/>
        <v>0</v>
      </c>
      <c r="S29" s="2">
        <f t="shared" si="7"/>
        <v>0</v>
      </c>
      <c r="T29" s="8">
        <f t="shared" si="8"/>
        <v>0</v>
      </c>
      <c r="U29" s="9">
        <f t="shared" si="9"/>
        <v>0</v>
      </c>
      <c r="V29" s="10">
        <f t="shared" si="10"/>
        <v>0</v>
      </c>
      <c r="W29" s="11">
        <f t="shared" si="11"/>
        <v>0</v>
      </c>
      <c r="X29" s="12"/>
      <c r="Y29" s="12"/>
      <c r="Z29" s="13"/>
      <c r="AA29" s="30"/>
      <c r="AB29" s="14">
        <f t="shared" si="12"/>
        <v>0</v>
      </c>
      <c r="AC29" s="2"/>
      <c r="AD29" s="16">
        <f>J29*1%</f>
        <v>0</v>
      </c>
      <c r="AE29" s="2">
        <f t="shared" si="13"/>
        <v>0</v>
      </c>
      <c r="AF29" s="27"/>
      <c r="AG29" s="18">
        <f t="shared" si="14"/>
        <v>0</v>
      </c>
      <c r="AH29" s="19">
        <f t="shared" si="15"/>
        <v>0</v>
      </c>
      <c r="AI29" s="30"/>
      <c r="AJ29" s="28"/>
      <c r="AK29" s="25" t="s">
        <v>33</v>
      </c>
      <c r="AL29" s="7">
        <f t="shared" si="16"/>
        <v>0</v>
      </c>
      <c r="AM29" s="15">
        <f t="shared" si="17"/>
        <v>0</v>
      </c>
      <c r="AN29" s="2"/>
      <c r="AO29" s="2"/>
      <c r="AP29" s="2"/>
      <c r="AQ29" s="2"/>
      <c r="AR29" s="2"/>
      <c r="AS29" s="2"/>
      <c r="AT29" s="2"/>
      <c r="AU29" s="2"/>
      <c r="AV29" s="2">
        <f t="shared" si="18"/>
        <v>0</v>
      </c>
      <c r="AW29" s="21"/>
      <c r="AX29" s="21"/>
      <c r="AY29" s="2"/>
      <c r="AZ29" s="2">
        <f t="shared" si="19"/>
        <v>0</v>
      </c>
      <c r="BA29" s="2">
        <f t="shared" si="20"/>
        <v>0</v>
      </c>
      <c r="BB29" s="2"/>
      <c r="BC29" s="2"/>
      <c r="BD29" s="2"/>
      <c r="BE29" s="2"/>
      <c r="BF29" s="2"/>
      <c r="BG29" s="2"/>
      <c r="BH29" s="8">
        <f t="shared" si="21"/>
        <v>0</v>
      </c>
      <c r="BI29" s="22">
        <f t="shared" si="22"/>
        <v>0</v>
      </c>
    </row>
    <row r="30" spans="1:61" s="29" customFormat="1" ht="23.1" customHeight="1" x14ac:dyDescent="0.35">
      <c r="A30" s="3">
        <v>10</v>
      </c>
      <c r="B30" s="28" t="s">
        <v>34</v>
      </c>
      <c r="C30" s="25" t="s">
        <v>27</v>
      </c>
      <c r="D30" s="2">
        <v>13925</v>
      </c>
      <c r="E30" s="2">
        <v>557</v>
      </c>
      <c r="F30" s="2">
        <f t="shared" si="0"/>
        <v>14482</v>
      </c>
      <c r="G30" s="2">
        <v>553</v>
      </c>
      <c r="H30" s="2">
        <v>0</v>
      </c>
      <c r="I30" s="2">
        <f t="shared" si="1"/>
        <v>15035</v>
      </c>
      <c r="J30" s="2">
        <f t="shared" si="2"/>
        <v>15035</v>
      </c>
      <c r="K30" s="111">
        <f t="shared" si="3"/>
        <v>0</v>
      </c>
      <c r="L30" s="6">
        <v>0</v>
      </c>
      <c r="M30" s="6">
        <v>0</v>
      </c>
      <c r="N30" s="6">
        <v>0</v>
      </c>
      <c r="O30" s="2">
        <f t="shared" si="4"/>
        <v>15035</v>
      </c>
      <c r="P30" s="7">
        <v>0</v>
      </c>
      <c r="Q30" s="2">
        <f t="shared" si="5"/>
        <v>4077.66</v>
      </c>
      <c r="R30" s="2">
        <f t="shared" si="6"/>
        <v>1442.98</v>
      </c>
      <c r="S30" s="2">
        <f t="shared" si="7"/>
        <v>375.87</v>
      </c>
      <c r="T30" s="8">
        <f t="shared" si="8"/>
        <v>2703.02</v>
      </c>
      <c r="U30" s="9">
        <f t="shared" si="9"/>
        <v>8599.5300000000007</v>
      </c>
      <c r="V30" s="10">
        <f t="shared" si="10"/>
        <v>3218</v>
      </c>
      <c r="W30" s="11">
        <f t="shared" si="11"/>
        <v>3217.4699999999993</v>
      </c>
      <c r="X30" s="12"/>
      <c r="Y30" s="12"/>
      <c r="Z30" s="13">
        <f t="shared" ref="Z30" si="27">ROUND(V30+W30,2)</f>
        <v>6435.47</v>
      </c>
      <c r="AA30" s="3">
        <v>10</v>
      </c>
      <c r="AB30" s="14">
        <f t="shared" si="12"/>
        <v>1804.2</v>
      </c>
      <c r="AC30" s="15">
        <v>0</v>
      </c>
      <c r="AD30" s="16">
        <v>100</v>
      </c>
      <c r="AE30" s="2">
        <f t="shared" si="13"/>
        <v>375.88</v>
      </c>
      <c r="AF30" s="17">
        <v>200</v>
      </c>
      <c r="AG30" s="18">
        <f t="shared" si="14"/>
        <v>6435.4699999999993</v>
      </c>
      <c r="AH30" s="19">
        <f t="shared" si="15"/>
        <v>3217.7349999999997</v>
      </c>
      <c r="AI30" s="3">
        <v>10</v>
      </c>
      <c r="AJ30" s="28" t="s">
        <v>34</v>
      </c>
      <c r="AK30" s="25" t="s">
        <v>27</v>
      </c>
      <c r="AL30" s="7">
        <f t="shared" si="16"/>
        <v>0</v>
      </c>
      <c r="AM30" s="15">
        <f t="shared" si="17"/>
        <v>1353.1499999999999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2724.51</v>
      </c>
      <c r="AT30" s="2"/>
      <c r="AU30" s="2">
        <v>0</v>
      </c>
      <c r="AV30" s="2">
        <f t="shared" si="18"/>
        <v>4077.66</v>
      </c>
      <c r="AW30" s="21">
        <v>600</v>
      </c>
      <c r="AX30" s="21"/>
      <c r="AY30" s="2">
        <v>842.98</v>
      </c>
      <c r="AZ30" s="2">
        <f t="shared" si="19"/>
        <v>1442.98</v>
      </c>
      <c r="BA30" s="2">
        <f t="shared" si="20"/>
        <v>375.87</v>
      </c>
      <c r="BB30" s="2"/>
      <c r="BC30" s="2">
        <v>2503.02</v>
      </c>
      <c r="BD30" s="2">
        <v>100</v>
      </c>
      <c r="BE30" s="2">
        <v>100</v>
      </c>
      <c r="BF30" s="2">
        <v>0</v>
      </c>
      <c r="BG30" s="2">
        <v>0</v>
      </c>
      <c r="BH30" s="8">
        <f t="shared" si="21"/>
        <v>2703.02</v>
      </c>
      <c r="BI30" s="22">
        <f t="shared" si="22"/>
        <v>8599.5299999999988</v>
      </c>
    </row>
    <row r="31" spans="1:61" s="29" customFormat="1" ht="23.1" customHeight="1" x14ac:dyDescent="0.35">
      <c r="A31" s="3"/>
      <c r="B31" s="31"/>
      <c r="C31" s="32" t="s">
        <v>28</v>
      </c>
      <c r="D31" s="2"/>
      <c r="E31" s="2"/>
      <c r="F31" s="2">
        <f t="shared" si="0"/>
        <v>0</v>
      </c>
      <c r="G31" s="2"/>
      <c r="H31" s="2"/>
      <c r="I31" s="2">
        <f t="shared" si="1"/>
        <v>0</v>
      </c>
      <c r="J31" s="2">
        <f t="shared" si="2"/>
        <v>0</v>
      </c>
      <c r="K31" s="111">
        <f t="shared" si="3"/>
        <v>0</v>
      </c>
      <c r="L31" s="6"/>
      <c r="M31" s="6"/>
      <c r="N31" s="6"/>
      <c r="O31" s="2">
        <f t="shared" si="4"/>
        <v>0</v>
      </c>
      <c r="P31" s="7"/>
      <c r="Q31" s="2">
        <f t="shared" si="5"/>
        <v>0</v>
      </c>
      <c r="R31" s="2">
        <f t="shared" si="6"/>
        <v>0</v>
      </c>
      <c r="S31" s="2">
        <f t="shared" si="7"/>
        <v>0</v>
      </c>
      <c r="T31" s="8">
        <f t="shared" si="8"/>
        <v>0</v>
      </c>
      <c r="U31" s="9">
        <f t="shared" si="9"/>
        <v>0</v>
      </c>
      <c r="V31" s="10">
        <f t="shared" si="10"/>
        <v>0</v>
      </c>
      <c r="W31" s="11">
        <f t="shared" si="11"/>
        <v>0</v>
      </c>
      <c r="X31" s="12"/>
      <c r="Y31" s="12"/>
      <c r="Z31" s="13"/>
      <c r="AA31" s="3"/>
      <c r="AB31" s="14">
        <f t="shared" si="12"/>
        <v>0</v>
      </c>
      <c r="AC31" s="2"/>
      <c r="AD31" s="33"/>
      <c r="AE31" s="2">
        <f t="shared" si="13"/>
        <v>0</v>
      </c>
      <c r="AF31" s="27"/>
      <c r="AG31" s="18">
        <f t="shared" si="14"/>
        <v>0</v>
      </c>
      <c r="AH31" s="19">
        <f t="shared" si="15"/>
        <v>0</v>
      </c>
      <c r="AI31" s="3"/>
      <c r="AJ31" s="31"/>
      <c r="AK31" s="32" t="s">
        <v>28</v>
      </c>
      <c r="AL31" s="7">
        <f t="shared" si="16"/>
        <v>0</v>
      </c>
      <c r="AM31" s="15">
        <f t="shared" si="17"/>
        <v>0</v>
      </c>
      <c r="AN31" s="2"/>
      <c r="AO31" s="2"/>
      <c r="AP31" s="2"/>
      <c r="AQ31" s="2"/>
      <c r="AR31" s="2"/>
      <c r="AS31" s="2"/>
      <c r="AT31" s="2"/>
      <c r="AU31" s="2"/>
      <c r="AV31" s="2">
        <f t="shared" si="18"/>
        <v>0</v>
      </c>
      <c r="AW31" s="21"/>
      <c r="AX31" s="21"/>
      <c r="AY31" s="2"/>
      <c r="AZ31" s="2">
        <f t="shared" si="19"/>
        <v>0</v>
      </c>
      <c r="BA31" s="2">
        <f t="shared" si="20"/>
        <v>0</v>
      </c>
      <c r="BB31" s="2"/>
      <c r="BC31" s="2"/>
      <c r="BD31" s="2"/>
      <c r="BE31" s="2"/>
      <c r="BF31" s="2"/>
      <c r="BG31" s="2"/>
      <c r="BH31" s="8">
        <f t="shared" si="21"/>
        <v>0</v>
      </c>
      <c r="BI31" s="22">
        <f t="shared" si="22"/>
        <v>0</v>
      </c>
    </row>
    <row r="32" spans="1:61" s="29" customFormat="1" ht="23.1" customHeight="1" x14ac:dyDescent="0.35">
      <c r="A32" s="3">
        <v>11</v>
      </c>
      <c r="B32" s="28" t="s">
        <v>35</v>
      </c>
      <c r="C32" s="32" t="s">
        <v>27</v>
      </c>
      <c r="D32" s="2">
        <v>13441</v>
      </c>
      <c r="E32" s="2">
        <v>538</v>
      </c>
      <c r="F32" s="2">
        <f t="shared" si="0"/>
        <v>13979</v>
      </c>
      <c r="G32" s="2">
        <v>530</v>
      </c>
      <c r="H32" s="2">
        <v>0</v>
      </c>
      <c r="I32" s="2">
        <f t="shared" si="1"/>
        <v>14509</v>
      </c>
      <c r="J32" s="2">
        <f t="shared" si="2"/>
        <v>14509</v>
      </c>
      <c r="K32" s="111">
        <f t="shared" si="3"/>
        <v>0</v>
      </c>
      <c r="L32" s="6">
        <v>0</v>
      </c>
      <c r="M32" s="6">
        <v>0</v>
      </c>
      <c r="N32" s="6">
        <v>0</v>
      </c>
      <c r="O32" s="2">
        <f t="shared" si="4"/>
        <v>14509</v>
      </c>
      <c r="P32" s="7">
        <v>0</v>
      </c>
      <c r="Q32" s="2">
        <f t="shared" si="5"/>
        <v>5219.33</v>
      </c>
      <c r="R32" s="2">
        <f t="shared" si="6"/>
        <v>200</v>
      </c>
      <c r="S32" s="2">
        <f t="shared" si="7"/>
        <v>362.72</v>
      </c>
      <c r="T32" s="8">
        <f t="shared" si="8"/>
        <v>3726.95</v>
      </c>
      <c r="U32" s="9">
        <f t="shared" si="9"/>
        <v>9509</v>
      </c>
      <c r="V32" s="10">
        <f t="shared" si="10"/>
        <v>2500</v>
      </c>
      <c r="W32" s="11">
        <f t="shared" si="11"/>
        <v>2500</v>
      </c>
      <c r="X32" s="12"/>
      <c r="Y32" s="12"/>
      <c r="Z32" s="13">
        <f t="shared" ref="Z32" si="28">ROUND(V32+W32,2)</f>
        <v>5000</v>
      </c>
      <c r="AA32" s="3">
        <v>11</v>
      </c>
      <c r="AB32" s="14">
        <f t="shared" si="12"/>
        <v>1741.08</v>
      </c>
      <c r="AC32" s="15">
        <v>0</v>
      </c>
      <c r="AD32" s="16">
        <v>100</v>
      </c>
      <c r="AE32" s="2">
        <f t="shared" si="13"/>
        <v>362.73</v>
      </c>
      <c r="AF32" s="17">
        <v>200</v>
      </c>
      <c r="AG32" s="18">
        <f t="shared" si="14"/>
        <v>5000</v>
      </c>
      <c r="AH32" s="19">
        <f t="shared" si="15"/>
        <v>2500</v>
      </c>
      <c r="AI32" s="3">
        <v>11</v>
      </c>
      <c r="AJ32" s="28" t="s">
        <v>35</v>
      </c>
      <c r="AK32" s="32" t="s">
        <v>27</v>
      </c>
      <c r="AL32" s="7">
        <f t="shared" si="16"/>
        <v>0</v>
      </c>
      <c r="AM32" s="15">
        <f t="shared" si="17"/>
        <v>1305.81</v>
      </c>
      <c r="AN32" s="2">
        <v>0</v>
      </c>
      <c r="AO32" s="2">
        <v>0</v>
      </c>
      <c r="AP32" s="2">
        <v>0</v>
      </c>
      <c r="AQ32" s="2"/>
      <c r="AR32" s="2">
        <v>0</v>
      </c>
      <c r="AS32" s="2">
        <v>2628.06</v>
      </c>
      <c r="AT32" s="2"/>
      <c r="AU32" s="2">
        <v>1285.46</v>
      </c>
      <c r="AV32" s="2">
        <f t="shared" si="18"/>
        <v>5219.33</v>
      </c>
      <c r="AW32" s="21">
        <v>200</v>
      </c>
      <c r="AX32" s="21"/>
      <c r="AY32" s="2">
        <v>0</v>
      </c>
      <c r="AZ32" s="2">
        <f t="shared" si="19"/>
        <v>200</v>
      </c>
      <c r="BA32" s="2">
        <f t="shared" si="20"/>
        <v>362.72</v>
      </c>
      <c r="BB32" s="2">
        <v>0</v>
      </c>
      <c r="BC32" s="2">
        <v>3057.9</v>
      </c>
      <c r="BD32" s="2">
        <v>569.04999999999995</v>
      </c>
      <c r="BE32" s="2">
        <v>100</v>
      </c>
      <c r="BF32" s="2">
        <v>0</v>
      </c>
      <c r="BG32" s="2">
        <v>0</v>
      </c>
      <c r="BH32" s="8">
        <f t="shared" si="21"/>
        <v>3726.95</v>
      </c>
      <c r="BI32" s="22">
        <f t="shared" si="22"/>
        <v>9509</v>
      </c>
    </row>
    <row r="33" spans="1:61" s="29" customFormat="1" ht="23.1" customHeight="1" x14ac:dyDescent="0.35">
      <c r="A33" s="3"/>
      <c r="B33" s="28"/>
      <c r="C33" s="25" t="s">
        <v>36</v>
      </c>
      <c r="D33" s="2"/>
      <c r="E33" s="2"/>
      <c r="F33" s="2">
        <f t="shared" si="0"/>
        <v>0</v>
      </c>
      <c r="G33" s="2"/>
      <c r="H33" s="2"/>
      <c r="I33" s="2">
        <f t="shared" si="1"/>
        <v>0</v>
      </c>
      <c r="J33" s="2">
        <f t="shared" si="2"/>
        <v>0</v>
      </c>
      <c r="K33" s="111">
        <f t="shared" si="3"/>
        <v>0</v>
      </c>
      <c r="L33" s="6"/>
      <c r="M33" s="6"/>
      <c r="N33" s="6"/>
      <c r="O33" s="2">
        <f t="shared" si="4"/>
        <v>0</v>
      </c>
      <c r="P33" s="7"/>
      <c r="Q33" s="2">
        <f t="shared" si="5"/>
        <v>0</v>
      </c>
      <c r="R33" s="2">
        <f t="shared" si="6"/>
        <v>0</v>
      </c>
      <c r="S33" s="2">
        <f t="shared" si="7"/>
        <v>0</v>
      </c>
      <c r="T33" s="8"/>
      <c r="U33" s="9"/>
      <c r="V33" s="10"/>
      <c r="W33" s="11">
        <f t="shared" si="11"/>
        <v>0</v>
      </c>
      <c r="X33" s="12"/>
      <c r="Y33" s="12"/>
      <c r="Z33" s="13"/>
      <c r="AA33" s="3"/>
      <c r="AB33" s="14">
        <f t="shared" si="12"/>
        <v>0</v>
      </c>
      <c r="AC33" s="2"/>
      <c r="AD33" s="16">
        <f>J33*1%</f>
        <v>0</v>
      </c>
      <c r="AE33" s="2">
        <f t="shared" si="13"/>
        <v>0</v>
      </c>
      <c r="AF33" s="27"/>
      <c r="AG33" s="18">
        <f t="shared" si="14"/>
        <v>0</v>
      </c>
      <c r="AH33" s="19">
        <f t="shared" si="15"/>
        <v>0</v>
      </c>
      <c r="AI33" s="3"/>
      <c r="AJ33" s="28"/>
      <c r="AK33" s="25" t="s">
        <v>36</v>
      </c>
      <c r="AL33" s="7">
        <f t="shared" si="16"/>
        <v>0</v>
      </c>
      <c r="AM33" s="15">
        <f t="shared" si="17"/>
        <v>0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0</v>
      </c>
      <c r="AW33" s="21"/>
      <c r="AX33" s="21"/>
      <c r="AY33" s="2"/>
      <c r="AZ33" s="2">
        <f t="shared" si="19"/>
        <v>0</v>
      </c>
      <c r="BA33" s="2">
        <f t="shared" si="20"/>
        <v>0</v>
      </c>
      <c r="BB33" s="2"/>
      <c r="BC33" s="2"/>
      <c r="BD33" s="2"/>
      <c r="BE33" s="2"/>
      <c r="BF33" s="2"/>
      <c r="BG33" s="2"/>
      <c r="BH33" s="8"/>
      <c r="BI33" s="22">
        <f t="shared" si="22"/>
        <v>0</v>
      </c>
    </row>
    <row r="34" spans="1:61" s="29" customFormat="1" ht="23.1" customHeight="1" x14ac:dyDescent="0.35">
      <c r="A34" s="3">
        <v>12</v>
      </c>
      <c r="B34" s="28" t="s">
        <v>131</v>
      </c>
      <c r="C34" s="25" t="s">
        <v>156</v>
      </c>
      <c r="D34" s="2">
        <v>17553</v>
      </c>
      <c r="E34" s="2">
        <v>702</v>
      </c>
      <c r="F34" s="2">
        <f t="shared" si="0"/>
        <v>18255</v>
      </c>
      <c r="G34" s="2">
        <v>702</v>
      </c>
      <c r="H34" s="2"/>
      <c r="I34" s="2">
        <f t="shared" si="1"/>
        <v>18957</v>
      </c>
      <c r="J34" s="2">
        <f t="shared" si="2"/>
        <v>18957</v>
      </c>
      <c r="K34" s="111">
        <f t="shared" si="3"/>
        <v>0</v>
      </c>
      <c r="L34" s="6">
        <v>0</v>
      </c>
      <c r="M34" s="6">
        <v>0</v>
      </c>
      <c r="N34" s="6">
        <v>0</v>
      </c>
      <c r="O34" s="2">
        <f t="shared" si="4"/>
        <v>18957</v>
      </c>
      <c r="P34" s="7"/>
      <c r="Q34" s="2">
        <f t="shared" si="5"/>
        <v>1706.1299999999999</v>
      </c>
      <c r="R34" s="2">
        <f t="shared" si="6"/>
        <v>200</v>
      </c>
      <c r="S34" s="2">
        <f t="shared" si="7"/>
        <v>473.92</v>
      </c>
      <c r="T34" s="8">
        <f t="shared" si="8"/>
        <v>162.31</v>
      </c>
      <c r="U34" s="9">
        <f t="shared" si="9"/>
        <v>2542.36</v>
      </c>
      <c r="V34" s="10">
        <f t="shared" si="10"/>
        <v>8207</v>
      </c>
      <c r="W34" s="11">
        <f t="shared" si="11"/>
        <v>8207.64</v>
      </c>
      <c r="X34" s="12"/>
      <c r="Y34" s="12"/>
      <c r="Z34" s="13"/>
      <c r="AA34" s="3">
        <v>12</v>
      </c>
      <c r="AB34" s="14">
        <f t="shared" si="12"/>
        <v>2274.8399999999997</v>
      </c>
      <c r="AC34" s="15"/>
      <c r="AD34" s="16">
        <v>100</v>
      </c>
      <c r="AE34" s="2">
        <f t="shared" si="13"/>
        <v>473.93</v>
      </c>
      <c r="AF34" s="17">
        <v>200</v>
      </c>
      <c r="AG34" s="18">
        <f t="shared" si="14"/>
        <v>16414.64</v>
      </c>
      <c r="AH34" s="19">
        <f t="shared" si="15"/>
        <v>8207.32</v>
      </c>
      <c r="AI34" s="3">
        <v>12</v>
      </c>
      <c r="AJ34" s="28" t="s">
        <v>131</v>
      </c>
      <c r="AK34" s="25" t="s">
        <v>156</v>
      </c>
      <c r="AL34" s="7">
        <f t="shared" si="16"/>
        <v>0</v>
      </c>
      <c r="AM34" s="15">
        <f t="shared" si="17"/>
        <v>1706.1299999999999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1706.1299999999999</v>
      </c>
      <c r="AW34" s="21">
        <v>200</v>
      </c>
      <c r="AX34" s="21"/>
      <c r="AY34" s="2"/>
      <c r="AZ34" s="2">
        <f t="shared" si="19"/>
        <v>200</v>
      </c>
      <c r="BA34" s="2">
        <f t="shared" si="20"/>
        <v>473.92</v>
      </c>
      <c r="BB34" s="2"/>
      <c r="BC34" s="2"/>
      <c r="BD34" s="2"/>
      <c r="BE34" s="2">
        <v>162.31</v>
      </c>
      <c r="BF34" s="2"/>
      <c r="BG34" s="2"/>
      <c r="BH34" s="8">
        <f t="shared" si="21"/>
        <v>162.31</v>
      </c>
      <c r="BI34" s="22">
        <f t="shared" si="22"/>
        <v>2542.3599999999997</v>
      </c>
    </row>
    <row r="35" spans="1:61" s="29" customFormat="1" ht="23.1" customHeight="1" x14ac:dyDescent="0.35">
      <c r="A35" s="30"/>
      <c r="B35" s="28"/>
      <c r="C35" s="25" t="s">
        <v>154</v>
      </c>
      <c r="D35" s="2"/>
      <c r="E35" s="2"/>
      <c r="F35" s="2">
        <f t="shared" si="0"/>
        <v>0</v>
      </c>
      <c r="G35" s="2"/>
      <c r="H35" s="2"/>
      <c r="I35" s="2">
        <f t="shared" si="1"/>
        <v>0</v>
      </c>
      <c r="J35" s="2">
        <f t="shared" si="2"/>
        <v>0</v>
      </c>
      <c r="K35" s="111">
        <f t="shared" si="3"/>
        <v>0</v>
      </c>
      <c r="L35" s="6"/>
      <c r="M35" s="6"/>
      <c r="N35" s="6"/>
      <c r="O35" s="2">
        <f t="shared" si="4"/>
        <v>0</v>
      </c>
      <c r="P35" s="7"/>
      <c r="Q35" s="2">
        <f t="shared" si="5"/>
        <v>0</v>
      </c>
      <c r="R35" s="2">
        <f t="shared" si="6"/>
        <v>0</v>
      </c>
      <c r="S35" s="2">
        <f t="shared" si="7"/>
        <v>0</v>
      </c>
      <c r="T35" s="8">
        <f t="shared" si="8"/>
        <v>0</v>
      </c>
      <c r="U35" s="9">
        <f t="shared" si="9"/>
        <v>0</v>
      </c>
      <c r="V35" s="10">
        <f t="shared" si="10"/>
        <v>0</v>
      </c>
      <c r="W35" s="11">
        <f t="shared" si="11"/>
        <v>0</v>
      </c>
      <c r="X35" s="12"/>
      <c r="Y35" s="12"/>
      <c r="Z35" s="13"/>
      <c r="AA35" s="30"/>
      <c r="AB35" s="14">
        <f t="shared" si="12"/>
        <v>0</v>
      </c>
      <c r="AC35" s="15"/>
      <c r="AD35" s="16"/>
      <c r="AE35" s="2">
        <f t="shared" si="13"/>
        <v>0</v>
      </c>
      <c r="AF35" s="27"/>
      <c r="AG35" s="18">
        <f t="shared" si="14"/>
        <v>0</v>
      </c>
      <c r="AH35" s="19">
        <f t="shared" si="15"/>
        <v>0</v>
      </c>
      <c r="AI35" s="30"/>
      <c r="AJ35" s="28"/>
      <c r="AK35" s="25" t="s">
        <v>154</v>
      </c>
      <c r="AL35" s="7">
        <f t="shared" si="16"/>
        <v>0</v>
      </c>
      <c r="AM35" s="15">
        <f t="shared" si="17"/>
        <v>0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0</v>
      </c>
      <c r="AW35" s="21"/>
      <c r="AX35" s="21"/>
      <c r="AY35" s="2"/>
      <c r="AZ35" s="2">
        <f t="shared" si="19"/>
        <v>0</v>
      </c>
      <c r="BA35" s="2">
        <f t="shared" si="20"/>
        <v>0</v>
      </c>
      <c r="BB35" s="2"/>
      <c r="BC35" s="2"/>
      <c r="BD35" s="2"/>
      <c r="BE35" s="2"/>
      <c r="BF35" s="2"/>
      <c r="BG35" s="2"/>
      <c r="BH35" s="8">
        <f t="shared" si="21"/>
        <v>0</v>
      </c>
      <c r="BI35" s="22">
        <f t="shared" si="22"/>
        <v>0</v>
      </c>
    </row>
    <row r="36" spans="1:61" s="29" customFormat="1" ht="23.1" customHeight="1" x14ac:dyDescent="0.35">
      <c r="A36" s="3">
        <v>13</v>
      </c>
      <c r="B36" s="28" t="s">
        <v>132</v>
      </c>
      <c r="C36" s="25" t="s">
        <v>156</v>
      </c>
      <c r="D36" s="2">
        <v>17553</v>
      </c>
      <c r="E36" s="2">
        <v>702</v>
      </c>
      <c r="F36" s="2">
        <f t="shared" si="0"/>
        <v>18255</v>
      </c>
      <c r="G36" s="2">
        <v>702</v>
      </c>
      <c r="H36" s="2"/>
      <c r="I36" s="2">
        <f t="shared" si="1"/>
        <v>18957</v>
      </c>
      <c r="J36" s="2">
        <f t="shared" si="2"/>
        <v>18957</v>
      </c>
      <c r="K36" s="111">
        <f t="shared" si="3"/>
        <v>0</v>
      </c>
      <c r="L36" s="6">
        <v>0</v>
      </c>
      <c r="M36" s="6">
        <v>0</v>
      </c>
      <c r="N36" s="6">
        <v>0</v>
      </c>
      <c r="O36" s="2">
        <f t="shared" si="4"/>
        <v>18957</v>
      </c>
      <c r="P36" s="7"/>
      <c r="Q36" s="2">
        <f t="shared" si="5"/>
        <v>1706.1299999999999</v>
      </c>
      <c r="R36" s="2">
        <f t="shared" si="6"/>
        <v>200</v>
      </c>
      <c r="S36" s="2">
        <f t="shared" si="7"/>
        <v>473.92</v>
      </c>
      <c r="T36" s="8">
        <f t="shared" si="8"/>
        <v>229.94</v>
      </c>
      <c r="U36" s="9">
        <f t="shared" si="9"/>
        <v>2609.9899999999998</v>
      </c>
      <c r="V36" s="10">
        <f t="shared" si="10"/>
        <v>8174</v>
      </c>
      <c r="W36" s="11">
        <f t="shared" si="11"/>
        <v>8173.01</v>
      </c>
      <c r="X36" s="12"/>
      <c r="Y36" s="12"/>
      <c r="Z36" s="13"/>
      <c r="AA36" s="3">
        <v>13</v>
      </c>
      <c r="AB36" s="14">
        <f t="shared" si="12"/>
        <v>2274.8399999999997</v>
      </c>
      <c r="AC36" s="15"/>
      <c r="AD36" s="16">
        <v>100</v>
      </c>
      <c r="AE36" s="2">
        <f t="shared" si="13"/>
        <v>473.93</v>
      </c>
      <c r="AF36" s="17">
        <v>200</v>
      </c>
      <c r="AG36" s="18">
        <f t="shared" si="14"/>
        <v>16347.01</v>
      </c>
      <c r="AH36" s="19">
        <f t="shared" si="15"/>
        <v>8173.5050000000001</v>
      </c>
      <c r="AI36" s="3">
        <v>13</v>
      </c>
      <c r="AJ36" s="28" t="s">
        <v>132</v>
      </c>
      <c r="AK36" s="25" t="s">
        <v>156</v>
      </c>
      <c r="AL36" s="7">
        <f t="shared" si="16"/>
        <v>0</v>
      </c>
      <c r="AM36" s="15">
        <f t="shared" si="17"/>
        <v>1706.1299999999999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1706.1299999999999</v>
      </c>
      <c r="AW36" s="21">
        <v>200</v>
      </c>
      <c r="AX36" s="21"/>
      <c r="AY36" s="2"/>
      <c r="AZ36" s="2">
        <f t="shared" si="19"/>
        <v>200</v>
      </c>
      <c r="BA36" s="2">
        <f t="shared" si="20"/>
        <v>473.92</v>
      </c>
      <c r="BB36" s="2"/>
      <c r="BC36" s="2"/>
      <c r="BD36" s="2"/>
      <c r="BE36" s="2">
        <v>229.94</v>
      </c>
      <c r="BF36" s="2"/>
      <c r="BG36" s="2"/>
      <c r="BH36" s="8">
        <f t="shared" si="21"/>
        <v>229.94</v>
      </c>
      <c r="BI36" s="22">
        <f t="shared" si="22"/>
        <v>2609.9899999999998</v>
      </c>
    </row>
    <row r="37" spans="1:61" s="29" customFormat="1" ht="23.1" customHeight="1" x14ac:dyDescent="0.35">
      <c r="A37" s="3"/>
      <c r="B37" s="28"/>
      <c r="C37" s="25" t="s">
        <v>154</v>
      </c>
      <c r="D37" s="2"/>
      <c r="E37" s="2"/>
      <c r="F37" s="2">
        <f t="shared" si="0"/>
        <v>0</v>
      </c>
      <c r="G37" s="2"/>
      <c r="H37" s="2"/>
      <c r="I37" s="2">
        <f t="shared" si="1"/>
        <v>0</v>
      </c>
      <c r="J37" s="2">
        <f t="shared" si="2"/>
        <v>0</v>
      </c>
      <c r="K37" s="111">
        <f t="shared" si="3"/>
        <v>0</v>
      </c>
      <c r="L37" s="6"/>
      <c r="M37" s="6"/>
      <c r="N37" s="6"/>
      <c r="O37" s="2">
        <f t="shared" si="4"/>
        <v>0</v>
      </c>
      <c r="P37" s="7"/>
      <c r="Q37" s="2">
        <f t="shared" si="5"/>
        <v>0</v>
      </c>
      <c r="R37" s="2">
        <f t="shared" si="6"/>
        <v>0</v>
      </c>
      <c r="S37" s="2">
        <f t="shared" si="7"/>
        <v>0</v>
      </c>
      <c r="T37" s="8">
        <f t="shared" si="8"/>
        <v>0</v>
      </c>
      <c r="U37" s="9">
        <f t="shared" si="9"/>
        <v>0</v>
      </c>
      <c r="V37" s="10">
        <f t="shared" si="10"/>
        <v>0</v>
      </c>
      <c r="W37" s="11">
        <f t="shared" si="11"/>
        <v>0</v>
      </c>
      <c r="X37" s="12"/>
      <c r="Y37" s="12"/>
      <c r="Z37" s="13"/>
      <c r="AA37" s="3"/>
      <c r="AB37" s="14">
        <f t="shared" si="12"/>
        <v>0</v>
      </c>
      <c r="AC37" s="15"/>
      <c r="AD37" s="16"/>
      <c r="AE37" s="2">
        <f t="shared" si="13"/>
        <v>0</v>
      </c>
      <c r="AF37" s="27"/>
      <c r="AG37" s="18">
        <f t="shared" si="14"/>
        <v>0</v>
      </c>
      <c r="AH37" s="19">
        <f t="shared" si="15"/>
        <v>0</v>
      </c>
      <c r="AI37" s="3"/>
      <c r="AJ37" s="28"/>
      <c r="AK37" s="25" t="s">
        <v>154</v>
      </c>
      <c r="AL37" s="7">
        <f t="shared" si="16"/>
        <v>0</v>
      </c>
      <c r="AM37" s="15">
        <f t="shared" si="17"/>
        <v>0</v>
      </c>
      <c r="AN37" s="2"/>
      <c r="AO37" s="2"/>
      <c r="AP37" s="2"/>
      <c r="AQ37" s="2"/>
      <c r="AR37" s="2"/>
      <c r="AS37" s="2"/>
      <c r="AT37" s="2"/>
      <c r="AU37" s="2"/>
      <c r="AV37" s="2">
        <f t="shared" si="18"/>
        <v>0</v>
      </c>
      <c r="AW37" s="21"/>
      <c r="AX37" s="21"/>
      <c r="AY37" s="2"/>
      <c r="AZ37" s="2">
        <f t="shared" si="19"/>
        <v>0</v>
      </c>
      <c r="BA37" s="2">
        <f t="shared" si="20"/>
        <v>0</v>
      </c>
      <c r="BB37" s="2"/>
      <c r="BC37" s="2"/>
      <c r="BD37" s="2"/>
      <c r="BE37" s="2"/>
      <c r="BF37" s="2"/>
      <c r="BG37" s="2"/>
      <c r="BH37" s="8">
        <f t="shared" si="21"/>
        <v>0</v>
      </c>
      <c r="BI37" s="22">
        <f t="shared" si="22"/>
        <v>0</v>
      </c>
    </row>
    <row r="38" spans="1:61" s="23" customFormat="1" ht="23.1" customHeight="1" x14ac:dyDescent="0.35">
      <c r="A38" s="3">
        <v>14</v>
      </c>
      <c r="B38" s="28" t="s">
        <v>37</v>
      </c>
      <c r="C38" s="25" t="s">
        <v>80</v>
      </c>
      <c r="D38" s="2">
        <v>33843</v>
      </c>
      <c r="E38" s="2">
        <v>1591</v>
      </c>
      <c r="F38" s="2">
        <f t="shared" si="0"/>
        <v>35434</v>
      </c>
      <c r="G38" s="2">
        <v>1590</v>
      </c>
      <c r="H38" s="2">
        <v>0</v>
      </c>
      <c r="I38" s="2">
        <f t="shared" si="1"/>
        <v>37024</v>
      </c>
      <c r="J38" s="2">
        <f t="shared" si="2"/>
        <v>37024</v>
      </c>
      <c r="K38" s="111">
        <f t="shared" si="3"/>
        <v>584.72</v>
      </c>
      <c r="L38" s="6">
        <v>0</v>
      </c>
      <c r="M38" s="6">
        <v>3</v>
      </c>
      <c r="N38" s="6">
        <v>55</v>
      </c>
      <c r="O38" s="2">
        <f>J38-K38</f>
        <v>36439.279999999999</v>
      </c>
      <c r="P38" s="7">
        <v>1759.94</v>
      </c>
      <c r="Q38" s="2">
        <f t="shared" si="5"/>
        <v>7876.08</v>
      </c>
      <c r="R38" s="2">
        <f t="shared" si="6"/>
        <v>200</v>
      </c>
      <c r="S38" s="2">
        <f t="shared" si="7"/>
        <v>925.6</v>
      </c>
      <c r="T38" s="8">
        <f t="shared" si="8"/>
        <v>8821.25</v>
      </c>
      <c r="U38" s="9">
        <f t="shared" si="9"/>
        <v>19582.87</v>
      </c>
      <c r="V38" s="10">
        <f t="shared" si="10"/>
        <v>8428</v>
      </c>
      <c r="W38" s="11">
        <f t="shared" si="11"/>
        <v>8428.41</v>
      </c>
      <c r="X38" s="12"/>
      <c r="Y38" s="12"/>
      <c r="Z38" s="13">
        <f t="shared" ref="Z38" si="29">ROUND(V38+W38,2)</f>
        <v>16856.41</v>
      </c>
      <c r="AA38" s="3">
        <v>14</v>
      </c>
      <c r="AB38" s="14">
        <f t="shared" si="12"/>
        <v>4442.88</v>
      </c>
      <c r="AC38" s="15">
        <v>0</v>
      </c>
      <c r="AD38" s="2">
        <v>100</v>
      </c>
      <c r="AE38" s="2">
        <f t="shared" si="13"/>
        <v>925.6</v>
      </c>
      <c r="AF38" s="17">
        <v>200</v>
      </c>
      <c r="AG38" s="18">
        <f t="shared" si="14"/>
        <v>16856.41</v>
      </c>
      <c r="AH38" s="19">
        <f t="shared" si="15"/>
        <v>8428.2049999999999</v>
      </c>
      <c r="AI38" s="3">
        <v>14</v>
      </c>
      <c r="AJ38" s="28" t="s">
        <v>37</v>
      </c>
      <c r="AK38" s="25" t="s">
        <v>80</v>
      </c>
      <c r="AL38" s="7">
        <f t="shared" si="16"/>
        <v>1759.94</v>
      </c>
      <c r="AM38" s="15">
        <f t="shared" si="17"/>
        <v>3332.16</v>
      </c>
      <c r="AN38" s="2">
        <v>0</v>
      </c>
      <c r="AO38" s="2"/>
      <c r="AP38" s="2">
        <v>0</v>
      </c>
      <c r="AQ38" s="2">
        <v>0</v>
      </c>
      <c r="AR38" s="2">
        <v>0</v>
      </c>
      <c r="AS38" s="2">
        <v>4543.92</v>
      </c>
      <c r="AT38" s="2"/>
      <c r="AU38" s="2">
        <v>0</v>
      </c>
      <c r="AV38" s="2">
        <f t="shared" si="18"/>
        <v>7876.08</v>
      </c>
      <c r="AW38" s="21">
        <v>200</v>
      </c>
      <c r="AX38" s="21"/>
      <c r="AY38" s="26">
        <v>0</v>
      </c>
      <c r="AZ38" s="2">
        <f t="shared" si="19"/>
        <v>200</v>
      </c>
      <c r="BA38" s="2">
        <f t="shared" si="20"/>
        <v>925.6</v>
      </c>
      <c r="BB38" s="2">
        <v>0</v>
      </c>
      <c r="BC38" s="2">
        <v>1988.75</v>
      </c>
      <c r="BD38" s="2">
        <v>6732.5</v>
      </c>
      <c r="BE38" s="2">
        <v>100</v>
      </c>
      <c r="BF38" s="2"/>
      <c r="BG38" s="26">
        <v>0</v>
      </c>
      <c r="BH38" s="8">
        <f t="shared" si="21"/>
        <v>8821.25</v>
      </c>
      <c r="BI38" s="22">
        <f t="shared" si="22"/>
        <v>19582.870000000003</v>
      </c>
    </row>
    <row r="39" spans="1:61" s="29" customFormat="1" ht="23.1" customHeight="1" x14ac:dyDescent="0.35">
      <c r="A39" s="3"/>
      <c r="B39" s="28"/>
      <c r="C39" s="25"/>
      <c r="D39" s="2"/>
      <c r="E39" s="2"/>
      <c r="F39" s="2">
        <f t="shared" si="0"/>
        <v>0</v>
      </c>
      <c r="G39" s="2"/>
      <c r="H39" s="2"/>
      <c r="I39" s="2">
        <f t="shared" si="1"/>
        <v>0</v>
      </c>
      <c r="J39" s="2">
        <f t="shared" si="2"/>
        <v>0</v>
      </c>
      <c r="K39" s="111">
        <f t="shared" si="3"/>
        <v>0</v>
      </c>
      <c r="L39" s="6"/>
      <c r="M39" s="6"/>
      <c r="N39" s="6"/>
      <c r="O39" s="2">
        <f t="shared" si="4"/>
        <v>0</v>
      </c>
      <c r="P39" s="7"/>
      <c r="Q39" s="2">
        <f t="shared" si="5"/>
        <v>0</v>
      </c>
      <c r="R39" s="2">
        <f t="shared" si="6"/>
        <v>0</v>
      </c>
      <c r="S39" s="2">
        <f t="shared" si="7"/>
        <v>0</v>
      </c>
      <c r="T39" s="8">
        <f t="shared" si="8"/>
        <v>0</v>
      </c>
      <c r="U39" s="9">
        <f t="shared" si="9"/>
        <v>0</v>
      </c>
      <c r="V39" s="10">
        <f t="shared" si="10"/>
        <v>0</v>
      </c>
      <c r="W39" s="11">
        <f t="shared" si="11"/>
        <v>0</v>
      </c>
      <c r="X39" s="12"/>
      <c r="Y39" s="12"/>
      <c r="Z39" s="13"/>
      <c r="AA39" s="3"/>
      <c r="AB39" s="14">
        <f t="shared" si="12"/>
        <v>0</v>
      </c>
      <c r="AC39" s="2"/>
      <c r="AD39" s="2">
        <f>J39*1%</f>
        <v>0</v>
      </c>
      <c r="AE39" s="2">
        <f t="shared" si="13"/>
        <v>0</v>
      </c>
      <c r="AF39" s="27"/>
      <c r="AG39" s="18">
        <f t="shared" si="14"/>
        <v>0</v>
      </c>
      <c r="AH39" s="19">
        <f t="shared" si="15"/>
        <v>0</v>
      </c>
      <c r="AI39" s="3"/>
      <c r="AJ39" s="28"/>
      <c r="AK39" s="25"/>
      <c r="AL39" s="7">
        <f t="shared" si="16"/>
        <v>0</v>
      </c>
      <c r="AM39" s="15">
        <f t="shared" si="17"/>
        <v>0</v>
      </c>
      <c r="AN39" s="2"/>
      <c r="AO39" s="2"/>
      <c r="AP39" s="2"/>
      <c r="AQ39" s="2"/>
      <c r="AR39" s="2"/>
      <c r="AS39" s="2"/>
      <c r="AT39" s="2"/>
      <c r="AU39" s="2"/>
      <c r="AV39" s="2">
        <f t="shared" si="18"/>
        <v>0</v>
      </c>
      <c r="AW39" s="21"/>
      <c r="AX39" s="21"/>
      <c r="AY39" s="26"/>
      <c r="AZ39" s="2">
        <f t="shared" si="19"/>
        <v>0</v>
      </c>
      <c r="BA39" s="2">
        <f t="shared" si="20"/>
        <v>0</v>
      </c>
      <c r="BB39" s="2"/>
      <c r="BC39" s="2"/>
      <c r="BD39" s="26"/>
      <c r="BE39" s="2"/>
      <c r="BF39" s="2"/>
      <c r="BG39" s="26"/>
      <c r="BH39" s="8">
        <f t="shared" si="21"/>
        <v>0</v>
      </c>
      <c r="BI39" s="22">
        <f t="shared" si="22"/>
        <v>0</v>
      </c>
    </row>
    <row r="40" spans="1:61" s="29" customFormat="1" ht="23.1" customHeight="1" x14ac:dyDescent="0.35">
      <c r="A40" s="3">
        <v>15</v>
      </c>
      <c r="B40" s="28" t="s">
        <v>38</v>
      </c>
      <c r="C40" s="25" t="s">
        <v>58</v>
      </c>
      <c r="D40" s="2">
        <v>23176</v>
      </c>
      <c r="E40" s="2">
        <v>1205</v>
      </c>
      <c r="F40" s="2">
        <f t="shared" si="0"/>
        <v>24381</v>
      </c>
      <c r="G40" s="2">
        <v>1205</v>
      </c>
      <c r="H40" s="2">
        <v>0</v>
      </c>
      <c r="I40" s="2">
        <f t="shared" si="1"/>
        <v>25586</v>
      </c>
      <c r="J40" s="2">
        <f t="shared" si="2"/>
        <v>25586</v>
      </c>
      <c r="K40" s="111">
        <f t="shared" si="3"/>
        <v>0</v>
      </c>
      <c r="L40" s="6">
        <v>0</v>
      </c>
      <c r="M40" s="6">
        <v>0</v>
      </c>
      <c r="N40" s="6">
        <v>0</v>
      </c>
      <c r="O40" s="2">
        <f t="shared" si="4"/>
        <v>25586</v>
      </c>
      <c r="P40" s="7">
        <v>241.54</v>
      </c>
      <c r="Q40" s="2">
        <f t="shared" si="5"/>
        <v>2302.7399999999998</v>
      </c>
      <c r="R40" s="2">
        <f t="shared" si="6"/>
        <v>700</v>
      </c>
      <c r="S40" s="2">
        <f t="shared" si="7"/>
        <v>639.65</v>
      </c>
      <c r="T40" s="8">
        <f t="shared" si="8"/>
        <v>100</v>
      </c>
      <c r="U40" s="9">
        <f t="shared" si="9"/>
        <v>3983.93</v>
      </c>
      <c r="V40" s="10">
        <f>ROUND(AH40,0)</f>
        <v>10801</v>
      </c>
      <c r="W40" s="11">
        <f t="shared" si="11"/>
        <v>10801.07</v>
      </c>
      <c r="X40" s="12"/>
      <c r="Y40" s="12"/>
      <c r="Z40" s="13">
        <f t="shared" ref="Z40" si="30">ROUND(V40+W40,2)</f>
        <v>21602.07</v>
      </c>
      <c r="AA40" s="3">
        <v>15</v>
      </c>
      <c r="AB40" s="14">
        <f t="shared" si="12"/>
        <v>3070.3199999999997</v>
      </c>
      <c r="AC40" s="15">
        <v>0</v>
      </c>
      <c r="AD40" s="16">
        <v>100</v>
      </c>
      <c r="AE40" s="2">
        <f t="shared" si="13"/>
        <v>639.65</v>
      </c>
      <c r="AF40" s="17">
        <v>200</v>
      </c>
      <c r="AG40" s="18">
        <f>+O40-U40</f>
        <v>21602.07</v>
      </c>
      <c r="AH40" s="19">
        <f t="shared" si="15"/>
        <v>10801.035</v>
      </c>
      <c r="AI40" s="3">
        <v>15</v>
      </c>
      <c r="AJ40" s="28" t="s">
        <v>38</v>
      </c>
      <c r="AK40" s="25" t="s">
        <v>58</v>
      </c>
      <c r="AL40" s="7">
        <f t="shared" si="16"/>
        <v>241.54</v>
      </c>
      <c r="AM40" s="15">
        <f t="shared" si="17"/>
        <v>2302.7399999999998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/>
      <c r="AU40" s="2">
        <v>0</v>
      </c>
      <c r="AV40" s="2">
        <f t="shared" si="18"/>
        <v>2302.7399999999998</v>
      </c>
      <c r="AW40" s="21">
        <v>200</v>
      </c>
      <c r="AX40" s="21">
        <v>500</v>
      </c>
      <c r="AY40" s="2">
        <v>0</v>
      </c>
      <c r="AZ40" s="2">
        <f t="shared" si="19"/>
        <v>700</v>
      </c>
      <c r="BA40" s="2">
        <f t="shared" si="20"/>
        <v>639.65</v>
      </c>
      <c r="BB40" s="2"/>
      <c r="BC40" s="2">
        <v>0</v>
      </c>
      <c r="BD40" s="2">
        <v>0</v>
      </c>
      <c r="BE40" s="2">
        <v>100</v>
      </c>
      <c r="BF40" s="2"/>
      <c r="BG40" s="2">
        <v>0</v>
      </c>
      <c r="BH40" s="8">
        <f t="shared" si="21"/>
        <v>100</v>
      </c>
      <c r="BI40" s="22">
        <f t="shared" si="22"/>
        <v>3983.93</v>
      </c>
    </row>
    <row r="41" spans="1:61" s="29" customFormat="1" ht="23.1" customHeight="1" x14ac:dyDescent="0.35">
      <c r="A41" s="30"/>
      <c r="B41" s="31"/>
      <c r="C41" s="32"/>
      <c r="D41" s="2"/>
      <c r="E41" s="2"/>
      <c r="F41" s="2">
        <f t="shared" si="0"/>
        <v>0</v>
      </c>
      <c r="G41" s="2"/>
      <c r="H41" s="2"/>
      <c r="I41" s="2">
        <f t="shared" si="1"/>
        <v>0</v>
      </c>
      <c r="J41" s="2">
        <f t="shared" si="2"/>
        <v>0</v>
      </c>
      <c r="K41" s="111">
        <f t="shared" si="3"/>
        <v>0</v>
      </c>
      <c r="L41" s="6"/>
      <c r="M41" s="6"/>
      <c r="N41" s="6"/>
      <c r="O41" s="2">
        <f t="shared" si="4"/>
        <v>0</v>
      </c>
      <c r="P41" s="7"/>
      <c r="Q41" s="2">
        <f t="shared" si="5"/>
        <v>0</v>
      </c>
      <c r="R41" s="2">
        <f t="shared" si="6"/>
        <v>0</v>
      </c>
      <c r="S41" s="2">
        <f t="shared" si="7"/>
        <v>0</v>
      </c>
      <c r="T41" s="8">
        <f t="shared" si="8"/>
        <v>0</v>
      </c>
      <c r="U41" s="9">
        <f t="shared" si="9"/>
        <v>0</v>
      </c>
      <c r="V41" s="10">
        <f t="shared" si="10"/>
        <v>0</v>
      </c>
      <c r="W41" s="11">
        <f t="shared" si="11"/>
        <v>0</v>
      </c>
      <c r="X41" s="12"/>
      <c r="Y41" s="12"/>
      <c r="Z41" s="13"/>
      <c r="AA41" s="30"/>
      <c r="AB41" s="14">
        <f t="shared" si="12"/>
        <v>0</v>
      </c>
      <c r="AC41" s="2"/>
      <c r="AD41" s="33"/>
      <c r="AE41" s="2">
        <f t="shared" si="13"/>
        <v>0</v>
      </c>
      <c r="AF41" s="27"/>
      <c r="AG41" s="18">
        <f t="shared" ref="AG41:AG42" si="31">+O41-U41</f>
        <v>0</v>
      </c>
      <c r="AH41" s="19">
        <f t="shared" si="15"/>
        <v>0</v>
      </c>
      <c r="AI41" s="30"/>
      <c r="AJ41" s="31"/>
      <c r="AK41" s="32"/>
      <c r="AL41" s="7">
        <f t="shared" si="16"/>
        <v>0</v>
      </c>
      <c r="AM41" s="15">
        <f t="shared" si="17"/>
        <v>0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0</v>
      </c>
      <c r="AW41" s="21"/>
      <c r="AX41" s="21"/>
      <c r="AY41" s="2"/>
      <c r="AZ41" s="2">
        <f t="shared" si="19"/>
        <v>0</v>
      </c>
      <c r="BA41" s="2">
        <f t="shared" si="20"/>
        <v>0</v>
      </c>
      <c r="BB41" s="2"/>
      <c r="BC41" s="2"/>
      <c r="BD41" s="2"/>
      <c r="BE41" s="2"/>
      <c r="BF41" s="2"/>
      <c r="BG41" s="2"/>
      <c r="BH41" s="8">
        <f t="shared" si="21"/>
        <v>0</v>
      </c>
      <c r="BI41" s="22">
        <f t="shared" si="22"/>
        <v>0</v>
      </c>
    </row>
    <row r="42" spans="1:61" s="29" customFormat="1" ht="23.1" customHeight="1" x14ac:dyDescent="0.35">
      <c r="A42" s="3">
        <v>16</v>
      </c>
      <c r="B42" s="31" t="s">
        <v>146</v>
      </c>
      <c r="C42" s="32" t="s">
        <v>153</v>
      </c>
      <c r="D42" s="2">
        <v>15586</v>
      </c>
      <c r="E42" s="2">
        <v>623</v>
      </c>
      <c r="F42" s="2">
        <f t="shared" si="0"/>
        <v>16209</v>
      </c>
      <c r="G42" s="2">
        <v>624</v>
      </c>
      <c r="H42" s="2"/>
      <c r="I42" s="2">
        <f t="shared" si="1"/>
        <v>16833</v>
      </c>
      <c r="J42" s="2">
        <f t="shared" si="2"/>
        <v>16833</v>
      </c>
      <c r="K42" s="111">
        <f t="shared" si="3"/>
        <v>0</v>
      </c>
      <c r="L42" s="6">
        <v>0</v>
      </c>
      <c r="M42" s="6">
        <v>0</v>
      </c>
      <c r="N42" s="6">
        <v>0</v>
      </c>
      <c r="O42" s="2">
        <f t="shared" si="4"/>
        <v>16833</v>
      </c>
      <c r="P42" s="7"/>
      <c r="Q42" s="2">
        <f t="shared" si="5"/>
        <v>1514.97</v>
      </c>
      <c r="R42" s="2">
        <f t="shared" si="6"/>
        <v>200</v>
      </c>
      <c r="S42" s="2">
        <f t="shared" si="7"/>
        <v>420.82</v>
      </c>
      <c r="T42" s="8">
        <f t="shared" si="8"/>
        <v>254.71</v>
      </c>
      <c r="U42" s="9">
        <f t="shared" si="9"/>
        <v>2390.5</v>
      </c>
      <c r="V42" s="10">
        <f>ROUND(AH42,0)</f>
        <v>7221</v>
      </c>
      <c r="W42" s="11">
        <f t="shared" si="11"/>
        <v>7221.5</v>
      </c>
      <c r="X42" s="12"/>
      <c r="Y42" s="12"/>
      <c r="Z42" s="13"/>
      <c r="AA42" s="3">
        <v>16</v>
      </c>
      <c r="AB42" s="14">
        <f t="shared" si="12"/>
        <v>2019.96</v>
      </c>
      <c r="AC42" s="15"/>
      <c r="AD42" s="16">
        <v>100</v>
      </c>
      <c r="AE42" s="2">
        <f t="shared" si="13"/>
        <v>420.83</v>
      </c>
      <c r="AF42" s="17">
        <v>200</v>
      </c>
      <c r="AG42" s="18">
        <f t="shared" si="31"/>
        <v>14442.5</v>
      </c>
      <c r="AH42" s="19">
        <f>(+O42-U42)/2</f>
        <v>7221.25</v>
      </c>
      <c r="AI42" s="3">
        <v>16</v>
      </c>
      <c r="AJ42" s="31" t="s">
        <v>146</v>
      </c>
      <c r="AK42" s="32" t="s">
        <v>153</v>
      </c>
      <c r="AL42" s="7">
        <f t="shared" si="16"/>
        <v>0</v>
      </c>
      <c r="AM42" s="15">
        <f t="shared" si="17"/>
        <v>1514.97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1514.97</v>
      </c>
      <c r="AW42" s="21">
        <v>200</v>
      </c>
      <c r="AX42" s="21"/>
      <c r="AY42" s="2"/>
      <c r="AZ42" s="2">
        <f t="shared" si="19"/>
        <v>200</v>
      </c>
      <c r="BA42" s="2">
        <f t="shared" si="20"/>
        <v>420.82</v>
      </c>
      <c r="BB42" s="2"/>
      <c r="BC42" s="2"/>
      <c r="BD42" s="2"/>
      <c r="BE42" s="2">
        <v>254.71</v>
      </c>
      <c r="BF42" s="2"/>
      <c r="BG42" s="2"/>
      <c r="BH42" s="8">
        <f t="shared" si="21"/>
        <v>254.71</v>
      </c>
      <c r="BI42" s="22">
        <f t="shared" si="22"/>
        <v>2390.5</v>
      </c>
    </row>
    <row r="43" spans="1:61" s="29" customFormat="1" ht="23.1" customHeight="1" x14ac:dyDescent="0.35">
      <c r="A43" s="3"/>
      <c r="B43" s="31"/>
      <c r="C43" s="32" t="s">
        <v>157</v>
      </c>
      <c r="D43" s="2"/>
      <c r="E43" s="2"/>
      <c r="F43" s="2">
        <f t="shared" si="0"/>
        <v>0</v>
      </c>
      <c r="G43" s="2"/>
      <c r="H43" s="2"/>
      <c r="I43" s="2">
        <f t="shared" si="1"/>
        <v>0</v>
      </c>
      <c r="J43" s="2">
        <f t="shared" si="2"/>
        <v>0</v>
      </c>
      <c r="K43" s="111">
        <f t="shared" si="3"/>
        <v>0</v>
      </c>
      <c r="L43" s="6"/>
      <c r="M43" s="6"/>
      <c r="N43" s="6"/>
      <c r="O43" s="2">
        <f t="shared" si="4"/>
        <v>0</v>
      </c>
      <c r="P43" s="7"/>
      <c r="Q43" s="2">
        <f t="shared" si="5"/>
        <v>0</v>
      </c>
      <c r="R43" s="2">
        <f t="shared" si="6"/>
        <v>0</v>
      </c>
      <c r="S43" s="2">
        <f t="shared" si="7"/>
        <v>0</v>
      </c>
      <c r="T43" s="8">
        <f t="shared" si="8"/>
        <v>0</v>
      </c>
      <c r="U43" s="9">
        <f t="shared" si="9"/>
        <v>0</v>
      </c>
      <c r="V43" s="10">
        <f t="shared" si="10"/>
        <v>0</v>
      </c>
      <c r="W43" s="11">
        <f t="shared" si="11"/>
        <v>0</v>
      </c>
      <c r="X43" s="12"/>
      <c r="Y43" s="12"/>
      <c r="Z43" s="13"/>
      <c r="AA43" s="3"/>
      <c r="AB43" s="14">
        <f t="shared" si="12"/>
        <v>0</v>
      </c>
      <c r="AC43" s="15"/>
      <c r="AD43" s="16"/>
      <c r="AE43" s="2">
        <f t="shared" si="13"/>
        <v>0</v>
      </c>
      <c r="AF43" s="27"/>
      <c r="AG43" s="18">
        <f t="shared" si="14"/>
        <v>0</v>
      </c>
      <c r="AH43" s="19">
        <f t="shared" si="15"/>
        <v>0</v>
      </c>
      <c r="AI43" s="3"/>
      <c r="AJ43" s="31"/>
      <c r="AK43" s="32" t="s">
        <v>157</v>
      </c>
      <c r="AL43" s="7">
        <f t="shared" si="16"/>
        <v>0</v>
      </c>
      <c r="AM43" s="15">
        <f t="shared" si="17"/>
        <v>0</v>
      </c>
      <c r="AN43" s="2"/>
      <c r="AO43" s="2"/>
      <c r="AP43" s="2"/>
      <c r="AQ43" s="2"/>
      <c r="AR43" s="2"/>
      <c r="AS43" s="2"/>
      <c r="AT43" s="2"/>
      <c r="AU43" s="2"/>
      <c r="AV43" s="2">
        <f t="shared" si="18"/>
        <v>0</v>
      </c>
      <c r="AW43" s="21"/>
      <c r="AX43" s="21"/>
      <c r="AY43" s="2"/>
      <c r="AZ43" s="2">
        <f t="shared" si="19"/>
        <v>0</v>
      </c>
      <c r="BA43" s="2">
        <f t="shared" si="20"/>
        <v>0</v>
      </c>
      <c r="BB43" s="2"/>
      <c r="BC43" s="2"/>
      <c r="BD43" s="2"/>
      <c r="BE43" s="2"/>
      <c r="BF43" s="2"/>
      <c r="BG43" s="2"/>
      <c r="BH43" s="8">
        <f t="shared" si="21"/>
        <v>0</v>
      </c>
      <c r="BI43" s="22">
        <f t="shared" si="22"/>
        <v>0</v>
      </c>
    </row>
    <row r="44" spans="1:61" s="23" customFormat="1" ht="23.1" customHeight="1" x14ac:dyDescent="0.35">
      <c r="A44" s="3">
        <v>17</v>
      </c>
      <c r="B44" s="28" t="s">
        <v>39</v>
      </c>
      <c r="C44" s="5" t="s">
        <v>27</v>
      </c>
      <c r="D44" s="2">
        <v>49305</v>
      </c>
      <c r="E44" s="2">
        <v>2416</v>
      </c>
      <c r="F44" s="2">
        <f t="shared" si="0"/>
        <v>51721</v>
      </c>
      <c r="G44" s="2">
        <v>2289</v>
      </c>
      <c r="H44" s="2">
        <v>0</v>
      </c>
      <c r="I44" s="2">
        <f t="shared" si="1"/>
        <v>54010</v>
      </c>
      <c r="J44" s="2">
        <f t="shared" si="2"/>
        <v>54010</v>
      </c>
      <c r="K44" s="111">
        <f t="shared" si="3"/>
        <v>0</v>
      </c>
      <c r="L44" s="6">
        <v>0</v>
      </c>
      <c r="M44" s="6">
        <v>0</v>
      </c>
      <c r="N44" s="6">
        <v>0</v>
      </c>
      <c r="O44" s="2">
        <f t="shared" si="4"/>
        <v>54010</v>
      </c>
      <c r="P44" s="7">
        <v>5028.4399999999996</v>
      </c>
      <c r="Q44" s="2">
        <f t="shared" si="5"/>
        <v>12849.7</v>
      </c>
      <c r="R44" s="2">
        <f t="shared" si="6"/>
        <v>1887.52</v>
      </c>
      <c r="S44" s="2">
        <f t="shared" si="7"/>
        <v>1350.25</v>
      </c>
      <c r="T44" s="8">
        <f t="shared" si="8"/>
        <v>3171.5</v>
      </c>
      <c r="U44" s="9">
        <f t="shared" si="9"/>
        <v>24287.41</v>
      </c>
      <c r="V44" s="10">
        <f t="shared" si="10"/>
        <v>14861</v>
      </c>
      <c r="W44" s="11">
        <f t="shared" si="11"/>
        <v>14861.59</v>
      </c>
      <c r="X44" s="12"/>
      <c r="Y44" s="12"/>
      <c r="Z44" s="13">
        <f t="shared" ref="Z44" si="32">ROUND(V44+W44,2)</f>
        <v>29722.59</v>
      </c>
      <c r="AA44" s="3">
        <v>17</v>
      </c>
      <c r="AB44" s="14">
        <f t="shared" si="12"/>
        <v>6481.2</v>
      </c>
      <c r="AC44" s="15">
        <v>0</v>
      </c>
      <c r="AD44" s="16">
        <v>100</v>
      </c>
      <c r="AE44" s="2">
        <f t="shared" si="13"/>
        <v>1350.25</v>
      </c>
      <c r="AF44" s="17">
        <v>200</v>
      </c>
      <c r="AG44" s="18">
        <f t="shared" si="14"/>
        <v>29722.59</v>
      </c>
      <c r="AH44" s="19">
        <f t="shared" si="15"/>
        <v>14861.295</v>
      </c>
      <c r="AI44" s="3">
        <v>17</v>
      </c>
      <c r="AJ44" s="28" t="s">
        <v>39</v>
      </c>
      <c r="AK44" s="5" t="s">
        <v>27</v>
      </c>
      <c r="AL44" s="7">
        <f t="shared" si="16"/>
        <v>5028.4399999999996</v>
      </c>
      <c r="AM44" s="15">
        <f t="shared" si="17"/>
        <v>4860.8999999999996</v>
      </c>
      <c r="AN44" s="2">
        <v>7988.8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/>
      <c r="AU44" s="2">
        <v>0</v>
      </c>
      <c r="AV44" s="2">
        <f t="shared" si="18"/>
        <v>12849.7</v>
      </c>
      <c r="AW44" s="21">
        <v>200</v>
      </c>
      <c r="AX44" s="21"/>
      <c r="AY44" s="2">
        <v>1687.52</v>
      </c>
      <c r="AZ44" s="2">
        <f t="shared" si="19"/>
        <v>1887.52</v>
      </c>
      <c r="BA44" s="2">
        <f t="shared" si="20"/>
        <v>1350.25</v>
      </c>
      <c r="BB44" s="2">
        <v>0</v>
      </c>
      <c r="BC44" s="2">
        <v>0</v>
      </c>
      <c r="BD44" s="2">
        <v>3071.5</v>
      </c>
      <c r="BE44" s="2">
        <v>100</v>
      </c>
      <c r="BF44" s="2">
        <v>0</v>
      </c>
      <c r="BG44" s="2"/>
      <c r="BH44" s="8">
        <f t="shared" si="21"/>
        <v>3171.5</v>
      </c>
      <c r="BI44" s="22">
        <f t="shared" si="22"/>
        <v>24287.41</v>
      </c>
    </row>
    <row r="45" spans="1:61" s="23" customFormat="1" ht="23.1" customHeight="1" x14ac:dyDescent="0.35">
      <c r="A45" s="3"/>
      <c r="B45" s="28"/>
      <c r="C45" s="25" t="s">
        <v>40</v>
      </c>
      <c r="D45" s="2"/>
      <c r="E45" s="2"/>
      <c r="F45" s="2">
        <f t="shared" si="0"/>
        <v>0</v>
      </c>
      <c r="G45" s="2"/>
      <c r="H45" s="2"/>
      <c r="I45" s="2">
        <f t="shared" si="1"/>
        <v>0</v>
      </c>
      <c r="J45" s="2">
        <f t="shared" si="2"/>
        <v>0</v>
      </c>
      <c r="K45" s="111">
        <f t="shared" si="3"/>
        <v>0</v>
      </c>
      <c r="L45" s="6"/>
      <c r="M45" s="6"/>
      <c r="N45" s="6"/>
      <c r="O45" s="2">
        <f t="shared" si="4"/>
        <v>0</v>
      </c>
      <c r="P45" s="7" t="s">
        <v>1</v>
      </c>
      <c r="Q45" s="2">
        <f t="shared" si="5"/>
        <v>0</v>
      </c>
      <c r="R45" s="2">
        <f t="shared" si="6"/>
        <v>0</v>
      </c>
      <c r="S45" s="2">
        <f t="shared" si="7"/>
        <v>0</v>
      </c>
      <c r="T45" s="8">
        <f t="shared" si="8"/>
        <v>0</v>
      </c>
      <c r="U45" s="9"/>
      <c r="V45" s="10">
        <f t="shared" si="10"/>
        <v>0</v>
      </c>
      <c r="W45" s="11">
        <f t="shared" si="11"/>
        <v>0</v>
      </c>
      <c r="X45" s="12"/>
      <c r="Y45" s="12"/>
      <c r="Z45" s="13"/>
      <c r="AA45" s="3"/>
      <c r="AB45" s="14">
        <f t="shared" si="12"/>
        <v>0</v>
      </c>
      <c r="AC45" s="6"/>
      <c r="AD45" s="16"/>
      <c r="AE45" s="2">
        <f t="shared" si="13"/>
        <v>0</v>
      </c>
      <c r="AF45" s="27"/>
      <c r="AG45" s="18">
        <f t="shared" si="14"/>
        <v>0</v>
      </c>
      <c r="AH45" s="19">
        <f t="shared" si="15"/>
        <v>0</v>
      </c>
      <c r="AI45" s="3"/>
      <c r="AJ45" s="28"/>
      <c r="AK45" s="25" t="s">
        <v>40</v>
      </c>
      <c r="AL45" s="7" t="str">
        <f t="shared" si="16"/>
        <v xml:space="preserve"> </v>
      </c>
      <c r="AM45" s="15">
        <f t="shared" si="17"/>
        <v>0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0</v>
      </c>
      <c r="AW45" s="6"/>
      <c r="AX45" s="6"/>
      <c r="AY45" s="6"/>
      <c r="AZ45" s="2">
        <f t="shared" si="19"/>
        <v>0</v>
      </c>
      <c r="BA45" s="2">
        <f t="shared" si="20"/>
        <v>0</v>
      </c>
      <c r="BB45" s="6"/>
      <c r="BC45" s="6"/>
      <c r="BD45" s="2"/>
      <c r="BE45" s="2"/>
      <c r="BF45" s="6"/>
      <c r="BG45" s="6"/>
      <c r="BH45" s="8">
        <f t="shared" si="21"/>
        <v>0</v>
      </c>
      <c r="BI45" s="22"/>
    </row>
    <row r="46" spans="1:61" s="23" customFormat="1" ht="23.1" customHeight="1" x14ac:dyDescent="0.35">
      <c r="A46" s="3">
        <v>18</v>
      </c>
      <c r="B46" s="28" t="s">
        <v>133</v>
      </c>
      <c r="C46" s="25" t="s">
        <v>153</v>
      </c>
      <c r="D46" s="2">
        <v>23176</v>
      </c>
      <c r="E46" s="2">
        <v>1205</v>
      </c>
      <c r="F46" s="2">
        <f t="shared" si="0"/>
        <v>24381</v>
      </c>
      <c r="G46" s="2">
        <v>1205</v>
      </c>
      <c r="H46" s="2"/>
      <c r="I46" s="2">
        <f t="shared" si="1"/>
        <v>25586</v>
      </c>
      <c r="J46" s="2">
        <f t="shared" si="2"/>
        <v>25586</v>
      </c>
      <c r="K46" s="111">
        <f t="shared" si="3"/>
        <v>0</v>
      </c>
      <c r="L46" s="6">
        <v>0</v>
      </c>
      <c r="M46" s="6">
        <v>0</v>
      </c>
      <c r="N46" s="6">
        <v>0</v>
      </c>
      <c r="O46" s="2">
        <f t="shared" si="4"/>
        <v>25586</v>
      </c>
      <c r="P46" s="7">
        <v>241.54</v>
      </c>
      <c r="Q46" s="2">
        <f t="shared" si="5"/>
        <v>2302.7399999999998</v>
      </c>
      <c r="R46" s="2">
        <f t="shared" si="6"/>
        <v>200</v>
      </c>
      <c r="S46" s="2">
        <f t="shared" si="7"/>
        <v>639.65</v>
      </c>
      <c r="T46" s="8">
        <f t="shared" si="8"/>
        <v>213.28</v>
      </c>
      <c r="U46" s="9">
        <f t="shared" si="9"/>
        <v>3597.21</v>
      </c>
      <c r="V46" s="10">
        <f t="shared" si="10"/>
        <v>10994</v>
      </c>
      <c r="W46" s="11">
        <f t="shared" si="11"/>
        <v>10994.79</v>
      </c>
      <c r="X46" s="12"/>
      <c r="Y46" s="12"/>
      <c r="Z46" s="13"/>
      <c r="AA46" s="3">
        <v>18</v>
      </c>
      <c r="AB46" s="14">
        <f t="shared" si="12"/>
        <v>3070.3199999999997</v>
      </c>
      <c r="AC46" s="117"/>
      <c r="AD46" s="2">
        <v>100</v>
      </c>
      <c r="AE46" s="2">
        <f t="shared" si="13"/>
        <v>639.65</v>
      </c>
      <c r="AF46" s="17">
        <v>200</v>
      </c>
      <c r="AG46" s="18">
        <f t="shared" si="14"/>
        <v>21988.79</v>
      </c>
      <c r="AH46" s="19">
        <f t="shared" si="15"/>
        <v>10994.395</v>
      </c>
      <c r="AI46" s="3">
        <v>18</v>
      </c>
      <c r="AJ46" s="28" t="s">
        <v>133</v>
      </c>
      <c r="AK46" s="25" t="s">
        <v>153</v>
      </c>
      <c r="AL46" s="7">
        <f t="shared" si="16"/>
        <v>241.54</v>
      </c>
      <c r="AM46" s="15">
        <f t="shared" si="17"/>
        <v>2302.7399999999998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2302.7399999999998</v>
      </c>
      <c r="AW46" s="6">
        <v>200</v>
      </c>
      <c r="AX46" s="6"/>
      <c r="AY46" s="6"/>
      <c r="AZ46" s="2">
        <f t="shared" si="19"/>
        <v>200</v>
      </c>
      <c r="BA46" s="2">
        <f t="shared" si="20"/>
        <v>639.65</v>
      </c>
      <c r="BB46" s="6"/>
      <c r="BC46" s="6"/>
      <c r="BD46" s="2"/>
      <c r="BE46" s="2">
        <v>213.28</v>
      </c>
      <c r="BF46" s="6"/>
      <c r="BG46" s="6"/>
      <c r="BH46" s="8">
        <f t="shared" si="21"/>
        <v>213.28</v>
      </c>
      <c r="BI46" s="22">
        <f t="shared" si="22"/>
        <v>3597.21</v>
      </c>
    </row>
    <row r="47" spans="1:61" s="23" customFormat="1" ht="23.1" customHeight="1" x14ac:dyDescent="0.35">
      <c r="A47" s="30"/>
      <c r="B47" s="28"/>
      <c r="C47" s="25" t="s">
        <v>158</v>
      </c>
      <c r="D47" s="2"/>
      <c r="E47" s="2"/>
      <c r="F47" s="2">
        <f t="shared" si="0"/>
        <v>0</v>
      </c>
      <c r="G47" s="2"/>
      <c r="H47" s="2"/>
      <c r="I47" s="2">
        <f t="shared" si="1"/>
        <v>0</v>
      </c>
      <c r="J47" s="2">
        <f t="shared" si="2"/>
        <v>0</v>
      </c>
      <c r="K47" s="111">
        <f t="shared" si="3"/>
        <v>0</v>
      </c>
      <c r="L47" s="6"/>
      <c r="M47" s="6"/>
      <c r="N47" s="6"/>
      <c r="O47" s="2">
        <f t="shared" si="4"/>
        <v>0</v>
      </c>
      <c r="P47" s="7"/>
      <c r="Q47" s="2">
        <f t="shared" si="5"/>
        <v>0</v>
      </c>
      <c r="R47" s="2">
        <f t="shared" si="6"/>
        <v>0</v>
      </c>
      <c r="S47" s="2">
        <f t="shared" si="7"/>
        <v>0</v>
      </c>
      <c r="T47" s="8">
        <f t="shared" si="8"/>
        <v>0</v>
      </c>
      <c r="U47" s="9">
        <f t="shared" si="9"/>
        <v>0</v>
      </c>
      <c r="V47" s="10">
        <f t="shared" si="10"/>
        <v>0</v>
      </c>
      <c r="W47" s="11">
        <f t="shared" si="11"/>
        <v>0</v>
      </c>
      <c r="X47" s="12"/>
      <c r="Y47" s="12"/>
      <c r="Z47" s="13"/>
      <c r="AA47" s="30"/>
      <c r="AB47" s="14">
        <f t="shared" si="12"/>
        <v>0</v>
      </c>
      <c r="AC47" s="117"/>
      <c r="AD47" s="2">
        <f>J47*1%</f>
        <v>0</v>
      </c>
      <c r="AE47" s="2">
        <f t="shared" si="13"/>
        <v>0</v>
      </c>
      <c r="AF47" s="27"/>
      <c r="AG47" s="18">
        <f t="shared" si="14"/>
        <v>0</v>
      </c>
      <c r="AH47" s="19">
        <f t="shared" si="15"/>
        <v>0</v>
      </c>
      <c r="AI47" s="30"/>
      <c r="AJ47" s="28"/>
      <c r="AK47" s="25" t="s">
        <v>158</v>
      </c>
      <c r="AL47" s="7">
        <f t="shared" si="16"/>
        <v>0</v>
      </c>
      <c r="AM47" s="15">
        <f t="shared" si="17"/>
        <v>0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0</v>
      </c>
      <c r="AW47" s="6"/>
      <c r="AX47" s="6"/>
      <c r="AY47" s="6"/>
      <c r="AZ47" s="2">
        <f t="shared" si="19"/>
        <v>0</v>
      </c>
      <c r="BA47" s="2">
        <f t="shared" si="20"/>
        <v>0</v>
      </c>
      <c r="BB47" s="6"/>
      <c r="BC47" s="6"/>
      <c r="BD47" s="2"/>
      <c r="BE47" s="2"/>
      <c r="BF47" s="6"/>
      <c r="BG47" s="6"/>
      <c r="BH47" s="8">
        <f t="shared" si="21"/>
        <v>0</v>
      </c>
      <c r="BI47" s="22">
        <f t="shared" si="22"/>
        <v>0</v>
      </c>
    </row>
    <row r="48" spans="1:61" s="23" customFormat="1" ht="23.1" customHeight="1" x14ac:dyDescent="0.35">
      <c r="A48" s="3">
        <v>19</v>
      </c>
      <c r="B48" s="28" t="s">
        <v>134</v>
      </c>
      <c r="C48" s="25" t="s">
        <v>153</v>
      </c>
      <c r="D48" s="2">
        <v>19744</v>
      </c>
      <c r="E48" s="2">
        <v>790</v>
      </c>
      <c r="F48" s="2">
        <f t="shared" si="0"/>
        <v>20534</v>
      </c>
      <c r="G48" s="2">
        <v>914</v>
      </c>
      <c r="H48" s="2"/>
      <c r="I48" s="2">
        <f t="shared" si="1"/>
        <v>21448</v>
      </c>
      <c r="J48" s="2">
        <f t="shared" si="2"/>
        <v>21448</v>
      </c>
      <c r="K48" s="111">
        <f t="shared" si="3"/>
        <v>0</v>
      </c>
      <c r="L48" s="6">
        <v>0</v>
      </c>
      <c r="M48" s="6">
        <v>0</v>
      </c>
      <c r="N48" s="6">
        <v>0</v>
      </c>
      <c r="O48" s="2">
        <f t="shared" si="4"/>
        <v>21448</v>
      </c>
      <c r="P48" s="7"/>
      <c r="Q48" s="2">
        <f t="shared" si="5"/>
        <v>1930.32</v>
      </c>
      <c r="R48" s="2">
        <f t="shared" si="6"/>
        <v>200</v>
      </c>
      <c r="S48" s="2">
        <f t="shared" si="7"/>
        <v>536.20000000000005</v>
      </c>
      <c r="T48" s="8">
        <f t="shared" si="8"/>
        <v>200</v>
      </c>
      <c r="U48" s="9">
        <f t="shared" si="9"/>
        <v>2866.52</v>
      </c>
      <c r="V48" s="10">
        <f t="shared" si="10"/>
        <v>9291</v>
      </c>
      <c r="W48" s="11">
        <f t="shared" si="11"/>
        <v>9290.48</v>
      </c>
      <c r="X48" s="12"/>
      <c r="Y48" s="12"/>
      <c r="Z48" s="13"/>
      <c r="AA48" s="3">
        <v>19</v>
      </c>
      <c r="AB48" s="14">
        <f t="shared" si="12"/>
        <v>2573.7599999999998</v>
      </c>
      <c r="AC48" s="117"/>
      <c r="AD48" s="16">
        <v>100</v>
      </c>
      <c r="AE48" s="2">
        <f t="shared" si="13"/>
        <v>536.20000000000005</v>
      </c>
      <c r="AF48" s="17">
        <v>200</v>
      </c>
      <c r="AG48" s="18">
        <f t="shared" si="14"/>
        <v>18581.48</v>
      </c>
      <c r="AH48" s="19">
        <f t="shared" si="15"/>
        <v>9290.74</v>
      </c>
      <c r="AI48" s="3">
        <v>19</v>
      </c>
      <c r="AJ48" s="28" t="s">
        <v>134</v>
      </c>
      <c r="AK48" s="25" t="s">
        <v>153</v>
      </c>
      <c r="AL48" s="7">
        <f t="shared" si="16"/>
        <v>0</v>
      </c>
      <c r="AM48" s="15">
        <f t="shared" si="17"/>
        <v>1930.32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1930.32</v>
      </c>
      <c r="AW48" s="6">
        <v>200</v>
      </c>
      <c r="AX48" s="6"/>
      <c r="AY48" s="6"/>
      <c r="AZ48" s="2">
        <f t="shared" si="19"/>
        <v>200</v>
      </c>
      <c r="BA48" s="2">
        <f t="shared" si="20"/>
        <v>536.20000000000005</v>
      </c>
      <c r="BB48" s="6"/>
      <c r="BC48" s="6"/>
      <c r="BD48" s="2">
        <v>100</v>
      </c>
      <c r="BE48" s="2">
        <v>100</v>
      </c>
      <c r="BF48" s="6"/>
      <c r="BG48" s="6"/>
      <c r="BH48" s="8">
        <f t="shared" si="21"/>
        <v>200</v>
      </c>
      <c r="BI48" s="22">
        <f t="shared" si="22"/>
        <v>2866.5199999999995</v>
      </c>
    </row>
    <row r="49" spans="1:61" s="23" customFormat="1" ht="23.1" customHeight="1" x14ac:dyDescent="0.35">
      <c r="A49" s="3"/>
      <c r="B49" s="28"/>
      <c r="C49" s="25" t="s">
        <v>159</v>
      </c>
      <c r="D49" s="2"/>
      <c r="E49" s="2"/>
      <c r="F49" s="2">
        <f t="shared" si="0"/>
        <v>0</v>
      </c>
      <c r="G49" s="2"/>
      <c r="H49" s="2"/>
      <c r="I49" s="2">
        <f t="shared" si="1"/>
        <v>0</v>
      </c>
      <c r="J49" s="2">
        <f t="shared" si="2"/>
        <v>0</v>
      </c>
      <c r="K49" s="111">
        <f t="shared" si="3"/>
        <v>0</v>
      </c>
      <c r="L49" s="6"/>
      <c r="M49" s="6"/>
      <c r="N49" s="6"/>
      <c r="O49" s="2">
        <f t="shared" si="4"/>
        <v>0</v>
      </c>
      <c r="P49" s="7"/>
      <c r="Q49" s="2">
        <f t="shared" si="5"/>
        <v>0</v>
      </c>
      <c r="R49" s="2">
        <f t="shared" si="6"/>
        <v>0</v>
      </c>
      <c r="S49" s="2">
        <f t="shared" si="7"/>
        <v>0</v>
      </c>
      <c r="T49" s="8">
        <f t="shared" si="8"/>
        <v>0</v>
      </c>
      <c r="U49" s="9">
        <f t="shared" si="9"/>
        <v>0</v>
      </c>
      <c r="V49" s="10">
        <f t="shared" si="10"/>
        <v>0</v>
      </c>
      <c r="W49" s="11">
        <f t="shared" si="11"/>
        <v>0</v>
      </c>
      <c r="X49" s="12"/>
      <c r="Y49" s="12"/>
      <c r="Z49" s="13"/>
      <c r="AA49" s="3"/>
      <c r="AB49" s="14">
        <f t="shared" si="12"/>
        <v>0</v>
      </c>
      <c r="AC49" s="117"/>
      <c r="AD49" s="33"/>
      <c r="AE49" s="2">
        <f t="shared" si="13"/>
        <v>0</v>
      </c>
      <c r="AF49" s="27"/>
      <c r="AG49" s="18">
        <f t="shared" si="14"/>
        <v>0</v>
      </c>
      <c r="AH49" s="19">
        <f t="shared" si="15"/>
        <v>0</v>
      </c>
      <c r="AI49" s="3"/>
      <c r="AJ49" s="28"/>
      <c r="AK49" s="25" t="s">
        <v>159</v>
      </c>
      <c r="AL49" s="7">
        <f t="shared" si="16"/>
        <v>0</v>
      </c>
      <c r="AM49" s="15">
        <f t="shared" si="17"/>
        <v>0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0</v>
      </c>
      <c r="AW49" s="6"/>
      <c r="AX49" s="6"/>
      <c r="AY49" s="6"/>
      <c r="AZ49" s="2">
        <f t="shared" si="19"/>
        <v>0</v>
      </c>
      <c r="BA49" s="2">
        <f t="shared" si="20"/>
        <v>0</v>
      </c>
      <c r="BB49" s="6"/>
      <c r="BC49" s="6"/>
      <c r="BD49" s="2"/>
      <c r="BE49" s="2"/>
      <c r="BF49" s="6"/>
      <c r="BG49" s="6"/>
      <c r="BH49" s="8">
        <f t="shared" si="21"/>
        <v>0</v>
      </c>
      <c r="BI49" s="22">
        <f t="shared" si="22"/>
        <v>0</v>
      </c>
    </row>
    <row r="50" spans="1:61" s="23" customFormat="1" ht="23.1" customHeight="1" x14ac:dyDescent="0.35">
      <c r="A50" s="3">
        <v>20</v>
      </c>
      <c r="B50" s="28" t="s">
        <v>135</v>
      </c>
      <c r="C50" s="25" t="s">
        <v>153</v>
      </c>
      <c r="D50" s="2">
        <v>17553</v>
      </c>
      <c r="E50" s="2">
        <v>702</v>
      </c>
      <c r="F50" s="2">
        <f t="shared" si="0"/>
        <v>18255</v>
      </c>
      <c r="G50" s="2">
        <v>702</v>
      </c>
      <c r="H50" s="2"/>
      <c r="I50" s="2">
        <f t="shared" si="1"/>
        <v>18957</v>
      </c>
      <c r="J50" s="2">
        <f t="shared" si="2"/>
        <v>18957</v>
      </c>
      <c r="K50" s="111">
        <f t="shared" si="3"/>
        <v>0</v>
      </c>
      <c r="L50" s="6">
        <v>0</v>
      </c>
      <c r="M50" s="6">
        <v>0</v>
      </c>
      <c r="N50" s="6">
        <v>0</v>
      </c>
      <c r="O50" s="2">
        <f t="shared" si="4"/>
        <v>18957</v>
      </c>
      <c r="P50" s="7"/>
      <c r="Q50" s="2">
        <f t="shared" si="5"/>
        <v>1706.1299999999999</v>
      </c>
      <c r="R50" s="2">
        <f t="shared" si="6"/>
        <v>200</v>
      </c>
      <c r="S50" s="2">
        <f t="shared" si="7"/>
        <v>473.92</v>
      </c>
      <c r="T50" s="8">
        <f t="shared" si="8"/>
        <v>213.28</v>
      </c>
      <c r="U50" s="9">
        <f t="shared" si="9"/>
        <v>2593.33</v>
      </c>
      <c r="V50" s="10">
        <f t="shared" si="10"/>
        <v>8182</v>
      </c>
      <c r="W50" s="11">
        <f t="shared" si="11"/>
        <v>8181.67</v>
      </c>
      <c r="X50" s="12"/>
      <c r="Y50" s="12"/>
      <c r="Z50" s="13"/>
      <c r="AA50" s="3">
        <v>20</v>
      </c>
      <c r="AB50" s="14">
        <f t="shared" si="12"/>
        <v>2274.8399999999997</v>
      </c>
      <c r="AC50" s="117"/>
      <c r="AD50" s="16">
        <v>100</v>
      </c>
      <c r="AE50" s="2">
        <f t="shared" si="13"/>
        <v>473.93</v>
      </c>
      <c r="AF50" s="17">
        <v>200</v>
      </c>
      <c r="AG50" s="18">
        <f t="shared" si="14"/>
        <v>16363.67</v>
      </c>
      <c r="AH50" s="19">
        <f t="shared" si="15"/>
        <v>8181.835</v>
      </c>
      <c r="AI50" s="3">
        <v>20</v>
      </c>
      <c r="AJ50" s="28" t="s">
        <v>135</v>
      </c>
      <c r="AK50" s="25" t="s">
        <v>153</v>
      </c>
      <c r="AL50" s="7">
        <f t="shared" si="16"/>
        <v>0</v>
      </c>
      <c r="AM50" s="15">
        <f t="shared" si="17"/>
        <v>1706.1299999999999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1706.1299999999999</v>
      </c>
      <c r="AW50" s="6">
        <v>200</v>
      </c>
      <c r="AX50" s="6"/>
      <c r="AY50" s="6"/>
      <c r="AZ50" s="2">
        <f t="shared" si="19"/>
        <v>200</v>
      </c>
      <c r="BA50" s="2">
        <f t="shared" si="20"/>
        <v>473.92</v>
      </c>
      <c r="BB50" s="6"/>
      <c r="BC50" s="6"/>
      <c r="BD50" s="2"/>
      <c r="BE50" s="2">
        <v>213.28</v>
      </c>
      <c r="BF50" s="6"/>
      <c r="BG50" s="6"/>
      <c r="BH50" s="8">
        <f t="shared" si="21"/>
        <v>213.28</v>
      </c>
      <c r="BI50" s="22">
        <f t="shared" si="22"/>
        <v>2593.33</v>
      </c>
    </row>
    <row r="51" spans="1:61" s="23" customFormat="1" ht="23.1" customHeight="1" x14ac:dyDescent="0.35">
      <c r="A51" s="3"/>
      <c r="B51" s="28"/>
      <c r="C51" s="25" t="s">
        <v>154</v>
      </c>
      <c r="D51" s="2"/>
      <c r="E51" s="2"/>
      <c r="F51" s="2">
        <f t="shared" si="0"/>
        <v>0</v>
      </c>
      <c r="G51" s="2"/>
      <c r="H51" s="2"/>
      <c r="I51" s="2">
        <f t="shared" si="1"/>
        <v>0</v>
      </c>
      <c r="J51" s="2">
        <f t="shared" si="2"/>
        <v>0</v>
      </c>
      <c r="K51" s="111">
        <f t="shared" si="3"/>
        <v>0</v>
      </c>
      <c r="L51" s="6"/>
      <c r="M51" s="6"/>
      <c r="N51" s="6"/>
      <c r="O51" s="2">
        <f t="shared" si="4"/>
        <v>0</v>
      </c>
      <c r="P51" s="7"/>
      <c r="Q51" s="2">
        <f t="shared" si="5"/>
        <v>0</v>
      </c>
      <c r="R51" s="2">
        <f t="shared" si="6"/>
        <v>0</v>
      </c>
      <c r="S51" s="2">
        <f t="shared" si="7"/>
        <v>0</v>
      </c>
      <c r="T51" s="8">
        <f t="shared" si="8"/>
        <v>0</v>
      </c>
      <c r="U51" s="9">
        <f t="shared" si="9"/>
        <v>0</v>
      </c>
      <c r="V51" s="10">
        <f t="shared" si="10"/>
        <v>0</v>
      </c>
      <c r="W51" s="11">
        <f t="shared" si="11"/>
        <v>0</v>
      </c>
      <c r="X51" s="12"/>
      <c r="Y51" s="12"/>
      <c r="Z51" s="13"/>
      <c r="AA51" s="3"/>
      <c r="AB51" s="14">
        <f t="shared" si="12"/>
        <v>0</v>
      </c>
      <c r="AC51" s="117"/>
      <c r="AD51" s="16"/>
      <c r="AE51" s="2">
        <f t="shared" si="13"/>
        <v>0</v>
      </c>
      <c r="AF51" s="27"/>
      <c r="AG51" s="18">
        <f t="shared" si="14"/>
        <v>0</v>
      </c>
      <c r="AH51" s="19">
        <f t="shared" si="15"/>
        <v>0</v>
      </c>
      <c r="AI51" s="3"/>
      <c r="AJ51" s="28"/>
      <c r="AK51" s="25" t="s">
        <v>154</v>
      </c>
      <c r="AL51" s="7">
        <f t="shared" si="16"/>
        <v>0</v>
      </c>
      <c r="AM51" s="15">
        <f t="shared" si="17"/>
        <v>0</v>
      </c>
      <c r="AN51" s="2"/>
      <c r="AO51" s="2"/>
      <c r="AP51" s="2"/>
      <c r="AQ51" s="2"/>
      <c r="AR51" s="2"/>
      <c r="AS51" s="2"/>
      <c r="AT51" s="2"/>
      <c r="AU51" s="2"/>
      <c r="AV51" s="2">
        <f t="shared" si="18"/>
        <v>0</v>
      </c>
      <c r="AW51" s="6"/>
      <c r="AX51" s="6"/>
      <c r="AY51" s="6"/>
      <c r="AZ51" s="2">
        <f t="shared" si="19"/>
        <v>0</v>
      </c>
      <c r="BA51" s="2">
        <f t="shared" si="20"/>
        <v>0</v>
      </c>
      <c r="BB51" s="6"/>
      <c r="BC51" s="6"/>
      <c r="BD51" s="2"/>
      <c r="BE51" s="2"/>
      <c r="BF51" s="6"/>
      <c r="BG51" s="6"/>
      <c r="BH51" s="8">
        <f t="shared" si="21"/>
        <v>0</v>
      </c>
      <c r="BI51" s="22">
        <f t="shared" si="22"/>
        <v>0</v>
      </c>
    </row>
    <row r="52" spans="1:61" s="23" customFormat="1" ht="23.1" customHeight="1" x14ac:dyDescent="0.35">
      <c r="A52" s="3">
        <v>21</v>
      </c>
      <c r="B52" s="28" t="s">
        <v>83</v>
      </c>
      <c r="C52" s="25" t="s">
        <v>84</v>
      </c>
      <c r="D52" s="2">
        <v>36619</v>
      </c>
      <c r="E52" s="2">
        <v>1794</v>
      </c>
      <c r="F52" s="2">
        <f t="shared" si="0"/>
        <v>38413</v>
      </c>
      <c r="G52" s="2">
        <v>1795</v>
      </c>
      <c r="H52" s="2">
        <v>0</v>
      </c>
      <c r="I52" s="2">
        <f t="shared" si="1"/>
        <v>40208</v>
      </c>
      <c r="J52" s="2">
        <f t="shared" si="2"/>
        <v>40208</v>
      </c>
      <c r="K52" s="111">
        <f t="shared" si="3"/>
        <v>0</v>
      </c>
      <c r="L52" s="6">
        <v>0</v>
      </c>
      <c r="M52" s="6">
        <v>0</v>
      </c>
      <c r="N52" s="6">
        <v>0</v>
      </c>
      <c r="O52" s="2">
        <f t="shared" si="4"/>
        <v>40208</v>
      </c>
      <c r="P52" s="7">
        <v>2285.15</v>
      </c>
      <c r="Q52" s="2">
        <f t="shared" si="5"/>
        <v>20613.25</v>
      </c>
      <c r="R52" s="2">
        <f t="shared" si="6"/>
        <v>200</v>
      </c>
      <c r="S52" s="2">
        <f t="shared" si="7"/>
        <v>1005.2</v>
      </c>
      <c r="T52" s="8">
        <f t="shared" si="8"/>
        <v>200</v>
      </c>
      <c r="U52" s="9">
        <f t="shared" si="9"/>
        <v>24303.599999999999</v>
      </c>
      <c r="V52" s="10">
        <f t="shared" si="10"/>
        <v>7952</v>
      </c>
      <c r="W52" s="11">
        <f t="shared" si="11"/>
        <v>7952.4000000000015</v>
      </c>
      <c r="X52" s="12"/>
      <c r="Y52" s="12"/>
      <c r="Z52" s="13">
        <f t="shared" ref="Z52" si="33">ROUND(V52+W52,2)</f>
        <v>15904.4</v>
      </c>
      <c r="AA52" s="3">
        <v>21</v>
      </c>
      <c r="AB52" s="14">
        <f t="shared" si="12"/>
        <v>4824.96</v>
      </c>
      <c r="AC52" s="15">
        <v>0</v>
      </c>
      <c r="AD52" s="16">
        <v>100</v>
      </c>
      <c r="AE52" s="2">
        <f t="shared" si="13"/>
        <v>1005.2</v>
      </c>
      <c r="AF52" s="17">
        <v>200</v>
      </c>
      <c r="AG52" s="18">
        <f t="shared" si="14"/>
        <v>15904.400000000001</v>
      </c>
      <c r="AH52" s="19">
        <f t="shared" si="15"/>
        <v>7952.2000000000007</v>
      </c>
      <c r="AI52" s="3">
        <v>21</v>
      </c>
      <c r="AJ52" s="28" t="s">
        <v>83</v>
      </c>
      <c r="AK52" s="25" t="s">
        <v>84</v>
      </c>
      <c r="AL52" s="7">
        <f t="shared" si="16"/>
        <v>2285.15</v>
      </c>
      <c r="AM52" s="15">
        <f t="shared" si="17"/>
        <v>3618.72</v>
      </c>
      <c r="AN52" s="2">
        <v>0</v>
      </c>
      <c r="AO52" s="2">
        <v>1000</v>
      </c>
      <c r="AP52" s="2">
        <v>9634.44</v>
      </c>
      <c r="AQ52" s="2">
        <v>0</v>
      </c>
      <c r="AR52" s="2">
        <v>0</v>
      </c>
      <c r="AS52" s="2">
        <v>5048.97</v>
      </c>
      <c r="AT52" s="2"/>
      <c r="AU52" s="2">
        <v>1311.12</v>
      </c>
      <c r="AV52" s="2">
        <f t="shared" si="18"/>
        <v>20613.25</v>
      </c>
      <c r="AW52" s="21">
        <v>200</v>
      </c>
      <c r="AX52" s="21"/>
      <c r="AY52" s="2">
        <v>0</v>
      </c>
      <c r="AZ52" s="2">
        <f t="shared" si="19"/>
        <v>200</v>
      </c>
      <c r="BA52" s="2">
        <f t="shared" si="20"/>
        <v>1005.2</v>
      </c>
      <c r="BB52" s="2">
        <v>0</v>
      </c>
      <c r="BC52" s="2">
        <v>0</v>
      </c>
      <c r="BD52" s="16">
        <v>100</v>
      </c>
      <c r="BE52" s="2">
        <v>100</v>
      </c>
      <c r="BF52" s="2">
        <v>0</v>
      </c>
      <c r="BG52" s="2">
        <v>0</v>
      </c>
      <c r="BH52" s="8">
        <f t="shared" si="21"/>
        <v>200</v>
      </c>
      <c r="BI52" s="22">
        <f t="shared" si="22"/>
        <v>24303.600000000002</v>
      </c>
    </row>
    <row r="53" spans="1:61" s="29" customFormat="1" ht="23.1" customHeight="1" x14ac:dyDescent="0.35">
      <c r="A53" s="30"/>
      <c r="B53" s="28"/>
      <c r="C53" s="25" t="s">
        <v>85</v>
      </c>
      <c r="D53" s="2"/>
      <c r="E53" s="2"/>
      <c r="F53" s="2">
        <f t="shared" si="0"/>
        <v>0</v>
      </c>
      <c r="G53" s="2"/>
      <c r="H53" s="2"/>
      <c r="I53" s="2">
        <f t="shared" si="1"/>
        <v>0</v>
      </c>
      <c r="J53" s="2">
        <f t="shared" si="2"/>
        <v>0</v>
      </c>
      <c r="K53" s="111">
        <f t="shared" si="3"/>
        <v>0</v>
      </c>
      <c r="L53" s="6"/>
      <c r="M53" s="6"/>
      <c r="N53" s="6"/>
      <c r="O53" s="2">
        <f t="shared" si="4"/>
        <v>0</v>
      </c>
      <c r="P53" s="7"/>
      <c r="Q53" s="2">
        <f t="shared" si="5"/>
        <v>0</v>
      </c>
      <c r="R53" s="2">
        <f t="shared" si="6"/>
        <v>0</v>
      </c>
      <c r="S53" s="2">
        <f t="shared" si="7"/>
        <v>0</v>
      </c>
      <c r="T53" s="8">
        <f t="shared" si="8"/>
        <v>0</v>
      </c>
      <c r="U53" s="9">
        <f t="shared" si="9"/>
        <v>0</v>
      </c>
      <c r="V53" s="10">
        <f t="shared" si="10"/>
        <v>0</v>
      </c>
      <c r="W53" s="11">
        <f t="shared" si="11"/>
        <v>0</v>
      </c>
      <c r="X53" s="12"/>
      <c r="Y53" s="12"/>
      <c r="Z53" s="13"/>
      <c r="AA53" s="30"/>
      <c r="AB53" s="14">
        <f t="shared" si="12"/>
        <v>0</v>
      </c>
      <c r="AC53" s="2"/>
      <c r="AD53" s="16"/>
      <c r="AE53" s="2">
        <f t="shared" si="13"/>
        <v>0</v>
      </c>
      <c r="AF53" s="27"/>
      <c r="AG53" s="18">
        <f t="shared" si="14"/>
        <v>0</v>
      </c>
      <c r="AH53" s="19">
        <f t="shared" si="15"/>
        <v>0</v>
      </c>
      <c r="AI53" s="30"/>
      <c r="AJ53" s="28"/>
      <c r="AK53" s="25" t="s">
        <v>85</v>
      </c>
      <c r="AL53" s="7">
        <f t="shared" si="16"/>
        <v>0</v>
      </c>
      <c r="AM53" s="15">
        <f t="shared" si="17"/>
        <v>0</v>
      </c>
      <c r="AN53" s="2"/>
      <c r="AO53" s="2"/>
      <c r="AP53" s="2"/>
      <c r="AQ53" s="2"/>
      <c r="AR53" s="2"/>
      <c r="AS53" s="2"/>
      <c r="AT53" s="2"/>
      <c r="AU53" s="2"/>
      <c r="AV53" s="2">
        <f t="shared" si="18"/>
        <v>0</v>
      </c>
      <c r="AW53" s="21"/>
      <c r="AX53" s="21"/>
      <c r="AY53" s="2"/>
      <c r="AZ53" s="2">
        <f t="shared" si="19"/>
        <v>0</v>
      </c>
      <c r="BA53" s="2">
        <f t="shared" si="20"/>
        <v>0</v>
      </c>
      <c r="BB53" s="2"/>
      <c r="BC53" s="2"/>
      <c r="BD53" s="2"/>
      <c r="BE53" s="2"/>
      <c r="BF53" s="2"/>
      <c r="BG53" s="2"/>
      <c r="BH53" s="8">
        <f t="shared" si="21"/>
        <v>0</v>
      </c>
      <c r="BI53" s="22">
        <f t="shared" si="22"/>
        <v>0</v>
      </c>
    </row>
    <row r="54" spans="1:61" s="23" customFormat="1" ht="23.1" customHeight="1" x14ac:dyDescent="0.35">
      <c r="A54" s="3">
        <v>22</v>
      </c>
      <c r="B54" s="4" t="s">
        <v>41</v>
      </c>
      <c r="C54" s="5" t="s">
        <v>42</v>
      </c>
      <c r="D54" s="2">
        <v>93043</v>
      </c>
      <c r="E54" s="2">
        <v>4187</v>
      </c>
      <c r="F54" s="2">
        <f t="shared" si="0"/>
        <v>97230</v>
      </c>
      <c r="G54" s="2">
        <v>4053</v>
      </c>
      <c r="H54" s="2">
        <v>0</v>
      </c>
      <c r="I54" s="2">
        <f t="shared" si="1"/>
        <v>101283</v>
      </c>
      <c r="J54" s="2">
        <f t="shared" si="2"/>
        <v>101283</v>
      </c>
      <c r="K54" s="111">
        <f>ROUND(J54/8/31/60*(N54+M54*60+L54*8*60),2)</f>
        <v>5166.25</v>
      </c>
      <c r="L54" s="6">
        <v>1</v>
      </c>
      <c r="M54" s="6">
        <v>4</v>
      </c>
      <c r="N54" s="6">
        <v>39</v>
      </c>
      <c r="O54" s="2">
        <f>J54-K54</f>
        <v>96116.75</v>
      </c>
      <c r="P54" s="7">
        <v>16587.009999999998</v>
      </c>
      <c r="Q54" s="2">
        <f t="shared" si="5"/>
        <v>20351.39</v>
      </c>
      <c r="R54" s="2">
        <f t="shared" si="6"/>
        <v>200</v>
      </c>
      <c r="S54" s="2">
        <f t="shared" si="7"/>
        <v>2532.0700000000002</v>
      </c>
      <c r="T54" s="8">
        <f t="shared" si="8"/>
        <v>100</v>
      </c>
      <c r="U54" s="9">
        <f t="shared" si="9"/>
        <v>39770.47</v>
      </c>
      <c r="V54" s="10">
        <f t="shared" si="10"/>
        <v>28173</v>
      </c>
      <c r="W54" s="11">
        <f t="shared" si="11"/>
        <v>28173.279999999999</v>
      </c>
      <c r="X54" s="12"/>
      <c r="Y54" s="12"/>
      <c r="Z54" s="13">
        <f t="shared" ref="Z54" si="34">ROUND(V54+W54,2)</f>
        <v>56346.28</v>
      </c>
      <c r="AA54" s="3">
        <v>22</v>
      </c>
      <c r="AB54" s="14">
        <f t="shared" si="12"/>
        <v>12153.96</v>
      </c>
      <c r="AC54" s="15">
        <v>0</v>
      </c>
      <c r="AD54" s="2">
        <v>100</v>
      </c>
      <c r="AE54" s="2">
        <f t="shared" si="13"/>
        <v>2532.0800000000004</v>
      </c>
      <c r="AF54" s="17">
        <v>200</v>
      </c>
      <c r="AG54" s="18">
        <f t="shared" si="14"/>
        <v>56346.28</v>
      </c>
      <c r="AH54" s="19">
        <f t="shared" si="15"/>
        <v>28173.14</v>
      </c>
      <c r="AI54" s="3">
        <v>22</v>
      </c>
      <c r="AJ54" s="4" t="s">
        <v>41</v>
      </c>
      <c r="AK54" s="5" t="s">
        <v>42</v>
      </c>
      <c r="AL54" s="7">
        <f t="shared" si="16"/>
        <v>16587.009999999998</v>
      </c>
      <c r="AM54" s="15">
        <f t="shared" si="17"/>
        <v>9115.4699999999993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8902.59</v>
      </c>
      <c r="AT54" s="2">
        <v>2333.33</v>
      </c>
      <c r="AU54" s="2">
        <v>0</v>
      </c>
      <c r="AV54" s="2">
        <f t="shared" si="18"/>
        <v>20351.39</v>
      </c>
      <c r="AW54" s="21">
        <v>200</v>
      </c>
      <c r="AX54" s="21"/>
      <c r="AY54" s="2">
        <v>0</v>
      </c>
      <c r="AZ54" s="2">
        <f t="shared" si="19"/>
        <v>200</v>
      </c>
      <c r="BA54" s="2">
        <f t="shared" si="20"/>
        <v>2532.0700000000002</v>
      </c>
      <c r="BB54" s="2"/>
      <c r="BC54" s="35"/>
      <c r="BD54" s="2">
        <v>0</v>
      </c>
      <c r="BE54" s="2">
        <v>100</v>
      </c>
      <c r="BF54" s="2">
        <v>0</v>
      </c>
      <c r="BG54" s="2">
        <v>0</v>
      </c>
      <c r="BH54" s="8">
        <f t="shared" si="21"/>
        <v>100</v>
      </c>
      <c r="BI54" s="22">
        <f t="shared" si="22"/>
        <v>39770.469999999994</v>
      </c>
    </row>
    <row r="55" spans="1:61" s="23" customFormat="1" ht="23.1" customHeight="1" x14ac:dyDescent="0.35">
      <c r="A55" s="3"/>
      <c r="B55" s="28"/>
      <c r="C55" s="25" t="s">
        <v>43</v>
      </c>
      <c r="D55" s="2"/>
      <c r="E55" s="2"/>
      <c r="F55" s="2">
        <f t="shared" si="0"/>
        <v>0</v>
      </c>
      <c r="G55" s="2"/>
      <c r="H55" s="2"/>
      <c r="I55" s="2">
        <f t="shared" si="1"/>
        <v>0</v>
      </c>
      <c r="J55" s="2">
        <f t="shared" si="2"/>
        <v>0</v>
      </c>
      <c r="K55" s="111">
        <f t="shared" si="3"/>
        <v>0</v>
      </c>
      <c r="L55" s="6"/>
      <c r="M55" s="6"/>
      <c r="N55" s="6"/>
      <c r="O55" s="2">
        <f t="shared" si="4"/>
        <v>0</v>
      </c>
      <c r="P55" s="7"/>
      <c r="Q55" s="2">
        <f t="shared" si="5"/>
        <v>0</v>
      </c>
      <c r="R55" s="2">
        <f t="shared" si="6"/>
        <v>0</v>
      </c>
      <c r="S55" s="2">
        <f t="shared" si="7"/>
        <v>0</v>
      </c>
      <c r="T55" s="8">
        <f t="shared" si="8"/>
        <v>0</v>
      </c>
      <c r="U55" s="9">
        <f t="shared" si="9"/>
        <v>0</v>
      </c>
      <c r="V55" s="10">
        <f t="shared" si="10"/>
        <v>0</v>
      </c>
      <c r="W55" s="11">
        <f t="shared" si="11"/>
        <v>0</v>
      </c>
      <c r="X55" s="12"/>
      <c r="Y55" s="12"/>
      <c r="Z55" s="13"/>
      <c r="AA55" s="3"/>
      <c r="AB55" s="14">
        <f t="shared" si="12"/>
        <v>0</v>
      </c>
      <c r="AC55" s="6"/>
      <c r="AD55" s="2">
        <f>J55*1%</f>
        <v>0</v>
      </c>
      <c r="AE55" s="2">
        <f t="shared" si="13"/>
        <v>0</v>
      </c>
      <c r="AF55" s="27"/>
      <c r="AG55" s="18">
        <f t="shared" si="14"/>
        <v>0</v>
      </c>
      <c r="AH55" s="19">
        <f t="shared" si="15"/>
        <v>0</v>
      </c>
      <c r="AI55" s="3"/>
      <c r="AJ55" s="28"/>
      <c r="AK55" s="25" t="s">
        <v>43</v>
      </c>
      <c r="AL55" s="7">
        <f t="shared" si="16"/>
        <v>0</v>
      </c>
      <c r="AM55" s="15">
        <f t="shared" si="17"/>
        <v>0</v>
      </c>
      <c r="AN55" s="2"/>
      <c r="AO55" s="2"/>
      <c r="AP55" s="2"/>
      <c r="AQ55" s="2"/>
      <c r="AR55" s="2"/>
      <c r="AS55" s="2"/>
      <c r="AT55" s="2"/>
      <c r="AU55" s="2"/>
      <c r="AV55" s="2">
        <f t="shared" si="18"/>
        <v>0</v>
      </c>
      <c r="AW55" s="2"/>
      <c r="AX55" s="2"/>
      <c r="AY55" s="2"/>
      <c r="AZ55" s="2">
        <f t="shared" si="19"/>
        <v>0</v>
      </c>
      <c r="BA55" s="2">
        <f t="shared" si="20"/>
        <v>0</v>
      </c>
      <c r="BB55" s="2"/>
      <c r="BC55" s="2"/>
      <c r="BD55" s="2"/>
      <c r="BE55" s="2"/>
      <c r="BF55" s="2"/>
      <c r="BG55" s="2"/>
      <c r="BH55" s="8">
        <f t="shared" si="21"/>
        <v>0</v>
      </c>
      <c r="BI55" s="22">
        <f t="shared" si="22"/>
        <v>0</v>
      </c>
    </row>
    <row r="56" spans="1:61" s="29" customFormat="1" ht="23.1" customHeight="1" x14ac:dyDescent="0.35">
      <c r="A56" s="3">
        <v>23</v>
      </c>
      <c r="B56" s="28" t="s">
        <v>44</v>
      </c>
      <c r="C56" s="25" t="s">
        <v>27</v>
      </c>
      <c r="D56" s="2">
        <v>13109</v>
      </c>
      <c r="E56" s="2">
        <v>524</v>
      </c>
      <c r="F56" s="2">
        <f t="shared" si="0"/>
        <v>13633</v>
      </c>
      <c r="G56" s="2">
        <v>530</v>
      </c>
      <c r="H56" s="2">
        <v>115</v>
      </c>
      <c r="I56" s="2">
        <f t="shared" si="1"/>
        <v>14163</v>
      </c>
      <c r="J56" s="2">
        <f>SUM(F56:H56)</f>
        <v>14278</v>
      </c>
      <c r="K56" s="111">
        <f t="shared" si="3"/>
        <v>0</v>
      </c>
      <c r="L56" s="6">
        <v>0</v>
      </c>
      <c r="M56" s="6">
        <v>0</v>
      </c>
      <c r="N56" s="6">
        <v>0</v>
      </c>
      <c r="O56" s="2">
        <f t="shared" si="4"/>
        <v>14278</v>
      </c>
      <c r="P56" s="7">
        <v>0</v>
      </c>
      <c r="Q56" s="2">
        <f t="shared" si="5"/>
        <v>1285.02</v>
      </c>
      <c r="R56" s="2">
        <f t="shared" si="6"/>
        <v>200</v>
      </c>
      <c r="S56" s="2">
        <f t="shared" si="7"/>
        <v>356.95</v>
      </c>
      <c r="T56" s="8">
        <f t="shared" si="8"/>
        <v>100</v>
      </c>
      <c r="U56" s="9">
        <f t="shared" si="9"/>
        <v>1941.97</v>
      </c>
      <c r="V56" s="10">
        <f t="shared" si="10"/>
        <v>6168</v>
      </c>
      <c r="W56" s="11">
        <f t="shared" si="11"/>
        <v>6168.0300000000007</v>
      </c>
      <c r="X56" s="12"/>
      <c r="Y56" s="12"/>
      <c r="Z56" s="13">
        <f t="shared" ref="Z56" si="35">ROUND(V56+W56,2)</f>
        <v>12336.03</v>
      </c>
      <c r="AA56" s="3">
        <v>23</v>
      </c>
      <c r="AB56" s="14">
        <f t="shared" si="12"/>
        <v>1713.36</v>
      </c>
      <c r="AC56" s="15">
        <v>0</v>
      </c>
      <c r="AD56" s="16">
        <v>100</v>
      </c>
      <c r="AE56" s="2">
        <f t="shared" si="13"/>
        <v>356.95</v>
      </c>
      <c r="AF56" s="17">
        <v>200</v>
      </c>
      <c r="AG56" s="18">
        <f t="shared" si="14"/>
        <v>12336.03</v>
      </c>
      <c r="AH56" s="19">
        <f t="shared" si="15"/>
        <v>6168.0150000000003</v>
      </c>
      <c r="AI56" s="3">
        <v>23</v>
      </c>
      <c r="AJ56" s="28" t="s">
        <v>44</v>
      </c>
      <c r="AK56" s="25" t="s">
        <v>27</v>
      </c>
      <c r="AL56" s="7">
        <f t="shared" si="16"/>
        <v>0</v>
      </c>
      <c r="AM56" s="15">
        <f t="shared" si="17"/>
        <v>1285.02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/>
      <c r="AU56" s="2">
        <v>0</v>
      </c>
      <c r="AV56" s="2">
        <f t="shared" si="18"/>
        <v>1285.02</v>
      </c>
      <c r="AW56" s="21">
        <v>200</v>
      </c>
      <c r="AX56" s="21"/>
      <c r="AY56" s="2">
        <v>0</v>
      </c>
      <c r="AZ56" s="2">
        <f t="shared" si="19"/>
        <v>200</v>
      </c>
      <c r="BA56" s="2">
        <f t="shared" si="20"/>
        <v>356.95</v>
      </c>
      <c r="BB56" s="2"/>
      <c r="BC56" s="2">
        <v>0</v>
      </c>
      <c r="BD56" s="2">
        <v>0</v>
      </c>
      <c r="BE56" s="2">
        <v>100</v>
      </c>
      <c r="BF56" s="2"/>
      <c r="BG56" s="2">
        <v>0</v>
      </c>
      <c r="BH56" s="8">
        <f t="shared" si="21"/>
        <v>100</v>
      </c>
      <c r="BI56" s="22">
        <f t="shared" si="22"/>
        <v>1941.97</v>
      </c>
    </row>
    <row r="57" spans="1:61" s="29" customFormat="1" ht="23.1" customHeight="1" x14ac:dyDescent="0.35">
      <c r="A57" s="3"/>
      <c r="B57" s="31"/>
      <c r="C57" s="32" t="s">
        <v>36</v>
      </c>
      <c r="D57" s="2"/>
      <c r="E57" s="2"/>
      <c r="F57" s="2">
        <f t="shared" si="0"/>
        <v>0</v>
      </c>
      <c r="G57" s="2"/>
      <c r="H57" s="26" t="s">
        <v>168</v>
      </c>
      <c r="I57" s="2">
        <f t="shared" si="1"/>
        <v>0</v>
      </c>
      <c r="J57" s="2">
        <f t="shared" si="2"/>
        <v>0</v>
      </c>
      <c r="K57" s="111">
        <f t="shared" si="3"/>
        <v>0</v>
      </c>
      <c r="L57" s="6"/>
      <c r="M57" s="6"/>
      <c r="N57" s="6"/>
      <c r="O57" s="2">
        <f t="shared" si="4"/>
        <v>0</v>
      </c>
      <c r="P57" s="7"/>
      <c r="Q57" s="2">
        <f t="shared" si="5"/>
        <v>0</v>
      </c>
      <c r="R57" s="2">
        <f t="shared" si="6"/>
        <v>0</v>
      </c>
      <c r="S57" s="2">
        <f t="shared" si="7"/>
        <v>0</v>
      </c>
      <c r="T57" s="8">
        <f t="shared" si="8"/>
        <v>0</v>
      </c>
      <c r="U57" s="9">
        <f t="shared" si="9"/>
        <v>0</v>
      </c>
      <c r="V57" s="10">
        <f t="shared" si="10"/>
        <v>0</v>
      </c>
      <c r="W57" s="11">
        <f t="shared" si="11"/>
        <v>0</v>
      </c>
      <c r="X57" s="12"/>
      <c r="Y57" s="12"/>
      <c r="Z57" s="13"/>
      <c r="AA57" s="3"/>
      <c r="AB57" s="14">
        <f t="shared" si="12"/>
        <v>0</v>
      </c>
      <c r="AC57" s="2"/>
      <c r="AD57" s="33"/>
      <c r="AE57" s="2">
        <f t="shared" si="13"/>
        <v>0</v>
      </c>
      <c r="AF57" s="27"/>
      <c r="AG57" s="18">
        <f t="shared" si="14"/>
        <v>0</v>
      </c>
      <c r="AH57" s="19">
        <f t="shared" si="15"/>
        <v>0</v>
      </c>
      <c r="AI57" s="3"/>
      <c r="AJ57" s="31"/>
      <c r="AK57" s="32" t="s">
        <v>36</v>
      </c>
      <c r="AL57" s="7">
        <f t="shared" si="16"/>
        <v>0</v>
      </c>
      <c r="AM57" s="15">
        <f t="shared" si="17"/>
        <v>0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0</v>
      </c>
      <c r="AW57" s="21"/>
      <c r="AX57" s="21"/>
      <c r="AY57" s="2"/>
      <c r="AZ57" s="2">
        <f t="shared" si="19"/>
        <v>0</v>
      </c>
      <c r="BA57" s="2">
        <f t="shared" si="20"/>
        <v>0</v>
      </c>
      <c r="BB57" s="2"/>
      <c r="BC57" s="2"/>
      <c r="BD57" s="2"/>
      <c r="BE57" s="2"/>
      <c r="BF57" s="2"/>
      <c r="BG57" s="2"/>
      <c r="BH57" s="8">
        <f t="shared" si="21"/>
        <v>0</v>
      </c>
      <c r="BI57" s="22">
        <f t="shared" si="22"/>
        <v>0</v>
      </c>
    </row>
    <row r="58" spans="1:61" s="29" customFormat="1" ht="23.1" customHeight="1" x14ac:dyDescent="0.35">
      <c r="A58" s="3">
        <v>24</v>
      </c>
      <c r="B58" s="31" t="s">
        <v>147</v>
      </c>
      <c r="C58" s="32" t="s">
        <v>153</v>
      </c>
      <c r="D58" s="2">
        <v>19744</v>
      </c>
      <c r="E58" s="2">
        <v>790</v>
      </c>
      <c r="F58" s="2">
        <f t="shared" si="0"/>
        <v>20534</v>
      </c>
      <c r="G58" s="2">
        <v>914</v>
      </c>
      <c r="H58" s="2"/>
      <c r="I58" s="2">
        <f t="shared" si="1"/>
        <v>21448</v>
      </c>
      <c r="J58" s="2">
        <f t="shared" si="2"/>
        <v>21448</v>
      </c>
      <c r="K58" s="111">
        <f t="shared" si="3"/>
        <v>0</v>
      </c>
      <c r="L58" s="6">
        <v>0</v>
      </c>
      <c r="M58" s="6">
        <v>0</v>
      </c>
      <c r="N58" s="6">
        <v>0</v>
      </c>
      <c r="O58" s="2">
        <f t="shared" si="4"/>
        <v>21448</v>
      </c>
      <c r="P58" s="7"/>
      <c r="Q58" s="2">
        <f t="shared" si="5"/>
        <v>1930.32</v>
      </c>
      <c r="R58" s="2">
        <f t="shared" si="6"/>
        <v>200</v>
      </c>
      <c r="S58" s="2">
        <f t="shared" si="7"/>
        <v>536.20000000000005</v>
      </c>
      <c r="T58" s="8">
        <f t="shared" si="8"/>
        <v>254.71</v>
      </c>
      <c r="U58" s="9">
        <f t="shared" si="9"/>
        <v>2921.23</v>
      </c>
      <c r="V58" s="10">
        <f t="shared" si="10"/>
        <v>9263</v>
      </c>
      <c r="W58" s="11">
        <f t="shared" si="11"/>
        <v>9263.77</v>
      </c>
      <c r="X58" s="12"/>
      <c r="Y58" s="12"/>
      <c r="Z58" s="13"/>
      <c r="AA58" s="3">
        <v>24</v>
      </c>
      <c r="AB58" s="14">
        <f t="shared" si="12"/>
        <v>2573.7599999999998</v>
      </c>
      <c r="AC58" s="15"/>
      <c r="AD58" s="16">
        <v>100</v>
      </c>
      <c r="AE58" s="2">
        <f t="shared" si="13"/>
        <v>536.20000000000005</v>
      </c>
      <c r="AF58" s="17">
        <v>200</v>
      </c>
      <c r="AG58" s="18">
        <f t="shared" si="14"/>
        <v>18526.77</v>
      </c>
      <c r="AH58" s="19">
        <f t="shared" si="15"/>
        <v>9263.3850000000002</v>
      </c>
      <c r="AI58" s="3">
        <v>24</v>
      </c>
      <c r="AJ58" s="31" t="s">
        <v>147</v>
      </c>
      <c r="AK58" s="32" t="s">
        <v>153</v>
      </c>
      <c r="AL58" s="7">
        <f t="shared" si="16"/>
        <v>0</v>
      </c>
      <c r="AM58" s="15">
        <f t="shared" si="17"/>
        <v>1930.32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1930.32</v>
      </c>
      <c r="AW58" s="21">
        <v>200</v>
      </c>
      <c r="AX58" s="21"/>
      <c r="AY58" s="2"/>
      <c r="AZ58" s="2">
        <f t="shared" si="19"/>
        <v>200</v>
      </c>
      <c r="BA58" s="2">
        <f t="shared" si="20"/>
        <v>536.20000000000005</v>
      </c>
      <c r="BB58" s="2"/>
      <c r="BC58" s="2"/>
      <c r="BD58" s="2"/>
      <c r="BE58" s="2">
        <v>254.71</v>
      </c>
      <c r="BF58" s="2"/>
      <c r="BG58" s="2"/>
      <c r="BH58" s="8">
        <f t="shared" si="21"/>
        <v>254.71</v>
      </c>
      <c r="BI58" s="22">
        <f t="shared" si="22"/>
        <v>2921.2299999999996</v>
      </c>
    </row>
    <row r="59" spans="1:61" s="29" customFormat="1" ht="23.1" customHeight="1" x14ac:dyDescent="0.35">
      <c r="A59" s="30"/>
      <c r="B59" s="31"/>
      <c r="C59" s="32" t="s">
        <v>159</v>
      </c>
      <c r="D59" s="2"/>
      <c r="E59" s="2"/>
      <c r="F59" s="2">
        <f t="shared" si="0"/>
        <v>0</v>
      </c>
      <c r="G59" s="2"/>
      <c r="H59" s="2"/>
      <c r="I59" s="2">
        <f t="shared" si="1"/>
        <v>0</v>
      </c>
      <c r="J59" s="2">
        <f t="shared" si="2"/>
        <v>0</v>
      </c>
      <c r="K59" s="111">
        <f t="shared" si="3"/>
        <v>0</v>
      </c>
      <c r="L59" s="6"/>
      <c r="M59" s="6"/>
      <c r="N59" s="6"/>
      <c r="O59" s="2">
        <f t="shared" si="4"/>
        <v>0</v>
      </c>
      <c r="P59" s="7"/>
      <c r="Q59" s="2">
        <f t="shared" si="5"/>
        <v>0</v>
      </c>
      <c r="R59" s="2">
        <f t="shared" si="6"/>
        <v>0</v>
      </c>
      <c r="S59" s="2">
        <f t="shared" si="7"/>
        <v>0</v>
      </c>
      <c r="T59" s="8">
        <f t="shared" si="8"/>
        <v>0</v>
      </c>
      <c r="U59" s="9">
        <f t="shared" si="9"/>
        <v>0</v>
      </c>
      <c r="V59" s="10">
        <f t="shared" si="10"/>
        <v>0</v>
      </c>
      <c r="W59" s="11">
        <f t="shared" si="11"/>
        <v>0</v>
      </c>
      <c r="X59" s="12"/>
      <c r="Y59" s="12"/>
      <c r="Z59" s="13"/>
      <c r="AA59" s="30"/>
      <c r="AB59" s="14">
        <f t="shared" si="12"/>
        <v>0</v>
      </c>
      <c r="AC59" s="15"/>
      <c r="AD59" s="16"/>
      <c r="AE59" s="2">
        <f t="shared" si="13"/>
        <v>0</v>
      </c>
      <c r="AF59" s="27"/>
      <c r="AG59" s="18">
        <f t="shared" si="14"/>
        <v>0</v>
      </c>
      <c r="AH59" s="19">
        <f t="shared" si="15"/>
        <v>0</v>
      </c>
      <c r="AI59" s="30"/>
      <c r="AJ59" s="31"/>
      <c r="AK59" s="32" t="s">
        <v>159</v>
      </c>
      <c r="AL59" s="7">
        <f t="shared" si="16"/>
        <v>0</v>
      </c>
      <c r="AM59" s="15">
        <f t="shared" si="17"/>
        <v>0</v>
      </c>
      <c r="AN59" s="2"/>
      <c r="AO59" s="2"/>
      <c r="AP59" s="2"/>
      <c r="AQ59" s="2"/>
      <c r="AR59" s="2"/>
      <c r="AS59" s="2"/>
      <c r="AT59" s="2"/>
      <c r="AU59" s="2"/>
      <c r="AV59" s="2">
        <f t="shared" si="18"/>
        <v>0</v>
      </c>
      <c r="AW59" s="21"/>
      <c r="AX59" s="21"/>
      <c r="AY59" s="2"/>
      <c r="AZ59" s="2">
        <f t="shared" si="19"/>
        <v>0</v>
      </c>
      <c r="BA59" s="2">
        <f t="shared" si="20"/>
        <v>0</v>
      </c>
      <c r="BB59" s="2"/>
      <c r="BC59" s="2"/>
      <c r="BD59" s="2"/>
      <c r="BE59" s="2"/>
      <c r="BF59" s="2"/>
      <c r="BG59" s="2"/>
      <c r="BH59" s="8">
        <f t="shared" si="21"/>
        <v>0</v>
      </c>
      <c r="BI59" s="22">
        <f t="shared" si="22"/>
        <v>0</v>
      </c>
    </row>
    <row r="60" spans="1:61" s="29" customFormat="1" ht="23.1" customHeight="1" x14ac:dyDescent="0.35">
      <c r="A60" s="3">
        <v>25</v>
      </c>
      <c r="B60" s="4" t="s">
        <v>45</v>
      </c>
      <c r="C60" s="25" t="s">
        <v>46</v>
      </c>
      <c r="D60" s="2">
        <v>14678</v>
      </c>
      <c r="E60" s="2">
        <v>587</v>
      </c>
      <c r="F60" s="2">
        <f t="shared" si="0"/>
        <v>15265</v>
      </c>
      <c r="G60" s="2">
        <v>587</v>
      </c>
      <c r="H60" s="2">
        <v>0</v>
      </c>
      <c r="I60" s="2">
        <f t="shared" si="1"/>
        <v>15852</v>
      </c>
      <c r="J60" s="2">
        <f t="shared" si="2"/>
        <v>15852</v>
      </c>
      <c r="K60" s="111">
        <f t="shared" si="3"/>
        <v>0</v>
      </c>
      <c r="L60" s="6">
        <v>0</v>
      </c>
      <c r="M60" s="6">
        <v>0</v>
      </c>
      <c r="N60" s="6">
        <v>0</v>
      </c>
      <c r="O60" s="2">
        <f t="shared" si="4"/>
        <v>15852</v>
      </c>
      <c r="P60" s="7">
        <v>0</v>
      </c>
      <c r="Q60" s="2">
        <f t="shared" si="5"/>
        <v>4968.8799999999992</v>
      </c>
      <c r="R60" s="2">
        <f t="shared" si="6"/>
        <v>200</v>
      </c>
      <c r="S60" s="2">
        <f t="shared" si="7"/>
        <v>396.3</v>
      </c>
      <c r="T60" s="8">
        <f t="shared" si="8"/>
        <v>200</v>
      </c>
      <c r="U60" s="9">
        <f t="shared" si="9"/>
        <v>5765.18</v>
      </c>
      <c r="V60" s="10">
        <f t="shared" si="10"/>
        <v>5043</v>
      </c>
      <c r="W60" s="11">
        <f t="shared" si="11"/>
        <v>5043.82</v>
      </c>
      <c r="X60" s="12"/>
      <c r="Y60" s="12"/>
      <c r="Z60" s="13">
        <f t="shared" ref="Z60" si="36">ROUND(V60+W60,2)</f>
        <v>10086.82</v>
      </c>
      <c r="AA60" s="3">
        <v>25</v>
      </c>
      <c r="AB60" s="14">
        <f t="shared" si="12"/>
        <v>1902.24</v>
      </c>
      <c r="AC60" s="15">
        <v>0</v>
      </c>
      <c r="AD60" s="16">
        <v>100</v>
      </c>
      <c r="AE60" s="2">
        <f t="shared" si="13"/>
        <v>396.3</v>
      </c>
      <c r="AF60" s="17">
        <v>200</v>
      </c>
      <c r="AG60" s="18">
        <f t="shared" si="14"/>
        <v>10086.82</v>
      </c>
      <c r="AH60" s="19">
        <f t="shared" si="15"/>
        <v>5043.41</v>
      </c>
      <c r="AI60" s="3">
        <v>25</v>
      </c>
      <c r="AJ60" s="4" t="s">
        <v>45</v>
      </c>
      <c r="AK60" s="25" t="s">
        <v>46</v>
      </c>
      <c r="AL60" s="7">
        <f t="shared" si="16"/>
        <v>0</v>
      </c>
      <c r="AM60" s="15">
        <f t="shared" si="17"/>
        <v>1426.6799999999998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3542.2</v>
      </c>
      <c r="AT60" s="2"/>
      <c r="AU60" s="2">
        <v>0</v>
      </c>
      <c r="AV60" s="2">
        <f t="shared" si="18"/>
        <v>4968.8799999999992</v>
      </c>
      <c r="AW60" s="21">
        <v>200</v>
      </c>
      <c r="AX60" s="21"/>
      <c r="AY60" s="2">
        <v>0</v>
      </c>
      <c r="AZ60" s="2">
        <f t="shared" si="19"/>
        <v>200</v>
      </c>
      <c r="BA60" s="2">
        <f t="shared" si="20"/>
        <v>396.3</v>
      </c>
      <c r="BB60" s="2"/>
      <c r="BC60" s="2">
        <v>0</v>
      </c>
      <c r="BD60" s="2">
        <v>100</v>
      </c>
      <c r="BE60" s="2">
        <v>100</v>
      </c>
      <c r="BF60" s="2"/>
      <c r="BG60" s="2">
        <v>0</v>
      </c>
      <c r="BH60" s="8">
        <f t="shared" si="21"/>
        <v>200</v>
      </c>
      <c r="BI60" s="22">
        <f t="shared" si="22"/>
        <v>5765.1799999999994</v>
      </c>
    </row>
    <row r="61" spans="1:61" s="29" customFormat="1" ht="23.1" customHeight="1" x14ac:dyDescent="0.35">
      <c r="A61" s="3"/>
      <c r="B61" s="31"/>
      <c r="C61" s="32"/>
      <c r="D61" s="2"/>
      <c r="E61" s="2"/>
      <c r="F61" s="2">
        <f t="shared" si="0"/>
        <v>0</v>
      </c>
      <c r="G61" s="2"/>
      <c r="H61" s="2"/>
      <c r="I61" s="2">
        <f t="shared" si="1"/>
        <v>0</v>
      </c>
      <c r="J61" s="2">
        <f t="shared" si="2"/>
        <v>0</v>
      </c>
      <c r="K61" s="111">
        <f t="shared" si="3"/>
        <v>0</v>
      </c>
      <c r="L61" s="6"/>
      <c r="M61" s="6"/>
      <c r="N61" s="6"/>
      <c r="O61" s="2">
        <f t="shared" si="4"/>
        <v>0</v>
      </c>
      <c r="P61" s="7"/>
      <c r="Q61" s="2">
        <f t="shared" si="5"/>
        <v>0</v>
      </c>
      <c r="R61" s="2">
        <f t="shared" si="6"/>
        <v>0</v>
      </c>
      <c r="S61" s="2">
        <f t="shared" si="7"/>
        <v>0</v>
      </c>
      <c r="T61" s="8">
        <f t="shared" si="8"/>
        <v>0</v>
      </c>
      <c r="U61" s="9">
        <f t="shared" si="9"/>
        <v>0</v>
      </c>
      <c r="V61" s="10">
        <f t="shared" si="10"/>
        <v>0</v>
      </c>
      <c r="W61" s="11">
        <f t="shared" si="11"/>
        <v>0</v>
      </c>
      <c r="X61" s="12"/>
      <c r="Y61" s="12"/>
      <c r="Z61" s="13"/>
      <c r="AA61" s="3"/>
      <c r="AB61" s="14">
        <f t="shared" si="12"/>
        <v>0</v>
      </c>
      <c r="AC61" s="2"/>
      <c r="AD61" s="16"/>
      <c r="AE61" s="2">
        <f t="shared" si="13"/>
        <v>0</v>
      </c>
      <c r="AF61" s="27"/>
      <c r="AG61" s="18">
        <f t="shared" si="14"/>
        <v>0</v>
      </c>
      <c r="AH61" s="19">
        <f t="shared" si="15"/>
        <v>0</v>
      </c>
      <c r="AI61" s="3"/>
      <c r="AJ61" s="31"/>
      <c r="AK61" s="32"/>
      <c r="AL61" s="7">
        <f t="shared" si="16"/>
        <v>0</v>
      </c>
      <c r="AM61" s="15">
        <f t="shared" si="17"/>
        <v>0</v>
      </c>
      <c r="AN61" s="2"/>
      <c r="AO61" s="2"/>
      <c r="AP61" s="2"/>
      <c r="AQ61" s="2"/>
      <c r="AR61" s="2"/>
      <c r="AS61" s="2"/>
      <c r="AT61" s="2"/>
      <c r="AU61" s="2"/>
      <c r="AV61" s="2">
        <f t="shared" si="18"/>
        <v>0</v>
      </c>
      <c r="AW61" s="21"/>
      <c r="AX61" s="21"/>
      <c r="AY61" s="2"/>
      <c r="AZ61" s="2">
        <f t="shared" si="19"/>
        <v>0</v>
      </c>
      <c r="BA61" s="2">
        <f t="shared" si="20"/>
        <v>0</v>
      </c>
      <c r="BB61" s="2"/>
      <c r="BC61" s="2"/>
      <c r="BD61" s="2"/>
      <c r="BE61" s="2"/>
      <c r="BF61" s="2"/>
      <c r="BG61" s="2"/>
      <c r="BH61" s="8">
        <f t="shared" si="21"/>
        <v>0</v>
      </c>
      <c r="BI61" s="22">
        <f t="shared" si="22"/>
        <v>0</v>
      </c>
    </row>
    <row r="62" spans="1:61" s="29" customFormat="1" ht="23.1" customHeight="1" x14ac:dyDescent="0.35">
      <c r="A62" s="3">
        <v>26</v>
      </c>
      <c r="B62" s="28" t="s">
        <v>47</v>
      </c>
      <c r="C62" s="25" t="s">
        <v>119</v>
      </c>
      <c r="D62" s="177">
        <v>27000</v>
      </c>
      <c r="E62" s="176">
        <v>1512</v>
      </c>
      <c r="F62" s="2">
        <f t="shared" si="0"/>
        <v>28512</v>
      </c>
      <c r="G62" s="176">
        <v>1512</v>
      </c>
      <c r="H62" s="2">
        <v>0</v>
      </c>
      <c r="I62" s="2">
        <f t="shared" si="1"/>
        <v>30024</v>
      </c>
      <c r="J62" s="2">
        <f t="shared" si="2"/>
        <v>30024</v>
      </c>
      <c r="K62" s="111">
        <f t="shared" si="3"/>
        <v>0</v>
      </c>
      <c r="L62" s="6">
        <v>0</v>
      </c>
      <c r="M62" s="6">
        <v>0</v>
      </c>
      <c r="N62" s="6">
        <v>0</v>
      </c>
      <c r="O62" s="2">
        <f t="shared" si="4"/>
        <v>30024</v>
      </c>
      <c r="P62" s="7">
        <v>830.69</v>
      </c>
      <c r="Q62" s="2">
        <f t="shared" si="5"/>
        <v>4003.72</v>
      </c>
      <c r="R62" s="2">
        <f t="shared" si="6"/>
        <v>200</v>
      </c>
      <c r="S62" s="2">
        <f t="shared" si="7"/>
        <v>750.6</v>
      </c>
      <c r="T62" s="8">
        <f t="shared" si="8"/>
        <v>19238.990000000002</v>
      </c>
      <c r="U62" s="9">
        <f t="shared" si="9"/>
        <v>25024</v>
      </c>
      <c r="V62" s="10">
        <f t="shared" si="10"/>
        <v>2500</v>
      </c>
      <c r="W62" s="11">
        <f t="shared" si="11"/>
        <v>2500</v>
      </c>
      <c r="X62" s="12"/>
      <c r="Y62" s="12"/>
      <c r="Z62" s="13">
        <f t="shared" ref="Z62" si="37">ROUND(V62+W62,2)</f>
        <v>5000</v>
      </c>
      <c r="AA62" s="3">
        <v>26</v>
      </c>
      <c r="AB62" s="14">
        <f t="shared" si="12"/>
        <v>3602.8799999999997</v>
      </c>
      <c r="AC62" s="15">
        <v>0</v>
      </c>
      <c r="AD62" s="2">
        <v>100</v>
      </c>
      <c r="AE62" s="2">
        <f t="shared" si="13"/>
        <v>750.6</v>
      </c>
      <c r="AF62" s="17">
        <v>200</v>
      </c>
      <c r="AG62" s="18">
        <f t="shared" si="14"/>
        <v>5000</v>
      </c>
      <c r="AH62" s="19">
        <f t="shared" si="15"/>
        <v>2500</v>
      </c>
      <c r="AI62" s="3">
        <v>26</v>
      </c>
      <c r="AJ62" s="28" t="s">
        <v>47</v>
      </c>
      <c r="AK62" s="25" t="s">
        <v>119</v>
      </c>
      <c r="AL62" s="7">
        <f t="shared" si="16"/>
        <v>830.69</v>
      </c>
      <c r="AM62" s="15">
        <f t="shared" si="17"/>
        <v>2702.16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1301.56</v>
      </c>
      <c r="AT62" s="2"/>
      <c r="AU62" s="26">
        <v>0</v>
      </c>
      <c r="AV62" s="2">
        <f t="shared" si="18"/>
        <v>4003.72</v>
      </c>
      <c r="AW62" s="21">
        <v>200</v>
      </c>
      <c r="AX62" s="21"/>
      <c r="AY62" s="2">
        <v>0</v>
      </c>
      <c r="AZ62" s="2">
        <f t="shared" si="19"/>
        <v>200</v>
      </c>
      <c r="BA62" s="2">
        <f t="shared" si="20"/>
        <v>750.6</v>
      </c>
      <c r="BB62" s="2"/>
      <c r="BC62" s="2">
        <v>19138.990000000002</v>
      </c>
      <c r="BD62" s="2">
        <v>0</v>
      </c>
      <c r="BE62" s="2">
        <v>100</v>
      </c>
      <c r="BF62" s="2"/>
      <c r="BG62" s="2">
        <v>0</v>
      </c>
      <c r="BH62" s="8">
        <f t="shared" si="21"/>
        <v>19238.990000000002</v>
      </c>
      <c r="BI62" s="22">
        <f t="shared" si="22"/>
        <v>25024</v>
      </c>
    </row>
    <row r="63" spans="1:61" s="29" customFormat="1" ht="23.1" customHeight="1" x14ac:dyDescent="0.35">
      <c r="A63" s="3"/>
      <c r="B63" s="31"/>
      <c r="C63" s="32" t="s">
        <v>28</v>
      </c>
      <c r="D63" s="2"/>
      <c r="E63" s="2"/>
      <c r="F63" s="2">
        <f t="shared" si="0"/>
        <v>0</v>
      </c>
      <c r="G63" s="2"/>
      <c r="H63" s="2"/>
      <c r="I63" s="2">
        <f t="shared" si="1"/>
        <v>0</v>
      </c>
      <c r="J63" s="2">
        <f t="shared" si="2"/>
        <v>0</v>
      </c>
      <c r="K63" s="111">
        <f t="shared" si="3"/>
        <v>0</v>
      </c>
      <c r="L63" s="6"/>
      <c r="M63" s="6"/>
      <c r="N63" s="6"/>
      <c r="O63" s="2">
        <f t="shared" si="4"/>
        <v>0</v>
      </c>
      <c r="P63" s="7"/>
      <c r="Q63" s="2">
        <f t="shared" si="5"/>
        <v>0</v>
      </c>
      <c r="R63" s="2">
        <f t="shared" si="6"/>
        <v>0</v>
      </c>
      <c r="S63" s="2">
        <f t="shared" si="7"/>
        <v>0</v>
      </c>
      <c r="T63" s="8"/>
      <c r="U63" s="9"/>
      <c r="V63" s="10"/>
      <c r="W63" s="11"/>
      <c r="X63" s="12"/>
      <c r="Y63" s="12"/>
      <c r="Z63" s="13"/>
      <c r="AA63" s="3"/>
      <c r="AB63" s="14">
        <f t="shared" si="12"/>
        <v>0</v>
      </c>
      <c r="AC63" s="2"/>
      <c r="AD63" s="2">
        <f>J63*1%</f>
        <v>0</v>
      </c>
      <c r="AE63" s="2">
        <f t="shared" si="13"/>
        <v>0</v>
      </c>
      <c r="AF63" s="27"/>
      <c r="AG63" s="18">
        <f t="shared" si="14"/>
        <v>0</v>
      </c>
      <c r="AH63" s="19">
        <f t="shared" si="15"/>
        <v>0</v>
      </c>
      <c r="AI63" s="3"/>
      <c r="AJ63" s="31"/>
      <c r="AK63" s="32" t="s">
        <v>28</v>
      </c>
      <c r="AL63" s="7">
        <f t="shared" si="16"/>
        <v>0</v>
      </c>
      <c r="AM63" s="15">
        <f t="shared" si="17"/>
        <v>0</v>
      </c>
      <c r="AN63" s="2"/>
      <c r="AO63" s="2"/>
      <c r="AP63" s="2"/>
      <c r="AQ63" s="2"/>
      <c r="AR63" s="2"/>
      <c r="AS63" s="2"/>
      <c r="AT63" s="2"/>
      <c r="AU63" s="2"/>
      <c r="AV63" s="2">
        <f t="shared" si="18"/>
        <v>0</v>
      </c>
      <c r="AW63" s="21"/>
      <c r="AX63" s="21"/>
      <c r="AY63" s="36"/>
      <c r="AZ63" s="2">
        <f t="shared" si="19"/>
        <v>0</v>
      </c>
      <c r="BA63" s="2">
        <f t="shared" si="20"/>
        <v>0</v>
      </c>
      <c r="BB63" s="2"/>
      <c r="BC63" s="2"/>
      <c r="BD63" s="2"/>
      <c r="BE63" s="2"/>
      <c r="BF63" s="2"/>
      <c r="BG63" s="2"/>
      <c r="BH63" s="8"/>
      <c r="BI63" s="22">
        <f t="shared" si="22"/>
        <v>0</v>
      </c>
    </row>
    <row r="64" spans="1:61" s="23" customFormat="1" ht="23.1" customHeight="1" x14ac:dyDescent="0.35">
      <c r="A64" s="3">
        <v>27</v>
      </c>
      <c r="B64" s="28" t="s">
        <v>121</v>
      </c>
      <c r="C64" s="25" t="s">
        <v>27</v>
      </c>
      <c r="D64" s="2">
        <v>22483</v>
      </c>
      <c r="E64" s="2">
        <v>1068</v>
      </c>
      <c r="F64" s="2">
        <f t="shared" si="0"/>
        <v>23551</v>
      </c>
      <c r="G64" s="2">
        <v>1007</v>
      </c>
      <c r="H64" s="2">
        <v>0</v>
      </c>
      <c r="I64" s="2">
        <f t="shared" si="1"/>
        <v>24558</v>
      </c>
      <c r="J64" s="2">
        <f t="shared" si="2"/>
        <v>24558</v>
      </c>
      <c r="K64" s="111">
        <f t="shared" si="3"/>
        <v>0</v>
      </c>
      <c r="L64" s="6">
        <v>0</v>
      </c>
      <c r="M64" s="6">
        <v>0</v>
      </c>
      <c r="N64" s="6">
        <v>0</v>
      </c>
      <c r="O64" s="2">
        <f t="shared" si="4"/>
        <v>24558</v>
      </c>
      <c r="P64" s="7">
        <v>105.07</v>
      </c>
      <c r="Q64" s="2">
        <f t="shared" si="5"/>
        <v>2210.2199999999998</v>
      </c>
      <c r="R64" s="2">
        <f t="shared" si="6"/>
        <v>200</v>
      </c>
      <c r="S64" s="2">
        <f t="shared" si="7"/>
        <v>613.95000000000005</v>
      </c>
      <c r="T64" s="8">
        <f t="shared" si="8"/>
        <v>6166.26</v>
      </c>
      <c r="U64" s="9">
        <f t="shared" si="9"/>
        <v>9295.5</v>
      </c>
      <c r="V64" s="10">
        <f t="shared" si="10"/>
        <v>7631</v>
      </c>
      <c r="W64" s="11">
        <f t="shared" si="11"/>
        <v>7631.5</v>
      </c>
      <c r="X64" s="12"/>
      <c r="Y64" s="12"/>
      <c r="Z64" s="13">
        <f t="shared" ref="Z64" si="38">ROUND(V64+W64,2)</f>
        <v>15262.5</v>
      </c>
      <c r="AA64" s="3">
        <v>27</v>
      </c>
      <c r="AB64" s="14">
        <f t="shared" si="12"/>
        <v>2946.96</v>
      </c>
      <c r="AC64" s="15">
        <v>0</v>
      </c>
      <c r="AD64" s="16">
        <v>100</v>
      </c>
      <c r="AE64" s="2">
        <f t="shared" si="13"/>
        <v>613.95000000000005</v>
      </c>
      <c r="AF64" s="17">
        <v>200</v>
      </c>
      <c r="AG64" s="18">
        <f t="shared" si="14"/>
        <v>15262.5</v>
      </c>
      <c r="AH64" s="19">
        <f t="shared" si="15"/>
        <v>7631.25</v>
      </c>
      <c r="AI64" s="3">
        <v>27</v>
      </c>
      <c r="AJ64" s="28" t="s">
        <v>121</v>
      </c>
      <c r="AK64" s="25" t="s">
        <v>27</v>
      </c>
      <c r="AL64" s="7">
        <f t="shared" si="16"/>
        <v>105.07</v>
      </c>
      <c r="AM64" s="15">
        <f t="shared" si="17"/>
        <v>2210.2199999999998</v>
      </c>
      <c r="AN64" s="2"/>
      <c r="AO64" s="2"/>
      <c r="AP64" s="2">
        <v>0</v>
      </c>
      <c r="AQ64" s="2">
        <v>0</v>
      </c>
      <c r="AR64" s="2">
        <v>0</v>
      </c>
      <c r="AS64" s="2">
        <v>0</v>
      </c>
      <c r="AT64" s="2"/>
      <c r="AU64" s="2">
        <v>0</v>
      </c>
      <c r="AV64" s="2">
        <f t="shared" si="18"/>
        <v>2210.2199999999998</v>
      </c>
      <c r="AW64" s="21">
        <v>200</v>
      </c>
      <c r="AX64" s="21"/>
      <c r="AY64" s="2">
        <v>0</v>
      </c>
      <c r="AZ64" s="2">
        <f t="shared" si="19"/>
        <v>200</v>
      </c>
      <c r="BA64" s="2">
        <f t="shared" si="20"/>
        <v>613.95000000000005</v>
      </c>
      <c r="BB64" s="26">
        <v>0</v>
      </c>
      <c r="BC64" s="2">
        <v>5966.26</v>
      </c>
      <c r="BD64" s="2">
        <v>100</v>
      </c>
      <c r="BE64" s="2">
        <v>100</v>
      </c>
      <c r="BF64" s="2"/>
      <c r="BG64" s="2">
        <v>0</v>
      </c>
      <c r="BH64" s="8">
        <f t="shared" si="21"/>
        <v>6166.26</v>
      </c>
      <c r="BI64" s="22">
        <f t="shared" si="22"/>
        <v>9295.5</v>
      </c>
    </row>
    <row r="65" spans="1:61" s="23" customFormat="1" ht="23.1" customHeight="1" x14ac:dyDescent="0.35">
      <c r="A65" s="30"/>
      <c r="B65" s="28" t="s">
        <v>120</v>
      </c>
      <c r="C65" s="25" t="s">
        <v>49</v>
      </c>
      <c r="D65" s="2"/>
      <c r="E65" s="2"/>
      <c r="F65" s="2">
        <f t="shared" si="0"/>
        <v>0</v>
      </c>
      <c r="G65" s="2"/>
      <c r="H65" s="2"/>
      <c r="I65" s="2">
        <f t="shared" si="1"/>
        <v>0</v>
      </c>
      <c r="J65" s="2">
        <f t="shared" si="2"/>
        <v>0</v>
      </c>
      <c r="K65" s="111">
        <f t="shared" si="3"/>
        <v>0</v>
      </c>
      <c r="L65" s="6"/>
      <c r="M65" s="6"/>
      <c r="N65" s="6"/>
      <c r="O65" s="2">
        <f t="shared" si="4"/>
        <v>0</v>
      </c>
      <c r="P65" s="7"/>
      <c r="Q65" s="2">
        <f t="shared" si="5"/>
        <v>0</v>
      </c>
      <c r="R65" s="2">
        <f t="shared" si="6"/>
        <v>0</v>
      </c>
      <c r="S65" s="2">
        <f t="shared" si="7"/>
        <v>0</v>
      </c>
      <c r="T65" s="8">
        <f t="shared" si="8"/>
        <v>0</v>
      </c>
      <c r="U65" s="9">
        <f t="shared" si="9"/>
        <v>0</v>
      </c>
      <c r="V65" s="10">
        <f t="shared" si="10"/>
        <v>0</v>
      </c>
      <c r="W65" s="11">
        <f t="shared" si="11"/>
        <v>0</v>
      </c>
      <c r="X65" s="12"/>
      <c r="Y65" s="12"/>
      <c r="Z65" s="13"/>
      <c r="AA65" s="30"/>
      <c r="AB65" s="14">
        <f t="shared" si="12"/>
        <v>0</v>
      </c>
      <c r="AC65" s="2"/>
      <c r="AD65" s="33"/>
      <c r="AE65" s="2">
        <f t="shared" si="13"/>
        <v>0</v>
      </c>
      <c r="AF65" s="27"/>
      <c r="AG65" s="18">
        <f t="shared" si="14"/>
        <v>0</v>
      </c>
      <c r="AH65" s="19">
        <f t="shared" si="15"/>
        <v>0</v>
      </c>
      <c r="AI65" s="30"/>
      <c r="AJ65" s="28" t="s">
        <v>120</v>
      </c>
      <c r="AK65" s="25" t="s">
        <v>49</v>
      </c>
      <c r="AL65" s="7">
        <f t="shared" si="16"/>
        <v>0</v>
      </c>
      <c r="AM65" s="15">
        <f t="shared" si="17"/>
        <v>0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0</v>
      </c>
      <c r="AW65" s="21"/>
      <c r="AX65" s="21"/>
      <c r="AY65" s="2"/>
      <c r="AZ65" s="2">
        <f t="shared" si="19"/>
        <v>0</v>
      </c>
      <c r="BA65" s="2">
        <f t="shared" si="20"/>
        <v>0</v>
      </c>
      <c r="BB65" s="26"/>
      <c r="BC65" s="2"/>
      <c r="BD65" s="2"/>
      <c r="BE65" s="2"/>
      <c r="BF65" s="2"/>
      <c r="BG65" s="2"/>
      <c r="BH65" s="8">
        <f t="shared" si="21"/>
        <v>0</v>
      </c>
      <c r="BI65" s="22">
        <f t="shared" si="22"/>
        <v>0</v>
      </c>
    </row>
    <row r="66" spans="1:61" s="23" customFormat="1" ht="23.1" customHeight="1" x14ac:dyDescent="0.35">
      <c r="A66" s="3">
        <v>28</v>
      </c>
      <c r="B66" s="28" t="s">
        <v>148</v>
      </c>
      <c r="C66" s="25" t="s">
        <v>160</v>
      </c>
      <c r="D66" s="2">
        <v>21211</v>
      </c>
      <c r="E66" s="2">
        <v>1008</v>
      </c>
      <c r="F66" s="2">
        <f t="shared" si="0"/>
        <v>22219</v>
      </c>
      <c r="G66" s="2">
        <v>1007</v>
      </c>
      <c r="H66" s="2"/>
      <c r="I66" s="2">
        <f t="shared" si="1"/>
        <v>23226</v>
      </c>
      <c r="J66" s="2">
        <f t="shared" si="2"/>
        <v>23226</v>
      </c>
      <c r="K66" s="111">
        <f t="shared" si="3"/>
        <v>0</v>
      </c>
      <c r="L66" s="6">
        <v>0</v>
      </c>
      <c r="M66" s="6">
        <v>0</v>
      </c>
      <c r="N66" s="6">
        <v>0</v>
      </c>
      <c r="O66" s="2">
        <f t="shared" si="4"/>
        <v>23226</v>
      </c>
      <c r="P66" s="7"/>
      <c r="Q66" s="2">
        <f t="shared" si="5"/>
        <v>2090.34</v>
      </c>
      <c r="R66" s="2">
        <f t="shared" si="6"/>
        <v>200</v>
      </c>
      <c r="S66" s="2">
        <f t="shared" si="7"/>
        <v>580.65</v>
      </c>
      <c r="T66" s="8">
        <f t="shared" si="8"/>
        <v>100</v>
      </c>
      <c r="U66" s="9">
        <f t="shared" si="9"/>
        <v>2970.99</v>
      </c>
      <c r="V66" s="10">
        <f t="shared" si="10"/>
        <v>10128</v>
      </c>
      <c r="W66" s="11">
        <f t="shared" si="11"/>
        <v>10127.010000000002</v>
      </c>
      <c r="X66" s="12"/>
      <c r="Y66" s="12"/>
      <c r="Z66" s="13"/>
      <c r="AA66" s="3">
        <v>28</v>
      </c>
      <c r="AB66" s="14">
        <f t="shared" si="12"/>
        <v>2787.12</v>
      </c>
      <c r="AC66" s="15"/>
      <c r="AD66" s="16">
        <v>100</v>
      </c>
      <c r="AE66" s="2">
        <f t="shared" si="13"/>
        <v>580.65</v>
      </c>
      <c r="AF66" s="17">
        <v>200</v>
      </c>
      <c r="AG66" s="18">
        <f t="shared" si="14"/>
        <v>20255.010000000002</v>
      </c>
      <c r="AH66" s="19">
        <f t="shared" si="15"/>
        <v>10127.505000000001</v>
      </c>
      <c r="AI66" s="3">
        <v>28</v>
      </c>
      <c r="AJ66" s="28" t="s">
        <v>148</v>
      </c>
      <c r="AK66" s="25" t="s">
        <v>160</v>
      </c>
      <c r="AL66" s="7">
        <f t="shared" si="16"/>
        <v>0</v>
      </c>
      <c r="AM66" s="15">
        <f t="shared" si="17"/>
        <v>2090.34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2090.34</v>
      </c>
      <c r="AW66" s="21">
        <v>200</v>
      </c>
      <c r="AX66" s="21"/>
      <c r="AY66" s="2"/>
      <c r="AZ66" s="2">
        <f t="shared" si="19"/>
        <v>200</v>
      </c>
      <c r="BA66" s="2">
        <f t="shared" si="20"/>
        <v>580.65</v>
      </c>
      <c r="BB66" s="26"/>
      <c r="BC66" s="2"/>
      <c r="BD66" s="2"/>
      <c r="BE66" s="2">
        <v>100</v>
      </c>
      <c r="BF66" s="2"/>
      <c r="BG66" s="2"/>
      <c r="BH66" s="8">
        <f t="shared" si="21"/>
        <v>100</v>
      </c>
      <c r="BI66" s="22">
        <f t="shared" si="22"/>
        <v>2970.9900000000002</v>
      </c>
    </row>
    <row r="67" spans="1:61" s="23" customFormat="1" ht="23.1" customHeight="1" x14ac:dyDescent="0.35">
      <c r="A67" s="3"/>
      <c r="B67" s="28"/>
      <c r="C67" s="25" t="s">
        <v>49</v>
      </c>
      <c r="D67" s="2"/>
      <c r="E67" s="2"/>
      <c r="F67" s="2">
        <f t="shared" si="0"/>
        <v>0</v>
      </c>
      <c r="G67" s="2"/>
      <c r="H67" s="2"/>
      <c r="I67" s="2">
        <f t="shared" si="1"/>
        <v>0</v>
      </c>
      <c r="J67" s="2">
        <f t="shared" si="2"/>
        <v>0</v>
      </c>
      <c r="K67" s="111">
        <f t="shared" si="3"/>
        <v>0</v>
      </c>
      <c r="L67" s="6"/>
      <c r="M67" s="6"/>
      <c r="N67" s="6"/>
      <c r="O67" s="2">
        <f t="shared" si="4"/>
        <v>0</v>
      </c>
      <c r="P67" s="7"/>
      <c r="Q67" s="2">
        <f t="shared" si="5"/>
        <v>0</v>
      </c>
      <c r="R67" s="2">
        <f t="shared" si="6"/>
        <v>0</v>
      </c>
      <c r="S67" s="2">
        <f t="shared" si="7"/>
        <v>0</v>
      </c>
      <c r="T67" s="8">
        <f t="shared" si="8"/>
        <v>0</v>
      </c>
      <c r="U67" s="9">
        <f t="shared" si="9"/>
        <v>0</v>
      </c>
      <c r="V67" s="10">
        <f t="shared" si="10"/>
        <v>0</v>
      </c>
      <c r="W67" s="11">
        <f t="shared" si="11"/>
        <v>0</v>
      </c>
      <c r="X67" s="12"/>
      <c r="Y67" s="12"/>
      <c r="Z67" s="13"/>
      <c r="AA67" s="3"/>
      <c r="AB67" s="14">
        <f t="shared" si="12"/>
        <v>0</v>
      </c>
      <c r="AC67" s="15"/>
      <c r="AD67" s="16"/>
      <c r="AE67" s="2">
        <f t="shared" si="13"/>
        <v>0</v>
      </c>
      <c r="AF67" s="27"/>
      <c r="AG67" s="18">
        <f t="shared" si="14"/>
        <v>0</v>
      </c>
      <c r="AH67" s="19">
        <f t="shared" si="15"/>
        <v>0</v>
      </c>
      <c r="AI67" s="3"/>
      <c r="AJ67" s="28"/>
      <c r="AK67" s="25" t="s">
        <v>49</v>
      </c>
      <c r="AL67" s="7">
        <f t="shared" si="16"/>
        <v>0</v>
      </c>
      <c r="AM67" s="15">
        <f t="shared" si="17"/>
        <v>0</v>
      </c>
      <c r="AN67" s="2"/>
      <c r="AO67" s="2"/>
      <c r="AP67" s="2"/>
      <c r="AQ67" s="2"/>
      <c r="AR67" s="2"/>
      <c r="AS67" s="2"/>
      <c r="AT67" s="2"/>
      <c r="AU67" s="2"/>
      <c r="AV67" s="2">
        <f t="shared" si="18"/>
        <v>0</v>
      </c>
      <c r="AW67" s="21"/>
      <c r="AX67" s="21"/>
      <c r="AY67" s="2"/>
      <c r="AZ67" s="2">
        <f t="shared" si="19"/>
        <v>0</v>
      </c>
      <c r="BA67" s="2">
        <f t="shared" si="20"/>
        <v>0</v>
      </c>
      <c r="BB67" s="26"/>
      <c r="BC67" s="2"/>
      <c r="BD67" s="2"/>
      <c r="BE67" s="2"/>
      <c r="BF67" s="2"/>
      <c r="BG67" s="2"/>
      <c r="BH67" s="8">
        <f t="shared" si="21"/>
        <v>0</v>
      </c>
      <c r="BI67" s="22">
        <f t="shared" si="22"/>
        <v>0</v>
      </c>
    </row>
    <row r="68" spans="1:61" s="29" customFormat="1" ht="23.1" customHeight="1" x14ac:dyDescent="0.35">
      <c r="A68" s="3">
        <v>29</v>
      </c>
      <c r="B68" s="28" t="s">
        <v>50</v>
      </c>
      <c r="C68" s="32" t="s">
        <v>27</v>
      </c>
      <c r="D68" s="2">
        <v>13780</v>
      </c>
      <c r="E68" s="2">
        <v>551</v>
      </c>
      <c r="F68" s="2">
        <f t="shared" si="0"/>
        <v>14331</v>
      </c>
      <c r="G68" s="2">
        <v>531</v>
      </c>
      <c r="H68" s="2">
        <v>0</v>
      </c>
      <c r="I68" s="2">
        <f t="shared" si="1"/>
        <v>14862</v>
      </c>
      <c r="J68" s="2">
        <f t="shared" si="2"/>
        <v>14862</v>
      </c>
      <c r="K68" s="111">
        <f t="shared" si="3"/>
        <v>0</v>
      </c>
      <c r="L68" s="6">
        <v>0</v>
      </c>
      <c r="M68" s="6">
        <v>0</v>
      </c>
      <c r="N68" s="6">
        <v>0</v>
      </c>
      <c r="O68" s="2">
        <f t="shared" si="4"/>
        <v>14862</v>
      </c>
      <c r="P68" s="7">
        <v>0</v>
      </c>
      <c r="Q68" s="2">
        <f t="shared" si="5"/>
        <v>4802.6000000000004</v>
      </c>
      <c r="R68" s="2">
        <f t="shared" si="6"/>
        <v>648.79999999999995</v>
      </c>
      <c r="S68" s="2">
        <f t="shared" si="7"/>
        <v>371.55</v>
      </c>
      <c r="T68" s="8">
        <f t="shared" si="8"/>
        <v>4039.05</v>
      </c>
      <c r="U68" s="9">
        <f t="shared" si="9"/>
        <v>9862</v>
      </c>
      <c r="V68" s="10">
        <f t="shared" si="10"/>
        <v>2500</v>
      </c>
      <c r="W68" s="11">
        <f t="shared" si="11"/>
        <v>2500</v>
      </c>
      <c r="X68" s="12"/>
      <c r="Y68" s="12"/>
      <c r="Z68" s="13">
        <f t="shared" ref="Z68" si="39">ROUND(V68+W68,2)</f>
        <v>5000</v>
      </c>
      <c r="AA68" s="3">
        <v>29</v>
      </c>
      <c r="AB68" s="14">
        <f t="shared" si="12"/>
        <v>1783.4399999999998</v>
      </c>
      <c r="AC68" s="15">
        <v>0</v>
      </c>
      <c r="AD68" s="16">
        <v>100</v>
      </c>
      <c r="AE68" s="2">
        <f t="shared" si="13"/>
        <v>371.55</v>
      </c>
      <c r="AF68" s="17">
        <v>200</v>
      </c>
      <c r="AG68" s="18">
        <f t="shared" si="14"/>
        <v>5000</v>
      </c>
      <c r="AH68" s="19">
        <f t="shared" si="15"/>
        <v>2500</v>
      </c>
      <c r="AI68" s="3">
        <v>29</v>
      </c>
      <c r="AJ68" s="28" t="s">
        <v>50</v>
      </c>
      <c r="AK68" s="32" t="s">
        <v>27</v>
      </c>
      <c r="AL68" s="7">
        <f t="shared" si="16"/>
        <v>0</v>
      </c>
      <c r="AM68" s="15">
        <f t="shared" si="17"/>
        <v>1337.58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2694.61</v>
      </c>
      <c r="AT68" s="2"/>
      <c r="AU68" s="2">
        <v>770.41</v>
      </c>
      <c r="AV68" s="2">
        <f t="shared" si="18"/>
        <v>4802.6000000000004</v>
      </c>
      <c r="AW68" s="21">
        <v>200</v>
      </c>
      <c r="AX68" s="21"/>
      <c r="AY68" s="2">
        <v>448.8</v>
      </c>
      <c r="AZ68" s="2">
        <f t="shared" si="19"/>
        <v>648.79999999999995</v>
      </c>
      <c r="BA68" s="2">
        <f t="shared" si="20"/>
        <v>371.55</v>
      </c>
      <c r="BB68" s="2">
        <v>0</v>
      </c>
      <c r="BC68" s="2">
        <v>3156.75</v>
      </c>
      <c r="BD68" s="2">
        <v>782.3</v>
      </c>
      <c r="BE68" s="2">
        <v>100</v>
      </c>
      <c r="BF68" s="2">
        <v>0</v>
      </c>
      <c r="BG68" s="2">
        <v>0</v>
      </c>
      <c r="BH68" s="8">
        <f t="shared" si="21"/>
        <v>4039.05</v>
      </c>
      <c r="BI68" s="22">
        <f t="shared" si="22"/>
        <v>9862</v>
      </c>
    </row>
    <row r="69" spans="1:61" s="29" customFormat="1" ht="23.1" customHeight="1" x14ac:dyDescent="0.35">
      <c r="A69" s="3"/>
      <c r="B69" s="28"/>
      <c r="C69" s="25" t="s">
        <v>36</v>
      </c>
      <c r="D69" s="2"/>
      <c r="E69" s="2"/>
      <c r="F69" s="2">
        <f t="shared" si="0"/>
        <v>0</v>
      </c>
      <c r="G69" s="2"/>
      <c r="H69" s="2"/>
      <c r="I69" s="2">
        <f t="shared" si="1"/>
        <v>0</v>
      </c>
      <c r="J69" s="2">
        <f t="shared" si="2"/>
        <v>0</v>
      </c>
      <c r="K69" s="111">
        <f t="shared" si="3"/>
        <v>0</v>
      </c>
      <c r="L69" s="6"/>
      <c r="M69" s="6"/>
      <c r="N69" s="6"/>
      <c r="O69" s="2">
        <f t="shared" si="4"/>
        <v>0</v>
      </c>
      <c r="P69" s="7"/>
      <c r="Q69" s="2">
        <f t="shared" si="5"/>
        <v>0</v>
      </c>
      <c r="R69" s="2">
        <f t="shared" si="6"/>
        <v>0</v>
      </c>
      <c r="S69" s="2">
        <f t="shared" si="7"/>
        <v>0</v>
      </c>
      <c r="T69" s="8">
        <f t="shared" si="8"/>
        <v>0</v>
      </c>
      <c r="U69" s="9">
        <f t="shared" si="9"/>
        <v>0</v>
      </c>
      <c r="V69" s="10">
        <f t="shared" si="10"/>
        <v>0</v>
      </c>
      <c r="W69" s="11">
        <f t="shared" si="11"/>
        <v>0</v>
      </c>
      <c r="X69" s="12"/>
      <c r="Y69" s="12"/>
      <c r="Z69" s="13"/>
      <c r="AA69" s="3"/>
      <c r="AB69" s="14">
        <f t="shared" si="12"/>
        <v>0</v>
      </c>
      <c r="AC69" s="2"/>
      <c r="AD69" s="16"/>
      <c r="AE69" s="2">
        <f t="shared" si="13"/>
        <v>0</v>
      </c>
      <c r="AF69" s="27"/>
      <c r="AG69" s="18">
        <f t="shared" si="14"/>
        <v>0</v>
      </c>
      <c r="AH69" s="19">
        <f t="shared" si="15"/>
        <v>0</v>
      </c>
      <c r="AI69" s="3"/>
      <c r="AJ69" s="28"/>
      <c r="AK69" s="25" t="s">
        <v>36</v>
      </c>
      <c r="AL69" s="7">
        <f t="shared" si="16"/>
        <v>0</v>
      </c>
      <c r="AM69" s="15">
        <f t="shared" si="17"/>
        <v>0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0</v>
      </c>
      <c r="AW69" s="21"/>
      <c r="AX69" s="21"/>
      <c r="AY69" s="2"/>
      <c r="AZ69" s="2">
        <f t="shared" si="19"/>
        <v>0</v>
      </c>
      <c r="BA69" s="2">
        <f t="shared" si="20"/>
        <v>0</v>
      </c>
      <c r="BB69" s="2"/>
      <c r="BC69" s="2"/>
      <c r="BD69" s="2"/>
      <c r="BE69" s="2"/>
      <c r="BF69" s="26"/>
      <c r="BG69" s="2"/>
      <c r="BH69" s="8">
        <f t="shared" si="21"/>
        <v>0</v>
      </c>
      <c r="BI69" s="22">
        <f t="shared" si="22"/>
        <v>0</v>
      </c>
    </row>
    <row r="70" spans="1:61" s="29" customFormat="1" ht="23.1" customHeight="1" x14ac:dyDescent="0.35">
      <c r="A70" s="3">
        <v>30</v>
      </c>
      <c r="B70" s="28" t="s">
        <v>149</v>
      </c>
      <c r="C70" s="25" t="s">
        <v>153</v>
      </c>
      <c r="D70" s="2">
        <v>17553</v>
      </c>
      <c r="E70" s="2">
        <v>702</v>
      </c>
      <c r="F70" s="2">
        <f t="shared" si="0"/>
        <v>18255</v>
      </c>
      <c r="G70" s="2">
        <v>702</v>
      </c>
      <c r="H70" s="2"/>
      <c r="I70" s="2">
        <f t="shared" si="1"/>
        <v>18957</v>
      </c>
      <c r="J70" s="2">
        <f t="shared" si="2"/>
        <v>18957</v>
      </c>
      <c r="K70" s="111">
        <f t="shared" si="3"/>
        <v>0</v>
      </c>
      <c r="L70" s="6">
        <v>0</v>
      </c>
      <c r="M70" s="6">
        <v>0</v>
      </c>
      <c r="N70" s="6">
        <v>0</v>
      </c>
      <c r="O70" s="2">
        <f t="shared" si="4"/>
        <v>18957</v>
      </c>
      <c r="P70" s="7"/>
      <c r="Q70" s="2">
        <f t="shared" si="5"/>
        <v>1706.1299999999999</v>
      </c>
      <c r="R70" s="2">
        <f t="shared" si="6"/>
        <v>200</v>
      </c>
      <c r="S70" s="2">
        <f t="shared" si="7"/>
        <v>473.92</v>
      </c>
      <c r="T70" s="8">
        <f t="shared" si="8"/>
        <v>213.28</v>
      </c>
      <c r="U70" s="9">
        <f t="shared" si="9"/>
        <v>2593.33</v>
      </c>
      <c r="V70" s="10">
        <f t="shared" si="10"/>
        <v>8182</v>
      </c>
      <c r="W70" s="11">
        <f t="shared" si="11"/>
        <v>8181.67</v>
      </c>
      <c r="X70" s="12"/>
      <c r="Y70" s="12"/>
      <c r="Z70" s="13"/>
      <c r="AA70" s="3">
        <v>30</v>
      </c>
      <c r="AB70" s="14">
        <f t="shared" si="12"/>
        <v>2274.8399999999997</v>
      </c>
      <c r="AC70" s="15"/>
      <c r="AD70" s="2">
        <v>100</v>
      </c>
      <c r="AE70" s="2">
        <f t="shared" si="13"/>
        <v>473.93</v>
      </c>
      <c r="AF70" s="17">
        <v>200</v>
      </c>
      <c r="AG70" s="18">
        <f t="shared" si="14"/>
        <v>16363.67</v>
      </c>
      <c r="AH70" s="19">
        <f t="shared" si="15"/>
        <v>8181.835</v>
      </c>
      <c r="AI70" s="3">
        <v>30</v>
      </c>
      <c r="AJ70" s="28" t="s">
        <v>149</v>
      </c>
      <c r="AK70" s="25" t="s">
        <v>153</v>
      </c>
      <c r="AL70" s="7">
        <f t="shared" si="16"/>
        <v>0</v>
      </c>
      <c r="AM70" s="15">
        <f t="shared" si="17"/>
        <v>1706.1299999999999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1706.1299999999999</v>
      </c>
      <c r="AW70" s="21">
        <v>200</v>
      </c>
      <c r="AX70" s="21"/>
      <c r="AY70" s="2"/>
      <c r="AZ70" s="2">
        <f t="shared" si="19"/>
        <v>200</v>
      </c>
      <c r="BA70" s="2">
        <f t="shared" si="20"/>
        <v>473.92</v>
      </c>
      <c r="BB70" s="2"/>
      <c r="BC70" s="2"/>
      <c r="BD70" s="2"/>
      <c r="BE70" s="2">
        <v>213.28</v>
      </c>
      <c r="BF70" s="26"/>
      <c r="BG70" s="2"/>
      <c r="BH70" s="8">
        <f t="shared" si="21"/>
        <v>213.28</v>
      </c>
      <c r="BI70" s="22">
        <f t="shared" si="22"/>
        <v>2593.33</v>
      </c>
    </row>
    <row r="71" spans="1:61" s="29" customFormat="1" ht="23.1" customHeight="1" x14ac:dyDescent="0.35">
      <c r="A71" s="30"/>
      <c r="B71" s="28"/>
      <c r="C71" s="25" t="s">
        <v>154</v>
      </c>
      <c r="D71" s="2"/>
      <c r="E71" s="2"/>
      <c r="F71" s="2">
        <f t="shared" si="0"/>
        <v>0</v>
      </c>
      <c r="G71" s="2"/>
      <c r="H71" s="2"/>
      <c r="I71" s="2">
        <f t="shared" si="1"/>
        <v>0</v>
      </c>
      <c r="J71" s="2">
        <f t="shared" si="2"/>
        <v>0</v>
      </c>
      <c r="K71" s="111">
        <f t="shared" si="3"/>
        <v>0</v>
      </c>
      <c r="L71" s="6"/>
      <c r="M71" s="6"/>
      <c r="N71" s="6"/>
      <c r="O71" s="2">
        <f t="shared" si="4"/>
        <v>0</v>
      </c>
      <c r="P71" s="7"/>
      <c r="Q71" s="2">
        <f t="shared" si="5"/>
        <v>0</v>
      </c>
      <c r="R71" s="2">
        <f t="shared" si="6"/>
        <v>0</v>
      </c>
      <c r="S71" s="2">
        <f t="shared" si="7"/>
        <v>0</v>
      </c>
      <c r="T71" s="8">
        <f t="shared" si="8"/>
        <v>0</v>
      </c>
      <c r="U71" s="9">
        <f t="shared" si="9"/>
        <v>0</v>
      </c>
      <c r="V71" s="10">
        <f t="shared" si="10"/>
        <v>0</v>
      </c>
      <c r="W71" s="11">
        <f t="shared" si="11"/>
        <v>0</v>
      </c>
      <c r="X71" s="12"/>
      <c r="Y71" s="12"/>
      <c r="Z71" s="13"/>
      <c r="AA71" s="30"/>
      <c r="AB71" s="14">
        <f t="shared" si="12"/>
        <v>0</v>
      </c>
      <c r="AC71" s="15"/>
      <c r="AD71" s="2">
        <f>J71*1%</f>
        <v>0</v>
      </c>
      <c r="AE71" s="2">
        <f t="shared" si="13"/>
        <v>0</v>
      </c>
      <c r="AF71" s="27"/>
      <c r="AG71" s="18">
        <f t="shared" si="14"/>
        <v>0</v>
      </c>
      <c r="AH71" s="19">
        <f t="shared" si="15"/>
        <v>0</v>
      </c>
      <c r="AI71" s="30"/>
      <c r="AJ71" s="28"/>
      <c r="AK71" s="25" t="s">
        <v>154</v>
      </c>
      <c r="AL71" s="7">
        <f t="shared" si="16"/>
        <v>0</v>
      </c>
      <c r="AM71" s="15">
        <f t="shared" si="17"/>
        <v>0</v>
      </c>
      <c r="AN71" s="2"/>
      <c r="AO71" s="2"/>
      <c r="AP71" s="2"/>
      <c r="AQ71" s="2"/>
      <c r="AR71" s="2"/>
      <c r="AS71" s="2"/>
      <c r="AT71" s="2"/>
      <c r="AU71" s="2"/>
      <c r="AV71" s="2">
        <f t="shared" si="18"/>
        <v>0</v>
      </c>
      <c r="AW71" s="21"/>
      <c r="AX71" s="21"/>
      <c r="AY71" s="2"/>
      <c r="AZ71" s="2">
        <f t="shared" si="19"/>
        <v>0</v>
      </c>
      <c r="BA71" s="2">
        <f t="shared" si="20"/>
        <v>0</v>
      </c>
      <c r="BB71" s="2"/>
      <c r="BC71" s="2"/>
      <c r="BD71" s="2"/>
      <c r="BE71" s="2"/>
      <c r="BF71" s="26"/>
      <c r="BG71" s="2"/>
      <c r="BH71" s="8">
        <f t="shared" si="21"/>
        <v>0</v>
      </c>
      <c r="BI71" s="22">
        <f t="shared" si="22"/>
        <v>0</v>
      </c>
    </row>
    <row r="72" spans="1:61" s="29" customFormat="1" ht="23.1" customHeight="1" x14ac:dyDescent="0.35">
      <c r="A72" s="3">
        <v>31</v>
      </c>
      <c r="B72" s="28" t="s">
        <v>150</v>
      </c>
      <c r="C72" s="25" t="s">
        <v>161</v>
      </c>
      <c r="D72" s="2">
        <v>27000</v>
      </c>
      <c r="E72" s="2">
        <v>1512</v>
      </c>
      <c r="F72" s="2">
        <f t="shared" si="0"/>
        <v>28512</v>
      </c>
      <c r="G72" s="2">
        <v>1692</v>
      </c>
      <c r="H72" s="2"/>
      <c r="I72" s="2">
        <f t="shared" si="1"/>
        <v>30204</v>
      </c>
      <c r="J72" s="2">
        <f t="shared" si="2"/>
        <v>30204</v>
      </c>
      <c r="K72" s="111">
        <f t="shared" si="3"/>
        <v>0</v>
      </c>
      <c r="L72" s="6">
        <v>0</v>
      </c>
      <c r="M72" s="6">
        <v>0</v>
      </c>
      <c r="N72" s="6">
        <v>0</v>
      </c>
      <c r="O72" s="2">
        <f t="shared" si="4"/>
        <v>30204</v>
      </c>
      <c r="P72" s="7">
        <v>830.69</v>
      </c>
      <c r="Q72" s="2">
        <f t="shared" si="5"/>
        <v>5240.33</v>
      </c>
      <c r="R72" s="2">
        <f t="shared" si="6"/>
        <v>200</v>
      </c>
      <c r="S72" s="2">
        <f t="shared" si="7"/>
        <v>755.1</v>
      </c>
      <c r="T72" s="8">
        <f t="shared" si="8"/>
        <v>238.05</v>
      </c>
      <c r="U72" s="9">
        <f t="shared" si="9"/>
        <v>7264.17</v>
      </c>
      <c r="V72" s="10">
        <f t="shared" si="10"/>
        <v>11470</v>
      </c>
      <c r="W72" s="11">
        <f t="shared" si="11"/>
        <v>11469.830000000002</v>
      </c>
      <c r="X72" s="12"/>
      <c r="Y72" s="12"/>
      <c r="Z72" s="13"/>
      <c r="AA72" s="3">
        <v>31</v>
      </c>
      <c r="AB72" s="14">
        <f t="shared" si="12"/>
        <v>3624.48</v>
      </c>
      <c r="AC72" s="15"/>
      <c r="AD72" s="16">
        <v>100</v>
      </c>
      <c r="AE72" s="2">
        <f t="shared" si="13"/>
        <v>755.1</v>
      </c>
      <c r="AF72" s="17">
        <v>200</v>
      </c>
      <c r="AG72" s="18">
        <f t="shared" si="14"/>
        <v>22939.83</v>
      </c>
      <c r="AH72" s="19">
        <f t="shared" si="15"/>
        <v>11469.915000000001</v>
      </c>
      <c r="AI72" s="3">
        <v>31</v>
      </c>
      <c r="AJ72" s="28" t="s">
        <v>150</v>
      </c>
      <c r="AK72" s="25" t="s">
        <v>161</v>
      </c>
      <c r="AL72" s="7">
        <f t="shared" si="16"/>
        <v>830.69</v>
      </c>
      <c r="AM72" s="15">
        <f t="shared" si="17"/>
        <v>2718.3599999999997</v>
      </c>
      <c r="AN72" s="2"/>
      <c r="AO72" s="2"/>
      <c r="AP72" s="2"/>
      <c r="AQ72" s="2"/>
      <c r="AR72" s="2"/>
      <c r="AS72" s="2">
        <v>916.41</v>
      </c>
      <c r="AT72" s="2">
        <v>950</v>
      </c>
      <c r="AU72" s="2">
        <v>655.56</v>
      </c>
      <c r="AV72" s="2">
        <f>SUM(AM72:AU72)</f>
        <v>5240.33</v>
      </c>
      <c r="AW72" s="21">
        <v>200</v>
      </c>
      <c r="AX72" s="21"/>
      <c r="AY72" s="2"/>
      <c r="AZ72" s="2">
        <f t="shared" si="19"/>
        <v>200</v>
      </c>
      <c r="BA72" s="2">
        <f t="shared" si="20"/>
        <v>755.1</v>
      </c>
      <c r="BB72" s="2"/>
      <c r="BC72" s="2"/>
      <c r="BD72" s="2"/>
      <c r="BE72" s="2">
        <v>238.05</v>
      </c>
      <c r="BF72" s="26"/>
      <c r="BG72" s="2"/>
      <c r="BH72" s="8">
        <f t="shared" si="21"/>
        <v>238.05</v>
      </c>
      <c r="BI72" s="22">
        <f t="shared" si="22"/>
        <v>7264.170000000001</v>
      </c>
    </row>
    <row r="73" spans="1:61" s="29" customFormat="1" ht="23.1" customHeight="1" x14ac:dyDescent="0.35">
      <c r="A73" s="3"/>
      <c r="B73" s="28"/>
      <c r="C73" s="25" t="s">
        <v>162</v>
      </c>
      <c r="D73" s="2"/>
      <c r="E73" s="2"/>
      <c r="F73" s="2">
        <f t="shared" si="0"/>
        <v>0</v>
      </c>
      <c r="G73" s="2"/>
      <c r="H73" s="2"/>
      <c r="I73" s="2">
        <f t="shared" si="1"/>
        <v>0</v>
      </c>
      <c r="J73" s="2">
        <f t="shared" si="2"/>
        <v>0</v>
      </c>
      <c r="K73" s="111">
        <f t="shared" si="3"/>
        <v>0</v>
      </c>
      <c r="L73" s="6"/>
      <c r="M73" s="6"/>
      <c r="N73" s="6"/>
      <c r="O73" s="2">
        <f t="shared" si="4"/>
        <v>0</v>
      </c>
      <c r="P73" s="7"/>
      <c r="Q73" s="2">
        <f t="shared" si="5"/>
        <v>0</v>
      </c>
      <c r="R73" s="2">
        <f t="shared" si="6"/>
        <v>0</v>
      </c>
      <c r="S73" s="2">
        <f t="shared" si="7"/>
        <v>0</v>
      </c>
      <c r="T73" s="8">
        <f t="shared" si="8"/>
        <v>0</v>
      </c>
      <c r="U73" s="9">
        <f t="shared" si="9"/>
        <v>0</v>
      </c>
      <c r="V73" s="10">
        <f t="shared" si="10"/>
        <v>0</v>
      </c>
      <c r="W73" s="11">
        <f t="shared" si="11"/>
        <v>0</v>
      </c>
      <c r="X73" s="12"/>
      <c r="Y73" s="12"/>
      <c r="Z73" s="13"/>
      <c r="AA73" s="3"/>
      <c r="AB73" s="14">
        <f t="shared" si="12"/>
        <v>0</v>
      </c>
      <c r="AC73" s="15"/>
      <c r="AD73" s="33"/>
      <c r="AE73" s="2">
        <f t="shared" si="13"/>
        <v>0</v>
      </c>
      <c r="AF73" s="27"/>
      <c r="AG73" s="18">
        <f t="shared" si="14"/>
        <v>0</v>
      </c>
      <c r="AH73" s="19">
        <f t="shared" si="15"/>
        <v>0</v>
      </c>
      <c r="AI73" s="3"/>
      <c r="AJ73" s="28"/>
      <c r="AK73" s="25" t="s">
        <v>162</v>
      </c>
      <c r="AL73" s="7">
        <f t="shared" si="16"/>
        <v>0</v>
      </c>
      <c r="AM73" s="15">
        <f t="shared" si="17"/>
        <v>0</v>
      </c>
      <c r="AN73" s="2"/>
      <c r="AO73" s="2"/>
      <c r="AP73" s="2"/>
      <c r="AQ73" s="2"/>
      <c r="AR73" s="2"/>
      <c r="AS73" s="2"/>
      <c r="AT73" s="2"/>
      <c r="AU73" s="2"/>
      <c r="AV73" s="2">
        <f t="shared" si="18"/>
        <v>0</v>
      </c>
      <c r="AW73" s="21"/>
      <c r="AX73" s="21"/>
      <c r="AY73" s="2"/>
      <c r="AZ73" s="2">
        <f t="shared" si="19"/>
        <v>0</v>
      </c>
      <c r="BA73" s="2">
        <f t="shared" si="20"/>
        <v>0</v>
      </c>
      <c r="BB73" s="2"/>
      <c r="BC73" s="2"/>
      <c r="BD73" s="2"/>
      <c r="BE73" s="2"/>
      <c r="BF73" s="26"/>
      <c r="BG73" s="2"/>
      <c r="BH73" s="8">
        <f t="shared" si="21"/>
        <v>0</v>
      </c>
      <c r="BI73" s="22">
        <f t="shared" si="22"/>
        <v>0</v>
      </c>
    </row>
    <row r="74" spans="1:61" s="29" customFormat="1" ht="23.1" customHeight="1" x14ac:dyDescent="0.35">
      <c r="A74" s="3">
        <v>32</v>
      </c>
      <c r="B74" s="28" t="s">
        <v>151</v>
      </c>
      <c r="C74" s="25" t="s">
        <v>156</v>
      </c>
      <c r="D74" s="2">
        <v>27000</v>
      </c>
      <c r="E74" s="2">
        <v>1512</v>
      </c>
      <c r="F74" s="2">
        <f t="shared" si="0"/>
        <v>28512</v>
      </c>
      <c r="G74" s="2">
        <v>1692</v>
      </c>
      <c r="H74" s="2"/>
      <c r="I74" s="2">
        <f t="shared" si="1"/>
        <v>30204</v>
      </c>
      <c r="J74" s="2">
        <f t="shared" si="2"/>
        <v>30204</v>
      </c>
      <c r="K74" s="111">
        <f t="shared" si="3"/>
        <v>0</v>
      </c>
      <c r="L74" s="6">
        <v>0</v>
      </c>
      <c r="M74" s="6">
        <v>0</v>
      </c>
      <c r="N74" s="6">
        <v>0</v>
      </c>
      <c r="O74" s="2">
        <f t="shared" si="4"/>
        <v>30204</v>
      </c>
      <c r="P74" s="7">
        <v>830.69</v>
      </c>
      <c r="Q74" s="2">
        <f t="shared" si="5"/>
        <v>2718.3599999999997</v>
      </c>
      <c r="R74" s="2">
        <f t="shared" si="6"/>
        <v>200</v>
      </c>
      <c r="S74" s="2">
        <f t="shared" si="7"/>
        <v>755.1</v>
      </c>
      <c r="T74" s="8">
        <f t="shared" si="8"/>
        <v>250.55</v>
      </c>
      <c r="U74" s="9">
        <f t="shared" si="9"/>
        <v>4754.7</v>
      </c>
      <c r="V74" s="10">
        <f t="shared" si="10"/>
        <v>12725</v>
      </c>
      <c r="W74" s="11">
        <f t="shared" si="11"/>
        <v>12724.3</v>
      </c>
      <c r="X74" s="12"/>
      <c r="Y74" s="12"/>
      <c r="Z74" s="13"/>
      <c r="AA74" s="3">
        <v>32</v>
      </c>
      <c r="AB74" s="14">
        <f t="shared" si="12"/>
        <v>3624.48</v>
      </c>
      <c r="AC74" s="15"/>
      <c r="AD74" s="16">
        <v>100</v>
      </c>
      <c r="AE74" s="2">
        <f t="shared" si="13"/>
        <v>755.1</v>
      </c>
      <c r="AF74" s="17">
        <v>200</v>
      </c>
      <c r="AG74" s="18">
        <f t="shared" si="14"/>
        <v>25449.3</v>
      </c>
      <c r="AH74" s="19">
        <f t="shared" si="15"/>
        <v>12724.65</v>
      </c>
      <c r="AI74" s="3">
        <v>32</v>
      </c>
      <c r="AJ74" s="28" t="s">
        <v>151</v>
      </c>
      <c r="AK74" s="25" t="s">
        <v>156</v>
      </c>
      <c r="AL74" s="7">
        <f t="shared" si="16"/>
        <v>830.69</v>
      </c>
      <c r="AM74" s="15">
        <f t="shared" si="17"/>
        <v>2718.3599999999997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2718.3599999999997</v>
      </c>
      <c r="AW74" s="21">
        <v>200</v>
      </c>
      <c r="AX74" s="21"/>
      <c r="AY74" s="2"/>
      <c r="AZ74" s="2">
        <f t="shared" si="19"/>
        <v>200</v>
      </c>
      <c r="BA74" s="2">
        <f t="shared" si="20"/>
        <v>755.1</v>
      </c>
      <c r="BB74" s="2"/>
      <c r="BC74" s="2"/>
      <c r="BD74" s="2"/>
      <c r="BE74" s="2">
        <v>250.55</v>
      </c>
      <c r="BF74" s="26"/>
      <c r="BG74" s="2"/>
      <c r="BH74" s="8">
        <f t="shared" si="21"/>
        <v>250.55</v>
      </c>
      <c r="BI74" s="22">
        <f t="shared" si="22"/>
        <v>4754.7</v>
      </c>
    </row>
    <row r="75" spans="1:61" s="29" customFormat="1" ht="23.1" customHeight="1" x14ac:dyDescent="0.35">
      <c r="A75" s="3"/>
      <c r="B75" s="28"/>
      <c r="C75" s="25" t="s">
        <v>163</v>
      </c>
      <c r="D75" s="2"/>
      <c r="E75" s="2"/>
      <c r="F75" s="2">
        <f t="shared" si="0"/>
        <v>0</v>
      </c>
      <c r="G75" s="2"/>
      <c r="H75" s="2"/>
      <c r="I75" s="2">
        <f t="shared" si="1"/>
        <v>0</v>
      </c>
      <c r="J75" s="2">
        <f t="shared" si="2"/>
        <v>0</v>
      </c>
      <c r="K75" s="111">
        <f t="shared" si="3"/>
        <v>0</v>
      </c>
      <c r="L75" s="6"/>
      <c r="M75" s="6"/>
      <c r="N75" s="6"/>
      <c r="O75" s="2">
        <f t="shared" si="4"/>
        <v>0</v>
      </c>
      <c r="P75" s="7"/>
      <c r="Q75" s="2">
        <f t="shared" si="5"/>
        <v>0</v>
      </c>
      <c r="R75" s="2">
        <f t="shared" si="6"/>
        <v>0</v>
      </c>
      <c r="S75" s="2">
        <f t="shared" si="7"/>
        <v>0</v>
      </c>
      <c r="T75" s="8">
        <f t="shared" si="8"/>
        <v>0</v>
      </c>
      <c r="U75" s="9">
        <f t="shared" si="9"/>
        <v>0</v>
      </c>
      <c r="V75" s="10">
        <f t="shared" si="10"/>
        <v>0</v>
      </c>
      <c r="W75" s="11">
        <f t="shared" si="11"/>
        <v>0</v>
      </c>
      <c r="X75" s="12"/>
      <c r="Y75" s="12"/>
      <c r="Z75" s="13"/>
      <c r="AA75" s="3"/>
      <c r="AB75" s="14">
        <f t="shared" si="12"/>
        <v>0</v>
      </c>
      <c r="AC75" s="15"/>
      <c r="AD75" s="16"/>
      <c r="AE75" s="2">
        <f t="shared" si="13"/>
        <v>0</v>
      </c>
      <c r="AF75" s="27"/>
      <c r="AG75" s="18">
        <f t="shared" si="14"/>
        <v>0</v>
      </c>
      <c r="AH75" s="19">
        <f t="shared" si="15"/>
        <v>0</v>
      </c>
      <c r="AI75" s="3"/>
      <c r="AJ75" s="28"/>
      <c r="AK75" s="25" t="s">
        <v>163</v>
      </c>
      <c r="AL75" s="7">
        <f t="shared" si="16"/>
        <v>0</v>
      </c>
      <c r="AM75" s="15">
        <f t="shared" si="17"/>
        <v>0</v>
      </c>
      <c r="AN75" s="2"/>
      <c r="AO75" s="2"/>
      <c r="AP75" s="2"/>
      <c r="AQ75" s="2"/>
      <c r="AR75" s="2"/>
      <c r="AS75" s="2"/>
      <c r="AT75" s="2"/>
      <c r="AU75" s="2"/>
      <c r="AV75" s="2">
        <f t="shared" si="18"/>
        <v>0</v>
      </c>
      <c r="AW75" s="21"/>
      <c r="AX75" s="21"/>
      <c r="AY75" s="2"/>
      <c r="AZ75" s="2">
        <f t="shared" si="19"/>
        <v>0</v>
      </c>
      <c r="BA75" s="2">
        <f t="shared" si="20"/>
        <v>0</v>
      </c>
      <c r="BB75" s="2"/>
      <c r="BC75" s="2"/>
      <c r="BD75" s="2"/>
      <c r="BE75" s="2"/>
      <c r="BF75" s="26"/>
      <c r="BG75" s="2"/>
      <c r="BH75" s="8">
        <f t="shared" si="21"/>
        <v>0</v>
      </c>
      <c r="BI75" s="22">
        <f t="shared" si="22"/>
        <v>0</v>
      </c>
    </row>
    <row r="76" spans="1:61" s="23" customFormat="1" ht="23.1" customHeight="1" x14ac:dyDescent="0.35">
      <c r="A76" s="3">
        <v>33</v>
      </c>
      <c r="B76" s="28" t="s">
        <v>129</v>
      </c>
      <c r="C76" s="25" t="s">
        <v>51</v>
      </c>
      <c r="D76" s="2">
        <v>131124</v>
      </c>
      <c r="E76" s="2">
        <v>5769</v>
      </c>
      <c r="F76" s="2">
        <f t="shared" si="0"/>
        <v>136893</v>
      </c>
      <c r="G76" s="2">
        <v>5770</v>
      </c>
      <c r="H76" s="2">
        <v>0</v>
      </c>
      <c r="I76" s="2">
        <f t="shared" si="1"/>
        <v>142663</v>
      </c>
      <c r="J76" s="2">
        <f t="shared" si="2"/>
        <v>142663</v>
      </c>
      <c r="K76" s="111">
        <f t="shared" si="3"/>
        <v>0</v>
      </c>
      <c r="L76" s="6">
        <v>0</v>
      </c>
      <c r="M76" s="6">
        <v>0</v>
      </c>
      <c r="N76" s="6">
        <v>0</v>
      </c>
      <c r="O76" s="2">
        <f t="shared" si="4"/>
        <v>142663</v>
      </c>
      <c r="P76" s="7">
        <v>27725.119999999999</v>
      </c>
      <c r="Q76" s="2">
        <f t="shared" si="5"/>
        <v>49824.81</v>
      </c>
      <c r="R76" s="2">
        <f t="shared" si="6"/>
        <v>200</v>
      </c>
      <c r="S76" s="2">
        <f t="shared" si="7"/>
        <v>3566.57</v>
      </c>
      <c r="T76" s="8">
        <f t="shared" si="8"/>
        <v>21104.53</v>
      </c>
      <c r="U76" s="9">
        <f t="shared" si="9"/>
        <v>102421.03</v>
      </c>
      <c r="V76" s="10">
        <f t="shared" si="10"/>
        <v>20121</v>
      </c>
      <c r="W76" s="11">
        <f t="shared" si="11"/>
        <v>20120.97</v>
      </c>
      <c r="X76" s="12"/>
      <c r="Y76" s="12"/>
      <c r="Z76" s="13">
        <f t="shared" ref="Z76" si="40">ROUND(V76+W76,2)</f>
        <v>40241.97</v>
      </c>
      <c r="AA76" s="3">
        <v>33</v>
      </c>
      <c r="AB76" s="14">
        <f t="shared" si="12"/>
        <v>17119.559999999998</v>
      </c>
      <c r="AC76" s="15">
        <v>0</v>
      </c>
      <c r="AD76" s="16">
        <v>100</v>
      </c>
      <c r="AE76" s="2">
        <f t="shared" si="13"/>
        <v>3566.5800000000004</v>
      </c>
      <c r="AF76" s="17">
        <v>200</v>
      </c>
      <c r="AG76" s="18">
        <f t="shared" si="14"/>
        <v>40241.97</v>
      </c>
      <c r="AH76" s="19">
        <f t="shared" si="15"/>
        <v>20120.985000000001</v>
      </c>
      <c r="AI76" s="3">
        <v>33</v>
      </c>
      <c r="AJ76" s="28" t="s">
        <v>129</v>
      </c>
      <c r="AK76" s="25" t="s">
        <v>51</v>
      </c>
      <c r="AL76" s="7">
        <f t="shared" si="16"/>
        <v>27725.119999999999</v>
      </c>
      <c r="AM76" s="15">
        <f t="shared" si="17"/>
        <v>12839.67</v>
      </c>
      <c r="AN76" s="2">
        <v>0</v>
      </c>
      <c r="AO76" s="2">
        <v>500</v>
      </c>
      <c r="AP76" s="2">
        <v>9634.44</v>
      </c>
      <c r="AQ76" s="2">
        <v>0</v>
      </c>
      <c r="AR76" s="2">
        <v>0</v>
      </c>
      <c r="AS76" s="2">
        <v>26850.7</v>
      </c>
      <c r="AT76" s="2"/>
      <c r="AU76" s="2">
        <v>0</v>
      </c>
      <c r="AV76" s="2">
        <f t="shared" si="18"/>
        <v>49824.81</v>
      </c>
      <c r="AW76" s="21">
        <v>200</v>
      </c>
      <c r="AX76" s="21"/>
      <c r="AY76" s="2">
        <v>0</v>
      </c>
      <c r="AZ76" s="2">
        <f t="shared" si="19"/>
        <v>200</v>
      </c>
      <c r="BA76" s="2">
        <f t="shared" si="20"/>
        <v>3566.57</v>
      </c>
      <c r="BB76" s="2">
        <v>0</v>
      </c>
      <c r="BC76" s="2">
        <v>20516.53</v>
      </c>
      <c r="BD76" s="2">
        <v>0</v>
      </c>
      <c r="BE76" s="2">
        <v>100</v>
      </c>
      <c r="BF76" s="2">
        <v>488</v>
      </c>
      <c r="BG76" s="2"/>
      <c r="BH76" s="8">
        <f t="shared" si="21"/>
        <v>21104.53</v>
      </c>
      <c r="BI76" s="22">
        <f t="shared" si="22"/>
        <v>102421.03</v>
      </c>
    </row>
    <row r="77" spans="1:61" s="29" customFormat="1" ht="23.1" customHeight="1" x14ac:dyDescent="0.35">
      <c r="A77" s="30"/>
      <c r="B77" s="28"/>
      <c r="C77" s="32" t="s">
        <v>130</v>
      </c>
      <c r="D77" s="2"/>
      <c r="E77" s="2"/>
      <c r="F77" s="2">
        <f t="shared" ref="F77:F124" si="41">SUM(D77:E77)</f>
        <v>0</v>
      </c>
      <c r="G77" s="2"/>
      <c r="H77" s="2"/>
      <c r="I77" s="2">
        <f t="shared" ref="I77:I124" si="42">SUM(F77+G77)</f>
        <v>0</v>
      </c>
      <c r="J77" s="2">
        <f t="shared" ref="J77:J125" si="43">I77</f>
        <v>0</v>
      </c>
      <c r="K77" s="111">
        <f t="shared" ref="K77:K125" si="44">ROUND(J77/8/31/60*(N77+M77*60+L77*8*60),2)</f>
        <v>0</v>
      </c>
      <c r="L77" s="6"/>
      <c r="M77" s="6"/>
      <c r="N77" s="6"/>
      <c r="O77" s="2">
        <f t="shared" ref="O77:O123" si="45">J77-K77</f>
        <v>0</v>
      </c>
      <c r="P77" s="7"/>
      <c r="Q77" s="2">
        <f t="shared" ref="Q77:Q125" si="46">SUM(AM77:AU77)</f>
        <v>0</v>
      </c>
      <c r="R77" s="2">
        <f t="shared" ref="R77:R125" si="47">SUM(AW77:AY77)</f>
        <v>0</v>
      </c>
      <c r="S77" s="2">
        <f t="shared" ref="S77:S125" si="48">BA77</f>
        <v>0</v>
      </c>
      <c r="T77" s="8">
        <f t="shared" ref="T77:T125" si="49">SUM(BB77:BG77)</f>
        <v>0</v>
      </c>
      <c r="U77" s="9">
        <f t="shared" ref="U77:U125" si="50">ROUND(P77+Q77+R77+S77+T77,2)</f>
        <v>0</v>
      </c>
      <c r="V77" s="10">
        <f t="shared" ref="V77:V125" si="51">ROUND(AH77,0)</f>
        <v>0</v>
      </c>
      <c r="W77" s="11">
        <f t="shared" ref="W77:W125" si="52">(AG77-V77)</f>
        <v>0</v>
      </c>
      <c r="X77" s="12"/>
      <c r="Y77" s="12"/>
      <c r="Z77" s="13"/>
      <c r="AA77" s="30"/>
      <c r="AB77" s="14">
        <f t="shared" ref="AB77:AB125" si="53">J77*12%</f>
        <v>0</v>
      </c>
      <c r="AC77" s="2"/>
      <c r="AD77" s="16"/>
      <c r="AE77" s="2">
        <f t="shared" ref="AE77:AE125" si="54">ROUNDUP(J77*5%/2,2)</f>
        <v>0</v>
      </c>
      <c r="AF77" s="27"/>
      <c r="AG77" s="18">
        <f t="shared" ref="AG77:AG125" si="55">+O77-U77</f>
        <v>0</v>
      </c>
      <c r="AH77" s="19">
        <f t="shared" ref="AH77:AH125" si="56">(+O77-U77)/2</f>
        <v>0</v>
      </c>
      <c r="AI77" s="30"/>
      <c r="AJ77" s="28"/>
      <c r="AK77" s="32" t="s">
        <v>130</v>
      </c>
      <c r="AL77" s="7">
        <f t="shared" ref="AL77:AL124" si="57">P77</f>
        <v>0</v>
      </c>
      <c r="AM77" s="15">
        <f t="shared" ref="AM77:AM125" si="58">J77*9%</f>
        <v>0</v>
      </c>
      <c r="AN77" s="2"/>
      <c r="AO77" s="2"/>
      <c r="AP77" s="2"/>
      <c r="AQ77" s="2"/>
      <c r="AR77" s="2"/>
      <c r="AS77" s="26"/>
      <c r="AT77" s="26"/>
      <c r="AU77" s="2"/>
      <c r="AV77" s="2">
        <f t="shared" ref="AV77:AV125" si="59">SUM(AM77:AU77)</f>
        <v>0</v>
      </c>
      <c r="AW77" s="21"/>
      <c r="AX77" s="21"/>
      <c r="AY77" s="2"/>
      <c r="AZ77" s="2">
        <f t="shared" ref="AZ77:AZ125" si="60">SUM(AW77:AY77)</f>
        <v>0</v>
      </c>
      <c r="BA77" s="2">
        <f t="shared" ref="BA77:BA125" si="61">ROUNDDOWN(J77*5%/2,2)</f>
        <v>0</v>
      </c>
      <c r="BB77" s="2"/>
      <c r="BC77" s="2"/>
      <c r="BD77" s="2"/>
      <c r="BE77" s="2"/>
      <c r="BF77" s="2"/>
      <c r="BG77" s="2"/>
      <c r="BH77" s="8">
        <f t="shared" ref="BH77:BH125" si="62">SUM(BB77:BG77)</f>
        <v>0</v>
      </c>
      <c r="BI77" s="22">
        <f t="shared" ref="BI77:BI125" si="63">AL77+AV77+AZ77+BA77+BH77</f>
        <v>0</v>
      </c>
    </row>
    <row r="78" spans="1:61" s="23" customFormat="1" ht="23.1" customHeight="1" x14ac:dyDescent="0.35">
      <c r="A78" s="3">
        <v>34</v>
      </c>
      <c r="B78" s="28" t="s">
        <v>52</v>
      </c>
      <c r="C78" s="25" t="s">
        <v>111</v>
      </c>
      <c r="D78" s="2">
        <v>36619</v>
      </c>
      <c r="E78" s="2">
        <v>1794</v>
      </c>
      <c r="F78" s="2">
        <f t="shared" si="41"/>
        <v>38413</v>
      </c>
      <c r="G78" s="2">
        <v>1795</v>
      </c>
      <c r="H78" s="2">
        <v>0</v>
      </c>
      <c r="I78" s="2">
        <f t="shared" si="42"/>
        <v>40208</v>
      </c>
      <c r="J78" s="2">
        <f t="shared" si="43"/>
        <v>40208</v>
      </c>
      <c r="K78" s="111">
        <f t="shared" si="44"/>
        <v>0</v>
      </c>
      <c r="L78" s="6">
        <v>0</v>
      </c>
      <c r="M78" s="6">
        <v>0</v>
      </c>
      <c r="N78" s="6">
        <v>0</v>
      </c>
      <c r="O78" s="2">
        <f t="shared" si="45"/>
        <v>40208</v>
      </c>
      <c r="P78" s="7">
        <v>2285.15</v>
      </c>
      <c r="Q78" s="2">
        <f t="shared" si="46"/>
        <v>5923.01</v>
      </c>
      <c r="R78" s="2">
        <f t="shared" si="47"/>
        <v>200</v>
      </c>
      <c r="S78" s="2">
        <f t="shared" si="48"/>
        <v>1005.2</v>
      </c>
      <c r="T78" s="8">
        <f t="shared" si="49"/>
        <v>17966.07</v>
      </c>
      <c r="U78" s="9">
        <f t="shared" si="50"/>
        <v>27379.43</v>
      </c>
      <c r="V78" s="10">
        <f t="shared" si="51"/>
        <v>6414</v>
      </c>
      <c r="W78" s="11">
        <f t="shared" si="52"/>
        <v>6414.57</v>
      </c>
      <c r="X78" s="12"/>
      <c r="Y78" s="12"/>
      <c r="Z78" s="13">
        <f t="shared" ref="Z78" si="64">ROUND(V78+W78,2)</f>
        <v>12828.57</v>
      </c>
      <c r="AA78" s="3">
        <v>34</v>
      </c>
      <c r="AB78" s="14">
        <f t="shared" si="53"/>
        <v>4824.96</v>
      </c>
      <c r="AC78" s="15">
        <v>0</v>
      </c>
      <c r="AD78" s="2">
        <v>100</v>
      </c>
      <c r="AE78" s="2">
        <f t="shared" si="54"/>
        <v>1005.2</v>
      </c>
      <c r="AF78" s="17">
        <v>200</v>
      </c>
      <c r="AG78" s="18">
        <f t="shared" si="55"/>
        <v>12828.57</v>
      </c>
      <c r="AH78" s="19">
        <f t="shared" si="56"/>
        <v>6414.2849999999999</v>
      </c>
      <c r="AI78" s="3">
        <v>34</v>
      </c>
      <c r="AJ78" s="28" t="s">
        <v>52</v>
      </c>
      <c r="AK78" s="25" t="s">
        <v>111</v>
      </c>
      <c r="AL78" s="7">
        <f t="shared" si="57"/>
        <v>2285.15</v>
      </c>
      <c r="AM78" s="15">
        <f t="shared" si="58"/>
        <v>3618.72</v>
      </c>
      <c r="AN78" s="2">
        <v>0</v>
      </c>
      <c r="AO78" s="2"/>
      <c r="AP78" s="2">
        <v>0</v>
      </c>
      <c r="AQ78" s="2">
        <v>0</v>
      </c>
      <c r="AR78" s="2">
        <v>0</v>
      </c>
      <c r="AS78" s="2">
        <v>2304.29</v>
      </c>
      <c r="AT78" s="2"/>
      <c r="AU78" s="2">
        <v>0</v>
      </c>
      <c r="AV78" s="2">
        <f t="shared" si="59"/>
        <v>5923.01</v>
      </c>
      <c r="AW78" s="21">
        <v>200</v>
      </c>
      <c r="AX78" s="21"/>
      <c r="AY78" s="2">
        <v>0</v>
      </c>
      <c r="AZ78" s="2">
        <f t="shared" si="60"/>
        <v>200</v>
      </c>
      <c r="BA78" s="2">
        <f t="shared" si="61"/>
        <v>1005.2</v>
      </c>
      <c r="BB78" s="2">
        <v>0</v>
      </c>
      <c r="BC78" s="2">
        <v>12191.07</v>
      </c>
      <c r="BD78" s="2">
        <v>5675</v>
      </c>
      <c r="BE78" s="2">
        <v>100</v>
      </c>
      <c r="BF78" s="2">
        <v>0</v>
      </c>
      <c r="BG78" s="2"/>
      <c r="BH78" s="8">
        <f t="shared" si="62"/>
        <v>17966.07</v>
      </c>
      <c r="BI78" s="22">
        <f t="shared" si="63"/>
        <v>27379.43</v>
      </c>
    </row>
    <row r="79" spans="1:61" s="29" customFormat="1" ht="23.1" customHeight="1" x14ac:dyDescent="0.35">
      <c r="A79" s="3"/>
      <c r="B79" s="28"/>
      <c r="C79" s="32"/>
      <c r="D79" s="2"/>
      <c r="E79" s="2"/>
      <c r="F79" s="2">
        <f t="shared" si="41"/>
        <v>0</v>
      </c>
      <c r="G79" s="2"/>
      <c r="H79" s="2"/>
      <c r="I79" s="2">
        <f t="shared" si="42"/>
        <v>0</v>
      </c>
      <c r="J79" s="2">
        <f t="shared" si="43"/>
        <v>0</v>
      </c>
      <c r="K79" s="111">
        <f t="shared" si="44"/>
        <v>0</v>
      </c>
      <c r="L79" s="6"/>
      <c r="M79" s="6"/>
      <c r="N79" s="6"/>
      <c r="O79" s="2">
        <f t="shared" si="45"/>
        <v>0</v>
      </c>
      <c r="P79" s="7"/>
      <c r="Q79" s="2">
        <f t="shared" si="46"/>
        <v>0</v>
      </c>
      <c r="R79" s="2">
        <f t="shared" si="47"/>
        <v>0</v>
      </c>
      <c r="S79" s="2">
        <f t="shared" si="48"/>
        <v>0</v>
      </c>
      <c r="T79" s="8">
        <f t="shared" si="49"/>
        <v>0</v>
      </c>
      <c r="U79" s="9">
        <f t="shared" si="50"/>
        <v>0</v>
      </c>
      <c r="V79" s="10">
        <f t="shared" si="51"/>
        <v>0</v>
      </c>
      <c r="W79" s="11">
        <f t="shared" si="52"/>
        <v>0</v>
      </c>
      <c r="X79" s="12"/>
      <c r="Y79" s="12"/>
      <c r="Z79" s="13"/>
      <c r="AA79" s="3"/>
      <c r="AB79" s="14">
        <f t="shared" si="53"/>
        <v>0</v>
      </c>
      <c r="AC79" s="2"/>
      <c r="AD79" s="2">
        <f>J79*1%</f>
        <v>0</v>
      </c>
      <c r="AE79" s="2">
        <f t="shared" si="54"/>
        <v>0</v>
      </c>
      <c r="AF79" s="27"/>
      <c r="AG79" s="18">
        <f t="shared" si="55"/>
        <v>0</v>
      </c>
      <c r="AH79" s="19">
        <f t="shared" si="56"/>
        <v>0</v>
      </c>
      <c r="AI79" s="3"/>
      <c r="AJ79" s="28"/>
      <c r="AK79" s="32"/>
      <c r="AL79" s="7">
        <f t="shared" si="57"/>
        <v>0</v>
      </c>
      <c r="AM79" s="15">
        <f t="shared" si="58"/>
        <v>0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0</v>
      </c>
      <c r="AW79" s="21"/>
      <c r="AX79" s="21"/>
      <c r="AY79" s="2"/>
      <c r="AZ79" s="2">
        <f t="shared" si="60"/>
        <v>0</v>
      </c>
      <c r="BA79" s="2">
        <f t="shared" si="61"/>
        <v>0</v>
      </c>
      <c r="BB79" s="2"/>
      <c r="BC79" s="2"/>
      <c r="BD79" s="2"/>
      <c r="BE79" s="2"/>
      <c r="BF79" s="2"/>
      <c r="BG79" s="2"/>
      <c r="BH79" s="8">
        <f t="shared" si="62"/>
        <v>0</v>
      </c>
      <c r="BI79" s="22">
        <f t="shared" si="63"/>
        <v>0</v>
      </c>
    </row>
    <row r="80" spans="1:61" s="29" customFormat="1" ht="23.1" customHeight="1" x14ac:dyDescent="0.35">
      <c r="A80" s="3">
        <v>35</v>
      </c>
      <c r="B80" s="28" t="s">
        <v>136</v>
      </c>
      <c r="C80" s="32" t="s">
        <v>164</v>
      </c>
      <c r="D80" s="2">
        <v>29165</v>
      </c>
      <c r="E80" s="2">
        <v>1540</v>
      </c>
      <c r="F80" s="2">
        <f t="shared" si="41"/>
        <v>30705</v>
      </c>
      <c r="G80" s="2">
        <v>1540</v>
      </c>
      <c r="H80" s="2"/>
      <c r="I80" s="2">
        <f t="shared" si="42"/>
        <v>32245</v>
      </c>
      <c r="J80" s="2">
        <f t="shared" si="43"/>
        <v>32245</v>
      </c>
      <c r="K80" s="111">
        <f t="shared" si="44"/>
        <v>0</v>
      </c>
      <c r="L80" s="6">
        <v>0</v>
      </c>
      <c r="M80" s="6">
        <v>0</v>
      </c>
      <c r="N80" s="6">
        <v>0</v>
      </c>
      <c r="O80" s="2">
        <f t="shared" si="45"/>
        <v>32245</v>
      </c>
      <c r="P80" s="7">
        <v>1125.52</v>
      </c>
      <c r="Q80" s="2">
        <f t="shared" si="46"/>
        <v>2902.0499999999997</v>
      </c>
      <c r="R80" s="2">
        <f t="shared" si="47"/>
        <v>200</v>
      </c>
      <c r="S80" s="2">
        <f t="shared" si="48"/>
        <v>806.12</v>
      </c>
      <c r="T80" s="8">
        <f t="shared" si="49"/>
        <v>213.28</v>
      </c>
      <c r="U80" s="9">
        <f t="shared" si="50"/>
        <v>5246.97</v>
      </c>
      <c r="V80" s="10">
        <f t="shared" si="51"/>
        <v>13499</v>
      </c>
      <c r="W80" s="11">
        <f t="shared" si="52"/>
        <v>13499.029999999999</v>
      </c>
      <c r="X80" s="12"/>
      <c r="Y80" s="12"/>
      <c r="Z80" s="13"/>
      <c r="AA80" s="3">
        <v>35</v>
      </c>
      <c r="AB80" s="14">
        <f t="shared" si="53"/>
        <v>3869.3999999999996</v>
      </c>
      <c r="AC80" s="15"/>
      <c r="AD80" s="16">
        <v>100</v>
      </c>
      <c r="AE80" s="2">
        <f t="shared" si="54"/>
        <v>806.13</v>
      </c>
      <c r="AF80" s="17">
        <v>200</v>
      </c>
      <c r="AG80" s="18">
        <f t="shared" si="55"/>
        <v>26998.03</v>
      </c>
      <c r="AH80" s="19">
        <f t="shared" si="56"/>
        <v>13499.014999999999</v>
      </c>
      <c r="AI80" s="3">
        <v>35</v>
      </c>
      <c r="AJ80" s="28" t="s">
        <v>136</v>
      </c>
      <c r="AK80" s="32" t="s">
        <v>164</v>
      </c>
      <c r="AL80" s="7">
        <f t="shared" si="57"/>
        <v>1125.52</v>
      </c>
      <c r="AM80" s="15">
        <f t="shared" si="58"/>
        <v>2902.0499999999997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2902.0499999999997</v>
      </c>
      <c r="AW80" s="21">
        <v>200</v>
      </c>
      <c r="AX80" s="21"/>
      <c r="AY80" s="2"/>
      <c r="AZ80" s="2">
        <f t="shared" si="60"/>
        <v>200</v>
      </c>
      <c r="BA80" s="2">
        <f t="shared" si="61"/>
        <v>806.12</v>
      </c>
      <c r="BB80" s="2"/>
      <c r="BC80" s="2"/>
      <c r="BD80" s="2"/>
      <c r="BE80" s="2">
        <v>213.28</v>
      </c>
      <c r="BF80" s="2"/>
      <c r="BG80" s="2"/>
      <c r="BH80" s="8">
        <f t="shared" si="62"/>
        <v>213.28</v>
      </c>
      <c r="BI80" s="22">
        <f t="shared" si="63"/>
        <v>5246.9699999999993</v>
      </c>
    </row>
    <row r="81" spans="1:61" s="29" customFormat="1" ht="23.1" customHeight="1" x14ac:dyDescent="0.35">
      <c r="A81" s="3"/>
      <c r="B81" s="28"/>
      <c r="C81" s="32" t="s">
        <v>165</v>
      </c>
      <c r="D81" s="2"/>
      <c r="E81" s="2"/>
      <c r="F81" s="2">
        <f t="shared" si="41"/>
        <v>0</v>
      </c>
      <c r="G81" s="2"/>
      <c r="H81" s="2"/>
      <c r="I81" s="2">
        <f t="shared" si="42"/>
        <v>0</v>
      </c>
      <c r="J81" s="2">
        <f t="shared" si="43"/>
        <v>0</v>
      </c>
      <c r="K81" s="111">
        <f t="shared" si="44"/>
        <v>0</v>
      </c>
      <c r="L81" s="6"/>
      <c r="M81" s="6"/>
      <c r="N81" s="6"/>
      <c r="O81" s="2">
        <f t="shared" si="45"/>
        <v>0</v>
      </c>
      <c r="P81" s="7"/>
      <c r="Q81" s="2">
        <f t="shared" si="46"/>
        <v>0</v>
      </c>
      <c r="R81" s="2">
        <f t="shared" si="47"/>
        <v>0</v>
      </c>
      <c r="S81" s="2">
        <f t="shared" si="48"/>
        <v>0</v>
      </c>
      <c r="T81" s="8">
        <f t="shared" si="49"/>
        <v>0</v>
      </c>
      <c r="U81" s="9">
        <f t="shared" si="50"/>
        <v>0</v>
      </c>
      <c r="V81" s="10">
        <f t="shared" si="51"/>
        <v>0</v>
      </c>
      <c r="W81" s="11">
        <f t="shared" si="52"/>
        <v>0</v>
      </c>
      <c r="X81" s="12"/>
      <c r="Y81" s="12"/>
      <c r="Z81" s="13"/>
      <c r="AA81" s="3"/>
      <c r="AB81" s="14">
        <f t="shared" si="53"/>
        <v>0</v>
      </c>
      <c r="AC81" s="15"/>
      <c r="AD81" s="33"/>
      <c r="AE81" s="2">
        <f t="shared" si="54"/>
        <v>0</v>
      </c>
      <c r="AF81" s="27"/>
      <c r="AG81" s="18">
        <f t="shared" si="55"/>
        <v>0</v>
      </c>
      <c r="AH81" s="19">
        <f t="shared" si="56"/>
        <v>0</v>
      </c>
      <c r="AI81" s="3"/>
      <c r="AJ81" s="28"/>
      <c r="AK81" s="32" t="s">
        <v>165</v>
      </c>
      <c r="AL81" s="7">
        <f t="shared" si="57"/>
        <v>0</v>
      </c>
      <c r="AM81" s="15">
        <f t="shared" si="58"/>
        <v>0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0</v>
      </c>
      <c r="AW81" s="21"/>
      <c r="AX81" s="21"/>
      <c r="AY81" s="2"/>
      <c r="AZ81" s="2">
        <f t="shared" si="60"/>
        <v>0</v>
      </c>
      <c r="BA81" s="2">
        <f t="shared" si="61"/>
        <v>0</v>
      </c>
      <c r="BB81" s="2"/>
      <c r="BC81" s="2"/>
      <c r="BD81" s="2"/>
      <c r="BE81" s="2"/>
      <c r="BF81" s="2"/>
      <c r="BG81" s="2"/>
      <c r="BH81" s="8">
        <f t="shared" si="62"/>
        <v>0</v>
      </c>
      <c r="BI81" s="22">
        <f t="shared" si="63"/>
        <v>0</v>
      </c>
    </row>
    <row r="82" spans="1:61" s="29" customFormat="1" ht="23.1" customHeight="1" x14ac:dyDescent="0.35">
      <c r="A82" s="3">
        <v>36</v>
      </c>
      <c r="B82" s="28" t="s">
        <v>137</v>
      </c>
      <c r="C82" s="32" t="s">
        <v>153</v>
      </c>
      <c r="D82" s="2">
        <v>19744</v>
      </c>
      <c r="E82" s="2">
        <v>790</v>
      </c>
      <c r="F82" s="2">
        <f t="shared" si="41"/>
        <v>20534</v>
      </c>
      <c r="G82" s="2">
        <v>914</v>
      </c>
      <c r="H82" s="2"/>
      <c r="I82" s="2">
        <f t="shared" si="42"/>
        <v>21448</v>
      </c>
      <c r="J82" s="2">
        <f t="shared" si="43"/>
        <v>21448</v>
      </c>
      <c r="K82" s="111">
        <f t="shared" si="44"/>
        <v>0</v>
      </c>
      <c r="L82" s="6">
        <v>0</v>
      </c>
      <c r="M82" s="6">
        <v>0</v>
      </c>
      <c r="N82" s="6">
        <v>0</v>
      </c>
      <c r="O82" s="2">
        <f t="shared" si="45"/>
        <v>21448</v>
      </c>
      <c r="P82" s="7"/>
      <c r="Q82" s="2">
        <f t="shared" si="46"/>
        <v>1930.32</v>
      </c>
      <c r="R82" s="2">
        <f t="shared" si="47"/>
        <v>200</v>
      </c>
      <c r="S82" s="2">
        <f t="shared" si="48"/>
        <v>536.20000000000005</v>
      </c>
      <c r="T82" s="8">
        <f t="shared" si="49"/>
        <v>213.28</v>
      </c>
      <c r="U82" s="9">
        <f t="shared" si="50"/>
        <v>2879.8</v>
      </c>
      <c r="V82" s="10">
        <f t="shared" si="51"/>
        <v>9284</v>
      </c>
      <c r="W82" s="11">
        <f t="shared" si="52"/>
        <v>9284.2000000000007</v>
      </c>
      <c r="X82" s="12"/>
      <c r="Y82" s="12"/>
      <c r="Z82" s="13"/>
      <c r="AA82" s="3">
        <v>36</v>
      </c>
      <c r="AB82" s="14">
        <f t="shared" si="53"/>
        <v>2573.7599999999998</v>
      </c>
      <c r="AC82" s="15"/>
      <c r="AD82" s="16">
        <v>100</v>
      </c>
      <c r="AE82" s="2">
        <f t="shared" si="54"/>
        <v>536.20000000000005</v>
      </c>
      <c r="AF82" s="17">
        <v>200</v>
      </c>
      <c r="AG82" s="18">
        <f t="shared" si="55"/>
        <v>18568.2</v>
      </c>
      <c r="AH82" s="19">
        <f t="shared" si="56"/>
        <v>9284.1</v>
      </c>
      <c r="AI82" s="3">
        <v>36</v>
      </c>
      <c r="AJ82" s="28" t="s">
        <v>137</v>
      </c>
      <c r="AK82" s="32" t="s">
        <v>153</v>
      </c>
      <c r="AL82" s="7">
        <f t="shared" si="57"/>
        <v>0</v>
      </c>
      <c r="AM82" s="15">
        <f t="shared" si="58"/>
        <v>1930.32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1930.32</v>
      </c>
      <c r="AW82" s="21">
        <v>200</v>
      </c>
      <c r="AX82" s="21"/>
      <c r="AY82" s="2"/>
      <c r="AZ82" s="2">
        <f t="shared" si="60"/>
        <v>200</v>
      </c>
      <c r="BA82" s="2">
        <f t="shared" si="61"/>
        <v>536.20000000000005</v>
      </c>
      <c r="BB82" s="2"/>
      <c r="BC82" s="2"/>
      <c r="BD82" s="2"/>
      <c r="BE82" s="2">
        <v>213.28</v>
      </c>
      <c r="BF82" s="2"/>
      <c r="BG82" s="2"/>
      <c r="BH82" s="8">
        <f t="shared" si="62"/>
        <v>213.28</v>
      </c>
      <c r="BI82" s="22">
        <f t="shared" si="63"/>
        <v>2879.7999999999997</v>
      </c>
    </row>
    <row r="83" spans="1:61" s="29" customFormat="1" ht="23.1" customHeight="1" x14ac:dyDescent="0.35">
      <c r="A83" s="30"/>
      <c r="B83" s="28"/>
      <c r="C83" s="32" t="s">
        <v>159</v>
      </c>
      <c r="D83" s="2"/>
      <c r="E83" s="2"/>
      <c r="F83" s="2">
        <f t="shared" si="41"/>
        <v>0</v>
      </c>
      <c r="G83" s="2"/>
      <c r="H83" s="2"/>
      <c r="I83" s="2">
        <f t="shared" si="42"/>
        <v>0</v>
      </c>
      <c r="J83" s="2">
        <f t="shared" si="43"/>
        <v>0</v>
      </c>
      <c r="K83" s="111">
        <f t="shared" si="44"/>
        <v>0</v>
      </c>
      <c r="L83" s="6"/>
      <c r="M83" s="6"/>
      <c r="N83" s="6"/>
      <c r="O83" s="2">
        <f t="shared" si="45"/>
        <v>0</v>
      </c>
      <c r="P83" s="7"/>
      <c r="Q83" s="2">
        <f t="shared" si="46"/>
        <v>0</v>
      </c>
      <c r="R83" s="2">
        <f t="shared" si="47"/>
        <v>0</v>
      </c>
      <c r="S83" s="2">
        <f t="shared" si="48"/>
        <v>0</v>
      </c>
      <c r="T83" s="8">
        <f t="shared" si="49"/>
        <v>0</v>
      </c>
      <c r="U83" s="9">
        <f t="shared" si="50"/>
        <v>0</v>
      </c>
      <c r="V83" s="10">
        <f t="shared" si="51"/>
        <v>0</v>
      </c>
      <c r="W83" s="11">
        <f t="shared" si="52"/>
        <v>0</v>
      </c>
      <c r="X83" s="12"/>
      <c r="Y83" s="12"/>
      <c r="Z83" s="13"/>
      <c r="AA83" s="30"/>
      <c r="AB83" s="14">
        <f t="shared" si="53"/>
        <v>0</v>
      </c>
      <c r="AC83" s="15"/>
      <c r="AD83" s="16"/>
      <c r="AE83" s="2">
        <f t="shared" si="54"/>
        <v>0</v>
      </c>
      <c r="AF83" s="27"/>
      <c r="AG83" s="18">
        <f t="shared" si="55"/>
        <v>0</v>
      </c>
      <c r="AH83" s="19">
        <f t="shared" si="56"/>
        <v>0</v>
      </c>
      <c r="AI83" s="30"/>
      <c r="AJ83" s="28"/>
      <c r="AK83" s="32" t="s">
        <v>159</v>
      </c>
      <c r="AL83" s="7">
        <f t="shared" si="57"/>
        <v>0</v>
      </c>
      <c r="AM83" s="15">
        <f t="shared" si="58"/>
        <v>0</v>
      </c>
      <c r="AN83" s="2"/>
      <c r="AO83" s="2"/>
      <c r="AP83" s="2"/>
      <c r="AQ83" s="2"/>
      <c r="AR83" s="2"/>
      <c r="AS83" s="2"/>
      <c r="AT83" s="2"/>
      <c r="AU83" s="2"/>
      <c r="AV83" s="2">
        <f t="shared" si="59"/>
        <v>0</v>
      </c>
      <c r="AW83" s="21"/>
      <c r="AX83" s="21"/>
      <c r="AY83" s="2"/>
      <c r="AZ83" s="2">
        <f t="shared" si="60"/>
        <v>0</v>
      </c>
      <c r="BA83" s="2">
        <f t="shared" si="61"/>
        <v>0</v>
      </c>
      <c r="BB83" s="2"/>
      <c r="BC83" s="2"/>
      <c r="BD83" s="2"/>
      <c r="BE83" s="2"/>
      <c r="BF83" s="2"/>
      <c r="BG83" s="2"/>
      <c r="BH83" s="8">
        <f t="shared" si="62"/>
        <v>0</v>
      </c>
      <c r="BI83" s="22">
        <f t="shared" si="63"/>
        <v>0</v>
      </c>
    </row>
    <row r="84" spans="1:61" s="23" customFormat="1" ht="23.1" customHeight="1" x14ac:dyDescent="0.35">
      <c r="A84" s="3">
        <v>37</v>
      </c>
      <c r="B84" s="4" t="s">
        <v>53</v>
      </c>
      <c r="C84" s="25" t="s">
        <v>110</v>
      </c>
      <c r="D84" s="2">
        <v>46725</v>
      </c>
      <c r="E84" s="2">
        <v>2290</v>
      </c>
      <c r="F84" s="2">
        <f t="shared" si="41"/>
        <v>49015</v>
      </c>
      <c r="G84" s="2">
        <v>2289</v>
      </c>
      <c r="H84" s="2">
        <v>0</v>
      </c>
      <c r="I84" s="2">
        <f t="shared" si="42"/>
        <v>51304</v>
      </c>
      <c r="J84" s="2">
        <f t="shared" si="43"/>
        <v>51304</v>
      </c>
      <c r="K84" s="111">
        <f t="shared" si="44"/>
        <v>0</v>
      </c>
      <c r="L84" s="6">
        <v>0</v>
      </c>
      <c r="M84" s="6">
        <v>0</v>
      </c>
      <c r="N84" s="6">
        <v>0</v>
      </c>
      <c r="O84" s="2">
        <f t="shared" si="45"/>
        <v>51304</v>
      </c>
      <c r="P84" s="7">
        <v>4459.28</v>
      </c>
      <c r="Q84" s="2">
        <f t="shared" si="46"/>
        <v>14419.859999999999</v>
      </c>
      <c r="R84" s="2">
        <f t="shared" si="47"/>
        <v>200</v>
      </c>
      <c r="S84" s="2">
        <f t="shared" si="48"/>
        <v>1282.5999999999999</v>
      </c>
      <c r="T84" s="8">
        <f t="shared" si="49"/>
        <v>5575</v>
      </c>
      <c r="U84" s="9">
        <f t="shared" si="50"/>
        <v>25936.74</v>
      </c>
      <c r="V84" s="10">
        <f t="shared" si="51"/>
        <v>12684</v>
      </c>
      <c r="W84" s="11">
        <f t="shared" si="52"/>
        <v>12683.259999999998</v>
      </c>
      <c r="X84" s="12"/>
      <c r="Y84" s="12"/>
      <c r="Z84" s="13">
        <f t="shared" ref="Z84" si="65">ROUND(V84+W84,2)</f>
        <v>25367.26</v>
      </c>
      <c r="AA84" s="3">
        <v>37</v>
      </c>
      <c r="AB84" s="14">
        <f t="shared" si="53"/>
        <v>6156.48</v>
      </c>
      <c r="AC84" s="15">
        <v>0</v>
      </c>
      <c r="AD84" s="16">
        <v>100</v>
      </c>
      <c r="AE84" s="2">
        <f t="shared" si="54"/>
        <v>1282.5999999999999</v>
      </c>
      <c r="AF84" s="17">
        <v>200</v>
      </c>
      <c r="AG84" s="18">
        <f t="shared" si="55"/>
        <v>25367.26</v>
      </c>
      <c r="AH84" s="19">
        <f t="shared" si="56"/>
        <v>12683.63</v>
      </c>
      <c r="AI84" s="3">
        <v>37</v>
      </c>
      <c r="AJ84" s="4" t="s">
        <v>53</v>
      </c>
      <c r="AK84" s="25" t="s">
        <v>110</v>
      </c>
      <c r="AL84" s="7">
        <f t="shared" si="57"/>
        <v>4459.28</v>
      </c>
      <c r="AM84" s="15">
        <f t="shared" si="58"/>
        <v>4617.3599999999997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3996.94</v>
      </c>
      <c r="AT84" s="2">
        <v>5150</v>
      </c>
      <c r="AU84" s="2">
        <v>655.56</v>
      </c>
      <c r="AV84" s="2">
        <f t="shared" si="59"/>
        <v>14419.859999999999</v>
      </c>
      <c r="AW84" s="21">
        <v>200</v>
      </c>
      <c r="AX84" s="21"/>
      <c r="AY84" s="2">
        <v>0</v>
      </c>
      <c r="AZ84" s="2">
        <f t="shared" si="60"/>
        <v>200</v>
      </c>
      <c r="BA84" s="2">
        <f t="shared" si="61"/>
        <v>1282.5999999999999</v>
      </c>
      <c r="BB84" s="2">
        <v>0</v>
      </c>
      <c r="BC84" s="26"/>
      <c r="BD84" s="2">
        <v>5475</v>
      </c>
      <c r="BE84" s="2">
        <v>100</v>
      </c>
      <c r="BF84" s="2">
        <v>0</v>
      </c>
      <c r="BG84" s="2">
        <v>0</v>
      </c>
      <c r="BH84" s="8">
        <f t="shared" si="62"/>
        <v>5575</v>
      </c>
      <c r="BI84" s="22">
        <f t="shared" si="63"/>
        <v>25936.739999999998</v>
      </c>
    </row>
    <row r="85" spans="1:61" s="23" customFormat="1" ht="23.1" customHeight="1" x14ac:dyDescent="0.35">
      <c r="A85" s="3"/>
      <c r="B85" s="28"/>
      <c r="C85" s="25"/>
      <c r="D85" s="2"/>
      <c r="E85" s="2"/>
      <c r="F85" s="2">
        <f t="shared" si="41"/>
        <v>0</v>
      </c>
      <c r="G85" s="2"/>
      <c r="H85" s="2"/>
      <c r="I85" s="2">
        <f t="shared" si="42"/>
        <v>0</v>
      </c>
      <c r="J85" s="2">
        <f t="shared" si="43"/>
        <v>0</v>
      </c>
      <c r="K85" s="111">
        <f t="shared" si="44"/>
        <v>0</v>
      </c>
      <c r="L85" s="6"/>
      <c r="M85" s="6"/>
      <c r="N85" s="6"/>
      <c r="O85" s="2">
        <f t="shared" si="45"/>
        <v>0</v>
      </c>
      <c r="P85" s="7"/>
      <c r="Q85" s="2">
        <f t="shared" si="46"/>
        <v>0</v>
      </c>
      <c r="R85" s="2">
        <f t="shared" si="47"/>
        <v>0</v>
      </c>
      <c r="S85" s="2">
        <f t="shared" si="48"/>
        <v>0</v>
      </c>
      <c r="T85" s="8">
        <f t="shared" si="49"/>
        <v>0</v>
      </c>
      <c r="U85" s="9">
        <f t="shared" si="50"/>
        <v>0</v>
      </c>
      <c r="V85" s="10">
        <f t="shared" si="51"/>
        <v>0</v>
      </c>
      <c r="W85" s="11">
        <f t="shared" si="52"/>
        <v>0</v>
      </c>
      <c r="X85" s="12"/>
      <c r="Y85" s="12"/>
      <c r="Z85" s="13"/>
      <c r="AA85" s="3"/>
      <c r="AB85" s="14">
        <f t="shared" si="53"/>
        <v>0</v>
      </c>
      <c r="AC85" s="2"/>
      <c r="AD85" s="16"/>
      <c r="AE85" s="2">
        <f t="shared" si="54"/>
        <v>0</v>
      </c>
      <c r="AF85" s="27"/>
      <c r="AG85" s="18">
        <f t="shared" si="55"/>
        <v>0</v>
      </c>
      <c r="AH85" s="19">
        <f t="shared" si="56"/>
        <v>0</v>
      </c>
      <c r="AI85" s="3"/>
      <c r="AJ85" s="28"/>
      <c r="AK85" s="25"/>
      <c r="AL85" s="7">
        <f t="shared" si="57"/>
        <v>0</v>
      </c>
      <c r="AM85" s="15">
        <f t="shared" si="58"/>
        <v>0</v>
      </c>
      <c r="AN85" s="2"/>
      <c r="AO85" s="2"/>
      <c r="AP85" s="2"/>
      <c r="AQ85" s="2"/>
      <c r="AR85" s="2"/>
      <c r="AS85" s="2"/>
      <c r="AT85" s="2"/>
      <c r="AU85" s="2"/>
      <c r="AV85" s="2">
        <f t="shared" si="59"/>
        <v>0</v>
      </c>
      <c r="AW85" s="21"/>
      <c r="AX85" s="21"/>
      <c r="AY85" s="2"/>
      <c r="AZ85" s="2">
        <f t="shared" si="60"/>
        <v>0</v>
      </c>
      <c r="BA85" s="2">
        <f t="shared" si="61"/>
        <v>0</v>
      </c>
      <c r="BB85" s="2"/>
      <c r="BC85" s="2"/>
      <c r="BD85" s="2"/>
      <c r="BE85" s="2"/>
      <c r="BF85" s="2"/>
      <c r="BG85" s="2"/>
      <c r="BH85" s="8">
        <f t="shared" si="62"/>
        <v>0</v>
      </c>
      <c r="BI85" s="22">
        <f t="shared" si="63"/>
        <v>0</v>
      </c>
    </row>
    <row r="86" spans="1:61" s="23" customFormat="1" ht="23.1" customHeight="1" x14ac:dyDescent="0.35">
      <c r="A86" s="3">
        <v>38</v>
      </c>
      <c r="B86" s="28" t="s">
        <v>138</v>
      </c>
      <c r="C86" s="25" t="s">
        <v>153</v>
      </c>
      <c r="D86" s="2">
        <v>17553</v>
      </c>
      <c r="E86" s="2">
        <v>702</v>
      </c>
      <c r="F86" s="2">
        <f t="shared" si="41"/>
        <v>18255</v>
      </c>
      <c r="G86" s="2">
        <v>702</v>
      </c>
      <c r="H86" s="2"/>
      <c r="I86" s="2">
        <f t="shared" si="42"/>
        <v>18957</v>
      </c>
      <c r="J86" s="2">
        <f t="shared" si="43"/>
        <v>18957</v>
      </c>
      <c r="K86" s="111">
        <f t="shared" si="44"/>
        <v>0</v>
      </c>
      <c r="L86" s="6">
        <v>0</v>
      </c>
      <c r="M86" s="6">
        <v>0</v>
      </c>
      <c r="N86" s="6">
        <v>0</v>
      </c>
      <c r="O86" s="2">
        <f t="shared" si="45"/>
        <v>18957</v>
      </c>
      <c r="P86" s="7"/>
      <c r="Q86" s="2">
        <f t="shared" si="46"/>
        <v>3275.72</v>
      </c>
      <c r="R86" s="2">
        <f t="shared" si="47"/>
        <v>200</v>
      </c>
      <c r="S86" s="2">
        <f t="shared" si="48"/>
        <v>473.92</v>
      </c>
      <c r="T86" s="8">
        <f t="shared" si="49"/>
        <v>213.28</v>
      </c>
      <c r="U86" s="9">
        <f t="shared" si="50"/>
        <v>4162.92</v>
      </c>
      <c r="V86" s="10">
        <f t="shared" si="51"/>
        <v>7397</v>
      </c>
      <c r="W86" s="11">
        <f t="shared" si="52"/>
        <v>7397.08</v>
      </c>
      <c r="X86" s="12"/>
      <c r="Y86" s="12"/>
      <c r="Z86" s="13"/>
      <c r="AA86" s="3">
        <v>38</v>
      </c>
      <c r="AB86" s="14">
        <f t="shared" si="53"/>
        <v>2274.8399999999997</v>
      </c>
      <c r="AC86" s="15"/>
      <c r="AD86" s="2">
        <v>100</v>
      </c>
      <c r="AE86" s="2">
        <f t="shared" si="54"/>
        <v>473.93</v>
      </c>
      <c r="AF86" s="17">
        <v>200</v>
      </c>
      <c r="AG86" s="18">
        <f t="shared" si="55"/>
        <v>14794.08</v>
      </c>
      <c r="AH86" s="19">
        <f t="shared" si="56"/>
        <v>7397.04</v>
      </c>
      <c r="AI86" s="3">
        <v>38</v>
      </c>
      <c r="AJ86" s="28" t="s">
        <v>138</v>
      </c>
      <c r="AK86" s="25" t="s">
        <v>153</v>
      </c>
      <c r="AL86" s="7">
        <f t="shared" si="57"/>
        <v>0</v>
      </c>
      <c r="AM86" s="15">
        <f t="shared" si="58"/>
        <v>1706.1299999999999</v>
      </c>
      <c r="AN86" s="2"/>
      <c r="AO86" s="2"/>
      <c r="AP86" s="2"/>
      <c r="AQ86" s="2"/>
      <c r="AR86" s="2"/>
      <c r="AS86" s="2">
        <v>619.59</v>
      </c>
      <c r="AT86" s="2">
        <v>950</v>
      </c>
      <c r="AU86" s="2"/>
      <c r="AV86" s="2">
        <f t="shared" si="59"/>
        <v>3275.72</v>
      </c>
      <c r="AW86" s="21">
        <v>200</v>
      </c>
      <c r="AX86" s="21"/>
      <c r="AY86" s="2"/>
      <c r="AZ86" s="2">
        <f t="shared" si="60"/>
        <v>200</v>
      </c>
      <c r="BA86" s="2">
        <f t="shared" si="61"/>
        <v>473.92</v>
      </c>
      <c r="BB86" s="2"/>
      <c r="BC86" s="2"/>
      <c r="BD86" s="2"/>
      <c r="BE86" s="2">
        <v>213.28</v>
      </c>
      <c r="BF86" s="2"/>
      <c r="BG86" s="2"/>
      <c r="BH86" s="8">
        <f t="shared" si="62"/>
        <v>213.28</v>
      </c>
      <c r="BI86" s="22">
        <f t="shared" si="63"/>
        <v>4162.92</v>
      </c>
    </row>
    <row r="87" spans="1:61" s="23" customFormat="1" ht="23.1" customHeight="1" x14ac:dyDescent="0.35">
      <c r="A87" s="3"/>
      <c r="B87" s="28"/>
      <c r="C87" s="25" t="s">
        <v>154</v>
      </c>
      <c r="D87" s="2"/>
      <c r="E87" s="2"/>
      <c r="F87" s="2">
        <f t="shared" si="41"/>
        <v>0</v>
      </c>
      <c r="G87" s="2"/>
      <c r="H87" s="2"/>
      <c r="I87" s="2">
        <f t="shared" si="42"/>
        <v>0</v>
      </c>
      <c r="J87" s="2">
        <f t="shared" si="43"/>
        <v>0</v>
      </c>
      <c r="K87" s="111">
        <f t="shared" si="44"/>
        <v>0</v>
      </c>
      <c r="L87" s="6"/>
      <c r="M87" s="6"/>
      <c r="N87" s="6"/>
      <c r="O87" s="2">
        <f t="shared" si="45"/>
        <v>0</v>
      </c>
      <c r="P87" s="7"/>
      <c r="Q87" s="2">
        <f t="shared" si="46"/>
        <v>0</v>
      </c>
      <c r="R87" s="2">
        <f t="shared" si="47"/>
        <v>0</v>
      </c>
      <c r="S87" s="2">
        <f t="shared" si="48"/>
        <v>0</v>
      </c>
      <c r="T87" s="8">
        <f t="shared" si="49"/>
        <v>0</v>
      </c>
      <c r="U87" s="9">
        <f t="shared" si="50"/>
        <v>0</v>
      </c>
      <c r="V87" s="10">
        <f t="shared" si="51"/>
        <v>0</v>
      </c>
      <c r="W87" s="11">
        <f t="shared" si="52"/>
        <v>0</v>
      </c>
      <c r="X87" s="12"/>
      <c r="Y87" s="12"/>
      <c r="Z87" s="13"/>
      <c r="AA87" s="3"/>
      <c r="AB87" s="14">
        <f t="shared" si="53"/>
        <v>0</v>
      </c>
      <c r="AC87" s="15"/>
      <c r="AD87" s="2">
        <f>J87*1%</f>
        <v>0</v>
      </c>
      <c r="AE87" s="2">
        <f t="shared" si="54"/>
        <v>0</v>
      </c>
      <c r="AF87" s="27"/>
      <c r="AG87" s="18">
        <f t="shared" si="55"/>
        <v>0</v>
      </c>
      <c r="AH87" s="19">
        <f t="shared" si="56"/>
        <v>0</v>
      </c>
      <c r="AI87" s="3"/>
      <c r="AJ87" s="28"/>
      <c r="AK87" s="25" t="s">
        <v>154</v>
      </c>
      <c r="AL87" s="7">
        <f t="shared" si="57"/>
        <v>0</v>
      </c>
      <c r="AM87" s="15">
        <f t="shared" si="58"/>
        <v>0</v>
      </c>
      <c r="AN87" s="2"/>
      <c r="AO87" s="2"/>
      <c r="AP87" s="2"/>
      <c r="AQ87" s="2"/>
      <c r="AR87" s="2"/>
      <c r="AS87" s="2"/>
      <c r="AT87" s="2"/>
      <c r="AU87" s="2"/>
      <c r="AV87" s="2">
        <f t="shared" si="59"/>
        <v>0</v>
      </c>
      <c r="AW87" s="21"/>
      <c r="AX87" s="21"/>
      <c r="AY87" s="2"/>
      <c r="AZ87" s="2">
        <f t="shared" si="60"/>
        <v>0</v>
      </c>
      <c r="BA87" s="2">
        <f t="shared" si="61"/>
        <v>0</v>
      </c>
      <c r="BB87" s="2"/>
      <c r="BC87" s="2"/>
      <c r="BD87" s="2"/>
      <c r="BE87" s="2"/>
      <c r="BF87" s="2"/>
      <c r="BG87" s="2"/>
      <c r="BH87" s="8">
        <f t="shared" si="62"/>
        <v>0</v>
      </c>
      <c r="BI87" s="22">
        <f t="shared" si="63"/>
        <v>0</v>
      </c>
    </row>
    <row r="88" spans="1:61" s="23" customFormat="1" ht="23.1" customHeight="1" x14ac:dyDescent="0.35">
      <c r="A88" s="3">
        <v>39</v>
      </c>
      <c r="B88" s="4" t="s">
        <v>54</v>
      </c>
      <c r="C88" s="25" t="s">
        <v>79</v>
      </c>
      <c r="D88" s="2">
        <v>36619</v>
      </c>
      <c r="E88" s="2">
        <v>1794</v>
      </c>
      <c r="F88" s="2">
        <f t="shared" si="41"/>
        <v>38413</v>
      </c>
      <c r="G88" s="2">
        <v>1795</v>
      </c>
      <c r="H88" s="2">
        <v>0</v>
      </c>
      <c r="I88" s="2">
        <f t="shared" si="42"/>
        <v>40208</v>
      </c>
      <c r="J88" s="2">
        <f t="shared" si="43"/>
        <v>40208</v>
      </c>
      <c r="K88" s="111">
        <f t="shared" si="44"/>
        <v>0</v>
      </c>
      <c r="L88" s="6">
        <v>0</v>
      </c>
      <c r="M88" s="6">
        <v>0</v>
      </c>
      <c r="N88" s="6">
        <v>0</v>
      </c>
      <c r="O88" s="2">
        <f t="shared" si="45"/>
        <v>40208</v>
      </c>
      <c r="P88" s="7">
        <v>2285.15</v>
      </c>
      <c r="Q88" s="2">
        <f t="shared" si="46"/>
        <v>9862.42</v>
      </c>
      <c r="R88" s="2">
        <f t="shared" si="47"/>
        <v>1008.9</v>
      </c>
      <c r="S88" s="2">
        <f t="shared" si="48"/>
        <v>1005.2</v>
      </c>
      <c r="T88" s="8">
        <f t="shared" si="49"/>
        <v>8723.24</v>
      </c>
      <c r="U88" s="9">
        <f t="shared" si="50"/>
        <v>22884.91</v>
      </c>
      <c r="V88" s="10">
        <f t="shared" si="51"/>
        <v>8662</v>
      </c>
      <c r="W88" s="11">
        <f t="shared" si="52"/>
        <v>8661.09</v>
      </c>
      <c r="X88" s="12"/>
      <c r="Y88" s="12"/>
      <c r="Z88" s="13">
        <f t="shared" ref="Z88" si="66">ROUND(V88+W88,2)</f>
        <v>17323.09</v>
      </c>
      <c r="AA88" s="3">
        <v>39</v>
      </c>
      <c r="AB88" s="14">
        <f t="shared" si="53"/>
        <v>4824.96</v>
      </c>
      <c r="AC88" s="15">
        <v>0</v>
      </c>
      <c r="AD88" s="16">
        <v>100</v>
      </c>
      <c r="AE88" s="2">
        <f t="shared" si="54"/>
        <v>1005.2</v>
      </c>
      <c r="AF88" s="17">
        <v>200</v>
      </c>
      <c r="AG88" s="18">
        <f t="shared" si="55"/>
        <v>17323.09</v>
      </c>
      <c r="AH88" s="19">
        <f t="shared" si="56"/>
        <v>8661.5450000000001</v>
      </c>
      <c r="AI88" s="3">
        <v>39</v>
      </c>
      <c r="AJ88" s="4" t="s">
        <v>54</v>
      </c>
      <c r="AK88" s="25" t="s">
        <v>79</v>
      </c>
      <c r="AL88" s="7">
        <f t="shared" si="57"/>
        <v>2285.15</v>
      </c>
      <c r="AM88" s="15">
        <f t="shared" si="58"/>
        <v>3618.72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4188.1400000000003</v>
      </c>
      <c r="AT88" s="2">
        <v>1400</v>
      </c>
      <c r="AU88" s="2">
        <v>655.56</v>
      </c>
      <c r="AV88" s="2">
        <f t="shared" si="59"/>
        <v>9862.42</v>
      </c>
      <c r="AW88" s="21">
        <v>200</v>
      </c>
      <c r="AX88" s="21"/>
      <c r="AY88" s="2">
        <v>808.9</v>
      </c>
      <c r="AZ88" s="2">
        <f t="shared" si="60"/>
        <v>1008.9</v>
      </c>
      <c r="BA88" s="2">
        <f t="shared" si="61"/>
        <v>1005.2</v>
      </c>
      <c r="BB88" s="2">
        <v>0</v>
      </c>
      <c r="BC88" s="2">
        <v>8523.24</v>
      </c>
      <c r="BD88" s="2">
        <v>100</v>
      </c>
      <c r="BE88" s="2">
        <v>100</v>
      </c>
      <c r="BF88" s="2">
        <v>0</v>
      </c>
      <c r="BG88" s="2">
        <v>0</v>
      </c>
      <c r="BH88" s="8">
        <f t="shared" si="62"/>
        <v>8723.24</v>
      </c>
      <c r="BI88" s="22">
        <f t="shared" si="63"/>
        <v>22884.91</v>
      </c>
    </row>
    <row r="89" spans="1:61" s="23" customFormat="1" ht="23.1" customHeight="1" x14ac:dyDescent="0.35">
      <c r="A89" s="30"/>
      <c r="B89" s="28"/>
      <c r="C89" s="25"/>
      <c r="D89" s="2"/>
      <c r="E89" s="2"/>
      <c r="F89" s="2">
        <f t="shared" si="41"/>
        <v>0</v>
      </c>
      <c r="G89" s="2"/>
      <c r="H89" s="2"/>
      <c r="I89" s="2">
        <f t="shared" si="42"/>
        <v>0</v>
      </c>
      <c r="J89" s="2">
        <f t="shared" si="43"/>
        <v>0</v>
      </c>
      <c r="K89" s="111">
        <f t="shared" si="44"/>
        <v>0</v>
      </c>
      <c r="L89" s="6"/>
      <c r="M89" s="6"/>
      <c r="N89" s="6"/>
      <c r="O89" s="2">
        <f t="shared" si="45"/>
        <v>0</v>
      </c>
      <c r="P89" s="7"/>
      <c r="Q89" s="2">
        <f t="shared" si="46"/>
        <v>0</v>
      </c>
      <c r="R89" s="2">
        <f t="shared" si="47"/>
        <v>0</v>
      </c>
      <c r="S89" s="2">
        <f t="shared" si="48"/>
        <v>0</v>
      </c>
      <c r="T89" s="8">
        <f t="shared" si="49"/>
        <v>0</v>
      </c>
      <c r="U89" s="9">
        <f t="shared" si="50"/>
        <v>0</v>
      </c>
      <c r="V89" s="10">
        <f t="shared" si="51"/>
        <v>0</v>
      </c>
      <c r="W89" s="11">
        <f t="shared" si="52"/>
        <v>0</v>
      </c>
      <c r="X89" s="12"/>
      <c r="Y89" s="12"/>
      <c r="Z89" s="13"/>
      <c r="AA89" s="30"/>
      <c r="AB89" s="14">
        <f t="shared" si="53"/>
        <v>0</v>
      </c>
      <c r="AC89" s="2"/>
      <c r="AD89" s="33"/>
      <c r="AE89" s="2">
        <f t="shared" si="54"/>
        <v>0</v>
      </c>
      <c r="AF89" s="27"/>
      <c r="AG89" s="18">
        <f t="shared" si="55"/>
        <v>0</v>
      </c>
      <c r="AH89" s="19">
        <f t="shared" si="56"/>
        <v>0</v>
      </c>
      <c r="AI89" s="30"/>
      <c r="AJ89" s="28"/>
      <c r="AK89" s="25"/>
      <c r="AL89" s="7">
        <f t="shared" si="57"/>
        <v>0</v>
      </c>
      <c r="AM89" s="15">
        <f t="shared" si="58"/>
        <v>0</v>
      </c>
      <c r="AN89" s="2"/>
      <c r="AO89" s="2"/>
      <c r="AP89" s="2"/>
      <c r="AQ89" s="2"/>
      <c r="AR89" s="2"/>
      <c r="AS89" s="2"/>
      <c r="AT89" s="2"/>
      <c r="AU89" s="2"/>
      <c r="AV89" s="2">
        <f t="shared" si="59"/>
        <v>0</v>
      </c>
      <c r="AW89" s="21"/>
      <c r="AX89" s="21"/>
      <c r="AY89" s="2"/>
      <c r="AZ89" s="2">
        <f t="shared" si="60"/>
        <v>0</v>
      </c>
      <c r="BA89" s="2">
        <f t="shared" si="61"/>
        <v>0</v>
      </c>
      <c r="BB89" s="2"/>
      <c r="BC89" s="2"/>
      <c r="BD89" s="2"/>
      <c r="BE89" s="2"/>
      <c r="BF89" s="2"/>
      <c r="BG89" s="2"/>
      <c r="BH89" s="8">
        <f t="shared" si="62"/>
        <v>0</v>
      </c>
      <c r="BI89" s="22">
        <f t="shared" si="63"/>
        <v>0</v>
      </c>
    </row>
    <row r="90" spans="1:61" s="23" customFormat="1" ht="23.1" customHeight="1" x14ac:dyDescent="0.35">
      <c r="A90" s="3">
        <v>40</v>
      </c>
      <c r="B90" s="28" t="s">
        <v>55</v>
      </c>
      <c r="C90" s="25" t="s">
        <v>56</v>
      </c>
      <c r="D90" s="2">
        <v>66873</v>
      </c>
      <c r="E90" s="2">
        <v>3143</v>
      </c>
      <c r="F90" s="2">
        <f t="shared" si="41"/>
        <v>70016</v>
      </c>
      <c r="G90" s="2">
        <v>3008</v>
      </c>
      <c r="H90" s="2">
        <v>0</v>
      </c>
      <c r="I90" s="2">
        <f t="shared" si="42"/>
        <v>73024</v>
      </c>
      <c r="J90" s="2">
        <f t="shared" si="43"/>
        <v>73024</v>
      </c>
      <c r="K90" s="111">
        <f t="shared" si="44"/>
        <v>0</v>
      </c>
      <c r="L90" s="6">
        <v>0</v>
      </c>
      <c r="M90" s="6">
        <v>0</v>
      </c>
      <c r="N90" s="6">
        <v>0</v>
      </c>
      <c r="O90" s="2">
        <f t="shared" si="45"/>
        <v>73024</v>
      </c>
      <c r="P90" s="7">
        <v>9149.23</v>
      </c>
      <c r="Q90" s="2">
        <f t="shared" si="46"/>
        <v>19476.63</v>
      </c>
      <c r="R90" s="2">
        <f t="shared" si="47"/>
        <v>200</v>
      </c>
      <c r="S90" s="2">
        <f t="shared" si="48"/>
        <v>1825.6</v>
      </c>
      <c r="T90" s="8">
        <f t="shared" si="49"/>
        <v>2269.5</v>
      </c>
      <c r="U90" s="9">
        <f t="shared" si="50"/>
        <v>32920.959999999999</v>
      </c>
      <c r="V90" s="10">
        <f t="shared" si="51"/>
        <v>20052</v>
      </c>
      <c r="W90" s="11">
        <f t="shared" si="52"/>
        <v>20051.04</v>
      </c>
      <c r="X90" s="12"/>
      <c r="Y90" s="12"/>
      <c r="Z90" s="13">
        <f t="shared" ref="Z90" si="67">ROUND(V90+W90,2)</f>
        <v>40103.040000000001</v>
      </c>
      <c r="AA90" s="3">
        <v>40</v>
      </c>
      <c r="AB90" s="14">
        <f t="shared" si="53"/>
        <v>8762.8799999999992</v>
      </c>
      <c r="AC90" s="15">
        <v>0</v>
      </c>
      <c r="AD90" s="16">
        <v>100</v>
      </c>
      <c r="AE90" s="2">
        <f t="shared" si="54"/>
        <v>1825.6</v>
      </c>
      <c r="AF90" s="17">
        <v>200</v>
      </c>
      <c r="AG90" s="18">
        <f t="shared" si="55"/>
        <v>40103.040000000001</v>
      </c>
      <c r="AH90" s="19">
        <f t="shared" si="56"/>
        <v>20051.52</v>
      </c>
      <c r="AI90" s="3">
        <v>40</v>
      </c>
      <c r="AJ90" s="28" t="s">
        <v>55</v>
      </c>
      <c r="AK90" s="25" t="s">
        <v>56</v>
      </c>
      <c r="AL90" s="7">
        <f t="shared" si="57"/>
        <v>9149.23</v>
      </c>
      <c r="AM90" s="15">
        <f t="shared" si="58"/>
        <v>6572.16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12248.91</v>
      </c>
      <c r="AT90" s="2"/>
      <c r="AU90" s="2">
        <v>655.56</v>
      </c>
      <c r="AV90" s="2">
        <f t="shared" si="59"/>
        <v>19476.63</v>
      </c>
      <c r="AW90" s="21">
        <v>200</v>
      </c>
      <c r="AX90" s="21"/>
      <c r="AY90" s="2">
        <v>0</v>
      </c>
      <c r="AZ90" s="2">
        <f t="shared" si="60"/>
        <v>200</v>
      </c>
      <c r="BA90" s="2">
        <f t="shared" si="61"/>
        <v>1825.6</v>
      </c>
      <c r="BB90" s="2"/>
      <c r="BC90" s="26"/>
      <c r="BD90" s="2">
        <v>2169.5</v>
      </c>
      <c r="BE90" s="2">
        <v>100</v>
      </c>
      <c r="BF90" s="2">
        <v>0</v>
      </c>
      <c r="BG90" s="2">
        <v>0</v>
      </c>
      <c r="BH90" s="8">
        <f t="shared" si="62"/>
        <v>2269.5</v>
      </c>
      <c r="BI90" s="22">
        <f t="shared" si="63"/>
        <v>32920.959999999999</v>
      </c>
    </row>
    <row r="91" spans="1:61" s="23" customFormat="1" ht="23.1" customHeight="1" x14ac:dyDescent="0.35">
      <c r="A91" s="3"/>
      <c r="B91" s="28"/>
      <c r="C91" s="25"/>
      <c r="D91" s="2"/>
      <c r="E91" s="2"/>
      <c r="F91" s="2">
        <f t="shared" si="41"/>
        <v>0</v>
      </c>
      <c r="G91" s="2"/>
      <c r="H91" s="2"/>
      <c r="I91" s="2">
        <f t="shared" si="42"/>
        <v>0</v>
      </c>
      <c r="J91" s="2">
        <f t="shared" si="43"/>
        <v>0</v>
      </c>
      <c r="K91" s="111">
        <f t="shared" si="44"/>
        <v>0</v>
      </c>
      <c r="L91" s="6"/>
      <c r="M91" s="6"/>
      <c r="N91" s="6"/>
      <c r="O91" s="2">
        <f t="shared" si="45"/>
        <v>0</v>
      </c>
      <c r="P91" s="162"/>
      <c r="Q91" s="2">
        <f t="shared" si="46"/>
        <v>0</v>
      </c>
      <c r="R91" s="2">
        <f t="shared" si="47"/>
        <v>0</v>
      </c>
      <c r="S91" s="2">
        <f t="shared" si="48"/>
        <v>0</v>
      </c>
      <c r="T91" s="8">
        <f t="shared" si="49"/>
        <v>0</v>
      </c>
      <c r="U91" s="9">
        <f t="shared" si="50"/>
        <v>0</v>
      </c>
      <c r="V91" s="10">
        <f t="shared" si="51"/>
        <v>0</v>
      </c>
      <c r="W91" s="11">
        <f t="shared" si="52"/>
        <v>0</v>
      </c>
      <c r="X91" s="12"/>
      <c r="Y91" s="12"/>
      <c r="Z91" s="13"/>
      <c r="AA91" s="3"/>
      <c r="AB91" s="14">
        <f t="shared" si="53"/>
        <v>0</v>
      </c>
      <c r="AC91" s="2"/>
      <c r="AD91" s="16"/>
      <c r="AE91" s="2">
        <f t="shared" si="54"/>
        <v>0</v>
      </c>
      <c r="AF91" s="27"/>
      <c r="AG91" s="18">
        <f t="shared" si="55"/>
        <v>0</v>
      </c>
      <c r="AH91" s="19">
        <f t="shared" si="56"/>
        <v>0</v>
      </c>
      <c r="AI91" s="3"/>
      <c r="AJ91" s="28"/>
      <c r="AK91" s="25"/>
      <c r="AL91" s="7">
        <f t="shared" si="57"/>
        <v>0</v>
      </c>
      <c r="AM91" s="15">
        <f t="shared" si="58"/>
        <v>0</v>
      </c>
      <c r="AN91" s="2"/>
      <c r="AO91" s="2"/>
      <c r="AP91" s="2"/>
      <c r="AQ91" s="2"/>
      <c r="AR91" s="2"/>
      <c r="AS91" s="2"/>
      <c r="AT91" s="2"/>
      <c r="AU91" s="2"/>
      <c r="AV91" s="2">
        <f t="shared" si="59"/>
        <v>0</v>
      </c>
      <c r="AW91" s="21"/>
      <c r="AX91" s="21"/>
      <c r="AY91" s="2"/>
      <c r="AZ91" s="2">
        <f t="shared" si="60"/>
        <v>0</v>
      </c>
      <c r="BA91" s="2">
        <f t="shared" si="61"/>
        <v>0</v>
      </c>
      <c r="BB91" s="2"/>
      <c r="BC91" s="2"/>
      <c r="BD91" s="2"/>
      <c r="BE91" s="2"/>
      <c r="BF91" s="2"/>
      <c r="BG91" s="2"/>
      <c r="BH91" s="8">
        <f t="shared" si="62"/>
        <v>0</v>
      </c>
      <c r="BI91" s="22">
        <f t="shared" si="63"/>
        <v>0</v>
      </c>
    </row>
    <row r="92" spans="1:61" s="23" customFormat="1" ht="23.1" customHeight="1" x14ac:dyDescent="0.35">
      <c r="A92" s="3">
        <v>41</v>
      </c>
      <c r="B92" s="4" t="s">
        <v>57</v>
      </c>
      <c r="C92" s="25" t="s">
        <v>58</v>
      </c>
      <c r="D92" s="2">
        <v>23565</v>
      </c>
      <c r="E92" s="2">
        <v>1225</v>
      </c>
      <c r="F92" s="2">
        <f t="shared" si="41"/>
        <v>24790</v>
      </c>
      <c r="G92" s="2">
        <v>1176</v>
      </c>
      <c r="H92" s="2">
        <v>0</v>
      </c>
      <c r="I92" s="2">
        <f t="shared" si="42"/>
        <v>25966</v>
      </c>
      <c r="J92" s="2">
        <f t="shared" si="43"/>
        <v>25966</v>
      </c>
      <c r="K92" s="111">
        <f t="shared" si="44"/>
        <v>0</v>
      </c>
      <c r="L92" s="6">
        <v>0</v>
      </c>
      <c r="M92" s="6">
        <v>0</v>
      </c>
      <c r="N92" s="6">
        <v>0</v>
      </c>
      <c r="O92" s="2">
        <f t="shared" si="45"/>
        <v>25966</v>
      </c>
      <c r="P92" s="7">
        <v>295.97000000000003</v>
      </c>
      <c r="Q92" s="2">
        <f t="shared" si="46"/>
        <v>6159.07</v>
      </c>
      <c r="R92" s="2">
        <f t="shared" si="47"/>
        <v>200</v>
      </c>
      <c r="S92" s="2">
        <f t="shared" si="48"/>
        <v>649.15</v>
      </c>
      <c r="T92" s="8">
        <f t="shared" si="49"/>
        <v>100</v>
      </c>
      <c r="U92" s="9">
        <f t="shared" si="50"/>
        <v>7404.19</v>
      </c>
      <c r="V92" s="10">
        <f t="shared" si="51"/>
        <v>9281</v>
      </c>
      <c r="W92" s="11">
        <f t="shared" si="52"/>
        <v>9280.8100000000013</v>
      </c>
      <c r="X92" s="12"/>
      <c r="Y92" s="12"/>
      <c r="Z92" s="13">
        <f t="shared" ref="Z92" si="68">ROUND(V92+W92,2)</f>
        <v>18561.810000000001</v>
      </c>
      <c r="AA92" s="3">
        <v>41</v>
      </c>
      <c r="AB92" s="14">
        <f t="shared" si="53"/>
        <v>3115.92</v>
      </c>
      <c r="AC92" s="15">
        <v>0</v>
      </c>
      <c r="AD92" s="16">
        <v>100</v>
      </c>
      <c r="AE92" s="2">
        <f t="shared" si="54"/>
        <v>649.15</v>
      </c>
      <c r="AF92" s="17">
        <v>200</v>
      </c>
      <c r="AG92" s="18">
        <f t="shared" si="55"/>
        <v>18561.810000000001</v>
      </c>
      <c r="AH92" s="19">
        <f t="shared" si="56"/>
        <v>9280.9050000000007</v>
      </c>
      <c r="AI92" s="3">
        <v>41</v>
      </c>
      <c r="AJ92" s="4" t="s">
        <v>57</v>
      </c>
      <c r="AK92" s="25" t="s">
        <v>58</v>
      </c>
      <c r="AL92" s="7">
        <f t="shared" si="57"/>
        <v>295.97000000000003</v>
      </c>
      <c r="AM92" s="15">
        <f t="shared" si="58"/>
        <v>2336.94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3822.13</v>
      </c>
      <c r="AT92" s="2"/>
      <c r="AU92" s="2">
        <v>0</v>
      </c>
      <c r="AV92" s="2">
        <f t="shared" si="59"/>
        <v>6159.07</v>
      </c>
      <c r="AW92" s="21">
        <v>200</v>
      </c>
      <c r="AX92" s="21"/>
      <c r="AY92" s="2">
        <v>0</v>
      </c>
      <c r="AZ92" s="2">
        <f t="shared" si="60"/>
        <v>200</v>
      </c>
      <c r="BA92" s="2">
        <f t="shared" si="61"/>
        <v>649.15</v>
      </c>
      <c r="BB92" s="2">
        <v>0</v>
      </c>
      <c r="BC92" s="2">
        <v>0</v>
      </c>
      <c r="BD92" s="2">
        <v>0</v>
      </c>
      <c r="BE92" s="2">
        <v>100</v>
      </c>
      <c r="BF92" s="2">
        <v>0</v>
      </c>
      <c r="BG92" s="2">
        <v>0</v>
      </c>
      <c r="BH92" s="8">
        <f t="shared" si="62"/>
        <v>100</v>
      </c>
      <c r="BI92" s="22">
        <f t="shared" si="63"/>
        <v>7404.19</v>
      </c>
    </row>
    <row r="93" spans="1:61" s="23" customFormat="1" ht="23.1" customHeight="1" x14ac:dyDescent="0.35">
      <c r="A93" s="3"/>
      <c r="B93" s="28"/>
      <c r="C93" s="25"/>
      <c r="D93" s="2"/>
      <c r="E93" s="2"/>
      <c r="F93" s="2">
        <f t="shared" si="41"/>
        <v>0</v>
      </c>
      <c r="G93" s="2"/>
      <c r="H93" s="2"/>
      <c r="I93" s="2">
        <f t="shared" si="42"/>
        <v>0</v>
      </c>
      <c r="J93" s="2">
        <f t="shared" si="43"/>
        <v>0</v>
      </c>
      <c r="K93" s="111">
        <f t="shared" si="44"/>
        <v>0</v>
      </c>
      <c r="L93" s="6"/>
      <c r="M93" s="6"/>
      <c r="N93" s="6"/>
      <c r="O93" s="2">
        <f t="shared" si="45"/>
        <v>0</v>
      </c>
      <c r="P93" s="7"/>
      <c r="Q93" s="2">
        <f t="shared" si="46"/>
        <v>0</v>
      </c>
      <c r="R93" s="2">
        <f t="shared" si="47"/>
        <v>0</v>
      </c>
      <c r="S93" s="2">
        <f t="shared" si="48"/>
        <v>0</v>
      </c>
      <c r="T93" s="8">
        <f t="shared" si="49"/>
        <v>0</v>
      </c>
      <c r="U93" s="9">
        <f t="shared" si="50"/>
        <v>0</v>
      </c>
      <c r="V93" s="10">
        <f t="shared" si="51"/>
        <v>0</v>
      </c>
      <c r="W93" s="11">
        <f t="shared" si="52"/>
        <v>0</v>
      </c>
      <c r="X93" s="12"/>
      <c r="Y93" s="12"/>
      <c r="Z93" s="13"/>
      <c r="AA93" s="3"/>
      <c r="AB93" s="14">
        <f t="shared" si="53"/>
        <v>0</v>
      </c>
      <c r="AC93" s="2"/>
      <c r="AD93" s="16"/>
      <c r="AE93" s="2">
        <f t="shared" si="54"/>
        <v>0</v>
      </c>
      <c r="AF93" s="27"/>
      <c r="AG93" s="18">
        <f t="shared" si="55"/>
        <v>0</v>
      </c>
      <c r="AH93" s="19">
        <f t="shared" si="56"/>
        <v>0</v>
      </c>
      <c r="AI93" s="3"/>
      <c r="AJ93" s="28"/>
      <c r="AK93" s="25"/>
      <c r="AL93" s="7">
        <f t="shared" si="57"/>
        <v>0</v>
      </c>
      <c r="AM93" s="15">
        <f t="shared" si="58"/>
        <v>0</v>
      </c>
      <c r="AN93" s="2"/>
      <c r="AO93" s="2"/>
      <c r="AP93" s="2"/>
      <c r="AQ93" s="2"/>
      <c r="AR93" s="2"/>
      <c r="AS93" s="2"/>
      <c r="AT93" s="2"/>
      <c r="AU93" s="2"/>
      <c r="AV93" s="2">
        <f t="shared" si="59"/>
        <v>0</v>
      </c>
      <c r="AW93" s="21"/>
      <c r="AX93" s="21"/>
      <c r="AY93" s="2"/>
      <c r="AZ93" s="2">
        <f t="shared" si="60"/>
        <v>0</v>
      </c>
      <c r="BA93" s="2">
        <f t="shared" si="61"/>
        <v>0</v>
      </c>
      <c r="BB93" s="2"/>
      <c r="BC93" s="2"/>
      <c r="BD93" s="2"/>
      <c r="BE93" s="2"/>
      <c r="BF93" s="2"/>
      <c r="BG93" s="2"/>
      <c r="BH93" s="8">
        <f t="shared" si="62"/>
        <v>0</v>
      </c>
      <c r="BI93" s="22">
        <f t="shared" si="63"/>
        <v>0</v>
      </c>
    </row>
    <row r="94" spans="1:61" s="23" customFormat="1" ht="23.1" customHeight="1" x14ac:dyDescent="0.35">
      <c r="A94" s="3">
        <v>42</v>
      </c>
      <c r="B94" s="28" t="s">
        <v>139</v>
      </c>
      <c r="C94" s="25" t="s">
        <v>153</v>
      </c>
      <c r="D94" s="2">
        <v>19744</v>
      </c>
      <c r="E94" s="2">
        <v>790</v>
      </c>
      <c r="F94" s="2">
        <f t="shared" si="41"/>
        <v>20534</v>
      </c>
      <c r="G94" s="2">
        <v>914</v>
      </c>
      <c r="H94" s="2"/>
      <c r="I94" s="2">
        <f t="shared" si="42"/>
        <v>21448</v>
      </c>
      <c r="J94" s="2">
        <f t="shared" si="43"/>
        <v>21448</v>
      </c>
      <c r="K94" s="111">
        <f t="shared" si="44"/>
        <v>0</v>
      </c>
      <c r="L94" s="6">
        <v>0</v>
      </c>
      <c r="M94" s="6">
        <v>0</v>
      </c>
      <c r="N94" s="6">
        <v>0</v>
      </c>
      <c r="O94" s="2">
        <f t="shared" si="45"/>
        <v>21448</v>
      </c>
      <c r="P94" s="7"/>
      <c r="Q94" s="2">
        <f t="shared" si="46"/>
        <v>4232.83</v>
      </c>
      <c r="R94" s="2">
        <f t="shared" si="47"/>
        <v>200</v>
      </c>
      <c r="S94" s="2">
        <f t="shared" si="48"/>
        <v>536.20000000000005</v>
      </c>
      <c r="T94" s="8">
        <f t="shared" si="49"/>
        <v>613.28</v>
      </c>
      <c r="U94" s="9">
        <f t="shared" si="50"/>
        <v>5582.31</v>
      </c>
      <c r="V94" s="10">
        <f t="shared" si="51"/>
        <v>7933</v>
      </c>
      <c r="W94" s="11">
        <f t="shared" si="52"/>
        <v>7932.6899999999987</v>
      </c>
      <c r="X94" s="12"/>
      <c r="Y94" s="12"/>
      <c r="Z94" s="13"/>
      <c r="AA94" s="3">
        <v>42</v>
      </c>
      <c r="AB94" s="14">
        <f t="shared" si="53"/>
        <v>2573.7599999999998</v>
      </c>
      <c r="AC94" s="15"/>
      <c r="AD94" s="16">
        <v>100</v>
      </c>
      <c r="AE94" s="2">
        <f t="shared" si="54"/>
        <v>536.20000000000005</v>
      </c>
      <c r="AF94" s="17">
        <v>200</v>
      </c>
      <c r="AG94" s="18">
        <f t="shared" si="55"/>
        <v>15865.689999999999</v>
      </c>
      <c r="AH94" s="19">
        <f t="shared" si="56"/>
        <v>7932.8449999999993</v>
      </c>
      <c r="AI94" s="3">
        <v>42</v>
      </c>
      <c r="AJ94" s="28" t="s">
        <v>139</v>
      </c>
      <c r="AK94" s="25" t="s">
        <v>153</v>
      </c>
      <c r="AL94" s="7">
        <f t="shared" si="57"/>
        <v>0</v>
      </c>
      <c r="AM94" s="15">
        <f t="shared" si="58"/>
        <v>1930.32</v>
      </c>
      <c r="AN94" s="2"/>
      <c r="AO94" s="2"/>
      <c r="AP94" s="2"/>
      <c r="AQ94" s="2"/>
      <c r="AR94" s="2"/>
      <c r="AS94" s="2">
        <v>696.95</v>
      </c>
      <c r="AT94" s="2">
        <v>950</v>
      </c>
      <c r="AU94" s="2">
        <v>655.56</v>
      </c>
      <c r="AV94" s="2">
        <f t="shared" si="59"/>
        <v>4232.83</v>
      </c>
      <c r="AW94" s="21">
        <v>200</v>
      </c>
      <c r="AX94" s="21"/>
      <c r="AY94" s="2"/>
      <c r="AZ94" s="2">
        <f t="shared" si="60"/>
        <v>200</v>
      </c>
      <c r="BA94" s="2">
        <f t="shared" si="61"/>
        <v>536.20000000000005</v>
      </c>
      <c r="BB94" s="2"/>
      <c r="BC94" s="2"/>
      <c r="BD94" s="2"/>
      <c r="BE94" s="2">
        <v>613.28</v>
      </c>
      <c r="BF94" s="2"/>
      <c r="BG94" s="2"/>
      <c r="BH94" s="8">
        <f t="shared" si="62"/>
        <v>613.28</v>
      </c>
      <c r="BI94" s="22">
        <f t="shared" si="63"/>
        <v>5582.3099999999995</v>
      </c>
    </row>
    <row r="95" spans="1:61" s="23" customFormat="1" ht="23.1" customHeight="1" x14ac:dyDescent="0.35">
      <c r="A95" s="30"/>
      <c r="B95" s="28"/>
      <c r="C95" s="25" t="s">
        <v>159</v>
      </c>
      <c r="D95" s="2"/>
      <c r="E95" s="2"/>
      <c r="F95" s="2">
        <f t="shared" si="41"/>
        <v>0</v>
      </c>
      <c r="G95" s="2"/>
      <c r="H95" s="2"/>
      <c r="I95" s="2">
        <f t="shared" si="42"/>
        <v>0</v>
      </c>
      <c r="J95" s="2">
        <f t="shared" si="43"/>
        <v>0</v>
      </c>
      <c r="K95" s="111">
        <f t="shared" si="44"/>
        <v>0</v>
      </c>
      <c r="L95" s="6"/>
      <c r="M95" s="6"/>
      <c r="N95" s="6"/>
      <c r="O95" s="2">
        <f t="shared" si="45"/>
        <v>0</v>
      </c>
      <c r="P95" s="7"/>
      <c r="Q95" s="2">
        <f t="shared" si="46"/>
        <v>0</v>
      </c>
      <c r="R95" s="2">
        <f t="shared" si="47"/>
        <v>0</v>
      </c>
      <c r="S95" s="2">
        <f t="shared" si="48"/>
        <v>0</v>
      </c>
      <c r="T95" s="8">
        <f t="shared" si="49"/>
        <v>0</v>
      </c>
      <c r="U95" s="9">
        <f t="shared" si="50"/>
        <v>0</v>
      </c>
      <c r="V95" s="10">
        <f t="shared" si="51"/>
        <v>0</v>
      </c>
      <c r="W95" s="11">
        <f t="shared" si="52"/>
        <v>0</v>
      </c>
      <c r="X95" s="12"/>
      <c r="Y95" s="12"/>
      <c r="Z95" s="13"/>
      <c r="AA95" s="30"/>
      <c r="AB95" s="14">
        <f t="shared" si="53"/>
        <v>0</v>
      </c>
      <c r="AC95" s="15"/>
      <c r="AD95" s="16"/>
      <c r="AE95" s="2">
        <f t="shared" si="54"/>
        <v>0</v>
      </c>
      <c r="AF95" s="27"/>
      <c r="AG95" s="18">
        <f t="shared" si="55"/>
        <v>0</v>
      </c>
      <c r="AH95" s="19">
        <f t="shared" si="56"/>
        <v>0</v>
      </c>
      <c r="AI95" s="30"/>
      <c r="AJ95" s="28"/>
      <c r="AK95" s="25" t="s">
        <v>159</v>
      </c>
      <c r="AL95" s="7">
        <f t="shared" si="57"/>
        <v>0</v>
      </c>
      <c r="AM95" s="15">
        <f t="shared" si="58"/>
        <v>0</v>
      </c>
      <c r="AN95" s="2"/>
      <c r="AO95" s="2"/>
      <c r="AP95" s="2"/>
      <c r="AQ95" s="2"/>
      <c r="AR95" s="2"/>
      <c r="AS95" s="2"/>
      <c r="AT95" s="2"/>
      <c r="AU95" s="2"/>
      <c r="AV95" s="2">
        <f t="shared" si="59"/>
        <v>0</v>
      </c>
      <c r="AW95" s="21"/>
      <c r="AX95" s="21"/>
      <c r="AY95" s="2"/>
      <c r="AZ95" s="2">
        <f t="shared" si="60"/>
        <v>0</v>
      </c>
      <c r="BA95" s="2">
        <f t="shared" si="61"/>
        <v>0</v>
      </c>
      <c r="BB95" s="2"/>
      <c r="BC95" s="2"/>
      <c r="BD95" s="2"/>
      <c r="BE95" s="2"/>
      <c r="BF95" s="2"/>
      <c r="BG95" s="2"/>
      <c r="BH95" s="8">
        <f t="shared" si="62"/>
        <v>0</v>
      </c>
      <c r="BI95" s="22">
        <f t="shared" si="63"/>
        <v>0</v>
      </c>
    </row>
    <row r="96" spans="1:61" s="23" customFormat="1" ht="23.1" customHeight="1" x14ac:dyDescent="0.35">
      <c r="A96" s="3">
        <v>43</v>
      </c>
      <c r="B96" s="4" t="s">
        <v>108</v>
      </c>
      <c r="C96" s="25" t="s">
        <v>81</v>
      </c>
      <c r="D96" s="2">
        <v>19744</v>
      </c>
      <c r="E96" s="2">
        <v>790</v>
      </c>
      <c r="F96" s="2">
        <f t="shared" si="41"/>
        <v>20534</v>
      </c>
      <c r="G96" s="2">
        <v>914</v>
      </c>
      <c r="H96" s="2">
        <v>0</v>
      </c>
      <c r="I96" s="2">
        <f t="shared" si="42"/>
        <v>21448</v>
      </c>
      <c r="J96" s="2">
        <f t="shared" si="43"/>
        <v>21448</v>
      </c>
      <c r="K96" s="111">
        <f t="shared" si="44"/>
        <v>0</v>
      </c>
      <c r="L96" s="6">
        <v>0</v>
      </c>
      <c r="M96" s="6">
        <v>0</v>
      </c>
      <c r="N96" s="6">
        <v>0</v>
      </c>
      <c r="O96" s="2">
        <f t="shared" si="45"/>
        <v>21448</v>
      </c>
      <c r="P96" s="7">
        <v>0</v>
      </c>
      <c r="Q96" s="2">
        <f t="shared" si="46"/>
        <v>4095.0599999999995</v>
      </c>
      <c r="R96" s="2">
        <f t="shared" si="47"/>
        <v>4746.62</v>
      </c>
      <c r="S96" s="2">
        <f t="shared" si="48"/>
        <v>536.20000000000005</v>
      </c>
      <c r="T96" s="8">
        <f t="shared" si="49"/>
        <v>4045.94</v>
      </c>
      <c r="U96" s="9">
        <f t="shared" si="50"/>
        <v>13423.82</v>
      </c>
      <c r="V96" s="10">
        <f t="shared" si="51"/>
        <v>4012</v>
      </c>
      <c r="W96" s="11">
        <f t="shared" si="52"/>
        <v>4012.1800000000003</v>
      </c>
      <c r="X96" s="12"/>
      <c r="Y96" s="12"/>
      <c r="Z96" s="13">
        <f t="shared" ref="Z96" si="69">ROUND(V96+W96,2)</f>
        <v>8024.18</v>
      </c>
      <c r="AA96" s="3">
        <v>43</v>
      </c>
      <c r="AB96" s="14">
        <f t="shared" si="53"/>
        <v>2573.7599999999998</v>
      </c>
      <c r="AC96" s="15">
        <v>0</v>
      </c>
      <c r="AD96" s="16">
        <v>100</v>
      </c>
      <c r="AE96" s="2">
        <f t="shared" si="54"/>
        <v>536.20000000000005</v>
      </c>
      <c r="AF96" s="17">
        <v>200</v>
      </c>
      <c r="AG96" s="18">
        <f t="shared" si="55"/>
        <v>8024.18</v>
      </c>
      <c r="AH96" s="19">
        <f t="shared" si="56"/>
        <v>4012.09</v>
      </c>
      <c r="AI96" s="3">
        <v>43</v>
      </c>
      <c r="AJ96" s="4" t="s">
        <v>108</v>
      </c>
      <c r="AK96" s="25" t="s">
        <v>81</v>
      </c>
      <c r="AL96" s="7">
        <f t="shared" si="57"/>
        <v>0</v>
      </c>
      <c r="AM96" s="15">
        <f t="shared" si="58"/>
        <v>1930.32</v>
      </c>
      <c r="AN96" s="2">
        <v>2164.7399999999998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/>
      <c r="AU96" s="2">
        <v>0</v>
      </c>
      <c r="AV96" s="2">
        <f t="shared" si="59"/>
        <v>4095.0599999999995</v>
      </c>
      <c r="AW96" s="21">
        <v>200</v>
      </c>
      <c r="AX96" s="21"/>
      <c r="AY96" s="2">
        <v>4546.62</v>
      </c>
      <c r="AZ96" s="2">
        <f t="shared" si="60"/>
        <v>4746.62</v>
      </c>
      <c r="BA96" s="2">
        <f t="shared" si="61"/>
        <v>536.20000000000005</v>
      </c>
      <c r="BB96" s="2">
        <v>0</v>
      </c>
      <c r="BC96" s="2">
        <v>3945.94</v>
      </c>
      <c r="BD96" s="2">
        <v>0</v>
      </c>
      <c r="BE96" s="2">
        <v>100</v>
      </c>
      <c r="BF96" s="2">
        <v>0</v>
      </c>
      <c r="BG96" s="2">
        <v>0</v>
      </c>
      <c r="BH96" s="8">
        <f t="shared" si="62"/>
        <v>4045.94</v>
      </c>
      <c r="BI96" s="22">
        <f t="shared" si="63"/>
        <v>13423.820000000002</v>
      </c>
    </row>
    <row r="97" spans="1:61" s="23" customFormat="1" ht="23.1" customHeight="1" x14ac:dyDescent="0.35">
      <c r="A97" s="3"/>
      <c r="B97" s="4"/>
      <c r="C97" s="32"/>
      <c r="D97" s="2"/>
      <c r="E97" s="2"/>
      <c r="F97" s="2">
        <f t="shared" si="41"/>
        <v>0</v>
      </c>
      <c r="G97" s="2"/>
      <c r="H97" s="2"/>
      <c r="I97" s="2">
        <f t="shared" si="42"/>
        <v>0</v>
      </c>
      <c r="J97" s="2">
        <f t="shared" si="43"/>
        <v>0</v>
      </c>
      <c r="K97" s="111">
        <f t="shared" si="44"/>
        <v>0</v>
      </c>
      <c r="L97" s="6"/>
      <c r="M97" s="6"/>
      <c r="N97" s="6"/>
      <c r="O97" s="2">
        <f t="shared" si="45"/>
        <v>0</v>
      </c>
      <c r="P97" s="162" t="s">
        <v>1</v>
      </c>
      <c r="Q97" s="2">
        <f t="shared" si="46"/>
        <v>0</v>
      </c>
      <c r="R97" s="2">
        <f t="shared" si="47"/>
        <v>0</v>
      </c>
      <c r="S97" s="2">
        <f t="shared" si="48"/>
        <v>0</v>
      </c>
      <c r="T97" s="8">
        <f t="shared" si="49"/>
        <v>0</v>
      </c>
      <c r="U97" s="9"/>
      <c r="V97" s="10"/>
      <c r="W97" s="11">
        <f t="shared" si="52"/>
        <v>0</v>
      </c>
      <c r="X97" s="12"/>
      <c r="Y97" s="12"/>
      <c r="Z97" s="13"/>
      <c r="AA97" s="3"/>
      <c r="AB97" s="14">
        <f t="shared" si="53"/>
        <v>0</v>
      </c>
      <c r="AC97" s="2"/>
      <c r="AD97" s="16"/>
      <c r="AE97" s="2">
        <f t="shared" si="54"/>
        <v>0</v>
      </c>
      <c r="AF97" s="27"/>
      <c r="AG97" s="18">
        <f t="shared" si="55"/>
        <v>0</v>
      </c>
      <c r="AH97" s="19">
        <f t="shared" si="56"/>
        <v>0</v>
      </c>
      <c r="AI97" s="3"/>
      <c r="AJ97" s="4"/>
      <c r="AK97" s="32"/>
      <c r="AL97" s="7" t="str">
        <f t="shared" si="57"/>
        <v xml:space="preserve"> </v>
      </c>
      <c r="AM97" s="15">
        <f t="shared" si="58"/>
        <v>0</v>
      </c>
      <c r="AN97" s="2"/>
      <c r="AO97" s="2"/>
      <c r="AP97" s="2"/>
      <c r="AQ97" s="2"/>
      <c r="AR97" s="2"/>
      <c r="AS97" s="2"/>
      <c r="AT97" s="2"/>
      <c r="AU97" s="2"/>
      <c r="AV97" s="2">
        <f t="shared" si="59"/>
        <v>0</v>
      </c>
      <c r="AW97" s="21"/>
      <c r="AX97" s="21"/>
      <c r="AY97" s="37"/>
      <c r="AZ97" s="2">
        <f t="shared" si="60"/>
        <v>0</v>
      </c>
      <c r="BA97" s="2">
        <f t="shared" si="61"/>
        <v>0</v>
      </c>
      <c r="BB97" s="2"/>
      <c r="BC97" s="2"/>
      <c r="BD97" s="2"/>
      <c r="BE97" s="2"/>
      <c r="BF97" s="2"/>
      <c r="BG97" s="2"/>
      <c r="BH97" s="8">
        <f t="shared" si="62"/>
        <v>0</v>
      </c>
      <c r="BI97" s="22"/>
    </row>
    <row r="98" spans="1:61" s="23" customFormat="1" ht="23.1" customHeight="1" x14ac:dyDescent="0.35">
      <c r="A98" s="3">
        <v>44</v>
      </c>
      <c r="B98" s="4" t="s">
        <v>59</v>
      </c>
      <c r="C98" s="5" t="s">
        <v>27</v>
      </c>
      <c r="D98" s="2">
        <v>48779</v>
      </c>
      <c r="E98" s="2">
        <v>2387</v>
      </c>
      <c r="F98" s="2">
        <f t="shared" si="41"/>
        <v>51166</v>
      </c>
      <c r="G98" s="2">
        <v>2290</v>
      </c>
      <c r="H98" s="2">
        <v>0</v>
      </c>
      <c r="I98" s="2">
        <f t="shared" si="42"/>
        <v>53456</v>
      </c>
      <c r="J98" s="2">
        <f t="shared" si="43"/>
        <v>53456</v>
      </c>
      <c r="K98" s="111">
        <f t="shared" si="44"/>
        <v>0</v>
      </c>
      <c r="L98" s="6">
        <v>0</v>
      </c>
      <c r="M98" s="6">
        <v>0</v>
      </c>
      <c r="N98" s="6">
        <v>0</v>
      </c>
      <c r="O98" s="2">
        <f t="shared" si="45"/>
        <v>53456</v>
      </c>
      <c r="P98" s="7">
        <v>2860.05</v>
      </c>
      <c r="Q98" s="2">
        <f t="shared" si="46"/>
        <v>4811.04</v>
      </c>
      <c r="R98" s="2">
        <f t="shared" si="47"/>
        <v>200</v>
      </c>
      <c r="S98" s="2">
        <f t="shared" si="48"/>
        <v>1336.4</v>
      </c>
      <c r="T98" s="8">
        <f t="shared" si="49"/>
        <v>4134</v>
      </c>
      <c r="U98" s="9">
        <f t="shared" si="50"/>
        <v>13341.49</v>
      </c>
      <c r="V98" s="10">
        <f t="shared" si="51"/>
        <v>20057</v>
      </c>
      <c r="W98" s="11">
        <f t="shared" si="52"/>
        <v>20057.510000000002</v>
      </c>
      <c r="X98" s="12"/>
      <c r="Y98" s="12"/>
      <c r="Z98" s="13">
        <f t="shared" ref="Z98" si="70">ROUND(V98+W98,2)</f>
        <v>40114.51</v>
      </c>
      <c r="AA98" s="3">
        <v>44</v>
      </c>
      <c r="AB98" s="14">
        <f t="shared" si="53"/>
        <v>6414.7199999999993</v>
      </c>
      <c r="AC98" s="15">
        <v>0</v>
      </c>
      <c r="AD98" s="2">
        <v>100</v>
      </c>
      <c r="AE98" s="2">
        <f t="shared" si="54"/>
        <v>1336.4</v>
      </c>
      <c r="AF98" s="17">
        <v>200</v>
      </c>
      <c r="AG98" s="18">
        <f t="shared" si="55"/>
        <v>40114.51</v>
      </c>
      <c r="AH98" s="19">
        <f t="shared" si="56"/>
        <v>20057.255000000001</v>
      </c>
      <c r="AI98" s="3">
        <v>44</v>
      </c>
      <c r="AJ98" s="4" t="s">
        <v>59</v>
      </c>
      <c r="AK98" s="5" t="s">
        <v>27</v>
      </c>
      <c r="AL98" s="7">
        <f t="shared" si="57"/>
        <v>2860.05</v>
      </c>
      <c r="AM98" s="15">
        <f t="shared" si="58"/>
        <v>4811.04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f t="shared" si="59"/>
        <v>4811.04</v>
      </c>
      <c r="AW98" s="21">
        <v>200</v>
      </c>
      <c r="AX98" s="21"/>
      <c r="AY98" s="2">
        <v>0</v>
      </c>
      <c r="AZ98" s="2">
        <f t="shared" si="60"/>
        <v>200</v>
      </c>
      <c r="BA98" s="2">
        <f t="shared" si="61"/>
        <v>1336.4</v>
      </c>
      <c r="BB98" s="2">
        <v>0</v>
      </c>
      <c r="BC98" s="2">
        <v>0</v>
      </c>
      <c r="BD98" s="2">
        <v>4034</v>
      </c>
      <c r="BE98" s="2">
        <v>100</v>
      </c>
      <c r="BF98" s="2">
        <v>0</v>
      </c>
      <c r="BG98" s="2">
        <v>0</v>
      </c>
      <c r="BH98" s="8">
        <f t="shared" si="62"/>
        <v>4134</v>
      </c>
      <c r="BI98" s="22">
        <f t="shared" si="63"/>
        <v>13341.49</v>
      </c>
    </row>
    <row r="99" spans="1:61" s="23" customFormat="1" ht="23.1" customHeight="1" x14ac:dyDescent="0.35">
      <c r="A99" s="3"/>
      <c r="B99" s="24"/>
      <c r="C99" s="25" t="s">
        <v>40</v>
      </c>
      <c r="D99" s="2"/>
      <c r="E99" s="2"/>
      <c r="F99" s="2">
        <f t="shared" si="41"/>
        <v>0</v>
      </c>
      <c r="G99" s="2"/>
      <c r="H99" s="2"/>
      <c r="I99" s="2">
        <f t="shared" si="42"/>
        <v>0</v>
      </c>
      <c r="J99" s="2">
        <f t="shared" si="43"/>
        <v>0</v>
      </c>
      <c r="K99" s="111">
        <f t="shared" si="44"/>
        <v>0</v>
      </c>
      <c r="L99" s="6"/>
      <c r="M99" s="6"/>
      <c r="N99" s="6"/>
      <c r="O99" s="2">
        <f t="shared" si="45"/>
        <v>0</v>
      </c>
      <c r="P99" s="7"/>
      <c r="Q99" s="2">
        <f t="shared" si="46"/>
        <v>0</v>
      </c>
      <c r="R99" s="2">
        <f t="shared" si="47"/>
        <v>0</v>
      </c>
      <c r="S99" s="2">
        <f t="shared" si="48"/>
        <v>0</v>
      </c>
      <c r="T99" s="8">
        <f t="shared" si="49"/>
        <v>0</v>
      </c>
      <c r="U99" s="9">
        <f t="shared" si="50"/>
        <v>0</v>
      </c>
      <c r="V99" s="10">
        <f t="shared" si="51"/>
        <v>0</v>
      </c>
      <c r="W99" s="11">
        <f t="shared" si="52"/>
        <v>0</v>
      </c>
      <c r="X99" s="12"/>
      <c r="Y99" s="12"/>
      <c r="Z99" s="13"/>
      <c r="AA99" s="3"/>
      <c r="AB99" s="14">
        <f t="shared" si="53"/>
        <v>0</v>
      </c>
      <c r="AC99" s="2"/>
      <c r="AD99" s="2">
        <f>J99*1%</f>
        <v>0</v>
      </c>
      <c r="AE99" s="2">
        <f t="shared" si="54"/>
        <v>0</v>
      </c>
      <c r="AF99" s="27"/>
      <c r="AG99" s="18">
        <f t="shared" si="55"/>
        <v>0</v>
      </c>
      <c r="AH99" s="19">
        <f t="shared" si="56"/>
        <v>0</v>
      </c>
      <c r="AI99" s="3"/>
      <c r="AJ99" s="24"/>
      <c r="AK99" s="25" t="s">
        <v>40</v>
      </c>
      <c r="AL99" s="7">
        <f t="shared" si="57"/>
        <v>0</v>
      </c>
      <c r="AM99" s="15">
        <f t="shared" si="58"/>
        <v>0</v>
      </c>
      <c r="AN99" s="2"/>
      <c r="AO99" s="2"/>
      <c r="AP99" s="2"/>
      <c r="AQ99" s="2"/>
      <c r="AR99" s="2"/>
      <c r="AS99" s="2"/>
      <c r="AT99" s="2"/>
      <c r="AU99" s="2"/>
      <c r="AV99" s="2">
        <f t="shared" si="59"/>
        <v>0</v>
      </c>
      <c r="AW99" s="21"/>
      <c r="AX99" s="21"/>
      <c r="AY99" s="2"/>
      <c r="AZ99" s="2">
        <f t="shared" si="60"/>
        <v>0</v>
      </c>
      <c r="BA99" s="2">
        <f t="shared" si="61"/>
        <v>0</v>
      </c>
      <c r="BB99" s="2"/>
      <c r="BC99" s="2"/>
      <c r="BD99" s="2"/>
      <c r="BE99" s="2"/>
      <c r="BF99" s="2"/>
      <c r="BG99" s="2"/>
      <c r="BH99" s="8">
        <f t="shared" si="62"/>
        <v>0</v>
      </c>
      <c r="BI99" s="22">
        <f t="shared" si="63"/>
        <v>0</v>
      </c>
    </row>
    <row r="100" spans="1:61" s="23" customFormat="1" ht="23.1" customHeight="1" x14ac:dyDescent="0.35">
      <c r="A100" s="3">
        <v>45</v>
      </c>
      <c r="B100" s="4" t="s">
        <v>60</v>
      </c>
      <c r="C100" s="25" t="s">
        <v>115</v>
      </c>
      <c r="D100" s="2">
        <v>46725</v>
      </c>
      <c r="E100" s="2">
        <v>2290</v>
      </c>
      <c r="F100" s="2">
        <f t="shared" si="41"/>
        <v>49015</v>
      </c>
      <c r="G100" s="2">
        <v>2289</v>
      </c>
      <c r="H100" s="2">
        <v>0</v>
      </c>
      <c r="I100" s="2">
        <f t="shared" si="42"/>
        <v>51304</v>
      </c>
      <c r="J100" s="2">
        <f>I100</f>
        <v>51304</v>
      </c>
      <c r="K100" s="111">
        <f t="shared" si="44"/>
        <v>0</v>
      </c>
      <c r="L100" s="6">
        <v>0</v>
      </c>
      <c r="M100" s="6">
        <v>0</v>
      </c>
      <c r="N100" s="6">
        <v>0</v>
      </c>
      <c r="O100" s="2">
        <f t="shared" si="45"/>
        <v>51304</v>
      </c>
      <c r="P100" s="7">
        <v>4459.28</v>
      </c>
      <c r="Q100" s="2">
        <f t="shared" si="46"/>
        <v>4617.3599999999997</v>
      </c>
      <c r="R100" s="2">
        <f t="shared" si="47"/>
        <v>200</v>
      </c>
      <c r="S100" s="2">
        <f t="shared" si="48"/>
        <v>1282.5999999999999</v>
      </c>
      <c r="T100" s="8">
        <f t="shared" si="49"/>
        <v>200</v>
      </c>
      <c r="U100" s="9">
        <f t="shared" si="50"/>
        <v>10759.24</v>
      </c>
      <c r="V100" s="10">
        <f t="shared" si="51"/>
        <v>20272</v>
      </c>
      <c r="W100" s="11">
        <f t="shared" si="52"/>
        <v>20272.760000000002</v>
      </c>
      <c r="X100" s="12"/>
      <c r="Y100" s="12"/>
      <c r="Z100" s="13">
        <f t="shared" ref="Z100" si="71">ROUND(V100+W100,2)</f>
        <v>40544.76</v>
      </c>
      <c r="AA100" s="3">
        <v>45</v>
      </c>
      <c r="AB100" s="14">
        <f t="shared" si="53"/>
        <v>6156.48</v>
      </c>
      <c r="AC100" s="15">
        <v>0</v>
      </c>
      <c r="AD100" s="16">
        <v>100</v>
      </c>
      <c r="AE100" s="2">
        <f t="shared" si="54"/>
        <v>1282.5999999999999</v>
      </c>
      <c r="AF100" s="17">
        <v>200</v>
      </c>
      <c r="AG100" s="18">
        <f t="shared" si="55"/>
        <v>40544.76</v>
      </c>
      <c r="AH100" s="19">
        <f t="shared" si="56"/>
        <v>20272.38</v>
      </c>
      <c r="AI100" s="3">
        <v>45</v>
      </c>
      <c r="AJ100" s="4" t="s">
        <v>60</v>
      </c>
      <c r="AK100" s="25" t="s">
        <v>115</v>
      </c>
      <c r="AL100" s="7">
        <f t="shared" si="57"/>
        <v>4459.28</v>
      </c>
      <c r="AM100" s="15">
        <f t="shared" si="58"/>
        <v>4617.3599999999997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/>
      <c r="AU100" s="2">
        <v>0</v>
      </c>
      <c r="AV100" s="2">
        <f t="shared" si="59"/>
        <v>4617.3599999999997</v>
      </c>
      <c r="AW100" s="21">
        <v>200</v>
      </c>
      <c r="AX100" s="21"/>
      <c r="AY100" s="2">
        <v>0</v>
      </c>
      <c r="AZ100" s="2">
        <f t="shared" si="60"/>
        <v>200</v>
      </c>
      <c r="BA100" s="2">
        <f t="shared" si="61"/>
        <v>1282.5999999999999</v>
      </c>
      <c r="BB100" s="2">
        <v>0</v>
      </c>
      <c r="BC100" s="2">
        <v>0</v>
      </c>
      <c r="BD100" s="2">
        <v>100</v>
      </c>
      <c r="BE100" s="2">
        <v>100</v>
      </c>
      <c r="BF100" s="2">
        <v>0</v>
      </c>
      <c r="BG100" s="2">
        <v>0</v>
      </c>
      <c r="BH100" s="8">
        <f t="shared" si="62"/>
        <v>200</v>
      </c>
      <c r="BI100" s="22">
        <f t="shared" si="63"/>
        <v>10759.24</v>
      </c>
    </row>
    <row r="101" spans="1:61" s="23" customFormat="1" ht="23.1" customHeight="1" x14ac:dyDescent="0.35">
      <c r="A101" s="30"/>
      <c r="B101" s="28"/>
      <c r="C101" s="25"/>
      <c r="D101" s="2"/>
      <c r="E101" s="2"/>
      <c r="F101" s="2">
        <f t="shared" si="41"/>
        <v>0</v>
      </c>
      <c r="G101" s="2"/>
      <c r="H101" s="2"/>
      <c r="I101" s="2">
        <f t="shared" si="42"/>
        <v>0</v>
      </c>
      <c r="J101" s="2">
        <f t="shared" si="43"/>
        <v>0</v>
      </c>
      <c r="K101" s="111">
        <f t="shared" si="44"/>
        <v>0</v>
      </c>
      <c r="L101" s="6"/>
      <c r="M101" s="6"/>
      <c r="N101" s="6"/>
      <c r="O101" s="2">
        <f t="shared" si="45"/>
        <v>0</v>
      </c>
      <c r="P101" s="7"/>
      <c r="Q101" s="2">
        <f t="shared" si="46"/>
        <v>0</v>
      </c>
      <c r="R101" s="2">
        <f t="shared" si="47"/>
        <v>0</v>
      </c>
      <c r="S101" s="2">
        <f t="shared" si="48"/>
        <v>0</v>
      </c>
      <c r="T101" s="8">
        <f t="shared" si="49"/>
        <v>0</v>
      </c>
      <c r="U101" s="9">
        <f t="shared" si="50"/>
        <v>0</v>
      </c>
      <c r="V101" s="10">
        <f t="shared" si="51"/>
        <v>0</v>
      </c>
      <c r="W101" s="11">
        <f t="shared" si="52"/>
        <v>0</v>
      </c>
      <c r="X101" s="12"/>
      <c r="Y101" s="12"/>
      <c r="Z101" s="13"/>
      <c r="AA101" s="30"/>
      <c r="AB101" s="14">
        <f t="shared" si="53"/>
        <v>0</v>
      </c>
      <c r="AC101" s="2"/>
      <c r="AD101" s="33"/>
      <c r="AE101" s="2">
        <f t="shared" si="54"/>
        <v>0</v>
      </c>
      <c r="AF101" s="27"/>
      <c r="AG101" s="18">
        <f t="shared" si="55"/>
        <v>0</v>
      </c>
      <c r="AH101" s="19">
        <f t="shared" si="56"/>
        <v>0</v>
      </c>
      <c r="AI101" s="30"/>
      <c r="AJ101" s="28"/>
      <c r="AK101" s="25"/>
      <c r="AL101" s="7">
        <f t="shared" si="57"/>
        <v>0</v>
      </c>
      <c r="AM101" s="15">
        <f t="shared" si="58"/>
        <v>0</v>
      </c>
      <c r="AN101" s="2"/>
      <c r="AO101" s="2"/>
      <c r="AP101" s="2"/>
      <c r="AQ101" s="2"/>
      <c r="AR101" s="2"/>
      <c r="AS101" s="2"/>
      <c r="AT101" s="2"/>
      <c r="AU101" s="2"/>
      <c r="AV101" s="2">
        <f t="shared" si="59"/>
        <v>0</v>
      </c>
      <c r="AW101" s="21"/>
      <c r="AX101" s="21"/>
      <c r="AY101" s="2"/>
      <c r="AZ101" s="2">
        <f t="shared" si="60"/>
        <v>0</v>
      </c>
      <c r="BA101" s="2">
        <f t="shared" si="61"/>
        <v>0</v>
      </c>
      <c r="BB101" s="2"/>
      <c r="BC101" s="2"/>
      <c r="BD101" s="2"/>
      <c r="BE101" s="2"/>
      <c r="BF101" s="2"/>
      <c r="BG101" s="2"/>
      <c r="BH101" s="8">
        <f t="shared" si="62"/>
        <v>0</v>
      </c>
      <c r="BI101" s="22">
        <f t="shared" si="63"/>
        <v>0</v>
      </c>
    </row>
    <row r="102" spans="1:61" s="29" customFormat="1" ht="23.1" customHeight="1" x14ac:dyDescent="0.35">
      <c r="A102" s="3">
        <v>46</v>
      </c>
      <c r="B102" s="4" t="s">
        <v>61</v>
      </c>
      <c r="C102" s="25" t="s">
        <v>80</v>
      </c>
      <c r="D102" s="2">
        <v>33843</v>
      </c>
      <c r="E102" s="2">
        <v>1591</v>
      </c>
      <c r="F102" s="2">
        <f t="shared" si="41"/>
        <v>35434</v>
      </c>
      <c r="G102" s="2">
        <v>1590</v>
      </c>
      <c r="H102" s="2">
        <v>0</v>
      </c>
      <c r="I102" s="2">
        <f t="shared" si="42"/>
        <v>37024</v>
      </c>
      <c r="J102" s="2">
        <f t="shared" si="43"/>
        <v>37024</v>
      </c>
      <c r="K102" s="111">
        <f t="shared" si="44"/>
        <v>0</v>
      </c>
      <c r="L102" s="6">
        <v>0</v>
      </c>
      <c r="M102" s="6">
        <v>0</v>
      </c>
      <c r="N102" s="6">
        <v>0</v>
      </c>
      <c r="O102" s="2">
        <f t="shared" si="45"/>
        <v>37024</v>
      </c>
      <c r="P102" s="7">
        <v>1759.94</v>
      </c>
      <c r="Q102" s="2">
        <f t="shared" si="46"/>
        <v>3332.16</v>
      </c>
      <c r="R102" s="2">
        <f t="shared" si="47"/>
        <v>200</v>
      </c>
      <c r="S102" s="2">
        <f t="shared" si="48"/>
        <v>925.6</v>
      </c>
      <c r="T102" s="8">
        <f t="shared" si="49"/>
        <v>200</v>
      </c>
      <c r="U102" s="9">
        <f t="shared" si="50"/>
        <v>6417.7</v>
      </c>
      <c r="V102" s="10">
        <f t="shared" si="51"/>
        <v>15303</v>
      </c>
      <c r="W102" s="11">
        <f t="shared" si="52"/>
        <v>15303.3</v>
      </c>
      <c r="X102" s="12"/>
      <c r="Y102" s="12"/>
      <c r="Z102" s="13">
        <f t="shared" ref="Z102" si="72">ROUND(V102+W102,2)</f>
        <v>30606.3</v>
      </c>
      <c r="AA102" s="3">
        <v>46</v>
      </c>
      <c r="AB102" s="14">
        <f t="shared" si="53"/>
        <v>4442.88</v>
      </c>
      <c r="AC102" s="15">
        <v>0</v>
      </c>
      <c r="AD102" s="16">
        <v>100</v>
      </c>
      <c r="AE102" s="2">
        <f t="shared" si="54"/>
        <v>925.6</v>
      </c>
      <c r="AF102" s="17">
        <v>200</v>
      </c>
      <c r="AG102" s="18">
        <f t="shared" si="55"/>
        <v>30606.3</v>
      </c>
      <c r="AH102" s="19">
        <f t="shared" si="56"/>
        <v>15303.15</v>
      </c>
      <c r="AI102" s="3">
        <v>46</v>
      </c>
      <c r="AJ102" s="4" t="s">
        <v>61</v>
      </c>
      <c r="AK102" s="25" t="s">
        <v>80</v>
      </c>
      <c r="AL102" s="7">
        <f t="shared" si="57"/>
        <v>1759.94</v>
      </c>
      <c r="AM102" s="15">
        <f t="shared" si="58"/>
        <v>3332.16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/>
      <c r="AU102" s="2">
        <v>0</v>
      </c>
      <c r="AV102" s="2">
        <f t="shared" si="59"/>
        <v>3332.16</v>
      </c>
      <c r="AW102" s="21">
        <v>200</v>
      </c>
      <c r="AX102" s="21"/>
      <c r="AY102" s="2">
        <v>0</v>
      </c>
      <c r="AZ102" s="2">
        <f t="shared" si="60"/>
        <v>200</v>
      </c>
      <c r="BA102" s="2">
        <f t="shared" si="61"/>
        <v>925.6</v>
      </c>
      <c r="BB102" s="2"/>
      <c r="BC102" s="2">
        <v>0</v>
      </c>
      <c r="BD102" s="2">
        <v>100</v>
      </c>
      <c r="BE102" s="2">
        <v>100</v>
      </c>
      <c r="BF102" s="2"/>
      <c r="BG102" s="2">
        <v>0</v>
      </c>
      <c r="BH102" s="8">
        <f t="shared" si="62"/>
        <v>200</v>
      </c>
      <c r="BI102" s="22">
        <f t="shared" si="63"/>
        <v>6417.7000000000007</v>
      </c>
    </row>
    <row r="103" spans="1:61" s="29" customFormat="1" ht="23.1" customHeight="1" x14ac:dyDescent="0.35">
      <c r="A103" s="3"/>
      <c r="B103" s="31"/>
      <c r="C103" s="32"/>
      <c r="D103" s="2"/>
      <c r="E103" s="2"/>
      <c r="F103" s="2">
        <f t="shared" si="41"/>
        <v>0</v>
      </c>
      <c r="G103" s="2"/>
      <c r="H103" s="2"/>
      <c r="I103" s="2">
        <f t="shared" si="42"/>
        <v>0</v>
      </c>
      <c r="J103" s="2">
        <f t="shared" si="43"/>
        <v>0</v>
      </c>
      <c r="K103" s="111">
        <f t="shared" si="44"/>
        <v>0</v>
      </c>
      <c r="L103" s="6"/>
      <c r="M103" s="6"/>
      <c r="N103" s="6"/>
      <c r="O103" s="2">
        <f t="shared" si="45"/>
        <v>0</v>
      </c>
      <c r="P103" s="7"/>
      <c r="Q103" s="2">
        <f t="shared" si="46"/>
        <v>0</v>
      </c>
      <c r="R103" s="2">
        <f t="shared" si="47"/>
        <v>0</v>
      </c>
      <c r="S103" s="2">
        <f t="shared" si="48"/>
        <v>0</v>
      </c>
      <c r="T103" s="8">
        <f t="shared" si="49"/>
        <v>0</v>
      </c>
      <c r="U103" s="9">
        <f t="shared" si="50"/>
        <v>0</v>
      </c>
      <c r="V103" s="10">
        <f t="shared" si="51"/>
        <v>0</v>
      </c>
      <c r="W103" s="11">
        <f t="shared" si="52"/>
        <v>0</v>
      </c>
      <c r="X103" s="12"/>
      <c r="Y103" s="12"/>
      <c r="Z103" s="13"/>
      <c r="AA103" s="3"/>
      <c r="AB103" s="14">
        <f t="shared" si="53"/>
        <v>0</v>
      </c>
      <c r="AC103" s="2"/>
      <c r="AD103" s="33"/>
      <c r="AE103" s="2">
        <f t="shared" si="54"/>
        <v>0</v>
      </c>
      <c r="AF103" s="27"/>
      <c r="AG103" s="18">
        <f t="shared" si="55"/>
        <v>0</v>
      </c>
      <c r="AH103" s="19">
        <f t="shared" si="56"/>
        <v>0</v>
      </c>
      <c r="AI103" s="3"/>
      <c r="AJ103" s="31"/>
      <c r="AK103" s="32"/>
      <c r="AL103" s="7">
        <f t="shared" si="57"/>
        <v>0</v>
      </c>
      <c r="AM103" s="15">
        <f t="shared" si="58"/>
        <v>0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0</v>
      </c>
      <c r="AW103" s="21"/>
      <c r="AX103" s="21"/>
      <c r="AY103" s="2"/>
      <c r="AZ103" s="2">
        <f t="shared" si="60"/>
        <v>0</v>
      </c>
      <c r="BA103" s="2">
        <f t="shared" si="61"/>
        <v>0</v>
      </c>
      <c r="BB103" s="2"/>
      <c r="BC103" s="2"/>
      <c r="BD103" s="2"/>
      <c r="BE103" s="2"/>
      <c r="BF103" s="2"/>
      <c r="BG103" s="2"/>
      <c r="BH103" s="8">
        <f t="shared" si="62"/>
        <v>0</v>
      </c>
      <c r="BI103" s="22">
        <f t="shared" si="63"/>
        <v>0</v>
      </c>
    </row>
    <row r="104" spans="1:61" s="29" customFormat="1" ht="23.1" customHeight="1" x14ac:dyDescent="0.35">
      <c r="A104" s="3">
        <v>47</v>
      </c>
      <c r="B104" s="31" t="s">
        <v>140</v>
      </c>
      <c r="C104" s="32" t="s">
        <v>153</v>
      </c>
      <c r="D104" s="2">
        <v>17553</v>
      </c>
      <c r="E104" s="2">
        <v>702</v>
      </c>
      <c r="F104" s="2">
        <f t="shared" si="41"/>
        <v>18255</v>
      </c>
      <c r="G104" s="2">
        <v>702</v>
      </c>
      <c r="H104" s="2"/>
      <c r="I104" s="2">
        <f t="shared" si="42"/>
        <v>18957</v>
      </c>
      <c r="J104" s="2">
        <f t="shared" si="43"/>
        <v>18957</v>
      </c>
      <c r="K104" s="111">
        <f t="shared" si="44"/>
        <v>780.96</v>
      </c>
      <c r="L104" s="6">
        <v>1</v>
      </c>
      <c r="M104" s="6">
        <v>2</v>
      </c>
      <c r="N104" s="6">
        <v>13</v>
      </c>
      <c r="O104" s="2">
        <f t="shared" si="45"/>
        <v>18176.04</v>
      </c>
      <c r="P104" s="7"/>
      <c r="Q104" s="2">
        <f t="shared" si="46"/>
        <v>1706.1299999999999</v>
      </c>
      <c r="R104" s="2">
        <f t="shared" si="47"/>
        <v>200</v>
      </c>
      <c r="S104" s="2">
        <f t="shared" si="48"/>
        <v>473.92</v>
      </c>
      <c r="T104" s="8">
        <f t="shared" si="49"/>
        <v>213.28</v>
      </c>
      <c r="U104" s="9">
        <f t="shared" si="50"/>
        <v>2593.33</v>
      </c>
      <c r="V104" s="10">
        <f t="shared" si="51"/>
        <v>7791</v>
      </c>
      <c r="W104" s="11">
        <f t="shared" si="52"/>
        <v>7791.7100000000009</v>
      </c>
      <c r="X104" s="12"/>
      <c r="Y104" s="12"/>
      <c r="Z104" s="13"/>
      <c r="AA104" s="3">
        <v>47</v>
      </c>
      <c r="AB104" s="14">
        <f t="shared" si="53"/>
        <v>2274.8399999999997</v>
      </c>
      <c r="AC104" s="15"/>
      <c r="AD104" s="16">
        <v>100</v>
      </c>
      <c r="AE104" s="2">
        <f t="shared" si="54"/>
        <v>473.93</v>
      </c>
      <c r="AF104" s="17">
        <v>200</v>
      </c>
      <c r="AG104" s="18">
        <f t="shared" si="55"/>
        <v>15582.710000000001</v>
      </c>
      <c r="AH104" s="19">
        <f t="shared" si="56"/>
        <v>7791.3550000000005</v>
      </c>
      <c r="AI104" s="3">
        <v>47</v>
      </c>
      <c r="AJ104" s="31" t="s">
        <v>140</v>
      </c>
      <c r="AK104" s="32" t="s">
        <v>153</v>
      </c>
      <c r="AL104" s="7">
        <f t="shared" si="57"/>
        <v>0</v>
      </c>
      <c r="AM104" s="15">
        <f t="shared" si="58"/>
        <v>1706.1299999999999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1706.1299999999999</v>
      </c>
      <c r="AW104" s="21">
        <v>200</v>
      </c>
      <c r="AX104" s="21"/>
      <c r="AY104" s="2"/>
      <c r="AZ104" s="2">
        <f t="shared" si="60"/>
        <v>200</v>
      </c>
      <c r="BA104" s="2">
        <f t="shared" si="61"/>
        <v>473.92</v>
      </c>
      <c r="BB104" s="2"/>
      <c r="BC104" s="2"/>
      <c r="BD104" s="2"/>
      <c r="BE104" s="2">
        <v>213.28</v>
      </c>
      <c r="BF104" s="2"/>
      <c r="BG104" s="2"/>
      <c r="BH104" s="8">
        <f t="shared" si="62"/>
        <v>213.28</v>
      </c>
      <c r="BI104" s="22">
        <f t="shared" si="63"/>
        <v>2593.33</v>
      </c>
    </row>
    <row r="105" spans="1:61" s="29" customFormat="1" ht="23.1" customHeight="1" x14ac:dyDescent="0.35">
      <c r="A105" s="3"/>
      <c r="B105" s="31"/>
      <c r="C105" s="32" t="s">
        <v>154</v>
      </c>
      <c r="D105" s="2"/>
      <c r="E105" s="2"/>
      <c r="F105" s="2">
        <f t="shared" si="41"/>
        <v>0</v>
      </c>
      <c r="G105" s="2"/>
      <c r="H105" s="2"/>
      <c r="I105" s="2">
        <f t="shared" si="42"/>
        <v>0</v>
      </c>
      <c r="J105" s="2">
        <f t="shared" si="43"/>
        <v>0</v>
      </c>
      <c r="K105" s="111">
        <f t="shared" si="44"/>
        <v>0</v>
      </c>
      <c r="L105" s="6"/>
      <c r="M105" s="6"/>
      <c r="N105" s="6"/>
      <c r="O105" s="2">
        <f t="shared" si="45"/>
        <v>0</v>
      </c>
      <c r="P105" s="7"/>
      <c r="Q105" s="2">
        <f t="shared" si="46"/>
        <v>0</v>
      </c>
      <c r="R105" s="2">
        <f t="shared" si="47"/>
        <v>0</v>
      </c>
      <c r="S105" s="2">
        <f t="shared" si="48"/>
        <v>0</v>
      </c>
      <c r="T105" s="8">
        <f t="shared" si="49"/>
        <v>0</v>
      </c>
      <c r="U105" s="9">
        <f t="shared" si="50"/>
        <v>0</v>
      </c>
      <c r="V105" s="10">
        <f t="shared" si="51"/>
        <v>0</v>
      </c>
      <c r="W105" s="11">
        <f t="shared" si="52"/>
        <v>0</v>
      </c>
      <c r="X105" s="12"/>
      <c r="Y105" s="12"/>
      <c r="Z105" s="13"/>
      <c r="AA105" s="3"/>
      <c r="AB105" s="14">
        <f t="shared" si="53"/>
        <v>0</v>
      </c>
      <c r="AC105" s="15"/>
      <c r="AD105" s="16"/>
      <c r="AE105" s="2">
        <f t="shared" si="54"/>
        <v>0</v>
      </c>
      <c r="AF105" s="27"/>
      <c r="AG105" s="18">
        <f t="shared" si="55"/>
        <v>0</v>
      </c>
      <c r="AH105" s="19">
        <f t="shared" si="56"/>
        <v>0</v>
      </c>
      <c r="AI105" s="3"/>
      <c r="AJ105" s="31"/>
      <c r="AK105" s="32" t="s">
        <v>154</v>
      </c>
      <c r="AL105" s="7">
        <f t="shared" si="57"/>
        <v>0</v>
      </c>
      <c r="AM105" s="15">
        <f t="shared" si="58"/>
        <v>0</v>
      </c>
      <c r="AN105" s="2"/>
      <c r="AO105" s="2"/>
      <c r="AP105" s="2"/>
      <c r="AQ105" s="2"/>
      <c r="AR105" s="2"/>
      <c r="AS105" s="2"/>
      <c r="AT105" s="2"/>
      <c r="AU105" s="2"/>
      <c r="AV105" s="2">
        <f t="shared" si="59"/>
        <v>0</v>
      </c>
      <c r="AW105" s="21"/>
      <c r="AX105" s="21"/>
      <c r="AY105" s="2"/>
      <c r="AZ105" s="2">
        <f t="shared" si="60"/>
        <v>0</v>
      </c>
      <c r="BA105" s="2">
        <f t="shared" si="61"/>
        <v>0</v>
      </c>
      <c r="BB105" s="2"/>
      <c r="BC105" s="2"/>
      <c r="BD105" s="2"/>
      <c r="BE105" s="2"/>
      <c r="BF105" s="2"/>
      <c r="BG105" s="2"/>
      <c r="BH105" s="8">
        <f t="shared" si="62"/>
        <v>0</v>
      </c>
      <c r="BI105" s="22">
        <f t="shared" si="63"/>
        <v>0</v>
      </c>
    </row>
    <row r="106" spans="1:61" s="29" customFormat="1" ht="23.1" customHeight="1" x14ac:dyDescent="0.35">
      <c r="A106" s="3">
        <v>48</v>
      </c>
      <c r="B106" s="28" t="s">
        <v>62</v>
      </c>
      <c r="C106" s="25" t="s">
        <v>27</v>
      </c>
      <c r="D106" s="2">
        <v>17553</v>
      </c>
      <c r="E106" s="2">
        <v>702</v>
      </c>
      <c r="F106" s="2">
        <f t="shared" si="41"/>
        <v>18255</v>
      </c>
      <c r="G106" s="2">
        <v>702</v>
      </c>
      <c r="H106" s="2">
        <v>0</v>
      </c>
      <c r="I106" s="2">
        <f t="shared" si="42"/>
        <v>18957</v>
      </c>
      <c r="J106" s="2">
        <f t="shared" si="43"/>
        <v>18957</v>
      </c>
      <c r="K106" s="111">
        <f t="shared" si="44"/>
        <v>0</v>
      </c>
      <c r="L106" s="6">
        <v>0</v>
      </c>
      <c r="M106" s="6">
        <v>0</v>
      </c>
      <c r="N106" s="6">
        <v>0</v>
      </c>
      <c r="O106" s="2">
        <f t="shared" si="45"/>
        <v>18957</v>
      </c>
      <c r="P106" s="7">
        <v>0</v>
      </c>
      <c r="Q106" s="2">
        <f t="shared" si="46"/>
        <v>1706.1299999999999</v>
      </c>
      <c r="R106" s="2">
        <f t="shared" si="47"/>
        <v>200</v>
      </c>
      <c r="S106" s="2">
        <f t="shared" si="48"/>
        <v>473.92</v>
      </c>
      <c r="T106" s="8">
        <f t="shared" si="49"/>
        <v>200</v>
      </c>
      <c r="U106" s="9">
        <f t="shared" si="50"/>
        <v>2580.0500000000002</v>
      </c>
      <c r="V106" s="10">
        <f t="shared" si="51"/>
        <v>8188</v>
      </c>
      <c r="W106" s="11">
        <f t="shared" si="52"/>
        <v>8188.9500000000007</v>
      </c>
      <c r="X106" s="12"/>
      <c r="Y106" s="12"/>
      <c r="Z106" s="13">
        <f t="shared" ref="Z106" si="73">ROUND(V106+W106,2)</f>
        <v>16376.95</v>
      </c>
      <c r="AA106" s="3">
        <v>48</v>
      </c>
      <c r="AB106" s="14">
        <f t="shared" si="53"/>
        <v>2274.8399999999997</v>
      </c>
      <c r="AC106" s="15">
        <v>0</v>
      </c>
      <c r="AD106" s="16">
        <v>100</v>
      </c>
      <c r="AE106" s="2">
        <f t="shared" si="54"/>
        <v>473.93</v>
      </c>
      <c r="AF106" s="17">
        <v>200</v>
      </c>
      <c r="AG106" s="18">
        <f t="shared" si="55"/>
        <v>16376.95</v>
      </c>
      <c r="AH106" s="19">
        <f t="shared" si="56"/>
        <v>8188.4750000000004</v>
      </c>
      <c r="AI106" s="3">
        <v>48</v>
      </c>
      <c r="AJ106" s="28" t="s">
        <v>62</v>
      </c>
      <c r="AK106" s="25" t="s">
        <v>27</v>
      </c>
      <c r="AL106" s="7">
        <f t="shared" si="57"/>
        <v>0</v>
      </c>
      <c r="AM106" s="15">
        <f t="shared" si="58"/>
        <v>1706.1299999999999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/>
      <c r="AU106" s="2">
        <v>0</v>
      </c>
      <c r="AV106" s="2">
        <f t="shared" si="59"/>
        <v>1706.1299999999999</v>
      </c>
      <c r="AW106" s="21">
        <v>200</v>
      </c>
      <c r="AX106" s="21"/>
      <c r="AY106" s="2">
        <v>0</v>
      </c>
      <c r="AZ106" s="2">
        <f t="shared" si="60"/>
        <v>200</v>
      </c>
      <c r="BA106" s="2">
        <f t="shared" si="61"/>
        <v>473.92</v>
      </c>
      <c r="BB106" s="2"/>
      <c r="BC106" s="2">
        <v>0</v>
      </c>
      <c r="BD106" s="2">
        <v>100</v>
      </c>
      <c r="BE106" s="2">
        <v>100</v>
      </c>
      <c r="BF106" s="2"/>
      <c r="BG106" s="2">
        <v>0</v>
      </c>
      <c r="BH106" s="8">
        <f t="shared" si="62"/>
        <v>200</v>
      </c>
      <c r="BI106" s="22">
        <f t="shared" si="63"/>
        <v>2580.0499999999997</v>
      </c>
    </row>
    <row r="107" spans="1:61" s="29" customFormat="1" ht="23.1" customHeight="1" x14ac:dyDescent="0.35">
      <c r="A107" s="30"/>
      <c r="B107" s="31"/>
      <c r="C107" s="32" t="s">
        <v>28</v>
      </c>
      <c r="D107" s="2"/>
      <c r="E107" s="2"/>
      <c r="F107" s="2">
        <f t="shared" si="41"/>
        <v>0</v>
      </c>
      <c r="G107" s="2"/>
      <c r="H107" s="2"/>
      <c r="I107" s="2">
        <f t="shared" si="42"/>
        <v>0</v>
      </c>
      <c r="J107" s="2">
        <f t="shared" si="43"/>
        <v>0</v>
      </c>
      <c r="K107" s="111">
        <f t="shared" si="44"/>
        <v>0</v>
      </c>
      <c r="L107" s="6"/>
      <c r="M107" s="6"/>
      <c r="N107" s="6"/>
      <c r="O107" s="2">
        <f t="shared" si="45"/>
        <v>0</v>
      </c>
      <c r="P107" s="7"/>
      <c r="Q107" s="2">
        <f t="shared" si="46"/>
        <v>0</v>
      </c>
      <c r="R107" s="2">
        <f t="shared" si="47"/>
        <v>0</v>
      </c>
      <c r="S107" s="2">
        <f t="shared" si="48"/>
        <v>0</v>
      </c>
      <c r="T107" s="8">
        <f t="shared" si="49"/>
        <v>0</v>
      </c>
      <c r="U107" s="9">
        <f t="shared" si="50"/>
        <v>0</v>
      </c>
      <c r="V107" s="10">
        <f t="shared" si="51"/>
        <v>0</v>
      </c>
      <c r="W107" s="11">
        <f t="shared" si="52"/>
        <v>0</v>
      </c>
      <c r="X107" s="12"/>
      <c r="Y107" s="12"/>
      <c r="Z107" s="13"/>
      <c r="AA107" s="30"/>
      <c r="AB107" s="14">
        <f t="shared" si="53"/>
        <v>0</v>
      </c>
      <c r="AC107" s="2"/>
      <c r="AD107" s="16"/>
      <c r="AE107" s="2">
        <f t="shared" si="54"/>
        <v>0</v>
      </c>
      <c r="AF107" s="27"/>
      <c r="AG107" s="18">
        <f t="shared" si="55"/>
        <v>0</v>
      </c>
      <c r="AH107" s="19">
        <f t="shared" si="56"/>
        <v>0</v>
      </c>
      <c r="AI107" s="30"/>
      <c r="AJ107" s="31"/>
      <c r="AK107" s="32" t="s">
        <v>28</v>
      </c>
      <c r="AL107" s="7">
        <f t="shared" si="57"/>
        <v>0</v>
      </c>
      <c r="AM107" s="15">
        <f t="shared" si="58"/>
        <v>0</v>
      </c>
      <c r="AN107" s="2"/>
      <c r="AO107" s="2"/>
      <c r="AP107" s="2"/>
      <c r="AQ107" s="2"/>
      <c r="AR107" s="2"/>
      <c r="AS107" s="2"/>
      <c r="AT107" s="2"/>
      <c r="AU107" s="2"/>
      <c r="AV107" s="2">
        <f t="shared" si="59"/>
        <v>0</v>
      </c>
      <c r="AW107" s="21"/>
      <c r="AX107" s="21"/>
      <c r="AY107" s="2"/>
      <c r="AZ107" s="2">
        <f t="shared" si="60"/>
        <v>0</v>
      </c>
      <c r="BA107" s="2">
        <f t="shared" si="61"/>
        <v>0</v>
      </c>
      <c r="BB107" s="2"/>
      <c r="BC107" s="2"/>
      <c r="BD107" s="2"/>
      <c r="BE107" s="2"/>
      <c r="BF107" s="2"/>
      <c r="BG107" s="2"/>
      <c r="BH107" s="8">
        <f t="shared" si="62"/>
        <v>0</v>
      </c>
      <c r="BI107" s="22">
        <f t="shared" si="63"/>
        <v>0</v>
      </c>
    </row>
    <row r="108" spans="1:61" s="29" customFormat="1" ht="23.1" customHeight="1" x14ac:dyDescent="0.35">
      <c r="A108" s="3">
        <v>49</v>
      </c>
      <c r="B108" s="28" t="s">
        <v>63</v>
      </c>
      <c r="C108" s="25" t="s">
        <v>64</v>
      </c>
      <c r="D108" s="2">
        <v>43030</v>
      </c>
      <c r="E108" s="2">
        <v>2108</v>
      </c>
      <c r="F108" s="2">
        <f t="shared" si="41"/>
        <v>45138</v>
      </c>
      <c r="G108" s="2">
        <v>2109</v>
      </c>
      <c r="H108" s="2">
        <v>0</v>
      </c>
      <c r="I108" s="2">
        <f t="shared" si="42"/>
        <v>47247</v>
      </c>
      <c r="J108" s="2">
        <f t="shared" si="43"/>
        <v>47247</v>
      </c>
      <c r="K108" s="111">
        <f t="shared" si="44"/>
        <v>0</v>
      </c>
      <c r="L108" s="6">
        <v>0</v>
      </c>
      <c r="M108" s="6">
        <v>0</v>
      </c>
      <c r="N108" s="6">
        <v>0</v>
      </c>
      <c r="O108" s="2">
        <f t="shared" si="45"/>
        <v>47247</v>
      </c>
      <c r="P108" s="7">
        <v>3605.95</v>
      </c>
      <c r="Q108" s="2">
        <f t="shared" si="46"/>
        <v>6368.2799999999988</v>
      </c>
      <c r="R108" s="2">
        <f t="shared" si="47"/>
        <v>200</v>
      </c>
      <c r="S108" s="2">
        <f t="shared" si="48"/>
        <v>1181.17</v>
      </c>
      <c r="T108" s="8">
        <f t="shared" si="49"/>
        <v>100</v>
      </c>
      <c r="U108" s="9">
        <f t="shared" si="50"/>
        <v>11455.4</v>
      </c>
      <c r="V108" s="10">
        <f t="shared" si="51"/>
        <v>17896</v>
      </c>
      <c r="W108" s="11">
        <f t="shared" si="52"/>
        <v>17895.599999999999</v>
      </c>
      <c r="X108" s="12"/>
      <c r="Y108" s="12"/>
      <c r="Z108" s="13">
        <f t="shared" ref="Z108" si="74">ROUND(V108+W108,2)</f>
        <v>35791.599999999999</v>
      </c>
      <c r="AA108" s="3">
        <v>49</v>
      </c>
      <c r="AB108" s="14">
        <f t="shared" si="53"/>
        <v>5669.6399999999994</v>
      </c>
      <c r="AC108" s="15">
        <v>0</v>
      </c>
      <c r="AD108" s="2">
        <v>100</v>
      </c>
      <c r="AE108" s="2">
        <f t="shared" si="54"/>
        <v>1181.18</v>
      </c>
      <c r="AF108" s="17">
        <v>200</v>
      </c>
      <c r="AG108" s="18">
        <f t="shared" si="55"/>
        <v>35791.599999999999</v>
      </c>
      <c r="AH108" s="19">
        <f t="shared" si="56"/>
        <v>17895.8</v>
      </c>
      <c r="AI108" s="3">
        <v>49</v>
      </c>
      <c r="AJ108" s="28" t="s">
        <v>63</v>
      </c>
      <c r="AK108" s="25" t="s">
        <v>64</v>
      </c>
      <c r="AL108" s="7">
        <f t="shared" si="57"/>
        <v>3605.95</v>
      </c>
      <c r="AM108" s="15">
        <f t="shared" si="58"/>
        <v>4252.2299999999996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1460.49</v>
      </c>
      <c r="AT108" s="2"/>
      <c r="AU108" s="2">
        <v>655.56</v>
      </c>
      <c r="AV108" s="2">
        <f t="shared" si="59"/>
        <v>6368.2799999999988</v>
      </c>
      <c r="AW108" s="21">
        <v>200</v>
      </c>
      <c r="AX108" s="21"/>
      <c r="AY108" s="2">
        <v>0</v>
      </c>
      <c r="AZ108" s="2">
        <f t="shared" si="60"/>
        <v>200</v>
      </c>
      <c r="BA108" s="2">
        <f t="shared" si="61"/>
        <v>1181.17</v>
      </c>
      <c r="BB108" s="2"/>
      <c r="BC108" s="2">
        <v>0</v>
      </c>
      <c r="BD108" s="2">
        <v>0</v>
      </c>
      <c r="BE108" s="2">
        <v>100</v>
      </c>
      <c r="BF108" s="2"/>
      <c r="BG108" s="2">
        <v>0</v>
      </c>
      <c r="BH108" s="8">
        <f t="shared" si="62"/>
        <v>100</v>
      </c>
      <c r="BI108" s="22">
        <f t="shared" si="63"/>
        <v>11455.4</v>
      </c>
    </row>
    <row r="109" spans="1:61" s="29" customFormat="1" ht="23.1" customHeight="1" x14ac:dyDescent="0.35">
      <c r="A109" s="3"/>
      <c r="B109" s="31"/>
      <c r="C109" s="32"/>
      <c r="D109" s="2"/>
      <c r="E109" s="2"/>
      <c r="F109" s="2">
        <f t="shared" si="41"/>
        <v>0</v>
      </c>
      <c r="G109" s="2"/>
      <c r="H109" s="2"/>
      <c r="I109" s="2">
        <f t="shared" si="42"/>
        <v>0</v>
      </c>
      <c r="J109" s="2">
        <f t="shared" si="43"/>
        <v>0</v>
      </c>
      <c r="K109" s="111">
        <f t="shared" si="44"/>
        <v>0</v>
      </c>
      <c r="L109" s="6"/>
      <c r="M109" s="6"/>
      <c r="N109" s="6"/>
      <c r="O109" s="2">
        <f t="shared" si="45"/>
        <v>0</v>
      </c>
      <c r="P109" s="7"/>
      <c r="Q109" s="2">
        <f t="shared" si="46"/>
        <v>0</v>
      </c>
      <c r="R109" s="2">
        <f t="shared" si="47"/>
        <v>0</v>
      </c>
      <c r="S109" s="2">
        <f t="shared" si="48"/>
        <v>0</v>
      </c>
      <c r="T109" s="8">
        <f t="shared" si="49"/>
        <v>0</v>
      </c>
      <c r="U109" s="9">
        <f t="shared" si="50"/>
        <v>0</v>
      </c>
      <c r="V109" s="10">
        <f t="shared" si="51"/>
        <v>0</v>
      </c>
      <c r="W109" s="11">
        <f t="shared" si="52"/>
        <v>0</v>
      </c>
      <c r="X109" s="12"/>
      <c r="Y109" s="12"/>
      <c r="Z109" s="13"/>
      <c r="AA109" s="3"/>
      <c r="AB109" s="14">
        <f t="shared" si="53"/>
        <v>0</v>
      </c>
      <c r="AC109" s="2"/>
      <c r="AD109" s="2">
        <f>J109*1%</f>
        <v>0</v>
      </c>
      <c r="AE109" s="2">
        <f t="shared" si="54"/>
        <v>0</v>
      </c>
      <c r="AF109" s="27"/>
      <c r="AG109" s="18">
        <f t="shared" si="55"/>
        <v>0</v>
      </c>
      <c r="AH109" s="19">
        <f t="shared" si="56"/>
        <v>0</v>
      </c>
      <c r="AI109" s="3"/>
      <c r="AJ109" s="31"/>
      <c r="AK109" s="32"/>
      <c r="AL109" s="7">
        <f t="shared" si="57"/>
        <v>0</v>
      </c>
      <c r="AM109" s="15">
        <f t="shared" si="58"/>
        <v>0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0</v>
      </c>
      <c r="AW109" s="21"/>
      <c r="AX109" s="21"/>
      <c r="AY109" s="2"/>
      <c r="AZ109" s="2">
        <f t="shared" si="60"/>
        <v>0</v>
      </c>
      <c r="BA109" s="2">
        <f t="shared" si="61"/>
        <v>0</v>
      </c>
      <c r="BB109" s="2"/>
      <c r="BC109" s="2"/>
      <c r="BD109" s="2"/>
      <c r="BE109" s="2"/>
      <c r="BF109" s="2"/>
      <c r="BG109" s="2"/>
      <c r="BH109" s="8">
        <f t="shared" si="62"/>
        <v>0</v>
      </c>
      <c r="BI109" s="22">
        <f t="shared" si="63"/>
        <v>0</v>
      </c>
    </row>
    <row r="110" spans="1:61" s="29" customFormat="1" ht="23.1" customHeight="1" x14ac:dyDescent="0.35">
      <c r="A110" s="3">
        <v>50</v>
      </c>
      <c r="B110" s="31" t="s">
        <v>141</v>
      </c>
      <c r="C110" s="32" t="s">
        <v>166</v>
      </c>
      <c r="D110" s="2">
        <v>36619</v>
      </c>
      <c r="E110" s="2">
        <v>1794</v>
      </c>
      <c r="F110" s="2">
        <f t="shared" si="41"/>
        <v>38413</v>
      </c>
      <c r="G110" s="2">
        <v>1795</v>
      </c>
      <c r="H110" s="2"/>
      <c r="I110" s="2">
        <f t="shared" si="42"/>
        <v>40208</v>
      </c>
      <c r="J110" s="2">
        <f t="shared" si="43"/>
        <v>40208</v>
      </c>
      <c r="K110" s="111">
        <f t="shared" si="44"/>
        <v>0</v>
      </c>
      <c r="L110" s="6">
        <v>0</v>
      </c>
      <c r="M110" s="6">
        <v>0</v>
      </c>
      <c r="N110" s="6">
        <v>0</v>
      </c>
      <c r="O110" s="2">
        <f t="shared" si="45"/>
        <v>40208</v>
      </c>
      <c r="P110" s="7">
        <v>2285.15</v>
      </c>
      <c r="Q110" s="2">
        <f t="shared" si="46"/>
        <v>3618.72</v>
      </c>
      <c r="R110" s="2">
        <f t="shared" si="47"/>
        <v>200</v>
      </c>
      <c r="S110" s="2">
        <f t="shared" si="48"/>
        <v>1005.2</v>
      </c>
      <c r="T110" s="8">
        <f t="shared" si="49"/>
        <v>213.28</v>
      </c>
      <c r="U110" s="9">
        <f t="shared" si="50"/>
        <v>7322.35</v>
      </c>
      <c r="V110" s="10">
        <f t="shared" si="51"/>
        <v>16443</v>
      </c>
      <c r="W110" s="11">
        <f t="shared" si="52"/>
        <v>16442.650000000001</v>
      </c>
      <c r="X110" s="12"/>
      <c r="Y110" s="12"/>
      <c r="Z110" s="13"/>
      <c r="AA110" s="3">
        <v>50</v>
      </c>
      <c r="AB110" s="14">
        <f t="shared" si="53"/>
        <v>4824.96</v>
      </c>
      <c r="AC110" s="15"/>
      <c r="AD110" s="16">
        <v>100</v>
      </c>
      <c r="AE110" s="2">
        <f t="shared" si="54"/>
        <v>1005.2</v>
      </c>
      <c r="AF110" s="17">
        <v>200</v>
      </c>
      <c r="AG110" s="18">
        <f t="shared" si="55"/>
        <v>32885.65</v>
      </c>
      <c r="AH110" s="19">
        <f t="shared" si="56"/>
        <v>16442.825000000001</v>
      </c>
      <c r="AI110" s="3">
        <v>50</v>
      </c>
      <c r="AJ110" s="31" t="s">
        <v>141</v>
      </c>
      <c r="AK110" s="32" t="s">
        <v>166</v>
      </c>
      <c r="AL110" s="7">
        <f t="shared" si="57"/>
        <v>2285.15</v>
      </c>
      <c r="AM110" s="15">
        <f t="shared" si="58"/>
        <v>3618.72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3618.72</v>
      </c>
      <c r="AW110" s="21">
        <v>200</v>
      </c>
      <c r="AX110" s="21"/>
      <c r="AY110" s="2"/>
      <c r="AZ110" s="2">
        <f t="shared" si="60"/>
        <v>200</v>
      </c>
      <c r="BA110" s="2">
        <f t="shared" si="61"/>
        <v>1005.2</v>
      </c>
      <c r="BB110" s="2"/>
      <c r="BC110" s="2"/>
      <c r="BD110" s="2"/>
      <c r="BE110" s="2">
        <v>213.28</v>
      </c>
      <c r="BF110" s="2"/>
      <c r="BG110" s="2"/>
      <c r="BH110" s="8">
        <f t="shared" si="62"/>
        <v>213.28</v>
      </c>
      <c r="BI110" s="22">
        <f t="shared" si="63"/>
        <v>7322.3499999999995</v>
      </c>
    </row>
    <row r="111" spans="1:61" s="29" customFormat="1" ht="23.1" customHeight="1" x14ac:dyDescent="0.35">
      <c r="A111" s="3"/>
      <c r="B111" s="31"/>
      <c r="C111" s="32" t="s">
        <v>163</v>
      </c>
      <c r="D111" s="2"/>
      <c r="E111" s="2"/>
      <c r="F111" s="2">
        <f t="shared" si="41"/>
        <v>0</v>
      </c>
      <c r="G111" s="2"/>
      <c r="H111" s="2"/>
      <c r="I111" s="2">
        <f t="shared" si="42"/>
        <v>0</v>
      </c>
      <c r="J111" s="2">
        <f t="shared" si="43"/>
        <v>0</v>
      </c>
      <c r="K111" s="111">
        <f t="shared" si="44"/>
        <v>0</v>
      </c>
      <c r="L111" s="6"/>
      <c r="M111" s="6"/>
      <c r="N111" s="6"/>
      <c r="O111" s="2">
        <f t="shared" si="45"/>
        <v>0</v>
      </c>
      <c r="P111" s="7"/>
      <c r="Q111" s="2">
        <f t="shared" si="46"/>
        <v>0</v>
      </c>
      <c r="R111" s="2">
        <f t="shared" si="47"/>
        <v>0</v>
      </c>
      <c r="S111" s="2">
        <f t="shared" si="48"/>
        <v>0</v>
      </c>
      <c r="T111" s="8">
        <f t="shared" si="49"/>
        <v>0</v>
      </c>
      <c r="U111" s="9">
        <f t="shared" si="50"/>
        <v>0</v>
      </c>
      <c r="V111" s="10">
        <f t="shared" si="51"/>
        <v>0</v>
      </c>
      <c r="W111" s="11">
        <f t="shared" si="52"/>
        <v>0</v>
      </c>
      <c r="X111" s="12"/>
      <c r="Y111" s="12"/>
      <c r="Z111" s="13"/>
      <c r="AA111" s="3"/>
      <c r="AB111" s="14">
        <f t="shared" si="53"/>
        <v>0</v>
      </c>
      <c r="AC111" s="15"/>
      <c r="AD111" s="33"/>
      <c r="AE111" s="2">
        <f t="shared" si="54"/>
        <v>0</v>
      </c>
      <c r="AF111" s="27"/>
      <c r="AG111" s="18">
        <f t="shared" si="55"/>
        <v>0</v>
      </c>
      <c r="AH111" s="19">
        <f t="shared" si="56"/>
        <v>0</v>
      </c>
      <c r="AI111" s="3"/>
      <c r="AJ111" s="31"/>
      <c r="AK111" s="32" t="s">
        <v>163</v>
      </c>
      <c r="AL111" s="7">
        <f t="shared" si="57"/>
        <v>0</v>
      </c>
      <c r="AM111" s="15">
        <f t="shared" si="58"/>
        <v>0</v>
      </c>
      <c r="AN111" s="2"/>
      <c r="AO111" s="2"/>
      <c r="AP111" s="2"/>
      <c r="AQ111" s="2"/>
      <c r="AR111" s="2"/>
      <c r="AS111" s="2"/>
      <c r="AT111" s="2"/>
      <c r="AU111" s="2"/>
      <c r="AV111" s="2">
        <f t="shared" si="59"/>
        <v>0</v>
      </c>
      <c r="AW111" s="21"/>
      <c r="AX111" s="21"/>
      <c r="AY111" s="2"/>
      <c r="AZ111" s="2">
        <f t="shared" si="60"/>
        <v>0</v>
      </c>
      <c r="BA111" s="2">
        <f t="shared" si="61"/>
        <v>0</v>
      </c>
      <c r="BB111" s="2"/>
      <c r="BC111" s="2"/>
      <c r="BD111" s="2"/>
      <c r="BE111" s="2"/>
      <c r="BF111" s="2"/>
      <c r="BG111" s="2"/>
      <c r="BH111" s="8">
        <f t="shared" si="62"/>
        <v>0</v>
      </c>
      <c r="BI111" s="22">
        <f t="shared" si="63"/>
        <v>0</v>
      </c>
    </row>
    <row r="112" spans="1:61" s="29" customFormat="1" ht="23.1" customHeight="1" x14ac:dyDescent="0.35">
      <c r="A112" s="3">
        <v>51</v>
      </c>
      <c r="B112" s="28" t="s">
        <v>65</v>
      </c>
      <c r="C112" s="25" t="s">
        <v>82</v>
      </c>
      <c r="D112" s="2">
        <v>39672</v>
      </c>
      <c r="E112" s="2">
        <v>1944</v>
      </c>
      <c r="F112" s="2">
        <f t="shared" si="41"/>
        <v>41616</v>
      </c>
      <c r="G112" s="2">
        <v>1944</v>
      </c>
      <c r="H112" s="2">
        <v>0</v>
      </c>
      <c r="I112" s="2">
        <f t="shared" si="42"/>
        <v>43560</v>
      </c>
      <c r="J112" s="2">
        <f t="shared" si="43"/>
        <v>43560</v>
      </c>
      <c r="K112" s="111">
        <f t="shared" si="44"/>
        <v>889.94</v>
      </c>
      <c r="L112" s="6">
        <v>0</v>
      </c>
      <c r="M112" s="6">
        <v>5</v>
      </c>
      <c r="N112" s="6">
        <v>4</v>
      </c>
      <c r="O112" s="2">
        <f t="shared" si="45"/>
        <v>42670.06</v>
      </c>
      <c r="P112" s="7">
        <v>2878.45</v>
      </c>
      <c r="Q112" s="2">
        <f t="shared" si="46"/>
        <v>7782.9699999999993</v>
      </c>
      <c r="R112" s="2">
        <f t="shared" si="47"/>
        <v>200</v>
      </c>
      <c r="S112" s="2">
        <f t="shared" si="48"/>
        <v>1089</v>
      </c>
      <c r="T112" s="8">
        <f t="shared" si="49"/>
        <v>9843.99</v>
      </c>
      <c r="U112" s="9">
        <f t="shared" si="50"/>
        <v>21794.41</v>
      </c>
      <c r="V112" s="10">
        <f t="shared" si="51"/>
        <v>10438</v>
      </c>
      <c r="W112" s="11">
        <f t="shared" si="52"/>
        <v>10437.649999999998</v>
      </c>
      <c r="X112" s="12"/>
      <c r="Y112" s="12"/>
      <c r="Z112" s="13">
        <f t="shared" ref="Z112" si="75">ROUND(V112+W112,2)</f>
        <v>20875.650000000001</v>
      </c>
      <c r="AA112" s="3">
        <v>51</v>
      </c>
      <c r="AB112" s="14">
        <f t="shared" si="53"/>
        <v>5227.2</v>
      </c>
      <c r="AC112" s="15">
        <v>0</v>
      </c>
      <c r="AD112" s="16">
        <v>100</v>
      </c>
      <c r="AE112" s="2">
        <f t="shared" si="54"/>
        <v>1089</v>
      </c>
      <c r="AF112" s="17">
        <v>200</v>
      </c>
      <c r="AG112" s="18">
        <f t="shared" si="55"/>
        <v>20875.649999999998</v>
      </c>
      <c r="AH112" s="19">
        <f t="shared" si="56"/>
        <v>10437.824999999999</v>
      </c>
      <c r="AI112" s="3">
        <v>51</v>
      </c>
      <c r="AJ112" s="28" t="s">
        <v>65</v>
      </c>
      <c r="AK112" s="25" t="s">
        <v>82</v>
      </c>
      <c r="AL112" s="7">
        <f t="shared" si="57"/>
        <v>2878.45</v>
      </c>
      <c r="AM112" s="15">
        <f t="shared" si="58"/>
        <v>3920.3999999999996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3207.01</v>
      </c>
      <c r="AT112" s="2"/>
      <c r="AU112" s="2">
        <v>655.56</v>
      </c>
      <c r="AV112" s="2">
        <f t="shared" si="59"/>
        <v>7782.9699999999993</v>
      </c>
      <c r="AW112" s="21">
        <v>200</v>
      </c>
      <c r="AX112" s="21"/>
      <c r="AY112" s="2">
        <v>0</v>
      </c>
      <c r="AZ112" s="2">
        <f t="shared" si="60"/>
        <v>200</v>
      </c>
      <c r="BA112" s="2">
        <f t="shared" si="61"/>
        <v>1089</v>
      </c>
      <c r="BB112" s="2"/>
      <c r="BC112" s="2">
        <v>9343.99</v>
      </c>
      <c r="BD112" s="2">
        <v>400</v>
      </c>
      <c r="BE112" s="2">
        <v>100</v>
      </c>
      <c r="BF112" s="2"/>
      <c r="BG112" s="2">
        <v>0</v>
      </c>
      <c r="BH112" s="8">
        <f t="shared" si="62"/>
        <v>9843.99</v>
      </c>
      <c r="BI112" s="22">
        <f t="shared" si="63"/>
        <v>21794.409999999996</v>
      </c>
    </row>
    <row r="113" spans="1:61" s="29" customFormat="1" ht="23.1" customHeight="1" x14ac:dyDescent="0.35">
      <c r="A113" s="30"/>
      <c r="B113" s="31"/>
      <c r="C113" s="32"/>
      <c r="D113" s="2"/>
      <c r="E113" s="2"/>
      <c r="F113" s="2">
        <f t="shared" si="41"/>
        <v>0</v>
      </c>
      <c r="G113" s="2"/>
      <c r="H113" s="2"/>
      <c r="I113" s="2">
        <f t="shared" si="42"/>
        <v>0</v>
      </c>
      <c r="J113" s="2">
        <f t="shared" si="43"/>
        <v>0</v>
      </c>
      <c r="K113" s="111">
        <f t="shared" si="44"/>
        <v>0</v>
      </c>
      <c r="L113" s="6"/>
      <c r="M113" s="6"/>
      <c r="N113" s="6"/>
      <c r="O113" s="2">
        <f t="shared" si="45"/>
        <v>0</v>
      </c>
      <c r="P113" s="7"/>
      <c r="Q113" s="2">
        <f t="shared" si="46"/>
        <v>0</v>
      </c>
      <c r="R113" s="2">
        <f t="shared" si="47"/>
        <v>0</v>
      </c>
      <c r="S113" s="2">
        <f t="shared" si="48"/>
        <v>0</v>
      </c>
      <c r="T113" s="8">
        <f t="shared" si="49"/>
        <v>0</v>
      </c>
      <c r="U113" s="9">
        <f t="shared" si="50"/>
        <v>0</v>
      </c>
      <c r="V113" s="10">
        <f t="shared" si="51"/>
        <v>0</v>
      </c>
      <c r="W113" s="11">
        <f t="shared" si="52"/>
        <v>0</v>
      </c>
      <c r="X113" s="12"/>
      <c r="Y113" s="12"/>
      <c r="Z113" s="13"/>
      <c r="AA113" s="30"/>
      <c r="AB113" s="14">
        <f t="shared" si="53"/>
        <v>0</v>
      </c>
      <c r="AC113" s="2"/>
      <c r="AD113" s="33"/>
      <c r="AE113" s="2">
        <f t="shared" si="54"/>
        <v>0</v>
      </c>
      <c r="AF113" s="27"/>
      <c r="AG113" s="18">
        <f t="shared" si="55"/>
        <v>0</v>
      </c>
      <c r="AH113" s="19">
        <f t="shared" si="56"/>
        <v>0</v>
      </c>
      <c r="AI113" s="30"/>
      <c r="AJ113" s="31"/>
      <c r="AK113" s="32"/>
      <c r="AL113" s="7">
        <f t="shared" si="57"/>
        <v>0</v>
      </c>
      <c r="AM113" s="15">
        <f t="shared" si="58"/>
        <v>0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0</v>
      </c>
      <c r="AW113" s="21"/>
      <c r="AX113" s="21"/>
      <c r="AY113" s="2"/>
      <c r="AZ113" s="2">
        <f t="shared" si="60"/>
        <v>0</v>
      </c>
      <c r="BA113" s="2">
        <f t="shared" si="61"/>
        <v>0</v>
      </c>
      <c r="BB113" s="2"/>
      <c r="BC113" s="2"/>
      <c r="BD113" s="2"/>
      <c r="BE113" s="2"/>
      <c r="BF113" s="2"/>
      <c r="BG113" s="2"/>
      <c r="BH113" s="8">
        <f t="shared" si="62"/>
        <v>0</v>
      </c>
      <c r="BI113" s="22">
        <f t="shared" si="63"/>
        <v>0</v>
      </c>
    </row>
    <row r="114" spans="1:61" s="29" customFormat="1" ht="23.1" customHeight="1" x14ac:dyDescent="0.35">
      <c r="A114" s="3">
        <v>52</v>
      </c>
      <c r="B114" s="31" t="s">
        <v>142</v>
      </c>
      <c r="C114" s="32" t="s">
        <v>153</v>
      </c>
      <c r="D114" s="2">
        <v>27000</v>
      </c>
      <c r="E114" s="2">
        <v>1512</v>
      </c>
      <c r="F114" s="2">
        <f t="shared" si="41"/>
        <v>28512</v>
      </c>
      <c r="G114" s="2">
        <v>1512</v>
      </c>
      <c r="H114" s="2"/>
      <c r="I114" s="2">
        <f t="shared" si="42"/>
        <v>30024</v>
      </c>
      <c r="J114" s="2">
        <f t="shared" si="43"/>
        <v>30024</v>
      </c>
      <c r="K114" s="111">
        <f t="shared" si="44"/>
        <v>0</v>
      </c>
      <c r="L114" s="6">
        <v>0</v>
      </c>
      <c r="M114" s="6">
        <v>0</v>
      </c>
      <c r="N114" s="6">
        <v>0</v>
      </c>
      <c r="O114" s="2">
        <f t="shared" si="45"/>
        <v>30024</v>
      </c>
      <c r="P114" s="7">
        <v>830.69</v>
      </c>
      <c r="Q114" s="2">
        <f t="shared" si="46"/>
        <v>2702.16</v>
      </c>
      <c r="R114" s="2">
        <f t="shared" si="47"/>
        <v>1200</v>
      </c>
      <c r="S114" s="2">
        <f t="shared" si="48"/>
        <v>750.6</v>
      </c>
      <c r="T114" s="8">
        <f t="shared" si="49"/>
        <v>2200</v>
      </c>
      <c r="U114" s="9">
        <f t="shared" si="50"/>
        <v>7683.45</v>
      </c>
      <c r="V114" s="10">
        <f t="shared" si="51"/>
        <v>11170</v>
      </c>
      <c r="W114" s="11">
        <f t="shared" si="52"/>
        <v>11170.55</v>
      </c>
      <c r="X114" s="12"/>
      <c r="Y114" s="12"/>
      <c r="Z114" s="13"/>
      <c r="AA114" s="3">
        <v>52</v>
      </c>
      <c r="AB114" s="14">
        <f t="shared" si="53"/>
        <v>3602.8799999999997</v>
      </c>
      <c r="AC114" s="15"/>
      <c r="AD114" s="16">
        <v>100</v>
      </c>
      <c r="AE114" s="2">
        <f t="shared" si="54"/>
        <v>750.6</v>
      </c>
      <c r="AF114" s="17">
        <v>200</v>
      </c>
      <c r="AG114" s="18">
        <f t="shared" si="55"/>
        <v>22340.55</v>
      </c>
      <c r="AH114" s="19">
        <f t="shared" si="56"/>
        <v>11170.275</v>
      </c>
      <c r="AI114" s="3">
        <v>52</v>
      </c>
      <c r="AJ114" s="31" t="s">
        <v>142</v>
      </c>
      <c r="AK114" s="32" t="s">
        <v>153</v>
      </c>
      <c r="AL114" s="7">
        <f t="shared" si="57"/>
        <v>830.69</v>
      </c>
      <c r="AM114" s="15">
        <f t="shared" si="58"/>
        <v>2702.16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2702.16</v>
      </c>
      <c r="AW114" s="21">
        <v>200</v>
      </c>
      <c r="AX114" s="21">
        <v>1000</v>
      </c>
      <c r="AY114" s="2"/>
      <c r="AZ114" s="2">
        <f t="shared" si="60"/>
        <v>1200</v>
      </c>
      <c r="BA114" s="2">
        <f t="shared" si="61"/>
        <v>750.6</v>
      </c>
      <c r="BB114" s="2"/>
      <c r="BC114" s="2"/>
      <c r="BD114" s="2">
        <v>2100</v>
      </c>
      <c r="BE114" s="2">
        <v>100</v>
      </c>
      <c r="BF114" s="2"/>
      <c r="BG114" s="2"/>
      <c r="BH114" s="8">
        <f t="shared" si="62"/>
        <v>2200</v>
      </c>
      <c r="BI114" s="22">
        <f t="shared" si="63"/>
        <v>7683.4500000000007</v>
      </c>
    </row>
    <row r="115" spans="1:61" s="29" customFormat="1" ht="23.1" customHeight="1" x14ac:dyDescent="0.35">
      <c r="A115" s="3"/>
      <c r="B115" s="31"/>
      <c r="C115" s="32" t="s">
        <v>163</v>
      </c>
      <c r="D115" s="2"/>
      <c r="E115" s="2"/>
      <c r="F115" s="2">
        <f t="shared" si="41"/>
        <v>0</v>
      </c>
      <c r="G115" s="2"/>
      <c r="H115" s="2"/>
      <c r="I115" s="2">
        <f t="shared" si="42"/>
        <v>0</v>
      </c>
      <c r="J115" s="2">
        <f t="shared" si="43"/>
        <v>0</v>
      </c>
      <c r="K115" s="111">
        <f t="shared" si="44"/>
        <v>0</v>
      </c>
      <c r="L115" s="6"/>
      <c r="M115" s="6"/>
      <c r="N115" s="6"/>
      <c r="O115" s="2">
        <f t="shared" si="45"/>
        <v>0</v>
      </c>
      <c r="P115" s="7"/>
      <c r="Q115" s="2">
        <f t="shared" si="46"/>
        <v>0</v>
      </c>
      <c r="R115" s="2">
        <f t="shared" si="47"/>
        <v>0</v>
      </c>
      <c r="S115" s="2">
        <f t="shared" si="48"/>
        <v>0</v>
      </c>
      <c r="T115" s="8">
        <f t="shared" si="49"/>
        <v>0</v>
      </c>
      <c r="U115" s="9">
        <f t="shared" si="50"/>
        <v>0</v>
      </c>
      <c r="V115" s="10">
        <f t="shared" si="51"/>
        <v>0</v>
      </c>
      <c r="W115" s="11">
        <f t="shared" si="52"/>
        <v>0</v>
      </c>
      <c r="X115" s="12"/>
      <c r="Y115" s="12"/>
      <c r="Z115" s="13"/>
      <c r="AA115" s="3"/>
      <c r="AB115" s="14">
        <f t="shared" si="53"/>
        <v>0</v>
      </c>
      <c r="AC115" s="15"/>
      <c r="AD115" s="16"/>
      <c r="AE115" s="2">
        <f t="shared" si="54"/>
        <v>0</v>
      </c>
      <c r="AF115" s="27"/>
      <c r="AG115" s="18">
        <f t="shared" si="55"/>
        <v>0</v>
      </c>
      <c r="AH115" s="19">
        <f t="shared" si="56"/>
        <v>0</v>
      </c>
      <c r="AI115" s="3"/>
      <c r="AJ115" s="31"/>
      <c r="AK115" s="32" t="s">
        <v>163</v>
      </c>
      <c r="AL115" s="7">
        <f t="shared" si="57"/>
        <v>0</v>
      </c>
      <c r="AM115" s="15">
        <f t="shared" si="58"/>
        <v>0</v>
      </c>
      <c r="AN115" s="2"/>
      <c r="AO115" s="2"/>
      <c r="AP115" s="2"/>
      <c r="AQ115" s="2"/>
      <c r="AR115" s="2"/>
      <c r="AS115" s="2"/>
      <c r="AT115" s="2"/>
      <c r="AU115" s="2"/>
      <c r="AV115" s="2">
        <f t="shared" si="59"/>
        <v>0</v>
      </c>
      <c r="AW115" s="21"/>
      <c r="AX115" s="21"/>
      <c r="AY115" s="2"/>
      <c r="AZ115" s="2">
        <f t="shared" si="60"/>
        <v>0</v>
      </c>
      <c r="BA115" s="2">
        <f t="shared" si="61"/>
        <v>0</v>
      </c>
      <c r="BB115" s="2"/>
      <c r="BC115" s="2"/>
      <c r="BD115" s="2"/>
      <c r="BE115" s="2"/>
      <c r="BF115" s="2"/>
      <c r="BG115" s="2"/>
      <c r="BH115" s="8">
        <f t="shared" si="62"/>
        <v>0</v>
      </c>
      <c r="BI115" s="22">
        <f t="shared" si="63"/>
        <v>0</v>
      </c>
    </row>
    <row r="116" spans="1:61" s="29" customFormat="1" ht="24.75" customHeight="1" x14ac:dyDescent="0.35">
      <c r="A116" s="3">
        <v>53</v>
      </c>
      <c r="B116" s="28" t="s">
        <v>66</v>
      </c>
      <c r="C116" s="25" t="s">
        <v>112</v>
      </c>
      <c r="D116" s="2">
        <v>19744</v>
      </c>
      <c r="E116" s="2">
        <v>790</v>
      </c>
      <c r="F116" s="2">
        <f t="shared" si="41"/>
        <v>20534</v>
      </c>
      <c r="G116" s="2">
        <v>914</v>
      </c>
      <c r="H116" s="2">
        <v>0</v>
      </c>
      <c r="I116" s="2">
        <f t="shared" si="42"/>
        <v>21448</v>
      </c>
      <c r="J116" s="2">
        <f t="shared" si="43"/>
        <v>21448</v>
      </c>
      <c r="K116" s="111">
        <f t="shared" si="44"/>
        <v>836.01</v>
      </c>
      <c r="L116" s="6">
        <v>1</v>
      </c>
      <c r="M116" s="6">
        <v>1</v>
      </c>
      <c r="N116" s="6">
        <v>40</v>
      </c>
      <c r="O116" s="2">
        <f>J116-K116</f>
        <v>20611.990000000002</v>
      </c>
      <c r="P116" s="7">
        <v>0</v>
      </c>
      <c r="Q116" s="2">
        <f t="shared" si="46"/>
        <v>3995.33</v>
      </c>
      <c r="R116" s="2">
        <f t="shared" si="47"/>
        <v>200</v>
      </c>
      <c r="S116" s="2">
        <f t="shared" si="48"/>
        <v>536.20000000000005</v>
      </c>
      <c r="T116" s="8">
        <f t="shared" si="49"/>
        <v>200</v>
      </c>
      <c r="U116" s="9">
        <f t="shared" si="50"/>
        <v>4931.53</v>
      </c>
      <c r="V116" s="10">
        <f t="shared" si="51"/>
        <v>7840</v>
      </c>
      <c r="W116" s="11">
        <f t="shared" si="52"/>
        <v>7840.4600000000028</v>
      </c>
      <c r="X116" s="12"/>
      <c r="Y116" s="12"/>
      <c r="Z116" s="13">
        <f t="shared" ref="Z116" si="76">ROUND(V116+W116,2)</f>
        <v>15680.46</v>
      </c>
      <c r="AA116" s="3">
        <v>53</v>
      </c>
      <c r="AB116" s="14">
        <f t="shared" si="53"/>
        <v>2573.7599999999998</v>
      </c>
      <c r="AC116" s="15">
        <v>0</v>
      </c>
      <c r="AD116" s="16">
        <v>100</v>
      </c>
      <c r="AE116" s="2">
        <f t="shared" si="54"/>
        <v>536.20000000000005</v>
      </c>
      <c r="AF116" s="17">
        <v>200</v>
      </c>
      <c r="AG116" s="18">
        <f t="shared" si="55"/>
        <v>15680.460000000003</v>
      </c>
      <c r="AH116" s="19">
        <f t="shared" si="56"/>
        <v>7840.2300000000014</v>
      </c>
      <c r="AI116" s="3">
        <v>53</v>
      </c>
      <c r="AJ116" s="28" t="s">
        <v>66</v>
      </c>
      <c r="AK116" s="25" t="s">
        <v>112</v>
      </c>
      <c r="AL116" s="7">
        <f t="shared" si="57"/>
        <v>0</v>
      </c>
      <c r="AM116" s="15">
        <f t="shared" si="58"/>
        <v>1930.32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1409.45</v>
      </c>
      <c r="AT116" s="2"/>
      <c r="AU116" s="2">
        <v>655.56</v>
      </c>
      <c r="AV116" s="2">
        <f t="shared" si="59"/>
        <v>3995.33</v>
      </c>
      <c r="AW116" s="21">
        <v>200</v>
      </c>
      <c r="AX116" s="21"/>
      <c r="AY116" s="2">
        <v>0</v>
      </c>
      <c r="AZ116" s="2">
        <f t="shared" si="60"/>
        <v>200</v>
      </c>
      <c r="BA116" s="2">
        <f t="shared" si="61"/>
        <v>536.20000000000005</v>
      </c>
      <c r="BB116" s="2"/>
      <c r="BC116" s="2">
        <v>0</v>
      </c>
      <c r="BD116" s="2">
        <v>100</v>
      </c>
      <c r="BE116" s="2">
        <v>100</v>
      </c>
      <c r="BF116" s="2"/>
      <c r="BG116" s="2">
        <v>0</v>
      </c>
      <c r="BH116" s="8">
        <f t="shared" si="62"/>
        <v>200</v>
      </c>
      <c r="BI116" s="22">
        <f t="shared" si="63"/>
        <v>4931.53</v>
      </c>
    </row>
    <row r="117" spans="1:61" s="29" customFormat="1" ht="23.1" customHeight="1" x14ac:dyDescent="0.35">
      <c r="A117" s="3"/>
      <c r="B117" s="31"/>
      <c r="C117" s="32"/>
      <c r="D117" s="2"/>
      <c r="E117" s="2"/>
      <c r="F117" s="2">
        <f t="shared" si="41"/>
        <v>0</v>
      </c>
      <c r="G117" s="2"/>
      <c r="H117" s="2"/>
      <c r="I117" s="2">
        <f t="shared" si="42"/>
        <v>0</v>
      </c>
      <c r="J117" s="2">
        <f t="shared" si="43"/>
        <v>0</v>
      </c>
      <c r="K117" s="111">
        <f t="shared" si="44"/>
        <v>0</v>
      </c>
      <c r="L117" s="6"/>
      <c r="M117" s="6"/>
      <c r="N117" s="6"/>
      <c r="O117" s="2">
        <f t="shared" si="45"/>
        <v>0</v>
      </c>
      <c r="P117" s="7"/>
      <c r="Q117" s="2">
        <f t="shared" si="46"/>
        <v>0</v>
      </c>
      <c r="R117" s="2">
        <f t="shared" si="47"/>
        <v>0</v>
      </c>
      <c r="S117" s="2">
        <f t="shared" si="48"/>
        <v>0</v>
      </c>
      <c r="T117" s="8">
        <f t="shared" si="49"/>
        <v>0</v>
      </c>
      <c r="U117" s="9">
        <f t="shared" si="50"/>
        <v>0</v>
      </c>
      <c r="V117" s="10">
        <f t="shared" si="51"/>
        <v>0</v>
      </c>
      <c r="W117" s="11">
        <f t="shared" si="52"/>
        <v>0</v>
      </c>
      <c r="X117" s="12"/>
      <c r="Y117" s="12"/>
      <c r="Z117" s="13"/>
      <c r="AA117" s="3"/>
      <c r="AB117" s="14">
        <f t="shared" si="53"/>
        <v>0</v>
      </c>
      <c r="AC117" s="2"/>
      <c r="AD117" s="16"/>
      <c r="AE117" s="2">
        <f t="shared" si="54"/>
        <v>0</v>
      </c>
      <c r="AF117" s="27"/>
      <c r="AG117" s="18">
        <f t="shared" si="55"/>
        <v>0</v>
      </c>
      <c r="AH117" s="19">
        <f t="shared" si="56"/>
        <v>0</v>
      </c>
      <c r="AI117" s="3"/>
      <c r="AJ117" s="31"/>
      <c r="AK117" s="32"/>
      <c r="AL117" s="7">
        <f t="shared" si="57"/>
        <v>0</v>
      </c>
      <c r="AM117" s="15">
        <f t="shared" si="58"/>
        <v>0</v>
      </c>
      <c r="AN117" s="2"/>
      <c r="AO117" s="2"/>
      <c r="AP117" s="2"/>
      <c r="AQ117" s="2"/>
      <c r="AR117" s="2"/>
      <c r="AS117" s="2"/>
      <c r="AT117" s="2"/>
      <c r="AU117" s="2"/>
      <c r="AV117" s="2">
        <f t="shared" si="59"/>
        <v>0</v>
      </c>
      <c r="AW117" s="21"/>
      <c r="AX117" s="21"/>
      <c r="AY117" s="2"/>
      <c r="AZ117" s="2">
        <f t="shared" si="60"/>
        <v>0</v>
      </c>
      <c r="BA117" s="2">
        <f t="shared" si="61"/>
        <v>0</v>
      </c>
      <c r="BB117" s="2"/>
      <c r="BC117" s="2"/>
      <c r="BD117" s="2"/>
      <c r="BE117" s="2"/>
      <c r="BF117" s="2"/>
      <c r="BG117" s="2"/>
      <c r="BH117" s="8">
        <f t="shared" si="62"/>
        <v>0</v>
      </c>
      <c r="BI117" s="22">
        <f t="shared" si="63"/>
        <v>0</v>
      </c>
    </row>
    <row r="118" spans="1:61" s="29" customFormat="1" ht="23.1" customHeight="1" x14ac:dyDescent="0.35">
      <c r="A118" s="3">
        <v>54</v>
      </c>
      <c r="B118" s="31" t="s">
        <v>152</v>
      </c>
      <c r="C118" s="32" t="s">
        <v>167</v>
      </c>
      <c r="D118" s="2">
        <v>14678</v>
      </c>
      <c r="E118" s="2">
        <v>587</v>
      </c>
      <c r="F118" s="2">
        <f t="shared" si="41"/>
        <v>15265</v>
      </c>
      <c r="G118" s="2">
        <v>587</v>
      </c>
      <c r="H118" s="2"/>
      <c r="I118" s="2">
        <f t="shared" si="42"/>
        <v>15852</v>
      </c>
      <c r="J118" s="2">
        <f t="shared" si="43"/>
        <v>15852</v>
      </c>
      <c r="K118" s="111">
        <f t="shared" si="44"/>
        <v>0</v>
      </c>
      <c r="L118" s="6">
        <v>0</v>
      </c>
      <c r="M118" s="6">
        <v>0</v>
      </c>
      <c r="N118" s="6">
        <v>0</v>
      </c>
      <c r="O118" s="2">
        <f t="shared" si="45"/>
        <v>15852</v>
      </c>
      <c r="P118" s="7"/>
      <c r="Q118" s="2">
        <f t="shared" si="46"/>
        <v>3395.62</v>
      </c>
      <c r="R118" s="2">
        <f t="shared" si="47"/>
        <v>200</v>
      </c>
      <c r="S118" s="2">
        <f t="shared" si="48"/>
        <v>396.3</v>
      </c>
      <c r="T118" s="8">
        <f t="shared" si="49"/>
        <v>254.71</v>
      </c>
      <c r="U118" s="9">
        <f t="shared" si="50"/>
        <v>4246.63</v>
      </c>
      <c r="V118" s="10">
        <f t="shared" si="51"/>
        <v>5803</v>
      </c>
      <c r="W118" s="11">
        <f t="shared" si="52"/>
        <v>5802.369999999999</v>
      </c>
      <c r="X118" s="12"/>
      <c r="Y118" s="12"/>
      <c r="Z118" s="13"/>
      <c r="AA118" s="3">
        <v>54</v>
      </c>
      <c r="AB118" s="14">
        <f t="shared" si="53"/>
        <v>1902.24</v>
      </c>
      <c r="AC118" s="15"/>
      <c r="AD118" s="2">
        <v>100</v>
      </c>
      <c r="AE118" s="2">
        <f t="shared" si="54"/>
        <v>396.3</v>
      </c>
      <c r="AF118" s="17">
        <v>200</v>
      </c>
      <c r="AG118" s="18">
        <f t="shared" si="55"/>
        <v>11605.369999999999</v>
      </c>
      <c r="AH118" s="19">
        <f t="shared" si="56"/>
        <v>5802.6849999999995</v>
      </c>
      <c r="AI118" s="3">
        <v>54</v>
      </c>
      <c r="AJ118" s="31" t="s">
        <v>152</v>
      </c>
      <c r="AK118" s="32" t="s">
        <v>167</v>
      </c>
      <c r="AL118" s="7">
        <f t="shared" si="57"/>
        <v>0</v>
      </c>
      <c r="AM118" s="15">
        <f t="shared" si="58"/>
        <v>1426.6799999999998</v>
      </c>
      <c r="AN118" s="2"/>
      <c r="AO118" s="2"/>
      <c r="AP118" s="2"/>
      <c r="AQ118" s="2"/>
      <c r="AR118" s="2"/>
      <c r="AS118" s="2">
        <v>1313.38</v>
      </c>
      <c r="AT118" s="2"/>
      <c r="AU118" s="2">
        <v>655.56</v>
      </c>
      <c r="AV118" s="2">
        <f t="shared" si="59"/>
        <v>3395.62</v>
      </c>
      <c r="AW118" s="21">
        <v>200</v>
      </c>
      <c r="AX118" s="21"/>
      <c r="AY118" s="2"/>
      <c r="AZ118" s="2">
        <f t="shared" si="60"/>
        <v>200</v>
      </c>
      <c r="BA118" s="2">
        <f t="shared" si="61"/>
        <v>396.3</v>
      </c>
      <c r="BB118" s="2"/>
      <c r="BC118" s="2"/>
      <c r="BD118" s="2"/>
      <c r="BE118" s="2">
        <v>254.71</v>
      </c>
      <c r="BF118" s="2"/>
      <c r="BG118" s="2"/>
      <c r="BH118" s="8">
        <f t="shared" si="62"/>
        <v>254.71</v>
      </c>
      <c r="BI118" s="22">
        <f t="shared" si="63"/>
        <v>4246.63</v>
      </c>
    </row>
    <row r="119" spans="1:61" s="29" customFormat="1" ht="23.1" customHeight="1" x14ac:dyDescent="0.35">
      <c r="A119" s="30"/>
      <c r="B119" s="31"/>
      <c r="C119" s="32" t="s">
        <v>25</v>
      </c>
      <c r="D119" s="2"/>
      <c r="E119" s="2"/>
      <c r="F119" s="2">
        <f t="shared" si="41"/>
        <v>0</v>
      </c>
      <c r="G119" s="2"/>
      <c r="H119" s="2"/>
      <c r="I119" s="2">
        <f t="shared" si="42"/>
        <v>0</v>
      </c>
      <c r="J119" s="2">
        <f t="shared" si="43"/>
        <v>0</v>
      </c>
      <c r="K119" s="111">
        <f t="shared" si="44"/>
        <v>0</v>
      </c>
      <c r="L119" s="6"/>
      <c r="M119" s="6"/>
      <c r="N119" s="6"/>
      <c r="O119" s="2">
        <f t="shared" si="45"/>
        <v>0</v>
      </c>
      <c r="P119" s="7"/>
      <c r="Q119" s="2">
        <f t="shared" si="46"/>
        <v>0</v>
      </c>
      <c r="R119" s="2">
        <f t="shared" si="47"/>
        <v>0</v>
      </c>
      <c r="S119" s="2">
        <f t="shared" si="48"/>
        <v>0</v>
      </c>
      <c r="T119" s="8">
        <f t="shared" si="49"/>
        <v>0</v>
      </c>
      <c r="U119" s="9">
        <f t="shared" si="50"/>
        <v>0</v>
      </c>
      <c r="V119" s="10">
        <f t="shared" si="51"/>
        <v>0</v>
      </c>
      <c r="W119" s="11">
        <f t="shared" si="52"/>
        <v>0</v>
      </c>
      <c r="X119" s="12"/>
      <c r="Y119" s="12"/>
      <c r="Z119" s="13"/>
      <c r="AA119" s="30"/>
      <c r="AB119" s="14">
        <f t="shared" si="53"/>
        <v>0</v>
      </c>
      <c r="AC119" s="15"/>
      <c r="AD119" s="2">
        <f>J119*1%</f>
        <v>0</v>
      </c>
      <c r="AE119" s="2">
        <f t="shared" si="54"/>
        <v>0</v>
      </c>
      <c r="AF119" s="27"/>
      <c r="AG119" s="18">
        <f t="shared" si="55"/>
        <v>0</v>
      </c>
      <c r="AH119" s="19">
        <f t="shared" si="56"/>
        <v>0</v>
      </c>
      <c r="AI119" s="30"/>
      <c r="AJ119" s="31"/>
      <c r="AK119" s="32" t="s">
        <v>25</v>
      </c>
      <c r="AL119" s="7">
        <f t="shared" si="57"/>
        <v>0</v>
      </c>
      <c r="AM119" s="15">
        <f t="shared" si="58"/>
        <v>0</v>
      </c>
      <c r="AN119" s="2"/>
      <c r="AO119" s="2"/>
      <c r="AP119" s="2"/>
      <c r="AQ119" s="2"/>
      <c r="AR119" s="2"/>
      <c r="AS119" s="2"/>
      <c r="AT119" s="2"/>
      <c r="AU119" s="2"/>
      <c r="AV119" s="2">
        <f t="shared" si="59"/>
        <v>0</v>
      </c>
      <c r="AW119" s="21"/>
      <c r="AX119" s="21"/>
      <c r="AY119" s="2"/>
      <c r="AZ119" s="2">
        <f t="shared" si="60"/>
        <v>0</v>
      </c>
      <c r="BA119" s="2">
        <f t="shared" si="61"/>
        <v>0</v>
      </c>
      <c r="BB119" s="2"/>
      <c r="BC119" s="2"/>
      <c r="BD119" s="2"/>
      <c r="BE119" s="2"/>
      <c r="BF119" s="2"/>
      <c r="BG119" s="2"/>
      <c r="BH119" s="8">
        <f t="shared" si="62"/>
        <v>0</v>
      </c>
      <c r="BI119" s="22">
        <f t="shared" si="63"/>
        <v>0</v>
      </c>
    </row>
    <row r="120" spans="1:61" s="29" customFormat="1" ht="23.1" customHeight="1" x14ac:dyDescent="0.35">
      <c r="A120" s="3">
        <v>55</v>
      </c>
      <c r="B120" s="4" t="s">
        <v>67</v>
      </c>
      <c r="C120" s="25" t="s">
        <v>46</v>
      </c>
      <c r="D120" s="2">
        <v>14678</v>
      </c>
      <c r="E120" s="2">
        <v>587</v>
      </c>
      <c r="F120" s="2">
        <f t="shared" si="41"/>
        <v>15265</v>
      </c>
      <c r="G120" s="2">
        <v>587</v>
      </c>
      <c r="H120" s="2">
        <v>0</v>
      </c>
      <c r="I120" s="2">
        <f t="shared" si="42"/>
        <v>15852</v>
      </c>
      <c r="J120" s="2">
        <f t="shared" si="43"/>
        <v>15852</v>
      </c>
      <c r="K120" s="111">
        <f t="shared" si="44"/>
        <v>0</v>
      </c>
      <c r="L120" s="6">
        <v>0</v>
      </c>
      <c r="M120" s="6">
        <v>0</v>
      </c>
      <c r="N120" s="6">
        <v>0</v>
      </c>
      <c r="O120" s="2">
        <f t="shared" si="45"/>
        <v>15852</v>
      </c>
      <c r="P120" s="7">
        <v>0</v>
      </c>
      <c r="Q120" s="2">
        <f t="shared" si="46"/>
        <v>3335.9799999999996</v>
      </c>
      <c r="R120" s="2">
        <f t="shared" si="47"/>
        <v>200</v>
      </c>
      <c r="S120" s="2">
        <f t="shared" si="48"/>
        <v>396.3</v>
      </c>
      <c r="T120" s="8">
        <f t="shared" si="49"/>
        <v>6919.72</v>
      </c>
      <c r="U120" s="9">
        <f t="shared" si="50"/>
        <v>10852</v>
      </c>
      <c r="V120" s="10">
        <f t="shared" si="51"/>
        <v>2500</v>
      </c>
      <c r="W120" s="11">
        <f t="shared" si="52"/>
        <v>2500</v>
      </c>
      <c r="X120" s="12"/>
      <c r="Y120" s="12"/>
      <c r="Z120" s="13">
        <f t="shared" ref="Z120:Z124" si="77">ROUND(V120+W120,2)</f>
        <v>5000</v>
      </c>
      <c r="AA120" s="3">
        <v>55</v>
      </c>
      <c r="AB120" s="14">
        <f t="shared" si="53"/>
        <v>1902.24</v>
      </c>
      <c r="AC120" s="15">
        <v>0</v>
      </c>
      <c r="AD120" s="16">
        <v>100</v>
      </c>
      <c r="AE120" s="2">
        <f t="shared" si="54"/>
        <v>396.3</v>
      </c>
      <c r="AF120" s="17">
        <v>200</v>
      </c>
      <c r="AG120" s="18">
        <f t="shared" si="55"/>
        <v>5000</v>
      </c>
      <c r="AH120" s="19">
        <f t="shared" si="56"/>
        <v>2500</v>
      </c>
      <c r="AI120" s="3">
        <v>55</v>
      </c>
      <c r="AJ120" s="4" t="s">
        <v>67</v>
      </c>
      <c r="AK120" s="25" t="s">
        <v>46</v>
      </c>
      <c r="AL120" s="7">
        <f t="shared" si="57"/>
        <v>0</v>
      </c>
      <c r="AM120" s="15">
        <f t="shared" si="58"/>
        <v>1426.6799999999998</v>
      </c>
      <c r="AN120" s="2">
        <v>0</v>
      </c>
      <c r="AO120" s="2">
        <v>100</v>
      </c>
      <c r="AP120" s="2">
        <v>0</v>
      </c>
      <c r="AQ120" s="2">
        <v>0</v>
      </c>
      <c r="AR120" s="2">
        <v>0</v>
      </c>
      <c r="AS120" s="2">
        <v>498.18</v>
      </c>
      <c r="AT120" s="2"/>
      <c r="AU120" s="2">
        <v>1311.12</v>
      </c>
      <c r="AV120" s="2">
        <f t="shared" si="59"/>
        <v>3335.9799999999996</v>
      </c>
      <c r="AW120" s="21">
        <v>200</v>
      </c>
      <c r="AX120" s="21"/>
      <c r="AY120" s="2">
        <v>0</v>
      </c>
      <c r="AZ120" s="2">
        <f t="shared" si="60"/>
        <v>200</v>
      </c>
      <c r="BA120" s="2">
        <f t="shared" si="61"/>
        <v>396.3</v>
      </c>
      <c r="BB120" s="2"/>
      <c r="BC120" s="2">
        <v>3156.75</v>
      </c>
      <c r="BD120" s="16">
        <v>3258.86</v>
      </c>
      <c r="BE120" s="2">
        <v>504.11</v>
      </c>
      <c r="BF120" s="2"/>
      <c r="BG120" s="2">
        <v>0</v>
      </c>
      <c r="BH120" s="8">
        <f t="shared" si="62"/>
        <v>6919.72</v>
      </c>
      <c r="BI120" s="22">
        <f t="shared" si="63"/>
        <v>10852</v>
      </c>
    </row>
    <row r="121" spans="1:61" s="29" customFormat="1" ht="23.1" customHeight="1" x14ac:dyDescent="0.35">
      <c r="A121" s="3"/>
      <c r="B121" s="4"/>
      <c r="C121" s="25"/>
      <c r="D121" s="2"/>
      <c r="E121" s="2"/>
      <c r="F121" s="2">
        <f t="shared" si="41"/>
        <v>0</v>
      </c>
      <c r="G121" s="2"/>
      <c r="H121" s="2"/>
      <c r="I121" s="2">
        <f t="shared" si="42"/>
        <v>0</v>
      </c>
      <c r="J121" s="2">
        <f t="shared" si="43"/>
        <v>0</v>
      </c>
      <c r="K121" s="111">
        <f t="shared" si="44"/>
        <v>0</v>
      </c>
      <c r="L121" s="6"/>
      <c r="M121" s="6"/>
      <c r="N121" s="6"/>
      <c r="O121" s="2">
        <f t="shared" si="45"/>
        <v>0</v>
      </c>
      <c r="P121" s="7"/>
      <c r="Q121" s="2">
        <f t="shared" si="46"/>
        <v>0</v>
      </c>
      <c r="R121" s="2">
        <f t="shared" si="47"/>
        <v>0</v>
      </c>
      <c r="S121" s="2">
        <f t="shared" si="48"/>
        <v>0</v>
      </c>
      <c r="T121" s="8">
        <f t="shared" si="49"/>
        <v>0</v>
      </c>
      <c r="U121" s="9">
        <f t="shared" si="50"/>
        <v>0</v>
      </c>
      <c r="V121" s="10">
        <f t="shared" si="51"/>
        <v>0</v>
      </c>
      <c r="W121" s="11">
        <f t="shared" si="52"/>
        <v>0</v>
      </c>
      <c r="X121" s="12"/>
      <c r="Y121" s="12"/>
      <c r="Z121" s="13"/>
      <c r="AA121" s="3"/>
      <c r="AB121" s="14">
        <f t="shared" si="53"/>
        <v>0</v>
      </c>
      <c r="AC121" s="15"/>
      <c r="AD121" s="33"/>
      <c r="AE121" s="2">
        <f t="shared" si="54"/>
        <v>0</v>
      </c>
      <c r="AF121" s="27"/>
      <c r="AG121" s="18">
        <f t="shared" si="55"/>
        <v>0</v>
      </c>
      <c r="AH121" s="19">
        <f t="shared" si="56"/>
        <v>0</v>
      </c>
      <c r="AI121" s="3"/>
      <c r="AJ121" s="4"/>
      <c r="AK121" s="25"/>
      <c r="AL121" s="7">
        <f t="shared" si="57"/>
        <v>0</v>
      </c>
      <c r="AM121" s="15">
        <f t="shared" si="58"/>
        <v>0</v>
      </c>
      <c r="AN121" s="2"/>
      <c r="AO121" s="2"/>
      <c r="AP121" s="2"/>
      <c r="AQ121" s="2"/>
      <c r="AR121" s="2"/>
      <c r="AS121" s="2"/>
      <c r="AT121" s="2"/>
      <c r="AU121" s="2"/>
      <c r="AV121" s="2">
        <f t="shared" si="59"/>
        <v>0</v>
      </c>
      <c r="AW121" s="21"/>
      <c r="AX121" s="21"/>
      <c r="AY121" s="2"/>
      <c r="AZ121" s="2">
        <f t="shared" si="60"/>
        <v>0</v>
      </c>
      <c r="BA121" s="2">
        <f t="shared" si="61"/>
        <v>0</v>
      </c>
      <c r="BB121" s="2"/>
      <c r="BC121" s="2"/>
      <c r="BD121" s="16"/>
      <c r="BE121" s="2"/>
      <c r="BF121" s="2"/>
      <c r="BG121" s="2"/>
      <c r="BH121" s="8">
        <f t="shared" si="62"/>
        <v>0</v>
      </c>
      <c r="BI121" s="22">
        <f t="shared" si="63"/>
        <v>0</v>
      </c>
    </row>
    <row r="122" spans="1:61" s="29" customFormat="1" ht="23.1" customHeight="1" x14ac:dyDescent="0.35">
      <c r="A122" s="3">
        <v>56</v>
      </c>
      <c r="B122" s="67" t="s">
        <v>126</v>
      </c>
      <c r="C122" s="68" t="s">
        <v>127</v>
      </c>
      <c r="D122" s="2">
        <v>15586</v>
      </c>
      <c r="E122" s="2">
        <v>623</v>
      </c>
      <c r="F122" s="2">
        <f t="shared" si="41"/>
        <v>16209</v>
      </c>
      <c r="G122" s="2">
        <v>624</v>
      </c>
      <c r="H122" s="2">
        <v>0</v>
      </c>
      <c r="I122" s="2">
        <f t="shared" si="42"/>
        <v>16833</v>
      </c>
      <c r="J122" s="2">
        <f t="shared" si="43"/>
        <v>16833</v>
      </c>
      <c r="K122" s="111">
        <f t="shared" si="44"/>
        <v>0</v>
      </c>
      <c r="L122" s="6">
        <v>0</v>
      </c>
      <c r="M122" s="6">
        <v>0</v>
      </c>
      <c r="N122" s="6">
        <v>0</v>
      </c>
      <c r="O122" s="2">
        <f t="shared" si="45"/>
        <v>16833</v>
      </c>
      <c r="P122" s="7">
        <v>0</v>
      </c>
      <c r="Q122" s="2">
        <f t="shared" si="46"/>
        <v>5200.66</v>
      </c>
      <c r="R122" s="2">
        <f t="shared" si="47"/>
        <v>200</v>
      </c>
      <c r="S122" s="2">
        <f t="shared" si="48"/>
        <v>420.82</v>
      </c>
      <c r="T122" s="8">
        <f t="shared" si="49"/>
        <v>6011.52</v>
      </c>
      <c r="U122" s="9">
        <f t="shared" si="50"/>
        <v>11833</v>
      </c>
      <c r="V122" s="10">
        <f t="shared" si="51"/>
        <v>2500</v>
      </c>
      <c r="W122" s="11">
        <f t="shared" si="52"/>
        <v>2500</v>
      </c>
      <c r="X122" s="12"/>
      <c r="Y122" s="12"/>
      <c r="Z122" s="13">
        <f t="shared" ref="Z122" si="78">ROUND(V122+W122,2)</f>
        <v>5000</v>
      </c>
      <c r="AA122" s="3">
        <v>56</v>
      </c>
      <c r="AB122" s="14">
        <f t="shared" si="53"/>
        <v>2019.96</v>
      </c>
      <c r="AC122" s="15">
        <v>0</v>
      </c>
      <c r="AD122" s="16">
        <v>100</v>
      </c>
      <c r="AE122" s="2">
        <f t="shared" si="54"/>
        <v>420.83</v>
      </c>
      <c r="AF122" s="17">
        <v>200</v>
      </c>
      <c r="AG122" s="18">
        <f t="shared" si="55"/>
        <v>5000</v>
      </c>
      <c r="AH122" s="19">
        <f t="shared" si="56"/>
        <v>2500</v>
      </c>
      <c r="AI122" s="3">
        <v>56</v>
      </c>
      <c r="AJ122" s="67" t="s">
        <v>126</v>
      </c>
      <c r="AK122" s="68" t="s">
        <v>127</v>
      </c>
      <c r="AL122" s="7">
        <f t="shared" si="57"/>
        <v>0</v>
      </c>
      <c r="AM122" s="15">
        <f t="shared" si="58"/>
        <v>1514.97</v>
      </c>
      <c r="AN122" s="2">
        <v>0</v>
      </c>
      <c r="AO122" s="2"/>
      <c r="AP122" s="2">
        <v>0</v>
      </c>
      <c r="AQ122" s="2">
        <v>0</v>
      </c>
      <c r="AR122" s="2">
        <v>0</v>
      </c>
      <c r="AS122" s="2">
        <v>2394.42</v>
      </c>
      <c r="AT122" s="2"/>
      <c r="AU122" s="2">
        <v>1291.27</v>
      </c>
      <c r="AV122" s="2">
        <f t="shared" si="59"/>
        <v>5200.66</v>
      </c>
      <c r="AW122" s="21">
        <v>200</v>
      </c>
      <c r="AX122" s="21"/>
      <c r="AY122" s="2">
        <v>0</v>
      </c>
      <c r="AZ122" s="2">
        <f t="shared" si="60"/>
        <v>200</v>
      </c>
      <c r="BA122" s="2">
        <f t="shared" si="61"/>
        <v>420.82</v>
      </c>
      <c r="BB122" s="2"/>
      <c r="BC122" s="2">
        <v>2667.15</v>
      </c>
      <c r="BD122" s="16">
        <v>3244.37</v>
      </c>
      <c r="BE122" s="2">
        <v>100</v>
      </c>
      <c r="BF122" s="2"/>
      <c r="BG122" s="2">
        <v>0</v>
      </c>
      <c r="BH122" s="8">
        <f t="shared" si="62"/>
        <v>6011.52</v>
      </c>
      <c r="BI122" s="22">
        <f t="shared" si="63"/>
        <v>11833</v>
      </c>
    </row>
    <row r="123" spans="1:61" s="29" customFormat="1" ht="23.1" customHeight="1" x14ac:dyDescent="0.35">
      <c r="A123" s="3"/>
      <c r="B123" s="31"/>
      <c r="C123" s="32"/>
      <c r="D123" s="2"/>
      <c r="E123" s="2"/>
      <c r="F123" s="2">
        <f t="shared" si="41"/>
        <v>0</v>
      </c>
      <c r="G123" s="2"/>
      <c r="H123" s="2"/>
      <c r="I123" s="2">
        <f t="shared" si="42"/>
        <v>0</v>
      </c>
      <c r="J123" s="2">
        <f t="shared" si="43"/>
        <v>0</v>
      </c>
      <c r="K123" s="111">
        <f t="shared" si="44"/>
        <v>0</v>
      </c>
      <c r="L123" s="6"/>
      <c r="M123" s="6"/>
      <c r="N123" s="6"/>
      <c r="O123" s="2">
        <f t="shared" si="45"/>
        <v>0</v>
      </c>
      <c r="P123" s="7"/>
      <c r="Q123" s="2">
        <f t="shared" si="46"/>
        <v>0</v>
      </c>
      <c r="R123" s="2">
        <f t="shared" si="47"/>
        <v>0</v>
      </c>
      <c r="S123" s="2">
        <f t="shared" si="48"/>
        <v>0</v>
      </c>
      <c r="T123" s="8">
        <f t="shared" si="49"/>
        <v>0</v>
      </c>
      <c r="U123" s="9">
        <f t="shared" si="50"/>
        <v>0</v>
      </c>
      <c r="V123" s="10">
        <f t="shared" si="51"/>
        <v>0</v>
      </c>
      <c r="W123" s="11">
        <f t="shared" si="52"/>
        <v>0</v>
      </c>
      <c r="X123" s="12"/>
      <c r="Y123" s="12"/>
      <c r="Z123" s="13"/>
      <c r="AA123" s="3"/>
      <c r="AB123" s="14">
        <f t="shared" si="53"/>
        <v>0</v>
      </c>
      <c r="AC123" s="2"/>
      <c r="AD123" s="33"/>
      <c r="AE123" s="2">
        <f t="shared" si="54"/>
        <v>0</v>
      </c>
      <c r="AF123" s="27"/>
      <c r="AG123" s="18">
        <f t="shared" si="55"/>
        <v>0</v>
      </c>
      <c r="AH123" s="19">
        <f t="shared" si="56"/>
        <v>0</v>
      </c>
      <c r="AI123" s="3"/>
      <c r="AJ123" s="31"/>
      <c r="AK123" s="32"/>
      <c r="AL123" s="7">
        <f t="shared" si="57"/>
        <v>0</v>
      </c>
      <c r="AM123" s="15">
        <f t="shared" si="58"/>
        <v>0</v>
      </c>
      <c r="AN123" s="2"/>
      <c r="AO123" s="2"/>
      <c r="AP123" s="2"/>
      <c r="AQ123" s="2"/>
      <c r="AR123" s="2"/>
      <c r="AS123" s="2"/>
      <c r="AT123" s="2"/>
      <c r="AU123" s="2"/>
      <c r="AV123" s="2">
        <f t="shared" si="59"/>
        <v>0</v>
      </c>
      <c r="AW123" s="21"/>
      <c r="AX123" s="21"/>
      <c r="AY123" s="2"/>
      <c r="AZ123" s="2">
        <f t="shared" si="60"/>
        <v>0</v>
      </c>
      <c r="BA123" s="2">
        <f t="shared" si="61"/>
        <v>0</v>
      </c>
      <c r="BB123" s="2"/>
      <c r="BC123" s="2"/>
      <c r="BD123" s="2"/>
      <c r="BE123" s="2"/>
      <c r="BF123" s="2"/>
      <c r="BG123" s="2"/>
      <c r="BH123" s="8">
        <f t="shared" si="62"/>
        <v>0</v>
      </c>
      <c r="BI123" s="22">
        <f t="shared" si="63"/>
        <v>0</v>
      </c>
    </row>
    <row r="124" spans="1:61" s="29" customFormat="1" ht="23.1" customHeight="1" x14ac:dyDescent="0.35">
      <c r="A124" s="3">
        <v>57</v>
      </c>
      <c r="B124" s="28" t="s">
        <v>68</v>
      </c>
      <c r="C124" s="25" t="s">
        <v>46</v>
      </c>
      <c r="D124" s="2">
        <v>15136</v>
      </c>
      <c r="E124" s="2">
        <v>605</v>
      </c>
      <c r="F124" s="2">
        <f t="shared" si="41"/>
        <v>15741</v>
      </c>
      <c r="G124" s="2">
        <v>588</v>
      </c>
      <c r="H124" s="2">
        <v>0</v>
      </c>
      <c r="I124" s="2">
        <f t="shared" si="42"/>
        <v>16329</v>
      </c>
      <c r="J124" s="2">
        <f t="shared" si="43"/>
        <v>16329</v>
      </c>
      <c r="K124" s="111">
        <f t="shared" si="44"/>
        <v>0</v>
      </c>
      <c r="L124" s="6">
        <v>0</v>
      </c>
      <c r="M124" s="6">
        <v>0</v>
      </c>
      <c r="N124" s="6">
        <v>0</v>
      </c>
      <c r="O124" s="2">
        <f>J124-K124</f>
        <v>16329</v>
      </c>
      <c r="P124" s="7">
        <v>0</v>
      </c>
      <c r="Q124" s="2">
        <f t="shared" si="46"/>
        <v>4930.3900000000003</v>
      </c>
      <c r="R124" s="2">
        <f t="shared" si="47"/>
        <v>1581.78</v>
      </c>
      <c r="S124" s="2">
        <f t="shared" si="48"/>
        <v>408.22</v>
      </c>
      <c r="T124" s="8">
        <f t="shared" si="49"/>
        <v>4408.6099999999997</v>
      </c>
      <c r="U124" s="9">
        <f t="shared" si="50"/>
        <v>11329</v>
      </c>
      <c r="V124" s="10">
        <f t="shared" si="51"/>
        <v>2500</v>
      </c>
      <c r="W124" s="11">
        <f t="shared" si="52"/>
        <v>2500</v>
      </c>
      <c r="X124" s="12"/>
      <c r="Y124" s="12"/>
      <c r="Z124" s="13">
        <f t="shared" si="77"/>
        <v>5000</v>
      </c>
      <c r="AA124" s="3">
        <v>57</v>
      </c>
      <c r="AB124" s="14">
        <f t="shared" si="53"/>
        <v>1959.48</v>
      </c>
      <c r="AC124" s="15">
        <v>0</v>
      </c>
      <c r="AD124" s="2">
        <v>100</v>
      </c>
      <c r="AE124" s="2">
        <f t="shared" si="54"/>
        <v>408.23</v>
      </c>
      <c r="AF124" s="17">
        <v>200</v>
      </c>
      <c r="AG124" s="18">
        <f t="shared" si="55"/>
        <v>5000</v>
      </c>
      <c r="AH124" s="19">
        <f t="shared" si="56"/>
        <v>2500</v>
      </c>
      <c r="AI124" s="3">
        <v>57</v>
      </c>
      <c r="AJ124" s="28" t="s">
        <v>68</v>
      </c>
      <c r="AK124" s="25" t="s">
        <v>46</v>
      </c>
      <c r="AL124" s="7">
        <f t="shared" si="57"/>
        <v>0</v>
      </c>
      <c r="AM124" s="15">
        <f t="shared" si="58"/>
        <v>1469.61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2213.9</v>
      </c>
      <c r="AT124" s="2"/>
      <c r="AU124" s="2">
        <v>1246.8800000000001</v>
      </c>
      <c r="AV124" s="2">
        <f t="shared" si="59"/>
        <v>4930.3900000000003</v>
      </c>
      <c r="AW124" s="21">
        <v>200</v>
      </c>
      <c r="AX124" s="21"/>
      <c r="AY124" s="2">
        <v>1381.78</v>
      </c>
      <c r="AZ124" s="2">
        <f t="shared" si="60"/>
        <v>1581.78</v>
      </c>
      <c r="BA124" s="2">
        <f t="shared" si="61"/>
        <v>408.22</v>
      </c>
      <c r="BB124" s="2">
        <v>0</v>
      </c>
      <c r="BC124" s="2">
        <v>0</v>
      </c>
      <c r="BD124" s="2">
        <v>4308.6099999999997</v>
      </c>
      <c r="BE124" s="2">
        <v>100</v>
      </c>
      <c r="BF124" s="2">
        <v>0</v>
      </c>
      <c r="BG124" s="2">
        <v>0</v>
      </c>
      <c r="BH124" s="8">
        <f t="shared" si="62"/>
        <v>4408.6099999999997</v>
      </c>
      <c r="BI124" s="22">
        <f>AL124+AV124+AZ124+BA124+BH124</f>
        <v>11329</v>
      </c>
    </row>
    <row r="125" spans="1:61" s="29" customFormat="1" ht="23.1" customHeight="1" thickBot="1" x14ac:dyDescent="0.4">
      <c r="A125" s="3"/>
      <c r="B125" s="112"/>
      <c r="C125" s="113"/>
      <c r="D125" s="38"/>
      <c r="E125" s="38"/>
      <c r="F125" s="38"/>
      <c r="G125" s="38"/>
      <c r="H125" s="38"/>
      <c r="I125" s="2">
        <f>SUM(D125:H125)</f>
        <v>0</v>
      </c>
      <c r="J125" s="2">
        <f t="shared" si="43"/>
        <v>0</v>
      </c>
      <c r="K125" s="111">
        <f t="shared" si="44"/>
        <v>0</v>
      </c>
      <c r="L125" s="39"/>
      <c r="M125" s="39"/>
      <c r="N125" s="39"/>
      <c r="O125" s="38"/>
      <c r="P125" s="163"/>
      <c r="Q125" s="2">
        <f t="shared" si="46"/>
        <v>0</v>
      </c>
      <c r="R125" s="2">
        <f t="shared" si="47"/>
        <v>0</v>
      </c>
      <c r="S125" s="2">
        <f t="shared" si="48"/>
        <v>0</v>
      </c>
      <c r="T125" s="8">
        <f t="shared" si="49"/>
        <v>0</v>
      </c>
      <c r="U125" s="9">
        <f t="shared" si="50"/>
        <v>0</v>
      </c>
      <c r="V125" s="10">
        <f t="shared" si="51"/>
        <v>0</v>
      </c>
      <c r="W125" s="11">
        <f t="shared" si="52"/>
        <v>0</v>
      </c>
      <c r="X125" s="40"/>
      <c r="Y125" s="40"/>
      <c r="Z125" s="114"/>
      <c r="AA125" s="41"/>
      <c r="AB125" s="14">
        <f t="shared" si="53"/>
        <v>0</v>
      </c>
      <c r="AC125" s="115"/>
      <c r="AD125" s="38"/>
      <c r="AE125" s="2">
        <f t="shared" si="54"/>
        <v>0</v>
      </c>
      <c r="AF125" s="116"/>
      <c r="AG125" s="18">
        <f t="shared" si="55"/>
        <v>0</v>
      </c>
      <c r="AH125" s="19">
        <f t="shared" si="56"/>
        <v>0</v>
      </c>
      <c r="AI125" s="3"/>
      <c r="AJ125" s="112"/>
      <c r="AK125" s="20"/>
      <c r="AL125" s="7"/>
      <c r="AM125" s="15">
        <f t="shared" si="58"/>
        <v>0</v>
      </c>
      <c r="AN125" s="38"/>
      <c r="AO125" s="38"/>
      <c r="AP125" s="38"/>
      <c r="AQ125" s="38"/>
      <c r="AR125" s="38"/>
      <c r="AS125" s="38"/>
      <c r="AT125" s="38"/>
      <c r="AU125" s="38"/>
      <c r="AV125" s="2">
        <f t="shared" si="59"/>
        <v>0</v>
      </c>
      <c r="AW125" s="42"/>
      <c r="AX125" s="42"/>
      <c r="AY125" s="38"/>
      <c r="AZ125" s="2">
        <f t="shared" si="60"/>
        <v>0</v>
      </c>
      <c r="BA125" s="2">
        <f t="shared" si="61"/>
        <v>0</v>
      </c>
      <c r="BB125" s="38"/>
      <c r="BC125" s="38"/>
      <c r="BD125" s="38"/>
      <c r="BE125" s="38"/>
      <c r="BF125" s="38"/>
      <c r="BG125" s="38"/>
      <c r="BH125" s="8">
        <f t="shared" si="62"/>
        <v>0</v>
      </c>
      <c r="BI125" s="22">
        <f t="shared" si="63"/>
        <v>0</v>
      </c>
    </row>
    <row r="126" spans="1:61" s="29" customFormat="1" ht="24.95" customHeight="1" x14ac:dyDescent="0.35">
      <c r="A126" s="43"/>
      <c r="B126" s="44"/>
      <c r="C126" s="44"/>
      <c r="D126" s="118"/>
      <c r="E126" s="118"/>
      <c r="F126" s="118"/>
      <c r="G126" s="118"/>
      <c r="H126" s="118"/>
      <c r="I126" s="118"/>
      <c r="J126" s="118" t="s">
        <v>1</v>
      </c>
      <c r="K126" s="61"/>
      <c r="L126" s="44"/>
      <c r="M126" s="44"/>
      <c r="N126" s="44"/>
      <c r="O126" s="118" t="s">
        <v>1</v>
      </c>
      <c r="P126" s="45"/>
      <c r="Q126" s="46"/>
      <c r="R126" s="46"/>
      <c r="S126" s="46"/>
      <c r="T126" s="47"/>
      <c r="U126" s="48"/>
      <c r="V126" s="49" t="s">
        <v>1</v>
      </c>
      <c r="W126" s="50"/>
      <c r="X126" s="51"/>
      <c r="Y126" s="51"/>
      <c r="Z126" s="52"/>
      <c r="AA126" s="53"/>
      <c r="AB126" s="54"/>
      <c r="AC126" s="44"/>
      <c r="AD126" s="55"/>
      <c r="AE126" s="56"/>
      <c r="AF126" s="57"/>
      <c r="AG126" s="18"/>
      <c r="AH126" s="19"/>
      <c r="AI126" s="43"/>
      <c r="AJ126" s="44"/>
      <c r="AK126" s="44"/>
      <c r="AL126" s="45"/>
      <c r="AM126" s="46"/>
      <c r="AN126" s="58"/>
      <c r="AO126" s="58"/>
      <c r="AP126" s="58"/>
      <c r="AQ126" s="58"/>
      <c r="AR126" s="58"/>
      <c r="AS126" s="58"/>
      <c r="AT126" s="58"/>
      <c r="AU126" s="58"/>
      <c r="AV126" s="46"/>
      <c r="AW126" s="46"/>
      <c r="AX126" s="46"/>
      <c r="AY126" s="46"/>
      <c r="AZ126" s="46"/>
      <c r="BA126" s="46"/>
      <c r="BB126" s="46"/>
      <c r="BC126" s="46"/>
      <c r="BD126" s="58"/>
      <c r="BE126" s="58"/>
      <c r="BF126" s="46"/>
      <c r="BG126" s="46"/>
      <c r="BH126" s="47">
        <f>SUM(BB126:BG126)</f>
        <v>0</v>
      </c>
      <c r="BI126" s="59"/>
    </row>
    <row r="127" spans="1:61" s="170" customFormat="1" ht="24.95" customHeight="1" x14ac:dyDescent="0.35">
      <c r="A127" s="168"/>
      <c r="B127" s="169" t="s">
        <v>69</v>
      </c>
      <c r="C127" s="60"/>
      <c r="D127" s="60">
        <f>SUM(D12:D125)</f>
        <v>1588586</v>
      </c>
      <c r="E127" s="60">
        <f t="shared" ref="E127:BI127" si="79">SUM(E12:E125)</f>
        <v>73667</v>
      </c>
      <c r="F127" s="60">
        <f t="shared" si="79"/>
        <v>1662253</v>
      </c>
      <c r="G127" s="60">
        <f t="shared" si="79"/>
        <v>74247</v>
      </c>
      <c r="H127" s="60">
        <f t="shared" si="79"/>
        <v>115</v>
      </c>
      <c r="I127" s="60">
        <f t="shared" si="79"/>
        <v>1736500</v>
      </c>
      <c r="J127" s="60">
        <f t="shared" si="79"/>
        <v>1736615</v>
      </c>
      <c r="K127" s="60">
        <f t="shared" si="79"/>
        <v>8257.880000000001</v>
      </c>
      <c r="L127" s="60"/>
      <c r="M127" s="60"/>
      <c r="N127" s="60"/>
      <c r="O127" s="60">
        <f t="shared" si="79"/>
        <v>1728357.12</v>
      </c>
      <c r="P127" s="60">
        <f t="shared" si="79"/>
        <v>96648.609999999986</v>
      </c>
      <c r="Q127" s="60">
        <f t="shared" si="79"/>
        <v>325648.31999999989</v>
      </c>
      <c r="R127" s="60">
        <f t="shared" si="79"/>
        <v>26315.87</v>
      </c>
      <c r="S127" s="60">
        <f t="shared" si="79"/>
        <v>43415.279999999984</v>
      </c>
      <c r="T127" s="60">
        <f t="shared" si="79"/>
        <v>173063.77999999997</v>
      </c>
      <c r="U127" s="60">
        <f t="shared" si="79"/>
        <v>665091.85999999987</v>
      </c>
      <c r="V127" s="60">
        <f t="shared" si="79"/>
        <v>531632</v>
      </c>
      <c r="W127" s="60">
        <f t="shared" si="79"/>
        <v>531633.26000000013</v>
      </c>
      <c r="X127" s="60">
        <f t="shared" si="79"/>
        <v>0</v>
      </c>
      <c r="Y127" s="60">
        <f t="shared" si="79"/>
        <v>0</v>
      </c>
      <c r="Z127" s="60">
        <f t="shared" si="79"/>
        <v>642964.25999999989</v>
      </c>
      <c r="AA127" s="60"/>
      <c r="AB127" s="60">
        <f t="shared" si="79"/>
        <v>208393.80000000002</v>
      </c>
      <c r="AC127" s="60">
        <f t="shared" si="79"/>
        <v>0</v>
      </c>
      <c r="AD127" s="60">
        <f t="shared" si="79"/>
        <v>5700</v>
      </c>
      <c r="AE127" s="60">
        <f t="shared" si="79"/>
        <v>43415.470000000008</v>
      </c>
      <c r="AF127" s="60">
        <f t="shared" si="79"/>
        <v>11400</v>
      </c>
      <c r="AG127" s="60">
        <f t="shared" si="79"/>
        <v>1063265.26</v>
      </c>
      <c r="AH127" s="60">
        <f t="shared" si="79"/>
        <v>531632.63</v>
      </c>
      <c r="AI127" s="60">
        <f t="shared" si="79"/>
        <v>1653</v>
      </c>
      <c r="AJ127" s="60">
        <f t="shared" si="79"/>
        <v>0</v>
      </c>
      <c r="AK127" s="60">
        <f t="shared" si="79"/>
        <v>0</v>
      </c>
      <c r="AL127" s="60">
        <f t="shared" si="79"/>
        <v>96648.609999999986</v>
      </c>
      <c r="AM127" s="60">
        <f t="shared" si="79"/>
        <v>156295.35000000003</v>
      </c>
      <c r="AN127" s="60">
        <f t="shared" si="79"/>
        <v>10153.540000000001</v>
      </c>
      <c r="AO127" s="60">
        <f t="shared" si="79"/>
        <v>1600</v>
      </c>
      <c r="AP127" s="60">
        <f t="shared" si="79"/>
        <v>19268.88</v>
      </c>
      <c r="AQ127" s="60">
        <f t="shared" si="79"/>
        <v>0</v>
      </c>
      <c r="AR127" s="60">
        <f t="shared" si="79"/>
        <v>0</v>
      </c>
      <c r="AS127" s="60">
        <f t="shared" si="79"/>
        <v>110272.91999999998</v>
      </c>
      <c r="AT127" s="60">
        <f t="shared" si="79"/>
        <v>13550</v>
      </c>
      <c r="AU127" s="60">
        <f t="shared" si="79"/>
        <v>14507.629999999997</v>
      </c>
      <c r="AV127" s="60">
        <f t="shared" si="79"/>
        <v>325648.31999999989</v>
      </c>
      <c r="AW127" s="60">
        <f t="shared" si="79"/>
        <v>12000</v>
      </c>
      <c r="AX127" s="60">
        <f t="shared" si="79"/>
        <v>1500</v>
      </c>
      <c r="AY127" s="60">
        <f t="shared" si="79"/>
        <v>12815.87</v>
      </c>
      <c r="AZ127" s="60">
        <f t="shared" si="79"/>
        <v>26315.87</v>
      </c>
      <c r="BA127" s="60">
        <f t="shared" si="79"/>
        <v>43415.279999999984</v>
      </c>
      <c r="BB127" s="60">
        <f t="shared" si="79"/>
        <v>0</v>
      </c>
      <c r="BC127" s="60">
        <f t="shared" si="79"/>
        <v>108593.95000000001</v>
      </c>
      <c r="BD127" s="60">
        <f t="shared" si="79"/>
        <v>55207.96</v>
      </c>
      <c r="BE127" s="60">
        <f t="shared" si="79"/>
        <v>8773.869999999999</v>
      </c>
      <c r="BF127" s="60">
        <f t="shared" si="79"/>
        <v>488</v>
      </c>
      <c r="BG127" s="60">
        <f t="shared" si="79"/>
        <v>0</v>
      </c>
      <c r="BH127" s="60">
        <f t="shared" si="79"/>
        <v>173063.77999999997</v>
      </c>
      <c r="BI127" s="60">
        <f t="shared" si="79"/>
        <v>665091.85999999987</v>
      </c>
    </row>
    <row r="128" spans="1:61" s="29" customFormat="1" ht="24.95" customHeight="1" thickBot="1" x14ac:dyDescent="0.4">
      <c r="A128" s="69"/>
      <c r="B128" s="70"/>
      <c r="C128" s="71"/>
      <c r="D128" s="82"/>
      <c r="E128" s="82"/>
      <c r="F128" s="82"/>
      <c r="G128" s="82"/>
      <c r="H128" s="82"/>
      <c r="I128" s="82"/>
      <c r="J128" s="82"/>
      <c r="K128" s="72"/>
      <c r="L128" s="65"/>
      <c r="M128" s="65"/>
      <c r="N128" s="65"/>
      <c r="O128" s="82"/>
      <c r="P128" s="73"/>
      <c r="Q128" s="65"/>
      <c r="R128" s="65"/>
      <c r="S128" s="65"/>
      <c r="T128" s="65"/>
      <c r="U128" s="74"/>
      <c r="V128" s="75"/>
      <c r="W128" s="76" t="s">
        <v>1</v>
      </c>
      <c r="X128" s="77"/>
      <c r="Y128" s="77"/>
      <c r="Z128" s="78"/>
      <c r="AA128" s="79"/>
      <c r="AB128" s="80"/>
      <c r="AC128" s="65"/>
      <c r="AD128" s="72"/>
      <c r="AE128" s="72"/>
      <c r="AF128" s="81"/>
      <c r="AG128" s="18"/>
      <c r="AH128" s="19"/>
      <c r="AI128" s="69"/>
      <c r="AJ128" s="70"/>
      <c r="AK128" s="71"/>
      <c r="AL128" s="73"/>
      <c r="AM128" s="65"/>
      <c r="AN128" s="82"/>
      <c r="AO128" s="82"/>
      <c r="AP128" s="82"/>
      <c r="AQ128" s="82"/>
      <c r="AR128" s="82"/>
      <c r="AS128" s="82"/>
      <c r="AT128" s="82"/>
      <c r="AU128" s="82"/>
      <c r="AV128" s="65"/>
      <c r="AW128" s="65"/>
      <c r="AX128" s="65"/>
      <c r="AY128" s="65"/>
      <c r="AZ128" s="65"/>
      <c r="BA128" s="65"/>
      <c r="BB128" s="65"/>
      <c r="BC128" s="65"/>
      <c r="BD128" s="82"/>
      <c r="BE128" s="82"/>
      <c r="BF128" s="65"/>
      <c r="BG128" s="65"/>
      <c r="BH128" s="65"/>
      <c r="BI128" s="83"/>
    </row>
    <row r="129" spans="1:61" s="94" customFormat="1" ht="24.95" customHeight="1" x14ac:dyDescent="0.35">
      <c r="A129" s="63"/>
      <c r="B129" s="84"/>
      <c r="C129" s="63"/>
      <c r="D129" s="119"/>
      <c r="E129" s="119"/>
      <c r="F129" s="119"/>
      <c r="G129" s="119"/>
      <c r="H129" s="119"/>
      <c r="I129" s="119"/>
      <c r="J129" s="119"/>
      <c r="K129" s="85"/>
      <c r="L129" s="66"/>
      <c r="M129" s="66"/>
      <c r="N129" s="66"/>
      <c r="O129" s="119"/>
      <c r="P129" s="86"/>
      <c r="Q129" s="66"/>
      <c r="R129" s="66"/>
      <c r="S129" s="66"/>
      <c r="T129" s="63"/>
      <c r="U129" s="87"/>
      <c r="V129" s="88"/>
      <c r="W129" s="88" t="s">
        <v>1</v>
      </c>
      <c r="X129" s="88"/>
      <c r="Y129" s="88"/>
      <c r="Z129" s="88"/>
      <c r="AA129" s="66"/>
      <c r="AB129" s="89" t="s">
        <v>1</v>
      </c>
      <c r="AC129" s="89"/>
      <c r="AD129" s="90" t="s">
        <v>1</v>
      </c>
      <c r="AE129" s="90"/>
      <c r="AF129" s="91"/>
      <c r="AG129" s="92"/>
      <c r="AH129" s="92"/>
      <c r="AI129" s="63"/>
      <c r="AJ129" s="84"/>
      <c r="AK129" s="63"/>
      <c r="AL129" s="86"/>
      <c r="AM129" s="66"/>
      <c r="AN129" s="93"/>
      <c r="AO129" s="93"/>
      <c r="AP129" s="93"/>
      <c r="AQ129" s="93"/>
      <c r="AR129" s="93"/>
      <c r="AS129" s="93"/>
      <c r="AT129" s="93"/>
      <c r="AU129" s="93"/>
      <c r="AV129" s="66"/>
      <c r="AW129" s="66"/>
      <c r="AX129" s="66"/>
      <c r="AY129" s="66"/>
      <c r="AZ129" s="66"/>
      <c r="BA129" s="66"/>
      <c r="BB129" s="66"/>
      <c r="BC129" s="66"/>
      <c r="BD129" s="119"/>
      <c r="BE129" s="119"/>
      <c r="BF129" s="66"/>
      <c r="BG129" s="66"/>
      <c r="BH129" s="63"/>
      <c r="BI129" s="87"/>
    </row>
    <row r="130" spans="1:61" s="94" customFormat="1" ht="24.95" customHeight="1" x14ac:dyDescent="0.35">
      <c r="A130" s="63"/>
      <c r="B130" s="426" t="s">
        <v>70</v>
      </c>
      <c r="C130" s="426"/>
      <c r="D130" s="426"/>
      <c r="E130" s="119"/>
      <c r="F130" s="119"/>
      <c r="G130" s="119"/>
      <c r="H130" s="119"/>
      <c r="I130" s="119"/>
      <c r="J130" s="427" t="s">
        <v>71</v>
      </c>
      <c r="K130" s="427"/>
      <c r="L130" s="427"/>
      <c r="M130" s="427"/>
      <c r="N130" s="427"/>
      <c r="O130" s="119"/>
      <c r="P130" s="63"/>
      <c r="Q130" s="428" t="s">
        <v>72</v>
      </c>
      <c r="R130" s="428"/>
      <c r="S130" s="428"/>
      <c r="T130" s="63"/>
      <c r="U130" s="63"/>
      <c r="V130" s="428" t="s">
        <v>73</v>
      </c>
      <c r="W130" s="428"/>
      <c r="X130" s="428"/>
      <c r="Y130" s="428"/>
      <c r="Z130" s="428"/>
      <c r="AA130" s="428"/>
      <c r="AB130" s="428"/>
      <c r="AC130" s="95"/>
      <c r="AD130" s="95"/>
      <c r="AE130" s="95"/>
      <c r="AF130" s="91"/>
      <c r="AG130" s="92"/>
      <c r="AH130" s="92"/>
      <c r="AI130" s="63"/>
      <c r="AJ130" s="429" t="s">
        <v>70</v>
      </c>
      <c r="AK130" s="429"/>
      <c r="AL130" s="95"/>
      <c r="AM130" s="95"/>
      <c r="AN130" s="63"/>
      <c r="AO130" s="63"/>
      <c r="AP130" s="93"/>
      <c r="AQ130" s="97"/>
      <c r="AR130" s="97"/>
      <c r="AS130" s="97"/>
      <c r="AT130" s="97"/>
      <c r="AU130" s="93"/>
      <c r="AV130" s="66"/>
      <c r="AW130" s="66"/>
      <c r="AX130" s="66"/>
      <c r="AY130" s="63"/>
      <c r="AZ130" s="63"/>
      <c r="BA130" s="63"/>
      <c r="BB130" s="66"/>
      <c r="BC130" s="66"/>
      <c r="BD130" s="119"/>
      <c r="BE130" s="164"/>
      <c r="BF130" s="95"/>
      <c r="BG130" s="95"/>
      <c r="BH130" s="95"/>
      <c r="BI130" s="95"/>
    </row>
    <row r="131" spans="1:61" s="94" customFormat="1" ht="24.95" customHeight="1" x14ac:dyDescent="0.35">
      <c r="A131" s="63"/>
      <c r="B131" s="84"/>
      <c r="C131" s="84"/>
      <c r="D131" s="120"/>
      <c r="E131" s="120"/>
      <c r="F131" s="120"/>
      <c r="G131" s="120"/>
      <c r="H131" s="119"/>
      <c r="I131" s="119"/>
      <c r="J131" s="119"/>
      <c r="K131" s="85"/>
      <c r="L131" s="84"/>
      <c r="M131" s="84"/>
      <c r="N131" s="84"/>
      <c r="O131" s="120"/>
      <c r="P131" s="84"/>
      <c r="Q131" s="66"/>
      <c r="R131" s="66"/>
      <c r="S131" s="84"/>
      <c r="T131" s="84"/>
      <c r="U131" s="84"/>
      <c r="V131" s="88"/>
      <c r="W131" s="88"/>
      <c r="X131" s="88"/>
      <c r="Y131" s="88"/>
      <c r="Z131" s="88"/>
      <c r="AA131" s="96"/>
      <c r="AB131" s="96"/>
      <c r="AC131" s="96"/>
      <c r="AD131" s="96"/>
      <c r="AE131" s="96"/>
      <c r="AF131" s="91"/>
      <c r="AG131" s="92"/>
      <c r="AH131" s="92"/>
      <c r="AI131" s="63"/>
      <c r="AJ131" s="84"/>
      <c r="AK131" s="84"/>
      <c r="AL131" s="86"/>
      <c r="AM131" s="66"/>
      <c r="AN131" s="93"/>
      <c r="AO131" s="93"/>
      <c r="AP131" s="93"/>
      <c r="AQ131" s="93"/>
      <c r="AR131" s="93"/>
      <c r="AS131" s="93"/>
      <c r="AT131" s="93"/>
      <c r="AU131" s="93"/>
      <c r="AV131" s="66"/>
      <c r="AW131" s="66"/>
      <c r="AX131" s="66"/>
      <c r="AY131" s="66"/>
      <c r="AZ131" s="66"/>
      <c r="BA131" s="66"/>
      <c r="BB131" s="66"/>
      <c r="BC131" s="66"/>
      <c r="BD131" s="119"/>
      <c r="BE131" s="119"/>
      <c r="BF131" s="66"/>
      <c r="BG131" s="66"/>
      <c r="BH131" s="63"/>
      <c r="BI131" s="87"/>
    </row>
    <row r="132" spans="1:61" s="94" customFormat="1" ht="24.95" customHeight="1" x14ac:dyDescent="0.35">
      <c r="A132" s="98"/>
      <c r="B132" s="84"/>
      <c r="C132" s="63"/>
      <c r="D132" s="119"/>
      <c r="E132" s="121"/>
      <c r="F132" s="121"/>
      <c r="G132" s="121"/>
      <c r="H132" s="121"/>
      <c r="I132" s="121"/>
      <c r="J132" s="121"/>
      <c r="K132" s="99"/>
      <c r="L132" s="98"/>
      <c r="M132" s="66"/>
      <c r="N132" s="66"/>
      <c r="O132" s="121"/>
      <c r="P132" s="100"/>
      <c r="Q132" s="66"/>
      <c r="R132" s="66"/>
      <c r="S132" s="66"/>
      <c r="T132" s="98"/>
      <c r="U132" s="63"/>
      <c r="V132" s="101"/>
      <c r="W132" s="102"/>
      <c r="X132" s="102"/>
      <c r="Y132" s="102"/>
      <c r="Z132" s="102"/>
      <c r="AA132" s="66"/>
      <c r="AB132" s="103"/>
      <c r="AC132" s="103"/>
      <c r="AD132" s="90"/>
      <c r="AE132" s="90"/>
      <c r="AF132" s="91"/>
      <c r="AG132" s="92"/>
      <c r="AH132" s="92"/>
      <c r="AI132" s="98"/>
      <c r="AJ132" s="84"/>
      <c r="AK132" s="63"/>
      <c r="AL132" s="100"/>
      <c r="AM132" s="66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19"/>
      <c r="BF132" s="66"/>
      <c r="BG132" s="66"/>
      <c r="BH132" s="98"/>
      <c r="BI132" s="63"/>
    </row>
    <row r="133" spans="1:61" s="94" customFormat="1" ht="24.95" customHeight="1" x14ac:dyDescent="0.35">
      <c r="A133" s="63"/>
      <c r="B133" s="431" t="s">
        <v>123</v>
      </c>
      <c r="C133" s="431"/>
      <c r="D133" s="431"/>
      <c r="E133" s="121"/>
      <c r="F133" s="121"/>
      <c r="G133" s="121"/>
      <c r="H133" s="121"/>
      <c r="I133" s="119"/>
      <c r="J133" s="431" t="s">
        <v>74</v>
      </c>
      <c r="K133" s="431"/>
      <c r="L133" s="431"/>
      <c r="M133" s="431"/>
      <c r="N133" s="431"/>
      <c r="O133" s="121"/>
      <c r="P133" s="98"/>
      <c r="Q133" s="432" t="s">
        <v>75</v>
      </c>
      <c r="R133" s="432"/>
      <c r="S133" s="432"/>
      <c r="T133" s="98"/>
      <c r="U133" s="98"/>
      <c r="V133" s="432" t="s">
        <v>76</v>
      </c>
      <c r="W133" s="432"/>
      <c r="X133" s="432"/>
      <c r="Y133" s="432"/>
      <c r="Z133" s="432"/>
      <c r="AA133" s="432"/>
      <c r="AB133" s="432"/>
      <c r="AC133" s="98"/>
      <c r="AD133" s="98"/>
      <c r="AE133" s="98"/>
      <c r="AF133" s="91"/>
      <c r="AG133" s="92"/>
      <c r="AH133" s="92"/>
      <c r="AI133" s="63"/>
      <c r="AJ133" s="433" t="s">
        <v>123</v>
      </c>
      <c r="AK133" s="433"/>
      <c r="AL133" s="105"/>
      <c r="AM133" s="105"/>
      <c r="AN133" s="93"/>
      <c r="AO133" s="93"/>
      <c r="AP133" s="93"/>
      <c r="AQ133" s="104"/>
      <c r="AR133" s="104"/>
      <c r="AS133" s="104"/>
      <c r="AT133" s="104"/>
      <c r="AU133" s="93"/>
      <c r="AV133" s="66"/>
      <c r="AW133" s="66"/>
      <c r="AX133" s="66"/>
      <c r="AY133" s="98"/>
      <c r="AZ133" s="98"/>
      <c r="BA133" s="98"/>
      <c r="BB133" s="66"/>
      <c r="BC133" s="66"/>
      <c r="BD133" s="119"/>
      <c r="BE133" s="121"/>
      <c r="BF133" s="98"/>
      <c r="BG133" s="98"/>
      <c r="BH133" s="98"/>
      <c r="BI133" s="98"/>
    </row>
    <row r="134" spans="1:61" s="94" customFormat="1" ht="24.95" customHeight="1" x14ac:dyDescent="0.35">
      <c r="B134" s="427" t="s">
        <v>124</v>
      </c>
      <c r="C134" s="427"/>
      <c r="D134" s="427"/>
      <c r="E134" s="119"/>
      <c r="F134" s="119"/>
      <c r="G134" s="119"/>
      <c r="H134" s="119"/>
      <c r="I134" s="119"/>
      <c r="J134" s="428" t="s">
        <v>125</v>
      </c>
      <c r="K134" s="428"/>
      <c r="L134" s="428"/>
      <c r="M134" s="428"/>
      <c r="N134" s="428"/>
      <c r="O134" s="119"/>
      <c r="P134" s="63"/>
      <c r="Q134" s="428" t="s">
        <v>77</v>
      </c>
      <c r="R134" s="428"/>
      <c r="S134" s="428"/>
      <c r="T134" s="63"/>
      <c r="U134" s="63"/>
      <c r="V134" s="428" t="s">
        <v>78</v>
      </c>
      <c r="W134" s="428"/>
      <c r="X134" s="428"/>
      <c r="Y134" s="428"/>
      <c r="Z134" s="428"/>
      <c r="AA134" s="428"/>
      <c r="AB134" s="428"/>
      <c r="AC134" s="63"/>
      <c r="AD134" s="63"/>
      <c r="AE134" s="63"/>
      <c r="AF134" s="91"/>
      <c r="AG134" s="92"/>
      <c r="AH134" s="92"/>
      <c r="AJ134" s="430" t="s">
        <v>124</v>
      </c>
      <c r="AK134" s="430"/>
      <c r="AL134" s="106"/>
      <c r="AM134" s="106"/>
      <c r="AN134" s="93"/>
      <c r="AO134" s="93"/>
      <c r="AP134" s="93"/>
      <c r="AQ134" s="97"/>
      <c r="AR134" s="97"/>
      <c r="AS134" s="97"/>
      <c r="AT134" s="97"/>
      <c r="AU134" s="93"/>
      <c r="AV134" s="107"/>
      <c r="AW134" s="108"/>
      <c r="AX134" s="108"/>
      <c r="AY134" s="63"/>
      <c r="AZ134" s="63"/>
      <c r="BA134" s="63"/>
      <c r="BB134" s="66"/>
      <c r="BC134" s="66"/>
      <c r="BD134" s="119"/>
      <c r="BE134" s="119"/>
      <c r="BF134" s="63"/>
      <c r="BG134" s="63"/>
      <c r="BH134" s="63"/>
      <c r="BI134" s="63"/>
    </row>
    <row r="135" spans="1:61" s="94" customFormat="1" ht="24.95" customHeight="1" x14ac:dyDescent="0.35">
      <c r="B135" s="109"/>
      <c r="C135" s="63"/>
      <c r="D135" s="119"/>
      <c r="E135" s="119"/>
      <c r="F135" s="119"/>
      <c r="G135" s="119"/>
      <c r="H135" s="119"/>
      <c r="I135" s="119"/>
      <c r="J135" s="119"/>
      <c r="L135" s="63"/>
      <c r="M135" s="66"/>
      <c r="N135" s="66"/>
      <c r="O135" s="119"/>
      <c r="P135" s="110"/>
      <c r="Q135" s="107"/>
      <c r="R135" s="87"/>
      <c r="S135" s="66"/>
      <c r="T135" s="63"/>
      <c r="U135" s="87"/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J135" s="109"/>
      <c r="AK135" s="63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/>
      <c r="AW135" s="108"/>
      <c r="AX135" s="108"/>
      <c r="AY135" s="108"/>
      <c r="AZ135" s="87"/>
      <c r="BA135" s="66"/>
      <c r="BB135" s="66"/>
      <c r="BC135" s="66"/>
      <c r="BD135" s="119"/>
      <c r="BE135" s="119"/>
      <c r="BF135" s="66"/>
      <c r="BG135" s="66"/>
      <c r="BH135" s="63"/>
      <c r="BI135" s="87"/>
    </row>
    <row r="136" spans="1:61" ht="24.95" customHeight="1" x14ac:dyDescent="0.35">
      <c r="E136" s="175"/>
      <c r="F136" s="175"/>
      <c r="G136" s="175"/>
      <c r="J136" s="119"/>
      <c r="M136" s="66"/>
      <c r="N136" s="66"/>
      <c r="P136" s="110"/>
      <c r="Q136" s="107" t="s">
        <v>1</v>
      </c>
      <c r="R136" s="87"/>
      <c r="S136" s="66"/>
      <c r="T136" s="63" t="s">
        <v>1</v>
      </c>
      <c r="V136" s="88"/>
      <c r="W136" s="88"/>
      <c r="X136" s="88"/>
      <c r="Y136" s="88"/>
      <c r="Z136" s="88"/>
      <c r="AA136" s="66"/>
      <c r="AB136" s="103"/>
      <c r="AC136" s="103"/>
      <c r="AD136" s="90"/>
      <c r="AE136" s="90"/>
      <c r="AF136" s="91"/>
      <c r="AG136" s="92"/>
      <c r="AH136" s="92"/>
      <c r="AL136" s="110"/>
      <c r="AM136" s="66"/>
      <c r="AN136" s="93"/>
      <c r="AO136" s="93"/>
      <c r="AP136" s="93"/>
      <c r="AQ136" s="93"/>
      <c r="AR136" s="93"/>
      <c r="AS136" s="93"/>
      <c r="AT136" s="93"/>
      <c r="AU136" s="93"/>
      <c r="AV136" s="107" t="s">
        <v>1</v>
      </c>
      <c r="AW136" s="108"/>
      <c r="AX136" s="108"/>
      <c r="AY136" s="108"/>
      <c r="AZ136" s="87"/>
      <c r="BA136" s="66"/>
      <c r="BB136" s="66"/>
      <c r="BC136" s="66"/>
      <c r="BF136" s="66"/>
      <c r="BG136" s="66"/>
      <c r="BH136" s="63" t="s">
        <v>1</v>
      </c>
    </row>
  </sheetData>
  <mergeCells count="77">
    <mergeCell ref="P4:T4"/>
    <mergeCell ref="AI4:BI4"/>
    <mergeCell ref="P1:T1"/>
    <mergeCell ref="AI1:BI1"/>
    <mergeCell ref="P2:T2"/>
    <mergeCell ref="AI2:BI2"/>
    <mergeCell ref="AI3:BI3"/>
    <mergeCell ref="P5:T5"/>
    <mergeCell ref="AI5:BI5"/>
    <mergeCell ref="A8:A10"/>
    <mergeCell ref="B8:B10"/>
    <mergeCell ref="C8:C10"/>
    <mergeCell ref="D8:D10"/>
    <mergeCell ref="E8:E10"/>
    <mergeCell ref="H8:H10"/>
    <mergeCell ref="J8:J10"/>
    <mergeCell ref="K8:K10"/>
    <mergeCell ref="W8:W10"/>
    <mergeCell ref="L8:L10"/>
    <mergeCell ref="M8:M10"/>
    <mergeCell ref="N8:N10"/>
    <mergeCell ref="AG8:AG10"/>
    <mergeCell ref="P8:P10"/>
    <mergeCell ref="AN8:AN10"/>
    <mergeCell ref="Z8:Z10"/>
    <mergeCell ref="AA8:AA10"/>
    <mergeCell ref="AB8:AB10"/>
    <mergeCell ref="AD8:AD10"/>
    <mergeCell ref="AE8:AE10"/>
    <mergeCell ref="AF8:AF10"/>
    <mergeCell ref="AI8:AI10"/>
    <mergeCell ref="AJ8:AJ10"/>
    <mergeCell ref="AK8:AK10"/>
    <mergeCell ref="AL8:AL10"/>
    <mergeCell ref="AM8:AM10"/>
    <mergeCell ref="AW8:AW10"/>
    <mergeCell ref="AX8:AX10"/>
    <mergeCell ref="AY8:AY10"/>
    <mergeCell ref="AZ8:AZ10"/>
    <mergeCell ref="AO8:AO10"/>
    <mergeCell ref="AP8:AP10"/>
    <mergeCell ref="AQ8:AQ10"/>
    <mergeCell ref="AR8:AR10"/>
    <mergeCell ref="AS8:AS10"/>
    <mergeCell ref="AT8:AT10"/>
    <mergeCell ref="BG8:BG10"/>
    <mergeCell ref="BH8:BH10"/>
    <mergeCell ref="BI8:BI10"/>
    <mergeCell ref="B130:D130"/>
    <mergeCell ref="J130:N130"/>
    <mergeCell ref="Q130:S130"/>
    <mergeCell ref="V130:AB130"/>
    <mergeCell ref="AJ130:AK130"/>
    <mergeCell ref="BA8:BA10"/>
    <mergeCell ref="BB8:BB10"/>
    <mergeCell ref="BC8:BC10"/>
    <mergeCell ref="BD8:BD10"/>
    <mergeCell ref="BE8:BE10"/>
    <mergeCell ref="BF8:BF10"/>
    <mergeCell ref="AU8:AU10"/>
    <mergeCell ref="AV8:AV10"/>
    <mergeCell ref="AJ133:AK133"/>
    <mergeCell ref="B134:D134"/>
    <mergeCell ref="J134:N134"/>
    <mergeCell ref="Q134:S134"/>
    <mergeCell ref="V134:AB134"/>
    <mergeCell ref="AJ134:AK134"/>
    <mergeCell ref="G8:G10"/>
    <mergeCell ref="B133:D133"/>
    <mergeCell ref="J133:N133"/>
    <mergeCell ref="Q133:S133"/>
    <mergeCell ref="V133:AB133"/>
    <mergeCell ref="V8:V10"/>
    <mergeCell ref="Q8:Q10"/>
    <mergeCell ref="R8:R10"/>
    <mergeCell ref="T8:T10"/>
    <mergeCell ref="U8:U10"/>
  </mergeCells>
  <printOptions horizontalCentered="1"/>
  <pageMargins left="0.15748031496062992" right="0.15748031496062992" top="0.27559055118110237" bottom="0.23622047244094491" header="0.23622047244094491" footer="0.23622047244094491"/>
  <pageSetup paperSize="258" scale="33" orientation="landscape" r:id="rId1"/>
  <rowBreaks count="1" manualBreakCount="1">
    <brk id="78" max="58" man="1"/>
  </rowBreaks>
  <colBreaks count="1" manualBreakCount="1">
    <brk id="32" max="133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ADCF-962D-4859-847D-63F3D5037F6A}">
  <dimension ref="A1:BG136"/>
  <sheetViews>
    <sheetView topLeftCell="H1" zoomScale="50" zoomScaleNormal="50" zoomScaleSheetLayoutView="57" workbookViewId="0">
      <selection activeCell="AE8" sqref="AE8:AE10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63" customWidth="1"/>
    <col min="5" max="5" width="16.28515625" style="63" customWidth="1"/>
    <col min="6" max="6" width="15.28515625" style="63" customWidth="1"/>
    <col min="7" max="7" width="21.7109375" style="63" hidden="1" customWidth="1"/>
    <col min="8" max="8" width="21" style="124" customWidth="1"/>
    <col min="9" max="9" width="18.7109375" style="94" customWidth="1"/>
    <col min="10" max="11" width="4.7109375" style="63" customWidth="1"/>
    <col min="12" max="12" width="5.85546875" style="63" customWidth="1"/>
    <col min="13" max="13" width="22.28515625" style="119" customWidth="1"/>
    <col min="14" max="14" width="20.140625" style="120" customWidth="1"/>
    <col min="15" max="15" width="21.42578125" style="63" customWidth="1"/>
    <col min="16" max="16" width="17.7109375" style="63" customWidth="1"/>
    <col min="17" max="17" width="18.42578125" style="63" customWidth="1"/>
    <col min="18" max="18" width="19.140625" style="63" customWidth="1"/>
    <col min="19" max="19" width="17.85546875" style="87" customWidth="1"/>
    <col min="20" max="20" width="23" style="101" customWidth="1"/>
    <col min="21" max="21" width="23.5703125" style="101" customWidth="1"/>
    <col min="22" max="23" width="23.5703125" style="101" hidden="1" customWidth="1"/>
    <col min="24" max="24" width="24.28515625" style="101" hidden="1" customWidth="1"/>
    <col min="25" max="25" width="6" style="63" customWidth="1"/>
    <col min="26" max="26" width="19.42578125" style="124" customWidth="1"/>
    <col min="27" max="27" width="15.42578125" style="124" hidden="1" customWidth="1"/>
    <col min="28" max="28" width="13.7109375" style="126" customWidth="1"/>
    <col min="29" max="29" width="17.7109375" style="126" customWidth="1"/>
    <col min="30" max="30" width="14.5703125" style="165" customWidth="1"/>
    <col min="31" max="31" width="20.140625" style="127" customWidth="1"/>
    <col min="32" max="32" width="20" style="127" customWidth="1"/>
    <col min="33" max="33" width="4.85546875" style="63" customWidth="1"/>
    <col min="34" max="34" width="45.5703125" style="63" customWidth="1"/>
    <col min="35" max="35" width="14.140625" style="63" customWidth="1"/>
    <col min="36" max="36" width="18.28515625" style="120" customWidth="1"/>
    <col min="37" max="37" width="18.140625" style="63" customWidth="1"/>
    <col min="38" max="38" width="17.140625" style="119" customWidth="1"/>
    <col min="39" max="39" width="15.42578125" style="119" customWidth="1"/>
    <col min="40" max="40" width="23.7109375" style="119" customWidth="1"/>
    <col min="41" max="41" width="15.85546875" style="119" customWidth="1"/>
    <col min="42" max="42" width="11.85546875" style="119" hidden="1" customWidth="1"/>
    <col min="43" max="43" width="19.140625" style="119" customWidth="1"/>
    <col min="44" max="44" width="17.7109375" style="119" customWidth="1"/>
    <col min="45" max="45" width="16.5703125" style="119" customWidth="1"/>
    <col min="46" max="46" width="18.85546875" style="63" customWidth="1"/>
    <col min="47" max="47" width="12.28515625" style="63" customWidth="1"/>
    <col min="48" max="48" width="14.42578125" style="63" customWidth="1"/>
    <col min="49" max="49" width="18.5703125" style="63" customWidth="1"/>
    <col min="50" max="51" width="16.28515625" style="63" customWidth="1"/>
    <col min="52" max="52" width="10.42578125" style="63" customWidth="1"/>
    <col min="53" max="53" width="18.140625" style="63" customWidth="1"/>
    <col min="54" max="54" width="19.7109375" style="119" customWidth="1"/>
    <col min="55" max="55" width="19.28515625" style="119" customWidth="1"/>
    <col min="56" max="56" width="13.5703125" style="63" customWidth="1"/>
    <col min="57" max="57" width="10.140625" style="63" customWidth="1"/>
    <col min="58" max="58" width="18.140625" style="63" customWidth="1"/>
    <col min="59" max="59" width="18.140625" style="87" customWidth="1"/>
    <col min="60" max="16384" width="16.42578125" style="1"/>
  </cols>
  <sheetData>
    <row r="1" spans="1:59" s="94" customFormat="1" ht="23.1" customHeight="1" x14ac:dyDescent="0.35">
      <c r="A1" s="63"/>
      <c r="B1" s="63"/>
      <c r="C1" s="63"/>
      <c r="D1" s="63"/>
      <c r="E1" s="63"/>
      <c r="F1" s="63"/>
      <c r="G1" s="63"/>
      <c r="H1" s="124"/>
      <c r="J1" s="63"/>
      <c r="K1" s="63"/>
      <c r="L1" s="63"/>
      <c r="M1" s="120"/>
      <c r="N1" s="424" t="s">
        <v>0</v>
      </c>
      <c r="O1" s="424"/>
      <c r="P1" s="424"/>
      <c r="Q1" s="424"/>
      <c r="R1" s="424"/>
      <c r="S1" s="87"/>
      <c r="T1" s="101"/>
      <c r="U1" s="101"/>
      <c r="V1" s="101"/>
      <c r="W1" s="101"/>
      <c r="X1" s="101"/>
      <c r="Y1" s="63"/>
      <c r="Z1" s="124"/>
      <c r="AA1" s="124"/>
      <c r="AB1" s="126"/>
      <c r="AC1" s="126"/>
      <c r="AD1" s="126"/>
      <c r="AE1" s="127"/>
      <c r="AF1" s="127"/>
      <c r="AG1" s="425" t="s">
        <v>0</v>
      </c>
      <c r="AH1" s="425"/>
      <c r="AI1" s="425"/>
      <c r="AJ1" s="425"/>
      <c r="AK1" s="425"/>
      <c r="AL1" s="425"/>
      <c r="AM1" s="425"/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425"/>
      <c r="BD1" s="425"/>
      <c r="BE1" s="425"/>
      <c r="BF1" s="425"/>
      <c r="BG1" s="425"/>
    </row>
    <row r="2" spans="1:59" s="94" customFormat="1" ht="23.1" customHeight="1" x14ac:dyDescent="0.35">
      <c r="A2" s="63"/>
      <c r="B2" s="63"/>
      <c r="C2" s="63"/>
      <c r="D2" s="63"/>
      <c r="E2" s="63"/>
      <c r="F2" s="63"/>
      <c r="G2" s="63"/>
      <c r="H2" s="103"/>
      <c r="J2" s="63"/>
      <c r="K2" s="63"/>
      <c r="L2" s="63"/>
      <c r="M2" s="120"/>
      <c r="N2" s="424" t="s">
        <v>2</v>
      </c>
      <c r="O2" s="424"/>
      <c r="P2" s="424"/>
      <c r="Q2" s="424"/>
      <c r="R2" s="424"/>
      <c r="S2" s="128"/>
      <c r="T2" s="101"/>
      <c r="U2" s="101"/>
      <c r="V2" s="101"/>
      <c r="W2" s="101"/>
      <c r="X2" s="101"/>
      <c r="Y2" s="63"/>
      <c r="Z2" s="124"/>
      <c r="AA2" s="124"/>
      <c r="AB2" s="126"/>
      <c r="AC2" s="126"/>
      <c r="AD2" s="126"/>
      <c r="AE2" s="127"/>
      <c r="AF2" s="127"/>
      <c r="AG2" s="425" t="s">
        <v>2</v>
      </c>
      <c r="AH2" s="425"/>
      <c r="AI2" s="425"/>
      <c r="AJ2" s="425"/>
      <c r="AK2" s="425"/>
      <c r="AL2" s="425"/>
      <c r="AM2" s="425"/>
      <c r="AN2" s="425"/>
      <c r="AO2" s="425"/>
      <c r="AP2" s="425"/>
      <c r="AQ2" s="425"/>
      <c r="AR2" s="425"/>
      <c r="AS2" s="425"/>
      <c r="AT2" s="425"/>
      <c r="AU2" s="425"/>
      <c r="AV2" s="425"/>
      <c r="AW2" s="425"/>
      <c r="AX2" s="425"/>
      <c r="AY2" s="425"/>
      <c r="AZ2" s="425"/>
      <c r="BA2" s="425"/>
      <c r="BB2" s="425"/>
      <c r="BC2" s="425"/>
      <c r="BD2" s="425"/>
      <c r="BE2" s="425"/>
      <c r="BF2" s="425"/>
      <c r="BG2" s="425"/>
    </row>
    <row r="3" spans="1:59" s="94" customFormat="1" ht="23.1" customHeight="1" x14ac:dyDescent="0.35">
      <c r="A3" s="63"/>
      <c r="B3" s="63"/>
      <c r="C3" s="63"/>
      <c r="D3" s="63"/>
      <c r="E3" s="63"/>
      <c r="F3" s="63"/>
      <c r="G3" s="63"/>
      <c r="H3" s="124"/>
      <c r="J3" s="63"/>
      <c r="K3" s="63"/>
      <c r="L3" s="63"/>
      <c r="M3" s="120"/>
      <c r="N3" s="129"/>
      <c r="O3" s="129"/>
      <c r="P3" s="356" t="s">
        <v>3</v>
      </c>
      <c r="Q3" s="129"/>
      <c r="R3" s="130"/>
      <c r="S3" s="98"/>
      <c r="T3" s="101"/>
      <c r="U3" s="101"/>
      <c r="V3" s="101"/>
      <c r="W3" s="101"/>
      <c r="X3" s="101"/>
      <c r="Y3" s="63"/>
      <c r="Z3" s="124"/>
      <c r="AA3" s="124"/>
      <c r="AB3" s="126"/>
      <c r="AC3" s="126"/>
      <c r="AD3" s="126"/>
      <c r="AE3" s="127"/>
      <c r="AF3" s="127"/>
      <c r="AG3" s="425" t="s">
        <v>109</v>
      </c>
      <c r="AH3" s="425"/>
      <c r="AI3" s="425"/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</row>
    <row r="4" spans="1:59" s="94" customFormat="1" ht="23.1" customHeight="1" x14ac:dyDescent="0.35">
      <c r="A4" s="63"/>
      <c r="B4" s="63"/>
      <c r="C4" s="63"/>
      <c r="D4" s="63"/>
      <c r="E4" s="63"/>
      <c r="F4" s="63"/>
      <c r="G4" s="63"/>
      <c r="H4" s="124"/>
      <c r="I4" s="99"/>
      <c r="J4" s="98"/>
      <c r="K4" s="98"/>
      <c r="L4" s="98"/>
      <c r="M4" s="131"/>
      <c r="N4" s="422" t="s">
        <v>209</v>
      </c>
      <c r="O4" s="422"/>
      <c r="P4" s="422"/>
      <c r="Q4" s="422"/>
      <c r="R4" s="422"/>
      <c r="S4" s="87"/>
      <c r="T4" s="101"/>
      <c r="U4" s="101"/>
      <c r="V4" s="101"/>
      <c r="W4" s="101"/>
      <c r="X4" s="101"/>
      <c r="Y4" s="63"/>
      <c r="Z4" s="124"/>
      <c r="AA4" s="124"/>
      <c r="AB4" s="126"/>
      <c r="AC4" s="126"/>
      <c r="AD4" s="126"/>
      <c r="AE4" s="127"/>
      <c r="AF4" s="127"/>
      <c r="AG4" s="423" t="s">
        <v>210</v>
      </c>
      <c r="AH4" s="423"/>
      <c r="AI4" s="423"/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</row>
    <row r="5" spans="1:59" s="94" customFormat="1" ht="23.1" customHeight="1" x14ac:dyDescent="0.35">
      <c r="A5" s="63"/>
      <c r="B5" s="63"/>
      <c r="C5" s="63"/>
      <c r="D5" s="63"/>
      <c r="E5" s="63"/>
      <c r="F5" s="63"/>
      <c r="G5" s="63"/>
      <c r="H5" s="124"/>
      <c r="I5" s="99"/>
      <c r="J5" s="63"/>
      <c r="K5" s="63"/>
      <c r="L5" s="63"/>
      <c r="M5" s="131"/>
      <c r="N5" s="422" t="s">
        <v>4</v>
      </c>
      <c r="O5" s="422"/>
      <c r="P5" s="422"/>
      <c r="Q5" s="422"/>
      <c r="R5" s="422"/>
      <c r="S5" s="87"/>
      <c r="T5" s="101"/>
      <c r="U5" s="101"/>
      <c r="V5" s="101"/>
      <c r="W5" s="101"/>
      <c r="X5" s="101"/>
      <c r="Y5" s="63"/>
      <c r="Z5" s="124"/>
      <c r="AA5" s="124"/>
      <c r="AB5" s="126"/>
      <c r="AC5" s="126"/>
      <c r="AD5" s="126"/>
      <c r="AE5" s="127"/>
      <c r="AF5" s="127"/>
      <c r="AG5" s="423" t="s">
        <v>4</v>
      </c>
      <c r="AH5" s="423"/>
      <c r="AI5" s="423"/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</row>
    <row r="6" spans="1:59" s="94" customFormat="1" ht="23.1" customHeight="1" x14ac:dyDescent="0.35">
      <c r="A6" s="63"/>
      <c r="B6" s="63"/>
      <c r="C6" s="63"/>
      <c r="D6" s="63"/>
      <c r="E6" s="63"/>
      <c r="F6" s="63"/>
      <c r="G6" s="63"/>
      <c r="H6" s="124"/>
      <c r="I6" s="99"/>
      <c r="J6" s="63"/>
      <c r="K6" s="63"/>
      <c r="L6" s="63"/>
      <c r="M6" s="131"/>
      <c r="N6" s="63"/>
      <c r="O6" s="63"/>
      <c r="P6" s="132"/>
      <c r="Q6" s="63"/>
      <c r="R6" s="133"/>
      <c r="S6" s="87"/>
      <c r="T6" s="101"/>
      <c r="U6" s="101"/>
      <c r="V6" s="101"/>
      <c r="W6" s="101"/>
      <c r="X6" s="101"/>
      <c r="Y6" s="63"/>
      <c r="Z6" s="124"/>
      <c r="AA6" s="124"/>
      <c r="AB6" s="126"/>
      <c r="AC6" s="126"/>
      <c r="AD6" s="126"/>
      <c r="AE6" s="127"/>
      <c r="AF6" s="127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59"/>
      <c r="BA6" s="359"/>
      <c r="BB6" s="122"/>
      <c r="BC6" s="122"/>
      <c r="BD6" s="359"/>
      <c r="BE6" s="359"/>
      <c r="BF6" s="359"/>
      <c r="BG6" s="359"/>
    </row>
    <row r="7" spans="1:59" s="94" customFormat="1" ht="23.1" customHeight="1" thickBot="1" x14ac:dyDescent="0.4">
      <c r="A7" s="63"/>
      <c r="B7" s="63"/>
      <c r="C7" s="63"/>
      <c r="D7" s="63"/>
      <c r="E7" s="63"/>
      <c r="F7" s="63"/>
      <c r="G7" s="63"/>
      <c r="H7" s="124"/>
      <c r="J7" s="63"/>
      <c r="K7" s="63"/>
      <c r="L7" s="63"/>
      <c r="M7" s="119"/>
      <c r="N7" s="97"/>
      <c r="O7" s="63"/>
      <c r="P7" s="63"/>
      <c r="Q7" s="63"/>
      <c r="R7" s="63"/>
      <c r="S7" s="87"/>
      <c r="T7" s="101"/>
      <c r="U7" s="101"/>
      <c r="V7" s="101"/>
      <c r="W7" s="101"/>
      <c r="X7" s="101"/>
      <c r="Y7" s="63"/>
      <c r="Z7" s="124"/>
      <c r="AA7" s="124"/>
      <c r="AB7" s="126"/>
      <c r="AC7" s="126"/>
      <c r="AD7" s="126"/>
      <c r="AE7" s="127" t="s">
        <v>1</v>
      </c>
      <c r="AF7" s="127"/>
      <c r="AG7" s="63"/>
      <c r="AH7" s="63"/>
      <c r="AI7" s="63"/>
      <c r="AJ7" s="110"/>
      <c r="AK7" s="63"/>
      <c r="AL7" s="93"/>
      <c r="AM7" s="93"/>
      <c r="AN7" s="93"/>
      <c r="AO7" s="93"/>
      <c r="AP7" s="93"/>
      <c r="AQ7" s="93"/>
      <c r="AR7" s="93"/>
      <c r="AS7" s="93"/>
      <c r="AT7" s="63"/>
      <c r="AU7" s="63"/>
      <c r="AV7" s="63"/>
      <c r="AW7" s="63"/>
      <c r="AX7" s="63"/>
      <c r="AY7" s="63"/>
      <c r="AZ7" s="63"/>
      <c r="BA7" s="63"/>
      <c r="BB7" s="119"/>
      <c r="BC7" s="119"/>
      <c r="BD7" s="63"/>
      <c r="BE7" s="63"/>
      <c r="BF7" s="63"/>
      <c r="BG7" s="87"/>
    </row>
    <row r="8" spans="1:59" s="166" customFormat="1" ht="23.1" customHeight="1" x14ac:dyDescent="0.35">
      <c r="A8" s="526" t="s">
        <v>9</v>
      </c>
      <c r="B8" s="529" t="s">
        <v>10</v>
      </c>
      <c r="C8" s="532" t="s">
        <v>11</v>
      </c>
      <c r="D8" s="613" t="s">
        <v>86</v>
      </c>
      <c r="E8" s="616" t="s">
        <v>122</v>
      </c>
      <c r="F8" s="547" t="s">
        <v>48</v>
      </c>
      <c r="G8" s="415"/>
      <c r="H8" s="619" t="s">
        <v>87</v>
      </c>
      <c r="I8" s="501" t="s">
        <v>12</v>
      </c>
      <c r="J8" s="547" t="s">
        <v>13</v>
      </c>
      <c r="K8" s="550" t="s">
        <v>14</v>
      </c>
      <c r="L8" s="547" t="s">
        <v>15</v>
      </c>
      <c r="N8" s="523" t="s">
        <v>89</v>
      </c>
      <c r="O8" s="529" t="s">
        <v>93</v>
      </c>
      <c r="P8" s="553" t="s">
        <v>97</v>
      </c>
      <c r="Q8" s="447" t="s">
        <v>98</v>
      </c>
      <c r="R8" s="553" t="s">
        <v>104</v>
      </c>
      <c r="S8" s="529" t="s">
        <v>105</v>
      </c>
      <c r="T8" s="556" t="s">
        <v>114</v>
      </c>
      <c r="U8" s="559" t="s">
        <v>113</v>
      </c>
      <c r="V8" s="134"/>
      <c r="W8" s="135"/>
      <c r="X8" s="604" t="s">
        <v>116</v>
      </c>
      <c r="Y8" s="565" t="s">
        <v>9</v>
      </c>
      <c r="Z8" s="607" t="s">
        <v>7</v>
      </c>
      <c r="AA8" s="136" t="s">
        <v>5</v>
      </c>
      <c r="AB8" s="495" t="s">
        <v>8</v>
      </c>
      <c r="AC8" s="447" t="s">
        <v>98</v>
      </c>
      <c r="AD8" s="471" t="s">
        <v>6</v>
      </c>
      <c r="AE8" s="538" t="s">
        <v>88</v>
      </c>
      <c r="AF8" s="137"/>
      <c r="AG8" s="526" t="s">
        <v>9</v>
      </c>
      <c r="AH8" s="529" t="s">
        <v>10</v>
      </c>
      <c r="AI8" s="532" t="s">
        <v>11</v>
      </c>
      <c r="AJ8" s="523" t="s">
        <v>89</v>
      </c>
      <c r="AK8" s="574" t="s">
        <v>90</v>
      </c>
      <c r="AL8" s="577" t="s">
        <v>91</v>
      </c>
      <c r="AM8" s="577" t="s">
        <v>92</v>
      </c>
      <c r="AN8" s="571" t="s">
        <v>16</v>
      </c>
      <c r="AO8" s="571" t="s">
        <v>17</v>
      </c>
      <c r="AP8" s="580" t="s">
        <v>107</v>
      </c>
      <c r="AQ8" s="571" t="s">
        <v>19</v>
      </c>
      <c r="AR8" s="571" t="s">
        <v>128</v>
      </c>
      <c r="AS8" s="580" t="s">
        <v>106</v>
      </c>
      <c r="AT8" s="529" t="s">
        <v>93</v>
      </c>
      <c r="AU8" s="583" t="s">
        <v>94</v>
      </c>
      <c r="AV8" s="586" t="s">
        <v>95</v>
      </c>
      <c r="AW8" s="586" t="s">
        <v>96</v>
      </c>
      <c r="AX8" s="553" t="s">
        <v>97</v>
      </c>
      <c r="AY8" s="447" t="s">
        <v>98</v>
      </c>
      <c r="AZ8" s="595" t="s">
        <v>99</v>
      </c>
      <c r="BA8" s="598" t="s">
        <v>100</v>
      </c>
      <c r="BB8" s="577" t="s">
        <v>101</v>
      </c>
      <c r="BC8" s="571" t="s">
        <v>20</v>
      </c>
      <c r="BD8" s="586" t="s">
        <v>102</v>
      </c>
      <c r="BE8" s="589" t="s">
        <v>103</v>
      </c>
      <c r="BF8" s="553" t="s">
        <v>104</v>
      </c>
      <c r="BG8" s="592" t="s">
        <v>105</v>
      </c>
    </row>
    <row r="9" spans="1:59" s="166" customFormat="1" ht="23.1" customHeight="1" thickBot="1" x14ac:dyDescent="0.4">
      <c r="A9" s="527"/>
      <c r="B9" s="530"/>
      <c r="C9" s="533"/>
      <c r="D9" s="614"/>
      <c r="E9" s="617"/>
      <c r="F9" s="548"/>
      <c r="G9" s="416"/>
      <c r="H9" s="620"/>
      <c r="I9" s="502"/>
      <c r="J9" s="548"/>
      <c r="K9" s="551"/>
      <c r="L9" s="548"/>
      <c r="N9" s="524"/>
      <c r="O9" s="530"/>
      <c r="P9" s="554"/>
      <c r="Q9" s="448"/>
      <c r="R9" s="554"/>
      <c r="S9" s="530"/>
      <c r="T9" s="557"/>
      <c r="U9" s="560"/>
      <c r="V9" s="138"/>
      <c r="W9" s="139"/>
      <c r="X9" s="605"/>
      <c r="Y9" s="566"/>
      <c r="Z9" s="608"/>
      <c r="AA9" s="140" t="s">
        <v>18</v>
      </c>
      <c r="AB9" s="496"/>
      <c r="AC9" s="448"/>
      <c r="AD9" s="472"/>
      <c r="AE9" s="539"/>
      <c r="AF9" s="137"/>
      <c r="AG9" s="527"/>
      <c r="AH9" s="530"/>
      <c r="AI9" s="533"/>
      <c r="AJ9" s="524"/>
      <c r="AK9" s="575"/>
      <c r="AL9" s="578"/>
      <c r="AM9" s="578"/>
      <c r="AN9" s="572"/>
      <c r="AO9" s="572"/>
      <c r="AP9" s="581"/>
      <c r="AQ9" s="572"/>
      <c r="AR9" s="572"/>
      <c r="AS9" s="581"/>
      <c r="AT9" s="530"/>
      <c r="AU9" s="584"/>
      <c r="AV9" s="587"/>
      <c r="AW9" s="587"/>
      <c r="AX9" s="554"/>
      <c r="AY9" s="448"/>
      <c r="AZ9" s="596"/>
      <c r="BA9" s="599"/>
      <c r="BB9" s="578"/>
      <c r="BC9" s="572"/>
      <c r="BD9" s="587"/>
      <c r="BE9" s="590"/>
      <c r="BF9" s="554"/>
      <c r="BG9" s="593"/>
    </row>
    <row r="10" spans="1:59" s="167" customFormat="1" ht="23.1" customHeight="1" thickBot="1" x14ac:dyDescent="0.4">
      <c r="A10" s="528"/>
      <c r="B10" s="531"/>
      <c r="C10" s="534"/>
      <c r="D10" s="615"/>
      <c r="E10" s="618"/>
      <c r="F10" s="549"/>
      <c r="G10" s="417"/>
      <c r="H10" s="621"/>
      <c r="I10" s="503"/>
      <c r="J10" s="549"/>
      <c r="K10" s="552"/>
      <c r="L10" s="549"/>
      <c r="N10" s="525"/>
      <c r="O10" s="531"/>
      <c r="P10" s="555"/>
      <c r="Q10" s="449"/>
      <c r="R10" s="555"/>
      <c r="S10" s="531"/>
      <c r="T10" s="558"/>
      <c r="U10" s="561"/>
      <c r="V10" s="141"/>
      <c r="W10" s="142"/>
      <c r="X10" s="606"/>
      <c r="Y10" s="567"/>
      <c r="Z10" s="609"/>
      <c r="AA10" s="143"/>
      <c r="AB10" s="497"/>
      <c r="AC10" s="449"/>
      <c r="AD10" s="473"/>
      <c r="AE10" s="540"/>
      <c r="AF10" s="144"/>
      <c r="AG10" s="528"/>
      <c r="AH10" s="531"/>
      <c r="AI10" s="534"/>
      <c r="AJ10" s="525"/>
      <c r="AK10" s="576"/>
      <c r="AL10" s="579"/>
      <c r="AM10" s="579"/>
      <c r="AN10" s="573"/>
      <c r="AO10" s="573"/>
      <c r="AP10" s="582"/>
      <c r="AQ10" s="573"/>
      <c r="AR10" s="573"/>
      <c r="AS10" s="582"/>
      <c r="AT10" s="531"/>
      <c r="AU10" s="585"/>
      <c r="AV10" s="588"/>
      <c r="AW10" s="588"/>
      <c r="AX10" s="555"/>
      <c r="AY10" s="449"/>
      <c r="AZ10" s="597"/>
      <c r="BA10" s="600"/>
      <c r="BB10" s="579"/>
      <c r="BC10" s="573"/>
      <c r="BD10" s="588"/>
      <c r="BE10" s="591"/>
      <c r="BF10" s="555"/>
      <c r="BG10" s="594"/>
    </row>
    <row r="11" spans="1:59" s="23" customFormat="1" ht="23.1" customHeight="1" x14ac:dyDescent="0.35">
      <c r="A11" s="145"/>
      <c r="B11" s="146"/>
      <c r="C11" s="147"/>
      <c r="D11" s="64"/>
      <c r="E11" s="64"/>
      <c r="F11" s="64"/>
      <c r="G11" s="64"/>
      <c r="H11" s="64"/>
      <c r="I11" s="148"/>
      <c r="J11" s="64"/>
      <c r="K11" s="64"/>
      <c r="L11" s="64"/>
      <c r="M11" s="123"/>
      <c r="N11" s="123"/>
      <c r="O11" s="64"/>
      <c r="P11" s="64"/>
      <c r="Q11" s="149"/>
      <c r="R11" s="64"/>
      <c r="S11" s="146"/>
      <c r="T11" s="150"/>
      <c r="U11" s="151"/>
      <c r="V11" s="152"/>
      <c r="W11" s="152"/>
      <c r="X11" s="153"/>
      <c r="Y11" s="154"/>
      <c r="Z11" s="155"/>
      <c r="AA11" s="64"/>
      <c r="AB11" s="156"/>
      <c r="AC11" s="148"/>
      <c r="AD11" s="157"/>
      <c r="AE11" s="158"/>
      <c r="AF11" s="159"/>
      <c r="AG11" s="145"/>
      <c r="AH11" s="146"/>
      <c r="AI11" s="64"/>
      <c r="AJ11" s="123"/>
      <c r="AK11" s="64"/>
      <c r="AL11" s="123"/>
      <c r="AM11" s="123"/>
      <c r="AN11" s="123"/>
      <c r="AO11" s="123"/>
      <c r="AP11" s="123"/>
      <c r="AQ11" s="123"/>
      <c r="AR11" s="123"/>
      <c r="AS11" s="160"/>
      <c r="AT11" s="64"/>
      <c r="AU11" s="64"/>
      <c r="AV11" s="64"/>
      <c r="AW11" s="64"/>
      <c r="AX11" s="64"/>
      <c r="AY11" s="149"/>
      <c r="AZ11" s="64"/>
      <c r="BA11" s="64"/>
      <c r="BB11" s="123"/>
      <c r="BC11" s="123"/>
      <c r="BD11" s="64"/>
      <c r="BE11" s="64"/>
      <c r="BF11" s="64"/>
      <c r="BG11" s="161"/>
    </row>
    <row r="12" spans="1:59" s="23" customFormat="1" ht="23.1" customHeight="1" x14ac:dyDescent="0.35">
      <c r="A12" s="3">
        <v>1</v>
      </c>
      <c r="B12" s="4" t="s">
        <v>21</v>
      </c>
      <c r="C12" s="5" t="s">
        <v>22</v>
      </c>
      <c r="D12" s="2">
        <v>14792</v>
      </c>
      <c r="E12" s="2">
        <v>592</v>
      </c>
      <c r="F12" s="2">
        <v>0</v>
      </c>
      <c r="G12" s="2">
        <f>SUM(D12:F12)</f>
        <v>15384</v>
      </c>
      <c r="H12" s="418">
        <f>G12</f>
        <v>15384</v>
      </c>
      <c r="I12" s="111">
        <f>ROUND(H12/8/31/60*(L12+K12*60+J12*8*60),2)</f>
        <v>0</v>
      </c>
      <c r="J12" s="6">
        <v>0</v>
      </c>
      <c r="K12" s="6">
        <v>0</v>
      </c>
      <c r="L12" s="6">
        <v>0</v>
      </c>
      <c r="M12" s="2">
        <f>H12-I12</f>
        <v>15384</v>
      </c>
      <c r="N12" s="7">
        <v>0</v>
      </c>
      <c r="O12" s="2">
        <f>SUM(AK12:AS12)</f>
        <v>5012.76</v>
      </c>
      <c r="P12" s="2">
        <f>SUM(AU12:AW12)</f>
        <v>200</v>
      </c>
      <c r="Q12" s="2">
        <f>AY12</f>
        <v>384.6</v>
      </c>
      <c r="R12" s="8">
        <f>SUM(AZ12:BE12)</f>
        <v>4786.6399999999994</v>
      </c>
      <c r="S12" s="9">
        <f>ROUND(N12+O12+P12+Q12+R12,2)</f>
        <v>10384</v>
      </c>
      <c r="T12" s="10">
        <f>ROUND(AF12,0)</f>
        <v>2500</v>
      </c>
      <c r="U12" s="11">
        <f>(AE12-T12)</f>
        <v>2500</v>
      </c>
      <c r="V12" s="12"/>
      <c r="W12" s="12"/>
      <c r="X12" s="13">
        <f>ROUND(T12+U12,2)</f>
        <v>5000</v>
      </c>
      <c r="Y12" s="3">
        <v>1</v>
      </c>
      <c r="Z12" s="14">
        <f>H12*12%</f>
        <v>1846.08</v>
      </c>
      <c r="AA12" s="15">
        <v>0</v>
      </c>
      <c r="AB12" s="16">
        <v>100</v>
      </c>
      <c r="AC12" s="2">
        <f>ROUNDUP(H12*5%/2,2)</f>
        <v>384.6</v>
      </c>
      <c r="AD12" s="17">
        <v>200</v>
      </c>
      <c r="AE12" s="18">
        <f>+M12-S12</f>
        <v>5000</v>
      </c>
      <c r="AF12" s="19">
        <f>(+M12-S12)/2</f>
        <v>2500</v>
      </c>
      <c r="AG12" s="3">
        <v>1</v>
      </c>
      <c r="AH12" s="4" t="s">
        <v>21</v>
      </c>
      <c r="AI12" s="5" t="s">
        <v>22</v>
      </c>
      <c r="AJ12" s="7">
        <v>0</v>
      </c>
      <c r="AK12" s="15">
        <f>H12*9%</f>
        <v>1384.56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2892.43</v>
      </c>
      <c r="AR12" s="2"/>
      <c r="AS12" s="2">
        <v>735.77</v>
      </c>
      <c r="AT12" s="2">
        <f>SUM(AK12:AS12)</f>
        <v>5012.76</v>
      </c>
      <c r="AU12" s="21">
        <v>200</v>
      </c>
      <c r="AV12" s="21"/>
      <c r="AW12" s="2">
        <v>0</v>
      </c>
      <c r="AX12" s="2">
        <f>SUM(AU12:AW12)</f>
        <v>200</v>
      </c>
      <c r="AY12" s="2">
        <f>ROUNDDOWN(H12*5%/2,2)</f>
        <v>384.6</v>
      </c>
      <c r="AZ12" s="2"/>
      <c r="BA12" s="2">
        <v>4166.91</v>
      </c>
      <c r="BB12" s="2">
        <v>519.73</v>
      </c>
      <c r="BC12" s="2">
        <v>100</v>
      </c>
      <c r="BD12" s="2">
        <v>0</v>
      </c>
      <c r="BE12" s="2">
        <v>0</v>
      </c>
      <c r="BF12" s="8">
        <f>SUM(AZ12:BE12)</f>
        <v>4786.6399999999994</v>
      </c>
      <c r="BG12" s="22">
        <f>AJ12+AT12+AX12+AY12+BF12</f>
        <v>10384</v>
      </c>
    </row>
    <row r="13" spans="1:59" s="23" customFormat="1" ht="23.1" customHeight="1" x14ac:dyDescent="0.35">
      <c r="A13" s="3"/>
      <c r="B13" s="24"/>
      <c r="C13" s="25"/>
      <c r="D13" s="2"/>
      <c r="E13" s="2"/>
      <c r="F13" s="2"/>
      <c r="G13" s="2">
        <f t="shared" ref="G13:G76" si="0">SUM(D13:F13)</f>
        <v>0</v>
      </c>
      <c r="H13" s="418">
        <f t="shared" ref="H13:H76" si="1">G13</f>
        <v>0</v>
      </c>
      <c r="I13" s="111">
        <f t="shared" ref="I13:I76" si="2">ROUND(H13/8/31/60*(L13+K13*60+J13*8*60),2)</f>
        <v>0</v>
      </c>
      <c r="J13" s="6"/>
      <c r="K13" s="6"/>
      <c r="L13" s="6"/>
      <c r="M13" s="2">
        <f t="shared" ref="M13:M76" si="3">H13-I13</f>
        <v>0</v>
      </c>
      <c r="N13" s="7"/>
      <c r="O13" s="2">
        <f t="shared" ref="O13:O76" si="4">SUM(AK13:AS13)</f>
        <v>0</v>
      </c>
      <c r="P13" s="2">
        <f t="shared" ref="P13:P76" si="5">SUM(AU13:AW13)</f>
        <v>0</v>
      </c>
      <c r="Q13" s="2">
        <f t="shared" ref="Q13:Q76" si="6">AY13</f>
        <v>0</v>
      </c>
      <c r="R13" s="8">
        <f t="shared" ref="R13:R76" si="7">SUM(AZ13:BE13)</f>
        <v>0</v>
      </c>
      <c r="S13" s="9">
        <f t="shared" ref="S13:S76" si="8">ROUND(N13+O13+P13+Q13+R13,2)</f>
        <v>0</v>
      </c>
      <c r="T13" s="10">
        <f t="shared" ref="T13:T76" si="9">ROUND(AF13,0)</f>
        <v>0</v>
      </c>
      <c r="U13" s="11">
        <f t="shared" ref="U13:U76" si="10">(AE13-T13)</f>
        <v>0</v>
      </c>
      <c r="V13" s="12"/>
      <c r="W13" s="12"/>
      <c r="X13" s="13"/>
      <c r="Y13" s="3"/>
      <c r="Z13" s="14">
        <f t="shared" ref="Z13:Z76" si="11">H13*12%</f>
        <v>0</v>
      </c>
      <c r="AA13" s="2"/>
      <c r="AB13" s="16"/>
      <c r="AC13" s="2">
        <f t="shared" ref="AC13:AC75" si="12">ROUNDUP(H13*5%/2,2)</f>
        <v>0</v>
      </c>
      <c r="AD13" s="27"/>
      <c r="AE13" s="18">
        <f t="shared" ref="AE13:AE76" si="13">+M13-S13</f>
        <v>0</v>
      </c>
      <c r="AF13" s="19">
        <f t="shared" ref="AF13:AF76" si="14">(+M13-S13)/2</f>
        <v>0</v>
      </c>
      <c r="AG13" s="3"/>
      <c r="AH13" s="24"/>
      <c r="AI13" s="25"/>
      <c r="AJ13" s="7"/>
      <c r="AK13" s="15">
        <f t="shared" ref="AK13:AK76" si="15">H13*9%</f>
        <v>0</v>
      </c>
      <c r="AL13" s="2"/>
      <c r="AM13" s="2"/>
      <c r="AN13" s="2"/>
      <c r="AO13" s="2"/>
      <c r="AP13" s="2"/>
      <c r="AQ13" s="2"/>
      <c r="AR13" s="2"/>
      <c r="AS13" s="2"/>
      <c r="AT13" s="2">
        <f t="shared" ref="AT13:AT76" si="16">SUM(AK13:AS13)</f>
        <v>0</v>
      </c>
      <c r="AU13" s="21"/>
      <c r="AV13" s="21"/>
      <c r="AW13" s="2"/>
      <c r="AX13" s="2">
        <f t="shared" ref="AX13:AX76" si="17">SUM(AU13:AW13)</f>
        <v>0</v>
      </c>
      <c r="AY13" s="2">
        <f t="shared" ref="AY13:AY75" si="18">ROUNDDOWN(H13*5%/2,2)</f>
        <v>0</v>
      </c>
      <c r="AZ13" s="2"/>
      <c r="BA13" s="2"/>
      <c r="BB13" s="2"/>
      <c r="BC13" s="2"/>
      <c r="BD13" s="2"/>
      <c r="BE13" s="2"/>
      <c r="BF13" s="8">
        <f t="shared" ref="BF13:BF76" si="19">SUM(AZ13:BE13)</f>
        <v>0</v>
      </c>
      <c r="BG13" s="22">
        <f t="shared" ref="BG13:BG76" si="20">AJ13+AT13+AX13+AY13+BF13</f>
        <v>0</v>
      </c>
    </row>
    <row r="14" spans="1:59" s="23" customFormat="1" ht="23.1" customHeight="1" x14ac:dyDescent="0.35">
      <c r="A14" s="3">
        <v>2</v>
      </c>
      <c r="B14" s="24" t="s">
        <v>143</v>
      </c>
      <c r="C14" s="25" t="s">
        <v>22</v>
      </c>
      <c r="D14" s="2">
        <v>14678</v>
      </c>
      <c r="E14" s="2">
        <v>587</v>
      </c>
      <c r="F14" s="2"/>
      <c r="G14" s="2">
        <f t="shared" si="0"/>
        <v>15265</v>
      </c>
      <c r="H14" s="418">
        <f>G14</f>
        <v>15265</v>
      </c>
      <c r="I14" s="111">
        <f>ROUND(H14/8/31/60*(L14+K14*60+J14*8*60),2)</f>
        <v>0</v>
      </c>
      <c r="J14" s="6">
        <v>0</v>
      </c>
      <c r="K14" s="6">
        <v>0</v>
      </c>
      <c r="L14" s="6">
        <v>0</v>
      </c>
      <c r="M14" s="2">
        <f t="shared" si="3"/>
        <v>15265</v>
      </c>
      <c r="N14" s="7"/>
      <c r="O14" s="2">
        <f t="shared" si="4"/>
        <v>1373.85</v>
      </c>
      <c r="P14" s="2">
        <f t="shared" si="5"/>
        <v>1453.21</v>
      </c>
      <c r="Q14" s="2">
        <f t="shared" si="6"/>
        <v>381.62</v>
      </c>
      <c r="R14" s="8">
        <f>SUM(AZ14:BE14)</f>
        <v>200</v>
      </c>
      <c r="S14" s="9">
        <f t="shared" si="8"/>
        <v>3408.68</v>
      </c>
      <c r="T14" s="10">
        <f t="shared" si="9"/>
        <v>5928</v>
      </c>
      <c r="U14" s="11">
        <f t="shared" si="10"/>
        <v>5928.32</v>
      </c>
      <c r="V14" s="12"/>
      <c r="W14" s="12"/>
      <c r="X14" s="13"/>
      <c r="Y14" s="3">
        <v>2</v>
      </c>
      <c r="Z14" s="14">
        <f t="shared" si="11"/>
        <v>1831.8</v>
      </c>
      <c r="AA14" s="15"/>
      <c r="AB14" s="16">
        <v>100</v>
      </c>
      <c r="AC14" s="2">
        <f t="shared" si="12"/>
        <v>381.63</v>
      </c>
      <c r="AD14" s="17">
        <v>200</v>
      </c>
      <c r="AE14" s="18">
        <f t="shared" si="13"/>
        <v>11856.32</v>
      </c>
      <c r="AF14" s="19">
        <f t="shared" si="14"/>
        <v>5928.16</v>
      </c>
      <c r="AG14" s="3">
        <v>2</v>
      </c>
      <c r="AH14" s="24" t="s">
        <v>143</v>
      </c>
      <c r="AI14" s="25" t="s">
        <v>22</v>
      </c>
      <c r="AJ14" s="7"/>
      <c r="AK14" s="15">
        <f t="shared" si="15"/>
        <v>1373.85</v>
      </c>
      <c r="AL14" s="2"/>
      <c r="AM14" s="2"/>
      <c r="AN14" s="2"/>
      <c r="AO14" s="2"/>
      <c r="AP14" s="2"/>
      <c r="AQ14" s="2"/>
      <c r="AR14" s="2"/>
      <c r="AS14" s="2"/>
      <c r="AT14" s="2">
        <f t="shared" si="16"/>
        <v>1373.85</v>
      </c>
      <c r="AU14" s="21">
        <v>200</v>
      </c>
      <c r="AV14" s="21"/>
      <c r="AW14" s="2">
        <v>1253.21</v>
      </c>
      <c r="AX14" s="2">
        <f t="shared" si="17"/>
        <v>1453.21</v>
      </c>
      <c r="AY14" s="2">
        <f t="shared" si="18"/>
        <v>381.62</v>
      </c>
      <c r="AZ14" s="2"/>
      <c r="BA14" s="2"/>
      <c r="BB14" s="2">
        <v>100</v>
      </c>
      <c r="BC14" s="2">
        <v>100</v>
      </c>
      <c r="BD14" s="2"/>
      <c r="BE14" s="2"/>
      <c r="BF14" s="8">
        <f t="shared" si="19"/>
        <v>200</v>
      </c>
      <c r="BG14" s="22">
        <f t="shared" si="20"/>
        <v>3408.68</v>
      </c>
    </row>
    <row r="15" spans="1:59" s="23" customFormat="1" ht="23.1" customHeight="1" x14ac:dyDescent="0.35">
      <c r="A15" s="3"/>
      <c r="B15" s="24"/>
      <c r="C15" s="25"/>
      <c r="D15" s="2"/>
      <c r="E15" s="2"/>
      <c r="F15" s="2"/>
      <c r="G15" s="2">
        <f t="shared" si="0"/>
        <v>0</v>
      </c>
      <c r="H15" s="418">
        <f t="shared" si="1"/>
        <v>0</v>
      </c>
      <c r="I15" s="111">
        <f t="shared" si="2"/>
        <v>0</v>
      </c>
      <c r="J15" s="6"/>
      <c r="K15" s="6"/>
      <c r="L15" s="6"/>
      <c r="M15" s="2">
        <f t="shared" si="3"/>
        <v>0</v>
      </c>
      <c r="N15" s="7"/>
      <c r="O15" s="2">
        <f>SUM(AK15:AS15)</f>
        <v>0</v>
      </c>
      <c r="P15" s="2">
        <f t="shared" si="5"/>
        <v>0</v>
      </c>
      <c r="Q15" s="2">
        <f t="shared" si="6"/>
        <v>0</v>
      </c>
      <c r="R15" s="8">
        <f t="shared" si="7"/>
        <v>0</v>
      </c>
      <c r="S15" s="9">
        <f t="shared" si="8"/>
        <v>0</v>
      </c>
      <c r="T15" s="10">
        <f t="shared" si="9"/>
        <v>0</v>
      </c>
      <c r="U15" s="11">
        <f t="shared" si="10"/>
        <v>0</v>
      </c>
      <c r="V15" s="12"/>
      <c r="W15" s="12"/>
      <c r="X15" s="13"/>
      <c r="Y15" s="3"/>
      <c r="Z15" s="14">
        <f t="shared" si="11"/>
        <v>0</v>
      </c>
      <c r="AA15" s="15"/>
      <c r="AB15" s="16"/>
      <c r="AC15" s="2">
        <f t="shared" si="12"/>
        <v>0</v>
      </c>
      <c r="AD15" s="27"/>
      <c r="AE15" s="18">
        <f t="shared" si="13"/>
        <v>0</v>
      </c>
      <c r="AF15" s="19">
        <f t="shared" si="14"/>
        <v>0</v>
      </c>
      <c r="AG15" s="3"/>
      <c r="AH15" s="24"/>
      <c r="AI15" s="25"/>
      <c r="AJ15" s="7"/>
      <c r="AK15" s="15">
        <f t="shared" si="15"/>
        <v>0</v>
      </c>
      <c r="AL15" s="2"/>
      <c r="AM15" s="2"/>
      <c r="AN15" s="2"/>
      <c r="AO15" s="2"/>
      <c r="AP15" s="2"/>
      <c r="AQ15" s="2"/>
      <c r="AR15" s="2"/>
      <c r="AS15" s="2"/>
      <c r="AT15" s="2">
        <f t="shared" si="16"/>
        <v>0</v>
      </c>
      <c r="AU15" s="21"/>
      <c r="AV15" s="21"/>
      <c r="AW15" s="2"/>
      <c r="AX15" s="2">
        <f t="shared" si="17"/>
        <v>0</v>
      </c>
      <c r="AY15" s="2">
        <f t="shared" si="18"/>
        <v>0</v>
      </c>
      <c r="AZ15" s="2"/>
      <c r="BA15" s="2"/>
      <c r="BB15" s="2"/>
      <c r="BC15" s="2"/>
      <c r="BD15" s="2"/>
      <c r="BE15" s="2"/>
      <c r="BF15" s="8">
        <f t="shared" si="19"/>
        <v>0</v>
      </c>
      <c r="BG15" s="22">
        <f t="shared" si="20"/>
        <v>0</v>
      </c>
    </row>
    <row r="16" spans="1:59" s="29" customFormat="1" ht="23.1" customHeight="1" x14ac:dyDescent="0.35">
      <c r="A16" s="3">
        <v>3</v>
      </c>
      <c r="B16" s="28" t="s">
        <v>23</v>
      </c>
      <c r="C16" s="25" t="s">
        <v>24</v>
      </c>
      <c r="D16" s="2">
        <v>14678</v>
      </c>
      <c r="E16" s="2">
        <v>587</v>
      </c>
      <c r="F16" s="2">
        <v>0</v>
      </c>
      <c r="G16" s="2">
        <f t="shared" si="0"/>
        <v>15265</v>
      </c>
      <c r="H16" s="418">
        <f t="shared" si="1"/>
        <v>15265</v>
      </c>
      <c r="I16" s="111">
        <f t="shared" si="2"/>
        <v>0</v>
      </c>
      <c r="J16" s="6">
        <v>0</v>
      </c>
      <c r="K16" s="6">
        <v>0</v>
      </c>
      <c r="L16" s="6">
        <v>0</v>
      </c>
      <c r="M16" s="2">
        <f t="shared" si="3"/>
        <v>15265</v>
      </c>
      <c r="N16" s="7">
        <v>0</v>
      </c>
      <c r="O16" s="2">
        <f t="shared" si="4"/>
        <v>1373.85</v>
      </c>
      <c r="P16" s="2">
        <f t="shared" si="5"/>
        <v>200</v>
      </c>
      <c r="Q16" s="2">
        <f t="shared" si="6"/>
        <v>381.62</v>
      </c>
      <c r="R16" s="8">
        <f t="shared" si="7"/>
        <v>100</v>
      </c>
      <c r="S16" s="9">
        <f t="shared" si="8"/>
        <v>2055.4699999999998</v>
      </c>
      <c r="T16" s="10">
        <f t="shared" si="9"/>
        <v>6605</v>
      </c>
      <c r="U16" s="11">
        <f t="shared" si="10"/>
        <v>6604.5300000000007</v>
      </c>
      <c r="V16" s="12"/>
      <c r="W16" s="12"/>
      <c r="X16" s="13">
        <f>ROUND(T16+U16,2)</f>
        <v>13209.53</v>
      </c>
      <c r="Y16" s="3">
        <v>3</v>
      </c>
      <c r="Z16" s="14">
        <f t="shared" si="11"/>
        <v>1831.8</v>
      </c>
      <c r="AA16" s="15">
        <v>0</v>
      </c>
      <c r="AB16" s="2">
        <v>100</v>
      </c>
      <c r="AC16" s="2">
        <f t="shared" si="12"/>
        <v>381.63</v>
      </c>
      <c r="AD16" s="17">
        <v>200</v>
      </c>
      <c r="AE16" s="18">
        <f t="shared" si="13"/>
        <v>13209.53</v>
      </c>
      <c r="AF16" s="19">
        <f t="shared" si="14"/>
        <v>6604.7650000000003</v>
      </c>
      <c r="AG16" s="3">
        <v>3</v>
      </c>
      <c r="AH16" s="28" t="s">
        <v>23</v>
      </c>
      <c r="AI16" s="25" t="s">
        <v>24</v>
      </c>
      <c r="AJ16" s="7">
        <v>0</v>
      </c>
      <c r="AK16" s="15">
        <f t="shared" si="15"/>
        <v>1373.85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/>
      <c r="AS16" s="2">
        <v>0</v>
      </c>
      <c r="AT16" s="2">
        <f t="shared" si="16"/>
        <v>1373.85</v>
      </c>
      <c r="AU16" s="21">
        <v>200</v>
      </c>
      <c r="AV16" s="21"/>
      <c r="AW16" s="2">
        <v>0</v>
      </c>
      <c r="AX16" s="2">
        <f t="shared" si="17"/>
        <v>200</v>
      </c>
      <c r="AY16" s="2">
        <f t="shared" si="18"/>
        <v>381.62</v>
      </c>
      <c r="AZ16" s="2">
        <v>0</v>
      </c>
      <c r="BA16" s="2">
        <v>0</v>
      </c>
      <c r="BB16" s="2">
        <v>0</v>
      </c>
      <c r="BC16" s="2">
        <v>100</v>
      </c>
      <c r="BD16" s="2">
        <v>0</v>
      </c>
      <c r="BE16" s="2"/>
      <c r="BF16" s="8">
        <f t="shared" si="19"/>
        <v>100</v>
      </c>
      <c r="BG16" s="22">
        <f t="shared" si="20"/>
        <v>2055.4699999999998</v>
      </c>
    </row>
    <row r="17" spans="1:59" s="29" customFormat="1" ht="23.1" customHeight="1" x14ac:dyDescent="0.35">
      <c r="A17" s="30"/>
      <c r="B17" s="28"/>
      <c r="C17" s="25" t="s">
        <v>25</v>
      </c>
      <c r="D17" s="2"/>
      <c r="E17" s="2"/>
      <c r="F17" s="2"/>
      <c r="G17" s="2">
        <f t="shared" si="0"/>
        <v>0</v>
      </c>
      <c r="H17" s="418">
        <f t="shared" si="1"/>
        <v>0</v>
      </c>
      <c r="I17" s="111">
        <f t="shared" si="2"/>
        <v>0</v>
      </c>
      <c r="J17" s="6"/>
      <c r="K17" s="6"/>
      <c r="L17" s="6"/>
      <c r="M17" s="2">
        <f t="shared" si="3"/>
        <v>0</v>
      </c>
      <c r="N17" s="7"/>
      <c r="O17" s="2">
        <f t="shared" si="4"/>
        <v>0</v>
      </c>
      <c r="P17" s="2">
        <f t="shared" si="5"/>
        <v>0</v>
      </c>
      <c r="Q17" s="2">
        <f t="shared" si="6"/>
        <v>0</v>
      </c>
      <c r="R17" s="8">
        <f t="shared" si="7"/>
        <v>0</v>
      </c>
      <c r="S17" s="9">
        <f t="shared" si="8"/>
        <v>0</v>
      </c>
      <c r="T17" s="10">
        <f t="shared" si="9"/>
        <v>0</v>
      </c>
      <c r="U17" s="11">
        <f t="shared" si="10"/>
        <v>0</v>
      </c>
      <c r="V17" s="12"/>
      <c r="W17" s="12"/>
      <c r="X17" s="12"/>
      <c r="Y17" s="30"/>
      <c r="Z17" s="14">
        <f t="shared" si="11"/>
        <v>0</v>
      </c>
      <c r="AA17" s="2"/>
      <c r="AB17" s="2">
        <f>H17*1%</f>
        <v>0</v>
      </c>
      <c r="AC17" s="2">
        <f t="shared" si="12"/>
        <v>0</v>
      </c>
      <c r="AD17" s="27"/>
      <c r="AE17" s="18">
        <f t="shared" si="13"/>
        <v>0</v>
      </c>
      <c r="AF17" s="19">
        <f t="shared" si="14"/>
        <v>0</v>
      </c>
      <c r="AG17" s="30"/>
      <c r="AH17" s="28"/>
      <c r="AI17" s="25" t="s">
        <v>25</v>
      </c>
      <c r="AJ17" s="7"/>
      <c r="AK17" s="15">
        <f t="shared" si="15"/>
        <v>0</v>
      </c>
      <c r="AL17" s="2"/>
      <c r="AM17" s="2"/>
      <c r="AN17" s="2"/>
      <c r="AO17" s="2"/>
      <c r="AP17" s="2"/>
      <c r="AQ17" s="2"/>
      <c r="AR17" s="2"/>
      <c r="AS17" s="2"/>
      <c r="AT17" s="2">
        <f t="shared" si="16"/>
        <v>0</v>
      </c>
      <c r="AU17" s="21"/>
      <c r="AV17" s="21"/>
      <c r="AW17" s="2"/>
      <c r="AX17" s="2">
        <f t="shared" si="17"/>
        <v>0</v>
      </c>
      <c r="AY17" s="2">
        <f t="shared" si="18"/>
        <v>0</v>
      </c>
      <c r="AZ17" s="2"/>
      <c r="BA17" s="2"/>
      <c r="BB17" s="2"/>
      <c r="BC17" s="2"/>
      <c r="BD17" s="2"/>
      <c r="BE17" s="2"/>
      <c r="BF17" s="8">
        <f t="shared" si="19"/>
        <v>0</v>
      </c>
      <c r="BG17" s="22">
        <f t="shared" si="20"/>
        <v>0</v>
      </c>
    </row>
    <row r="18" spans="1:59" s="29" customFormat="1" ht="23.1" customHeight="1" x14ac:dyDescent="0.35">
      <c r="A18" s="3">
        <v>4</v>
      </c>
      <c r="B18" s="28" t="s">
        <v>26</v>
      </c>
      <c r="C18" s="25" t="s">
        <v>117</v>
      </c>
      <c r="D18" s="176">
        <v>27000</v>
      </c>
      <c r="E18" s="176">
        <v>1512</v>
      </c>
      <c r="F18" s="2">
        <v>0</v>
      </c>
      <c r="G18" s="2">
        <f t="shared" si="0"/>
        <v>28512</v>
      </c>
      <c r="H18" s="418">
        <f t="shared" si="1"/>
        <v>28512</v>
      </c>
      <c r="I18" s="111">
        <f t="shared" si="2"/>
        <v>0</v>
      </c>
      <c r="J18" s="6">
        <v>0</v>
      </c>
      <c r="K18" s="6">
        <v>0</v>
      </c>
      <c r="L18" s="6">
        <v>0</v>
      </c>
      <c r="M18" s="2">
        <f t="shared" si="3"/>
        <v>28512</v>
      </c>
      <c r="N18" s="7">
        <v>666.35</v>
      </c>
      <c r="O18" s="2">
        <f t="shared" si="4"/>
        <v>6099.7899999999991</v>
      </c>
      <c r="P18" s="2">
        <f t="shared" si="5"/>
        <v>200</v>
      </c>
      <c r="Q18" s="2">
        <f t="shared" si="6"/>
        <v>712.8</v>
      </c>
      <c r="R18" s="8">
        <f t="shared" si="7"/>
        <v>4560.92</v>
      </c>
      <c r="S18" s="9">
        <f t="shared" si="8"/>
        <v>12239.86</v>
      </c>
      <c r="T18" s="10">
        <f t="shared" si="9"/>
        <v>8136</v>
      </c>
      <c r="U18" s="11">
        <f t="shared" si="10"/>
        <v>8136.1399999999994</v>
      </c>
      <c r="V18" s="12"/>
      <c r="W18" s="12"/>
      <c r="X18" s="13">
        <f t="shared" ref="X18" si="21">ROUND(T18+U18,2)</f>
        <v>16272.14</v>
      </c>
      <c r="Y18" s="3">
        <v>4</v>
      </c>
      <c r="Z18" s="14">
        <f t="shared" si="11"/>
        <v>3421.44</v>
      </c>
      <c r="AA18" s="15">
        <v>0</v>
      </c>
      <c r="AB18" s="16">
        <v>100</v>
      </c>
      <c r="AC18" s="2">
        <f t="shared" si="12"/>
        <v>712.8</v>
      </c>
      <c r="AD18" s="17">
        <v>200</v>
      </c>
      <c r="AE18" s="18">
        <f t="shared" si="13"/>
        <v>16272.14</v>
      </c>
      <c r="AF18" s="19">
        <f t="shared" si="14"/>
        <v>8136.07</v>
      </c>
      <c r="AG18" s="3">
        <v>4</v>
      </c>
      <c r="AH18" s="28" t="s">
        <v>26</v>
      </c>
      <c r="AI18" s="25" t="s">
        <v>117</v>
      </c>
      <c r="AJ18" s="7">
        <v>666.35</v>
      </c>
      <c r="AK18" s="15">
        <f t="shared" si="15"/>
        <v>2566.08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1994.82</v>
      </c>
      <c r="AR18" s="2">
        <v>883.33</v>
      </c>
      <c r="AS18" s="2">
        <v>655.56</v>
      </c>
      <c r="AT18" s="2">
        <f t="shared" si="16"/>
        <v>6099.7899999999991</v>
      </c>
      <c r="AU18" s="21">
        <v>200</v>
      </c>
      <c r="AV18" s="21"/>
      <c r="AW18" s="2">
        <v>0</v>
      </c>
      <c r="AX18" s="2">
        <f t="shared" si="17"/>
        <v>200</v>
      </c>
      <c r="AY18" s="2">
        <f t="shared" si="18"/>
        <v>712.8</v>
      </c>
      <c r="AZ18" s="2"/>
      <c r="BA18" s="2">
        <v>2998.92</v>
      </c>
      <c r="BB18" s="2">
        <v>1462</v>
      </c>
      <c r="BC18" s="2">
        <v>100</v>
      </c>
      <c r="BD18" s="2"/>
      <c r="BE18" s="2">
        <v>0</v>
      </c>
      <c r="BF18" s="8">
        <f t="shared" si="19"/>
        <v>4560.92</v>
      </c>
      <c r="BG18" s="22">
        <f t="shared" si="20"/>
        <v>12239.86</v>
      </c>
    </row>
    <row r="19" spans="1:59" s="29" customFormat="1" ht="23.1" customHeight="1" x14ac:dyDescent="0.35">
      <c r="A19" s="3"/>
      <c r="B19" s="31"/>
      <c r="C19" s="32"/>
      <c r="D19" s="2"/>
      <c r="E19" s="2"/>
      <c r="F19" s="2"/>
      <c r="G19" s="2">
        <f t="shared" si="0"/>
        <v>0</v>
      </c>
      <c r="H19" s="418">
        <f t="shared" si="1"/>
        <v>0</v>
      </c>
      <c r="I19" s="111">
        <f t="shared" si="2"/>
        <v>0</v>
      </c>
      <c r="J19" s="6"/>
      <c r="K19" s="6"/>
      <c r="L19" s="6"/>
      <c r="M19" s="2">
        <f t="shared" si="3"/>
        <v>0</v>
      </c>
      <c r="N19" s="7"/>
      <c r="O19" s="2">
        <f t="shared" si="4"/>
        <v>0</v>
      </c>
      <c r="P19" s="2">
        <f t="shared" si="5"/>
        <v>0</v>
      </c>
      <c r="Q19" s="2">
        <f t="shared" si="6"/>
        <v>0</v>
      </c>
      <c r="R19" s="8">
        <f t="shared" si="7"/>
        <v>0</v>
      </c>
      <c r="S19" s="9">
        <f t="shared" si="8"/>
        <v>0</v>
      </c>
      <c r="T19" s="10">
        <f t="shared" si="9"/>
        <v>0</v>
      </c>
      <c r="U19" s="11">
        <f t="shared" si="10"/>
        <v>0</v>
      </c>
      <c r="V19" s="12"/>
      <c r="W19" s="12"/>
      <c r="X19" s="13"/>
      <c r="Y19" s="3"/>
      <c r="Z19" s="14">
        <f t="shared" si="11"/>
        <v>0</v>
      </c>
      <c r="AA19" s="2"/>
      <c r="AB19" s="33"/>
      <c r="AC19" s="2">
        <f t="shared" si="12"/>
        <v>0</v>
      </c>
      <c r="AD19" s="27"/>
      <c r="AE19" s="18">
        <f t="shared" si="13"/>
        <v>0</v>
      </c>
      <c r="AF19" s="19">
        <f t="shared" si="14"/>
        <v>0</v>
      </c>
      <c r="AG19" s="3"/>
      <c r="AH19" s="31"/>
      <c r="AI19" s="32"/>
      <c r="AJ19" s="7"/>
      <c r="AK19" s="15">
        <f t="shared" si="15"/>
        <v>0</v>
      </c>
      <c r="AL19" s="2"/>
      <c r="AM19" s="2"/>
      <c r="AN19" s="2"/>
      <c r="AO19" s="2"/>
      <c r="AP19" s="2"/>
      <c r="AQ19" s="2"/>
      <c r="AR19" s="2"/>
      <c r="AS19" s="2"/>
      <c r="AT19" s="2">
        <f t="shared" si="16"/>
        <v>0</v>
      </c>
      <c r="AU19" s="21"/>
      <c r="AV19" s="21"/>
      <c r="AW19" s="2"/>
      <c r="AX19" s="2">
        <f t="shared" si="17"/>
        <v>0</v>
      </c>
      <c r="AY19" s="2">
        <f t="shared" si="18"/>
        <v>0</v>
      </c>
      <c r="AZ19" s="2"/>
      <c r="BA19" s="2"/>
      <c r="BB19" s="2"/>
      <c r="BC19" s="2"/>
      <c r="BD19" s="2"/>
      <c r="BE19" s="2"/>
      <c r="BF19" s="8">
        <f t="shared" si="19"/>
        <v>0</v>
      </c>
      <c r="BG19" s="22">
        <f t="shared" si="20"/>
        <v>0</v>
      </c>
    </row>
    <row r="20" spans="1:59" s="29" customFormat="1" ht="23.1" customHeight="1" x14ac:dyDescent="0.35">
      <c r="A20" s="3">
        <v>5</v>
      </c>
      <c r="B20" s="31" t="s">
        <v>144</v>
      </c>
      <c r="C20" s="32" t="s">
        <v>153</v>
      </c>
      <c r="D20" s="2">
        <v>17553</v>
      </c>
      <c r="E20" s="2">
        <v>702</v>
      </c>
      <c r="F20" s="2"/>
      <c r="G20" s="2">
        <f t="shared" si="0"/>
        <v>18255</v>
      </c>
      <c r="H20" s="418">
        <f t="shared" si="1"/>
        <v>18255</v>
      </c>
      <c r="I20" s="111">
        <f t="shared" si="2"/>
        <v>0</v>
      </c>
      <c r="J20" s="6">
        <v>0</v>
      </c>
      <c r="K20" s="6">
        <v>0</v>
      </c>
      <c r="L20" s="6">
        <v>0</v>
      </c>
      <c r="M20" s="2">
        <f t="shared" si="3"/>
        <v>18255</v>
      </c>
      <c r="N20" s="7"/>
      <c r="O20" s="2">
        <f t="shared" si="4"/>
        <v>1642.95</v>
      </c>
      <c r="P20" s="2">
        <f t="shared" si="5"/>
        <v>200</v>
      </c>
      <c r="Q20" s="2">
        <f t="shared" si="6"/>
        <v>456.37</v>
      </c>
      <c r="R20" s="8">
        <f t="shared" si="7"/>
        <v>254.71</v>
      </c>
      <c r="S20" s="9">
        <f t="shared" si="8"/>
        <v>2554.0300000000002</v>
      </c>
      <c r="T20" s="10">
        <f t="shared" si="9"/>
        <v>7850</v>
      </c>
      <c r="U20" s="11">
        <f t="shared" si="10"/>
        <v>7850.9699999999993</v>
      </c>
      <c r="V20" s="12"/>
      <c r="W20" s="12"/>
      <c r="X20" s="13"/>
      <c r="Y20" s="3">
        <v>5</v>
      </c>
      <c r="Z20" s="14">
        <f t="shared" si="11"/>
        <v>2190.6</v>
      </c>
      <c r="AA20" s="15"/>
      <c r="AB20" s="16">
        <v>100</v>
      </c>
      <c r="AC20" s="2">
        <f t="shared" si="12"/>
        <v>456.38</v>
      </c>
      <c r="AD20" s="17">
        <v>200</v>
      </c>
      <c r="AE20" s="18">
        <f t="shared" si="13"/>
        <v>15700.97</v>
      </c>
      <c r="AF20" s="19">
        <f t="shared" si="14"/>
        <v>7850.4849999999997</v>
      </c>
      <c r="AG20" s="3">
        <v>5</v>
      </c>
      <c r="AH20" s="31" t="s">
        <v>144</v>
      </c>
      <c r="AI20" s="32" t="s">
        <v>153</v>
      </c>
      <c r="AJ20" s="7"/>
      <c r="AK20" s="15">
        <f t="shared" si="15"/>
        <v>1642.95</v>
      </c>
      <c r="AL20" s="2"/>
      <c r="AM20" s="2"/>
      <c r="AN20" s="2"/>
      <c r="AO20" s="2"/>
      <c r="AP20" s="2"/>
      <c r="AQ20" s="2"/>
      <c r="AR20" s="2"/>
      <c r="AS20" s="2"/>
      <c r="AT20" s="2">
        <f t="shared" si="16"/>
        <v>1642.95</v>
      </c>
      <c r="AU20" s="21">
        <v>200</v>
      </c>
      <c r="AV20" s="21"/>
      <c r="AW20" s="2"/>
      <c r="AX20" s="2">
        <f t="shared" si="17"/>
        <v>200</v>
      </c>
      <c r="AY20" s="2">
        <f t="shared" si="18"/>
        <v>456.37</v>
      </c>
      <c r="AZ20" s="2"/>
      <c r="BA20" s="2"/>
      <c r="BB20" s="2"/>
      <c r="BC20" s="2">
        <v>254.71</v>
      </c>
      <c r="BD20" s="2"/>
      <c r="BE20" s="2"/>
      <c r="BF20" s="8">
        <f t="shared" si="19"/>
        <v>254.71</v>
      </c>
      <c r="BG20" s="22">
        <f t="shared" si="20"/>
        <v>2554.0300000000002</v>
      </c>
    </row>
    <row r="21" spans="1:59" s="29" customFormat="1" ht="23.1" customHeight="1" x14ac:dyDescent="0.35">
      <c r="A21" s="3"/>
      <c r="B21" s="31"/>
      <c r="C21" s="32" t="s">
        <v>154</v>
      </c>
      <c r="D21" s="2"/>
      <c r="E21" s="2"/>
      <c r="F21" s="2"/>
      <c r="G21" s="2">
        <f t="shared" si="0"/>
        <v>0</v>
      </c>
      <c r="H21" s="418">
        <f t="shared" si="1"/>
        <v>0</v>
      </c>
      <c r="I21" s="111">
        <f t="shared" si="2"/>
        <v>0</v>
      </c>
      <c r="J21" s="6"/>
      <c r="K21" s="6"/>
      <c r="L21" s="6"/>
      <c r="M21" s="2">
        <f t="shared" si="3"/>
        <v>0</v>
      </c>
      <c r="N21" s="7"/>
      <c r="O21" s="2">
        <f t="shared" si="4"/>
        <v>0</v>
      </c>
      <c r="P21" s="2">
        <f t="shared" si="5"/>
        <v>0</v>
      </c>
      <c r="Q21" s="2">
        <f t="shared" si="6"/>
        <v>0</v>
      </c>
      <c r="R21" s="8">
        <f t="shared" si="7"/>
        <v>0</v>
      </c>
      <c r="S21" s="9">
        <f t="shared" si="8"/>
        <v>0</v>
      </c>
      <c r="T21" s="10">
        <f t="shared" si="9"/>
        <v>0</v>
      </c>
      <c r="U21" s="11">
        <f t="shared" si="10"/>
        <v>0</v>
      </c>
      <c r="V21" s="12"/>
      <c r="W21" s="12"/>
      <c r="X21" s="13"/>
      <c r="Y21" s="3"/>
      <c r="Z21" s="14">
        <f t="shared" si="11"/>
        <v>0</v>
      </c>
      <c r="AA21" s="15"/>
      <c r="AB21" s="16"/>
      <c r="AC21" s="2">
        <f t="shared" si="12"/>
        <v>0</v>
      </c>
      <c r="AD21" s="27"/>
      <c r="AE21" s="18">
        <f t="shared" si="13"/>
        <v>0</v>
      </c>
      <c r="AF21" s="19">
        <f t="shared" si="14"/>
        <v>0</v>
      </c>
      <c r="AG21" s="3"/>
      <c r="AH21" s="31"/>
      <c r="AI21" s="32" t="s">
        <v>154</v>
      </c>
      <c r="AJ21" s="7"/>
      <c r="AK21" s="15">
        <f t="shared" si="15"/>
        <v>0</v>
      </c>
      <c r="AL21" s="2"/>
      <c r="AM21" s="2"/>
      <c r="AN21" s="2"/>
      <c r="AO21" s="2"/>
      <c r="AP21" s="2"/>
      <c r="AQ21" s="2"/>
      <c r="AR21" s="2"/>
      <c r="AS21" s="2"/>
      <c r="AT21" s="2">
        <f t="shared" si="16"/>
        <v>0</v>
      </c>
      <c r="AU21" s="21"/>
      <c r="AV21" s="21"/>
      <c r="AW21" s="2"/>
      <c r="AX21" s="2">
        <f t="shared" si="17"/>
        <v>0</v>
      </c>
      <c r="AY21" s="2">
        <f t="shared" si="18"/>
        <v>0</v>
      </c>
      <c r="AZ21" s="2"/>
      <c r="BA21" s="2"/>
      <c r="BB21" s="2"/>
      <c r="BC21" s="2"/>
      <c r="BD21" s="2"/>
      <c r="BE21" s="2"/>
      <c r="BF21" s="8">
        <f t="shared" si="19"/>
        <v>0</v>
      </c>
      <c r="BG21" s="22">
        <f t="shared" si="20"/>
        <v>0</v>
      </c>
    </row>
    <row r="22" spans="1:59" s="29" customFormat="1" ht="23.1" customHeight="1" x14ac:dyDescent="0.35">
      <c r="A22" s="3">
        <v>6</v>
      </c>
      <c r="B22" s="31" t="s">
        <v>145</v>
      </c>
      <c r="C22" s="32" t="s">
        <v>155</v>
      </c>
      <c r="D22" s="2">
        <v>27000</v>
      </c>
      <c r="E22" s="2">
        <v>1512</v>
      </c>
      <c r="F22" s="2"/>
      <c r="G22" s="2">
        <f t="shared" si="0"/>
        <v>28512</v>
      </c>
      <c r="H22" s="418">
        <f t="shared" si="1"/>
        <v>28512</v>
      </c>
      <c r="I22" s="111">
        <f t="shared" si="2"/>
        <v>0</v>
      </c>
      <c r="J22" s="6">
        <v>0</v>
      </c>
      <c r="K22" s="6">
        <v>0</v>
      </c>
      <c r="L22" s="6">
        <v>0</v>
      </c>
      <c r="M22" s="2">
        <f t="shared" si="3"/>
        <v>28512</v>
      </c>
      <c r="N22" s="7">
        <v>666.35</v>
      </c>
      <c r="O22" s="2">
        <f t="shared" si="4"/>
        <v>2566.08</v>
      </c>
      <c r="P22" s="2">
        <f t="shared" si="5"/>
        <v>200</v>
      </c>
      <c r="Q22" s="2">
        <f t="shared" si="6"/>
        <v>712.8</v>
      </c>
      <c r="R22" s="8">
        <f t="shared" si="7"/>
        <v>250.55</v>
      </c>
      <c r="S22" s="9">
        <f t="shared" si="8"/>
        <v>4395.78</v>
      </c>
      <c r="T22" s="10">
        <f t="shared" si="9"/>
        <v>12058</v>
      </c>
      <c r="U22" s="11">
        <f t="shared" si="10"/>
        <v>12058.220000000001</v>
      </c>
      <c r="V22" s="12"/>
      <c r="W22" s="12"/>
      <c r="X22" s="13"/>
      <c r="Y22" s="3">
        <v>6</v>
      </c>
      <c r="Z22" s="14">
        <f t="shared" si="11"/>
        <v>3421.44</v>
      </c>
      <c r="AA22" s="15"/>
      <c r="AB22" s="16">
        <v>100</v>
      </c>
      <c r="AC22" s="2">
        <f t="shared" si="12"/>
        <v>712.8</v>
      </c>
      <c r="AD22" s="17">
        <v>200</v>
      </c>
      <c r="AE22" s="18">
        <f t="shared" si="13"/>
        <v>24116.22</v>
      </c>
      <c r="AF22" s="19">
        <f t="shared" si="14"/>
        <v>12058.11</v>
      </c>
      <c r="AG22" s="3">
        <v>6</v>
      </c>
      <c r="AH22" s="31" t="s">
        <v>145</v>
      </c>
      <c r="AI22" s="32" t="s">
        <v>155</v>
      </c>
      <c r="AJ22" s="7">
        <v>666.35</v>
      </c>
      <c r="AK22" s="15">
        <f t="shared" si="15"/>
        <v>2566.08</v>
      </c>
      <c r="AL22" s="2"/>
      <c r="AM22" s="2"/>
      <c r="AN22" s="2"/>
      <c r="AO22" s="2"/>
      <c r="AP22" s="2"/>
      <c r="AQ22" s="2"/>
      <c r="AR22" s="2"/>
      <c r="AS22" s="2"/>
      <c r="AT22" s="2">
        <f t="shared" si="16"/>
        <v>2566.08</v>
      </c>
      <c r="AU22" s="21">
        <v>200</v>
      </c>
      <c r="AV22" s="21"/>
      <c r="AW22" s="2"/>
      <c r="AX22" s="2">
        <f t="shared" si="17"/>
        <v>200</v>
      </c>
      <c r="AY22" s="2">
        <f t="shared" si="18"/>
        <v>712.8</v>
      </c>
      <c r="AZ22" s="2"/>
      <c r="BA22" s="2"/>
      <c r="BB22" s="2"/>
      <c r="BC22" s="2">
        <v>250.55</v>
      </c>
      <c r="BD22" s="2"/>
      <c r="BE22" s="2"/>
      <c r="BF22" s="8">
        <f t="shared" si="19"/>
        <v>250.55</v>
      </c>
      <c r="BG22" s="22">
        <f t="shared" si="20"/>
        <v>4395.78</v>
      </c>
    </row>
    <row r="23" spans="1:59" s="29" customFormat="1" ht="23.1" customHeight="1" x14ac:dyDescent="0.35">
      <c r="A23" s="30"/>
      <c r="B23" s="31"/>
      <c r="C23" s="32"/>
      <c r="D23" s="2"/>
      <c r="E23" s="2"/>
      <c r="F23" s="2"/>
      <c r="G23" s="2">
        <f t="shared" si="0"/>
        <v>0</v>
      </c>
      <c r="H23" s="418">
        <f t="shared" si="1"/>
        <v>0</v>
      </c>
      <c r="I23" s="111">
        <f t="shared" si="2"/>
        <v>0</v>
      </c>
      <c r="J23" s="6"/>
      <c r="K23" s="6"/>
      <c r="L23" s="6"/>
      <c r="M23" s="2">
        <f t="shared" si="3"/>
        <v>0</v>
      </c>
      <c r="N23" s="7"/>
      <c r="O23" s="2">
        <f t="shared" si="4"/>
        <v>0</v>
      </c>
      <c r="P23" s="2">
        <f t="shared" si="5"/>
        <v>0</v>
      </c>
      <c r="Q23" s="2">
        <f t="shared" si="6"/>
        <v>0</v>
      </c>
      <c r="R23" s="8">
        <f t="shared" si="7"/>
        <v>0</v>
      </c>
      <c r="S23" s="9">
        <f t="shared" si="8"/>
        <v>0</v>
      </c>
      <c r="T23" s="10">
        <f t="shared" si="9"/>
        <v>0</v>
      </c>
      <c r="U23" s="11">
        <f t="shared" si="10"/>
        <v>0</v>
      </c>
      <c r="V23" s="12"/>
      <c r="W23" s="12"/>
      <c r="X23" s="13"/>
      <c r="Y23" s="30"/>
      <c r="Z23" s="14">
        <f t="shared" si="11"/>
        <v>0</v>
      </c>
      <c r="AA23" s="15"/>
      <c r="AB23" s="16"/>
      <c r="AC23" s="2">
        <f t="shared" si="12"/>
        <v>0</v>
      </c>
      <c r="AD23" s="27"/>
      <c r="AE23" s="18">
        <f t="shared" si="13"/>
        <v>0</v>
      </c>
      <c r="AF23" s="19">
        <f t="shared" si="14"/>
        <v>0</v>
      </c>
      <c r="AG23" s="30"/>
      <c r="AH23" s="31"/>
      <c r="AI23" s="32"/>
      <c r="AJ23" s="7"/>
      <c r="AK23" s="15">
        <f t="shared" si="15"/>
        <v>0</v>
      </c>
      <c r="AL23" s="2"/>
      <c r="AM23" s="2"/>
      <c r="AN23" s="2"/>
      <c r="AO23" s="2"/>
      <c r="AP23" s="2"/>
      <c r="AQ23" s="2"/>
      <c r="AR23" s="2"/>
      <c r="AS23" s="2"/>
      <c r="AT23" s="2">
        <f t="shared" si="16"/>
        <v>0</v>
      </c>
      <c r="AU23" s="21"/>
      <c r="AV23" s="21"/>
      <c r="AW23" s="2"/>
      <c r="AX23" s="2">
        <f t="shared" si="17"/>
        <v>0</v>
      </c>
      <c r="AY23" s="2">
        <f t="shared" si="18"/>
        <v>0</v>
      </c>
      <c r="AZ23" s="2"/>
      <c r="BA23" s="2"/>
      <c r="BB23" s="2"/>
      <c r="BC23" s="2"/>
      <c r="BD23" s="2"/>
      <c r="BE23" s="2"/>
      <c r="BF23" s="8">
        <f t="shared" si="19"/>
        <v>0</v>
      </c>
      <c r="BG23" s="22">
        <f t="shared" si="20"/>
        <v>0</v>
      </c>
    </row>
    <row r="24" spans="1:59" s="29" customFormat="1" ht="23.1" customHeight="1" x14ac:dyDescent="0.35">
      <c r="A24" s="3">
        <v>7</v>
      </c>
      <c r="B24" s="28" t="s">
        <v>29</v>
      </c>
      <c r="C24" s="25" t="s">
        <v>24</v>
      </c>
      <c r="D24" s="2">
        <v>19744</v>
      </c>
      <c r="E24" s="2">
        <v>790</v>
      </c>
      <c r="F24" s="2">
        <v>0</v>
      </c>
      <c r="G24" s="2">
        <f t="shared" si="0"/>
        <v>20534</v>
      </c>
      <c r="H24" s="418">
        <f t="shared" si="1"/>
        <v>20534</v>
      </c>
      <c r="I24" s="111">
        <f t="shared" si="2"/>
        <v>0</v>
      </c>
      <c r="J24" s="6">
        <v>0</v>
      </c>
      <c r="K24" s="6">
        <v>0</v>
      </c>
      <c r="L24" s="6">
        <v>0</v>
      </c>
      <c r="M24" s="2">
        <f t="shared" si="3"/>
        <v>20534</v>
      </c>
      <c r="N24" s="7">
        <v>0</v>
      </c>
      <c r="O24" s="2">
        <f t="shared" si="4"/>
        <v>4876.66</v>
      </c>
      <c r="P24" s="2">
        <f t="shared" si="5"/>
        <v>2246.06</v>
      </c>
      <c r="Q24" s="2">
        <f t="shared" si="6"/>
        <v>513.35</v>
      </c>
      <c r="R24" s="8">
        <f t="shared" si="7"/>
        <v>7897.93</v>
      </c>
      <c r="S24" s="9">
        <f t="shared" si="8"/>
        <v>15534</v>
      </c>
      <c r="T24" s="10">
        <f t="shared" si="9"/>
        <v>2500</v>
      </c>
      <c r="U24" s="11">
        <f t="shared" si="10"/>
        <v>2500</v>
      </c>
      <c r="V24" s="12"/>
      <c r="W24" s="12"/>
      <c r="X24" s="13">
        <f t="shared" ref="X24" si="22">ROUND(T24+U24,2)</f>
        <v>5000</v>
      </c>
      <c r="Y24" s="3">
        <v>7</v>
      </c>
      <c r="Z24" s="14">
        <f t="shared" si="11"/>
        <v>2464.08</v>
      </c>
      <c r="AA24" s="15">
        <v>0</v>
      </c>
      <c r="AB24" s="2">
        <v>100</v>
      </c>
      <c r="AC24" s="2">
        <f t="shared" si="12"/>
        <v>513.35</v>
      </c>
      <c r="AD24" s="17">
        <v>200</v>
      </c>
      <c r="AE24" s="18">
        <f t="shared" si="13"/>
        <v>5000</v>
      </c>
      <c r="AF24" s="19">
        <f t="shared" si="14"/>
        <v>2500</v>
      </c>
      <c r="AG24" s="3">
        <v>7</v>
      </c>
      <c r="AH24" s="28" t="s">
        <v>29</v>
      </c>
      <c r="AI24" s="25" t="s">
        <v>24</v>
      </c>
      <c r="AJ24" s="7">
        <v>0</v>
      </c>
      <c r="AK24" s="15">
        <f t="shared" si="15"/>
        <v>1848.06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3028.6</v>
      </c>
      <c r="AR24" s="2"/>
      <c r="AS24" s="2">
        <v>0</v>
      </c>
      <c r="AT24" s="2">
        <f t="shared" si="16"/>
        <v>4876.66</v>
      </c>
      <c r="AU24" s="21">
        <v>400</v>
      </c>
      <c r="AV24" s="21"/>
      <c r="AW24" s="2">
        <v>1846.06</v>
      </c>
      <c r="AX24" s="2">
        <f t="shared" si="17"/>
        <v>2246.06</v>
      </c>
      <c r="AY24" s="2">
        <f t="shared" si="18"/>
        <v>513.35</v>
      </c>
      <c r="AZ24" s="2">
        <v>0</v>
      </c>
      <c r="BA24" s="2">
        <v>5271.78</v>
      </c>
      <c r="BB24" s="2">
        <v>2526.15</v>
      </c>
      <c r="BC24" s="2">
        <v>100</v>
      </c>
      <c r="BD24" s="2">
        <v>0</v>
      </c>
      <c r="BE24" s="2"/>
      <c r="BF24" s="8">
        <f t="shared" si="19"/>
        <v>7897.93</v>
      </c>
      <c r="BG24" s="22">
        <f t="shared" si="20"/>
        <v>15534</v>
      </c>
    </row>
    <row r="25" spans="1:59" s="29" customFormat="1" ht="23.1" customHeight="1" x14ac:dyDescent="0.35">
      <c r="A25" s="3"/>
      <c r="B25" s="28"/>
      <c r="C25" s="25" t="s">
        <v>30</v>
      </c>
      <c r="D25" s="2"/>
      <c r="E25" s="2"/>
      <c r="F25" s="2"/>
      <c r="G25" s="2">
        <f t="shared" si="0"/>
        <v>0</v>
      </c>
      <c r="H25" s="418">
        <f t="shared" si="1"/>
        <v>0</v>
      </c>
      <c r="I25" s="111">
        <f t="shared" si="2"/>
        <v>0</v>
      </c>
      <c r="J25" s="6"/>
      <c r="K25" s="6"/>
      <c r="L25" s="6"/>
      <c r="M25" s="2">
        <f t="shared" si="3"/>
        <v>0</v>
      </c>
      <c r="N25" s="7"/>
      <c r="O25" s="2">
        <f t="shared" si="4"/>
        <v>0</v>
      </c>
      <c r="P25" s="2">
        <f t="shared" si="5"/>
        <v>0</v>
      </c>
      <c r="Q25" s="2">
        <f t="shared" si="6"/>
        <v>0</v>
      </c>
      <c r="R25" s="8">
        <f t="shared" si="7"/>
        <v>0</v>
      </c>
      <c r="S25" s="9">
        <f t="shared" si="8"/>
        <v>0</v>
      </c>
      <c r="T25" s="10"/>
      <c r="U25" s="11"/>
      <c r="V25" s="12"/>
      <c r="W25" s="12"/>
      <c r="X25" s="13"/>
      <c r="Y25" s="3"/>
      <c r="Z25" s="14">
        <f t="shared" si="11"/>
        <v>0</v>
      </c>
      <c r="AA25" s="2"/>
      <c r="AB25" s="2">
        <f>H25*1%</f>
        <v>0</v>
      </c>
      <c r="AC25" s="2">
        <f t="shared" si="12"/>
        <v>0</v>
      </c>
      <c r="AD25" s="27"/>
      <c r="AE25" s="18"/>
      <c r="AF25" s="19"/>
      <c r="AG25" s="3"/>
      <c r="AH25" s="28"/>
      <c r="AI25" s="25" t="s">
        <v>30</v>
      </c>
      <c r="AJ25" s="7"/>
      <c r="AK25" s="15">
        <f t="shared" si="15"/>
        <v>0</v>
      </c>
      <c r="AL25" s="2"/>
      <c r="AM25" s="2"/>
      <c r="AN25" s="2"/>
      <c r="AO25" s="2"/>
      <c r="AP25" s="2"/>
      <c r="AQ25" s="2"/>
      <c r="AR25" s="2"/>
      <c r="AS25" s="2"/>
      <c r="AT25" s="2">
        <f t="shared" si="16"/>
        <v>0</v>
      </c>
      <c r="AU25" s="21"/>
      <c r="AV25" s="21"/>
      <c r="AW25" s="34"/>
      <c r="AX25" s="2">
        <f t="shared" si="17"/>
        <v>0</v>
      </c>
      <c r="AY25" s="2">
        <f t="shared" si="18"/>
        <v>0</v>
      </c>
      <c r="AZ25" s="2"/>
      <c r="BA25" s="2"/>
      <c r="BB25" s="2"/>
      <c r="BC25" s="2"/>
      <c r="BD25" s="2"/>
      <c r="BE25" s="2"/>
      <c r="BF25" s="8">
        <f t="shared" si="19"/>
        <v>0</v>
      </c>
      <c r="BG25" s="22">
        <f t="shared" si="20"/>
        <v>0</v>
      </c>
    </row>
    <row r="26" spans="1:59" s="29" customFormat="1" ht="23.1" customHeight="1" x14ac:dyDescent="0.35">
      <c r="A26" s="3">
        <v>8</v>
      </c>
      <c r="B26" s="28" t="s">
        <v>31</v>
      </c>
      <c r="C26" s="25" t="s">
        <v>118</v>
      </c>
      <c r="D26" s="176">
        <v>23176</v>
      </c>
      <c r="E26" s="176">
        <v>1205</v>
      </c>
      <c r="F26" s="2">
        <v>0</v>
      </c>
      <c r="G26" s="2">
        <f t="shared" si="0"/>
        <v>24381</v>
      </c>
      <c r="H26" s="418">
        <f t="shared" si="1"/>
        <v>24381</v>
      </c>
      <c r="I26" s="111">
        <f t="shared" si="2"/>
        <v>0</v>
      </c>
      <c r="J26" s="6">
        <v>0</v>
      </c>
      <c r="K26" s="6">
        <v>0</v>
      </c>
      <c r="L26" s="6">
        <v>0</v>
      </c>
      <c r="M26" s="2">
        <f t="shared" si="3"/>
        <v>24381</v>
      </c>
      <c r="N26" s="7">
        <v>114.86</v>
      </c>
      <c r="O26" s="2">
        <f t="shared" si="4"/>
        <v>2194.29</v>
      </c>
      <c r="P26" s="2">
        <f t="shared" si="5"/>
        <v>200</v>
      </c>
      <c r="Q26" s="2">
        <f t="shared" si="6"/>
        <v>609.52</v>
      </c>
      <c r="R26" s="8">
        <f t="shared" si="7"/>
        <v>4034</v>
      </c>
      <c r="S26" s="9">
        <f t="shared" si="8"/>
        <v>7152.67</v>
      </c>
      <c r="T26" s="10">
        <f t="shared" si="9"/>
        <v>8614</v>
      </c>
      <c r="U26" s="11">
        <f t="shared" si="10"/>
        <v>8614.3300000000017</v>
      </c>
      <c r="V26" s="12"/>
      <c r="W26" s="12"/>
      <c r="X26" s="13">
        <f t="shared" ref="X26" si="23">ROUND(T26+U26,2)</f>
        <v>17228.330000000002</v>
      </c>
      <c r="Y26" s="3">
        <v>8</v>
      </c>
      <c r="Z26" s="14">
        <f t="shared" si="11"/>
        <v>2925.72</v>
      </c>
      <c r="AA26" s="15">
        <v>0</v>
      </c>
      <c r="AB26" s="16">
        <v>100</v>
      </c>
      <c r="AC26" s="2">
        <f t="shared" si="12"/>
        <v>609.53</v>
      </c>
      <c r="AD26" s="17">
        <v>200</v>
      </c>
      <c r="AE26" s="18">
        <f t="shared" si="13"/>
        <v>17228.330000000002</v>
      </c>
      <c r="AF26" s="19">
        <f t="shared" si="14"/>
        <v>8614.1650000000009</v>
      </c>
      <c r="AG26" s="3">
        <v>8</v>
      </c>
      <c r="AH26" s="28" t="s">
        <v>31</v>
      </c>
      <c r="AI26" s="25" t="s">
        <v>118</v>
      </c>
      <c r="AJ26" s="7">
        <v>114.86</v>
      </c>
      <c r="AK26" s="15">
        <f t="shared" si="15"/>
        <v>2194.29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/>
      <c r="AS26" s="2">
        <v>0</v>
      </c>
      <c r="AT26" s="2">
        <f t="shared" si="16"/>
        <v>2194.29</v>
      </c>
      <c r="AU26" s="21">
        <v>200</v>
      </c>
      <c r="AV26" s="21"/>
      <c r="AW26" s="2">
        <v>0</v>
      </c>
      <c r="AX26" s="2">
        <f t="shared" si="17"/>
        <v>200</v>
      </c>
      <c r="AY26" s="2">
        <f t="shared" si="18"/>
        <v>609.52</v>
      </c>
      <c r="AZ26" s="2"/>
      <c r="BA26" s="2">
        <v>0</v>
      </c>
      <c r="BB26" s="2">
        <v>3934</v>
      </c>
      <c r="BC26" s="2">
        <v>100</v>
      </c>
      <c r="BD26" s="2"/>
      <c r="BE26" s="2">
        <v>0</v>
      </c>
      <c r="BF26" s="8">
        <f t="shared" si="19"/>
        <v>4034</v>
      </c>
      <c r="BG26" s="22">
        <f t="shared" si="20"/>
        <v>7152.67</v>
      </c>
    </row>
    <row r="27" spans="1:59" s="29" customFormat="1" ht="23.1" customHeight="1" x14ac:dyDescent="0.35">
      <c r="A27" s="3"/>
      <c r="B27" s="31"/>
      <c r="C27" s="32" t="s">
        <v>28</v>
      </c>
      <c r="D27" s="2"/>
      <c r="E27" s="2"/>
      <c r="F27" s="2"/>
      <c r="G27" s="2">
        <f t="shared" si="0"/>
        <v>0</v>
      </c>
      <c r="H27" s="418">
        <f t="shared" si="1"/>
        <v>0</v>
      </c>
      <c r="I27" s="111">
        <f t="shared" si="2"/>
        <v>0</v>
      </c>
      <c r="J27" s="6"/>
      <c r="K27" s="6"/>
      <c r="L27" s="6"/>
      <c r="M27" s="2">
        <f t="shared" si="3"/>
        <v>0</v>
      </c>
      <c r="N27" s="7"/>
      <c r="O27" s="2">
        <f t="shared" si="4"/>
        <v>0</v>
      </c>
      <c r="P27" s="2">
        <f t="shared" si="5"/>
        <v>0</v>
      </c>
      <c r="Q27" s="2">
        <f t="shared" si="6"/>
        <v>0</v>
      </c>
      <c r="R27" s="8">
        <f t="shared" si="7"/>
        <v>0</v>
      </c>
      <c r="S27" s="9">
        <f t="shared" si="8"/>
        <v>0</v>
      </c>
      <c r="T27" s="10">
        <f t="shared" si="9"/>
        <v>0</v>
      </c>
      <c r="U27" s="11">
        <f t="shared" si="10"/>
        <v>0</v>
      </c>
      <c r="V27" s="12"/>
      <c r="W27" s="12"/>
      <c r="X27" s="13"/>
      <c r="Y27" s="3"/>
      <c r="Z27" s="14">
        <f t="shared" si="11"/>
        <v>0</v>
      </c>
      <c r="AA27" s="2"/>
      <c r="AB27" s="33"/>
      <c r="AC27" s="2">
        <f t="shared" si="12"/>
        <v>0</v>
      </c>
      <c r="AD27" s="27"/>
      <c r="AE27" s="18">
        <f t="shared" si="13"/>
        <v>0</v>
      </c>
      <c r="AF27" s="19">
        <f t="shared" si="14"/>
        <v>0</v>
      </c>
      <c r="AG27" s="3"/>
      <c r="AH27" s="31"/>
      <c r="AI27" s="32" t="s">
        <v>28</v>
      </c>
      <c r="AJ27" s="7"/>
      <c r="AK27" s="15">
        <f t="shared" si="15"/>
        <v>0</v>
      </c>
      <c r="AL27" s="2"/>
      <c r="AM27" s="2"/>
      <c r="AN27" s="2"/>
      <c r="AO27" s="2"/>
      <c r="AP27" s="2"/>
      <c r="AQ27" s="2"/>
      <c r="AR27" s="2"/>
      <c r="AS27" s="2"/>
      <c r="AT27" s="2">
        <f t="shared" si="16"/>
        <v>0</v>
      </c>
      <c r="AU27" s="21"/>
      <c r="AV27" s="21"/>
      <c r="AW27" s="2"/>
      <c r="AX27" s="2">
        <f t="shared" si="17"/>
        <v>0</v>
      </c>
      <c r="AY27" s="2">
        <f t="shared" si="18"/>
        <v>0</v>
      </c>
      <c r="AZ27" s="2"/>
      <c r="BA27" s="2"/>
      <c r="BB27" s="2"/>
      <c r="BC27" s="2"/>
      <c r="BD27" s="2"/>
      <c r="BE27" s="2"/>
      <c r="BF27" s="8">
        <f t="shared" si="19"/>
        <v>0</v>
      </c>
      <c r="BG27" s="22">
        <f t="shared" si="20"/>
        <v>0</v>
      </c>
    </row>
    <row r="28" spans="1:59" s="29" customFormat="1" ht="23.1" customHeight="1" x14ac:dyDescent="0.35">
      <c r="A28" s="3">
        <v>9</v>
      </c>
      <c r="B28" s="28" t="s">
        <v>32</v>
      </c>
      <c r="C28" s="25" t="s">
        <v>27</v>
      </c>
      <c r="D28" s="2">
        <v>13819</v>
      </c>
      <c r="E28" s="2">
        <v>553</v>
      </c>
      <c r="F28" s="2">
        <v>0</v>
      </c>
      <c r="G28" s="2">
        <f t="shared" si="0"/>
        <v>14372</v>
      </c>
      <c r="H28" s="418">
        <f t="shared" si="1"/>
        <v>14372</v>
      </c>
      <c r="I28" s="111">
        <f t="shared" si="2"/>
        <v>0</v>
      </c>
      <c r="J28" s="6">
        <v>0</v>
      </c>
      <c r="K28" s="6">
        <v>0</v>
      </c>
      <c r="L28" s="6">
        <v>0</v>
      </c>
      <c r="M28" s="2">
        <f t="shared" si="3"/>
        <v>14372</v>
      </c>
      <c r="N28" s="7">
        <v>0</v>
      </c>
      <c r="O28" s="2">
        <f t="shared" si="4"/>
        <v>4123.24</v>
      </c>
      <c r="P28" s="2">
        <f t="shared" si="5"/>
        <v>200</v>
      </c>
      <c r="Q28" s="2">
        <f t="shared" si="6"/>
        <v>359.3</v>
      </c>
      <c r="R28" s="8">
        <f t="shared" si="7"/>
        <v>2617</v>
      </c>
      <c r="S28" s="9">
        <f t="shared" si="8"/>
        <v>7299.54</v>
      </c>
      <c r="T28" s="10">
        <f t="shared" si="9"/>
        <v>3536</v>
      </c>
      <c r="U28" s="11">
        <f t="shared" si="10"/>
        <v>3536.46</v>
      </c>
      <c r="V28" s="12"/>
      <c r="W28" s="12"/>
      <c r="X28" s="13">
        <f t="shared" ref="X28" si="24">ROUND(T28+U28,2)</f>
        <v>7072.46</v>
      </c>
      <c r="Y28" s="3">
        <v>9</v>
      </c>
      <c r="Z28" s="14">
        <f t="shared" si="11"/>
        <v>1724.6399999999999</v>
      </c>
      <c r="AA28" s="15">
        <v>0</v>
      </c>
      <c r="AB28" s="16">
        <v>100</v>
      </c>
      <c r="AC28" s="2">
        <f t="shared" si="12"/>
        <v>359.3</v>
      </c>
      <c r="AD28" s="17">
        <v>200</v>
      </c>
      <c r="AE28" s="18">
        <f t="shared" si="13"/>
        <v>7072.46</v>
      </c>
      <c r="AF28" s="19">
        <f t="shared" si="14"/>
        <v>3536.23</v>
      </c>
      <c r="AG28" s="3">
        <v>9</v>
      </c>
      <c r="AH28" s="28" t="s">
        <v>32</v>
      </c>
      <c r="AI28" s="25" t="s">
        <v>27</v>
      </c>
      <c r="AJ28" s="7">
        <v>0</v>
      </c>
      <c r="AK28" s="15">
        <f t="shared" si="15"/>
        <v>1293.48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2829.76</v>
      </c>
      <c r="AR28" s="2"/>
      <c r="AS28" s="2">
        <v>0</v>
      </c>
      <c r="AT28" s="2">
        <f t="shared" si="16"/>
        <v>4123.24</v>
      </c>
      <c r="AU28" s="21">
        <v>200</v>
      </c>
      <c r="AV28" s="21"/>
      <c r="AW28" s="2">
        <v>0</v>
      </c>
      <c r="AX28" s="2">
        <f t="shared" si="17"/>
        <v>200</v>
      </c>
      <c r="AY28" s="2">
        <f t="shared" si="18"/>
        <v>359.3</v>
      </c>
      <c r="AZ28" s="2">
        <v>0</v>
      </c>
      <c r="BA28" s="2">
        <v>0</v>
      </c>
      <c r="BB28" s="2">
        <v>2517</v>
      </c>
      <c r="BC28" s="2">
        <v>100</v>
      </c>
      <c r="BD28" s="2">
        <v>0</v>
      </c>
      <c r="BE28" s="2">
        <v>0</v>
      </c>
      <c r="BF28" s="8">
        <f t="shared" si="19"/>
        <v>2617</v>
      </c>
      <c r="BG28" s="22">
        <f t="shared" si="20"/>
        <v>7299.54</v>
      </c>
    </row>
    <row r="29" spans="1:59" s="29" customFormat="1" ht="23.1" customHeight="1" x14ac:dyDescent="0.35">
      <c r="A29" s="30"/>
      <c r="B29" s="28"/>
      <c r="C29" s="25" t="s">
        <v>33</v>
      </c>
      <c r="D29" s="2"/>
      <c r="E29" s="2"/>
      <c r="F29" s="2"/>
      <c r="G29" s="2">
        <f t="shared" si="0"/>
        <v>0</v>
      </c>
      <c r="H29" s="418">
        <f t="shared" si="1"/>
        <v>0</v>
      </c>
      <c r="I29" s="111">
        <f t="shared" si="2"/>
        <v>0</v>
      </c>
      <c r="J29" s="6"/>
      <c r="K29" s="6"/>
      <c r="L29" s="6"/>
      <c r="M29" s="2">
        <f t="shared" si="3"/>
        <v>0</v>
      </c>
      <c r="N29" s="7"/>
      <c r="O29" s="2">
        <f t="shared" si="4"/>
        <v>0</v>
      </c>
      <c r="P29" s="2">
        <f t="shared" si="5"/>
        <v>0</v>
      </c>
      <c r="Q29" s="2">
        <f t="shared" si="6"/>
        <v>0</v>
      </c>
      <c r="R29" s="8">
        <f t="shared" si="7"/>
        <v>0</v>
      </c>
      <c r="S29" s="9">
        <f t="shared" si="8"/>
        <v>0</v>
      </c>
      <c r="T29" s="10">
        <f t="shared" si="9"/>
        <v>0</v>
      </c>
      <c r="U29" s="11">
        <f t="shared" si="10"/>
        <v>0</v>
      </c>
      <c r="V29" s="12"/>
      <c r="W29" s="12"/>
      <c r="X29" s="13"/>
      <c r="Y29" s="30"/>
      <c r="Z29" s="14">
        <f t="shared" si="11"/>
        <v>0</v>
      </c>
      <c r="AA29" s="2"/>
      <c r="AB29" s="16">
        <f>H29*1%</f>
        <v>0</v>
      </c>
      <c r="AC29" s="2">
        <f t="shared" si="12"/>
        <v>0</v>
      </c>
      <c r="AD29" s="27"/>
      <c r="AE29" s="18">
        <f t="shared" si="13"/>
        <v>0</v>
      </c>
      <c r="AF29" s="19">
        <f t="shared" si="14"/>
        <v>0</v>
      </c>
      <c r="AG29" s="30"/>
      <c r="AH29" s="28"/>
      <c r="AI29" s="25" t="s">
        <v>33</v>
      </c>
      <c r="AJ29" s="7"/>
      <c r="AK29" s="15">
        <f t="shared" si="15"/>
        <v>0</v>
      </c>
      <c r="AL29" s="2"/>
      <c r="AM29" s="2"/>
      <c r="AN29" s="2"/>
      <c r="AO29" s="2"/>
      <c r="AP29" s="2"/>
      <c r="AQ29" s="2"/>
      <c r="AR29" s="2"/>
      <c r="AS29" s="2"/>
      <c r="AT29" s="2">
        <f t="shared" si="16"/>
        <v>0</v>
      </c>
      <c r="AU29" s="21"/>
      <c r="AV29" s="21"/>
      <c r="AW29" s="2"/>
      <c r="AX29" s="2">
        <f t="shared" si="17"/>
        <v>0</v>
      </c>
      <c r="AY29" s="2">
        <f t="shared" si="18"/>
        <v>0</v>
      </c>
      <c r="AZ29" s="2"/>
      <c r="BA29" s="2"/>
      <c r="BB29" s="2"/>
      <c r="BC29" s="2"/>
      <c r="BD29" s="2"/>
      <c r="BE29" s="2"/>
      <c r="BF29" s="8">
        <f t="shared" si="19"/>
        <v>0</v>
      </c>
      <c r="BG29" s="22">
        <f t="shared" si="20"/>
        <v>0</v>
      </c>
    </row>
    <row r="30" spans="1:59" s="29" customFormat="1" ht="23.1" customHeight="1" x14ac:dyDescent="0.35">
      <c r="A30" s="3">
        <v>10</v>
      </c>
      <c r="B30" s="28" t="s">
        <v>34</v>
      </c>
      <c r="C30" s="25" t="s">
        <v>27</v>
      </c>
      <c r="D30" s="2">
        <v>13925</v>
      </c>
      <c r="E30" s="2">
        <v>557</v>
      </c>
      <c r="F30" s="2">
        <v>0</v>
      </c>
      <c r="G30" s="2">
        <f t="shared" si="0"/>
        <v>14482</v>
      </c>
      <c r="H30" s="418">
        <f t="shared" si="1"/>
        <v>14482</v>
      </c>
      <c r="I30" s="111">
        <f t="shared" si="2"/>
        <v>0</v>
      </c>
      <c r="J30" s="6">
        <v>0</v>
      </c>
      <c r="K30" s="6">
        <v>0</v>
      </c>
      <c r="L30" s="6">
        <v>0</v>
      </c>
      <c r="M30" s="2">
        <f t="shared" si="3"/>
        <v>14482</v>
      </c>
      <c r="N30" s="7">
        <v>0</v>
      </c>
      <c r="O30" s="2">
        <f t="shared" si="4"/>
        <v>4027.8900000000003</v>
      </c>
      <c r="P30" s="2">
        <f t="shared" si="5"/>
        <v>1442.98</v>
      </c>
      <c r="Q30" s="2">
        <f t="shared" si="6"/>
        <v>362.05</v>
      </c>
      <c r="R30" s="8">
        <f t="shared" si="7"/>
        <v>2703.02</v>
      </c>
      <c r="S30" s="9">
        <f t="shared" si="8"/>
        <v>8535.94</v>
      </c>
      <c r="T30" s="10">
        <f t="shared" si="9"/>
        <v>2973</v>
      </c>
      <c r="U30" s="11">
        <f t="shared" si="10"/>
        <v>2973.0599999999995</v>
      </c>
      <c r="V30" s="12"/>
      <c r="W30" s="12"/>
      <c r="X30" s="13">
        <f t="shared" ref="X30" si="25">ROUND(T30+U30,2)</f>
        <v>5946.06</v>
      </c>
      <c r="Y30" s="3">
        <v>10</v>
      </c>
      <c r="Z30" s="14">
        <f t="shared" si="11"/>
        <v>1737.84</v>
      </c>
      <c r="AA30" s="15">
        <v>0</v>
      </c>
      <c r="AB30" s="16">
        <v>100</v>
      </c>
      <c r="AC30" s="2">
        <f t="shared" si="12"/>
        <v>362.05</v>
      </c>
      <c r="AD30" s="17">
        <v>200</v>
      </c>
      <c r="AE30" s="18">
        <f t="shared" si="13"/>
        <v>5946.0599999999995</v>
      </c>
      <c r="AF30" s="19">
        <f t="shared" si="14"/>
        <v>2973.0299999999997</v>
      </c>
      <c r="AG30" s="3">
        <v>10</v>
      </c>
      <c r="AH30" s="28" t="s">
        <v>34</v>
      </c>
      <c r="AI30" s="25" t="s">
        <v>27</v>
      </c>
      <c r="AJ30" s="7">
        <v>0</v>
      </c>
      <c r="AK30" s="15">
        <f t="shared" si="15"/>
        <v>1303.3799999999999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2724.51</v>
      </c>
      <c r="AR30" s="2"/>
      <c r="AS30" s="2">
        <v>0</v>
      </c>
      <c r="AT30" s="2">
        <f t="shared" si="16"/>
        <v>4027.8900000000003</v>
      </c>
      <c r="AU30" s="21">
        <v>600</v>
      </c>
      <c r="AV30" s="21"/>
      <c r="AW30" s="2">
        <v>842.98</v>
      </c>
      <c r="AX30" s="2">
        <f t="shared" si="17"/>
        <v>1442.98</v>
      </c>
      <c r="AY30" s="2">
        <f t="shared" si="18"/>
        <v>362.05</v>
      </c>
      <c r="AZ30" s="2"/>
      <c r="BA30" s="2">
        <v>2503.02</v>
      </c>
      <c r="BB30" s="2">
        <v>100</v>
      </c>
      <c r="BC30" s="2">
        <v>100</v>
      </c>
      <c r="BD30" s="2">
        <v>0</v>
      </c>
      <c r="BE30" s="2">
        <v>0</v>
      </c>
      <c r="BF30" s="8">
        <f t="shared" si="19"/>
        <v>2703.02</v>
      </c>
      <c r="BG30" s="22">
        <f t="shared" si="20"/>
        <v>8535.94</v>
      </c>
    </row>
    <row r="31" spans="1:59" s="29" customFormat="1" ht="23.1" customHeight="1" x14ac:dyDescent="0.35">
      <c r="A31" s="3"/>
      <c r="B31" s="31"/>
      <c r="C31" s="32" t="s">
        <v>28</v>
      </c>
      <c r="D31" s="2"/>
      <c r="E31" s="2"/>
      <c r="F31" s="2"/>
      <c r="G31" s="2">
        <f t="shared" si="0"/>
        <v>0</v>
      </c>
      <c r="H31" s="418">
        <f t="shared" si="1"/>
        <v>0</v>
      </c>
      <c r="I31" s="111">
        <f t="shared" si="2"/>
        <v>0</v>
      </c>
      <c r="J31" s="6"/>
      <c r="K31" s="6"/>
      <c r="L31" s="6"/>
      <c r="M31" s="2">
        <f t="shared" si="3"/>
        <v>0</v>
      </c>
      <c r="N31" s="7"/>
      <c r="O31" s="2">
        <f t="shared" si="4"/>
        <v>0</v>
      </c>
      <c r="P31" s="2">
        <f t="shared" si="5"/>
        <v>0</v>
      </c>
      <c r="Q31" s="2">
        <f t="shared" si="6"/>
        <v>0</v>
      </c>
      <c r="R31" s="8">
        <f t="shared" si="7"/>
        <v>0</v>
      </c>
      <c r="S31" s="9">
        <f t="shared" si="8"/>
        <v>0</v>
      </c>
      <c r="T31" s="10">
        <f t="shared" si="9"/>
        <v>0</v>
      </c>
      <c r="U31" s="11">
        <f t="shared" si="10"/>
        <v>0</v>
      </c>
      <c r="V31" s="12"/>
      <c r="W31" s="12"/>
      <c r="X31" s="13"/>
      <c r="Y31" s="3"/>
      <c r="Z31" s="14">
        <f t="shared" si="11"/>
        <v>0</v>
      </c>
      <c r="AA31" s="2"/>
      <c r="AB31" s="33"/>
      <c r="AC31" s="2">
        <f t="shared" si="12"/>
        <v>0</v>
      </c>
      <c r="AD31" s="27"/>
      <c r="AE31" s="18">
        <f t="shared" si="13"/>
        <v>0</v>
      </c>
      <c r="AF31" s="19">
        <f t="shared" si="14"/>
        <v>0</v>
      </c>
      <c r="AG31" s="3"/>
      <c r="AH31" s="31"/>
      <c r="AI31" s="32" t="s">
        <v>28</v>
      </c>
      <c r="AJ31" s="7"/>
      <c r="AK31" s="15">
        <f t="shared" si="15"/>
        <v>0</v>
      </c>
      <c r="AL31" s="2"/>
      <c r="AM31" s="2"/>
      <c r="AN31" s="2"/>
      <c r="AO31" s="2"/>
      <c r="AP31" s="2"/>
      <c r="AQ31" s="2"/>
      <c r="AR31" s="2"/>
      <c r="AS31" s="2"/>
      <c r="AT31" s="2">
        <f t="shared" si="16"/>
        <v>0</v>
      </c>
      <c r="AU31" s="21"/>
      <c r="AV31" s="21"/>
      <c r="AW31" s="2"/>
      <c r="AX31" s="2">
        <f t="shared" si="17"/>
        <v>0</v>
      </c>
      <c r="AY31" s="2">
        <f t="shared" si="18"/>
        <v>0</v>
      </c>
      <c r="AZ31" s="2"/>
      <c r="BA31" s="2"/>
      <c r="BB31" s="2"/>
      <c r="BC31" s="2"/>
      <c r="BD31" s="2"/>
      <c r="BE31" s="2"/>
      <c r="BF31" s="8">
        <f t="shared" si="19"/>
        <v>0</v>
      </c>
      <c r="BG31" s="22">
        <f t="shared" si="20"/>
        <v>0</v>
      </c>
    </row>
    <row r="32" spans="1:59" s="29" customFormat="1" ht="23.1" customHeight="1" x14ac:dyDescent="0.35">
      <c r="A32" s="3">
        <v>11</v>
      </c>
      <c r="B32" s="28" t="s">
        <v>35</v>
      </c>
      <c r="C32" s="32" t="s">
        <v>27</v>
      </c>
      <c r="D32" s="2">
        <v>13441</v>
      </c>
      <c r="E32" s="2">
        <v>538</v>
      </c>
      <c r="F32" s="2">
        <v>0</v>
      </c>
      <c r="G32" s="2">
        <f t="shared" si="0"/>
        <v>13979</v>
      </c>
      <c r="H32" s="418">
        <f t="shared" si="1"/>
        <v>13979</v>
      </c>
      <c r="I32" s="111">
        <f t="shared" si="2"/>
        <v>0</v>
      </c>
      <c r="J32" s="6">
        <v>0</v>
      </c>
      <c r="K32" s="6">
        <v>0</v>
      </c>
      <c r="L32" s="6">
        <v>0</v>
      </c>
      <c r="M32" s="2">
        <f t="shared" si="3"/>
        <v>13979</v>
      </c>
      <c r="N32" s="7">
        <v>0</v>
      </c>
      <c r="O32" s="2">
        <f t="shared" si="4"/>
        <v>5171.63</v>
      </c>
      <c r="P32" s="2">
        <f t="shared" si="5"/>
        <v>200</v>
      </c>
      <c r="Q32" s="2">
        <f t="shared" si="6"/>
        <v>349.47</v>
      </c>
      <c r="R32" s="8">
        <f t="shared" si="7"/>
        <v>3257.9</v>
      </c>
      <c r="S32" s="9">
        <f t="shared" si="8"/>
        <v>8979</v>
      </c>
      <c r="T32" s="10">
        <f t="shared" si="9"/>
        <v>2500</v>
      </c>
      <c r="U32" s="11">
        <f t="shared" si="10"/>
        <v>2500</v>
      </c>
      <c r="V32" s="12"/>
      <c r="W32" s="12"/>
      <c r="X32" s="13">
        <f t="shared" ref="X32" si="26">ROUND(T32+U32,2)</f>
        <v>5000</v>
      </c>
      <c r="Y32" s="3">
        <v>11</v>
      </c>
      <c r="Z32" s="14">
        <f t="shared" si="11"/>
        <v>1677.48</v>
      </c>
      <c r="AA32" s="15">
        <v>0</v>
      </c>
      <c r="AB32" s="16">
        <v>100</v>
      </c>
      <c r="AC32" s="2">
        <f t="shared" si="12"/>
        <v>349.48</v>
      </c>
      <c r="AD32" s="17">
        <v>200</v>
      </c>
      <c r="AE32" s="18">
        <f t="shared" si="13"/>
        <v>5000</v>
      </c>
      <c r="AF32" s="19">
        <f t="shared" si="14"/>
        <v>2500</v>
      </c>
      <c r="AG32" s="3">
        <v>11</v>
      </c>
      <c r="AH32" s="28" t="s">
        <v>35</v>
      </c>
      <c r="AI32" s="32" t="s">
        <v>27</v>
      </c>
      <c r="AJ32" s="7">
        <v>0</v>
      </c>
      <c r="AK32" s="15">
        <f t="shared" si="15"/>
        <v>1258.1099999999999</v>
      </c>
      <c r="AL32" s="2">
        <v>0</v>
      </c>
      <c r="AM32" s="2">
        <v>0</v>
      </c>
      <c r="AN32" s="2">
        <v>0</v>
      </c>
      <c r="AO32" s="2"/>
      <c r="AP32" s="2">
        <v>0</v>
      </c>
      <c r="AQ32" s="2">
        <v>2628.06</v>
      </c>
      <c r="AR32" s="2"/>
      <c r="AS32" s="2">
        <v>1285.46</v>
      </c>
      <c r="AT32" s="2">
        <f t="shared" si="16"/>
        <v>5171.63</v>
      </c>
      <c r="AU32" s="21">
        <v>200</v>
      </c>
      <c r="AV32" s="21"/>
      <c r="AW32" s="2">
        <v>0</v>
      </c>
      <c r="AX32" s="2">
        <f t="shared" si="17"/>
        <v>200</v>
      </c>
      <c r="AY32" s="2">
        <f t="shared" si="18"/>
        <v>349.47</v>
      </c>
      <c r="AZ32" s="2">
        <v>0</v>
      </c>
      <c r="BA32" s="2">
        <v>3057.9</v>
      </c>
      <c r="BB32" s="2">
        <v>100</v>
      </c>
      <c r="BC32" s="2">
        <v>100</v>
      </c>
      <c r="BD32" s="2">
        <v>0</v>
      </c>
      <c r="BE32" s="2">
        <v>0</v>
      </c>
      <c r="BF32" s="8">
        <f t="shared" si="19"/>
        <v>3257.9</v>
      </c>
      <c r="BG32" s="22">
        <f t="shared" si="20"/>
        <v>8979</v>
      </c>
    </row>
    <row r="33" spans="1:59" s="29" customFormat="1" ht="23.1" customHeight="1" x14ac:dyDescent="0.35">
      <c r="A33" s="3"/>
      <c r="B33" s="28"/>
      <c r="C33" s="25" t="s">
        <v>36</v>
      </c>
      <c r="D33" s="2"/>
      <c r="E33" s="2"/>
      <c r="F33" s="2"/>
      <c r="G33" s="2">
        <f t="shared" si="0"/>
        <v>0</v>
      </c>
      <c r="H33" s="418">
        <f t="shared" si="1"/>
        <v>0</v>
      </c>
      <c r="I33" s="111">
        <f t="shared" si="2"/>
        <v>0</v>
      </c>
      <c r="J33" s="6"/>
      <c r="K33" s="6"/>
      <c r="L33" s="6"/>
      <c r="M33" s="2">
        <f t="shared" si="3"/>
        <v>0</v>
      </c>
      <c r="N33" s="7"/>
      <c r="O33" s="2">
        <f t="shared" si="4"/>
        <v>0</v>
      </c>
      <c r="P33" s="2">
        <f t="shared" si="5"/>
        <v>0</v>
      </c>
      <c r="Q33" s="2">
        <f t="shared" si="6"/>
        <v>0</v>
      </c>
      <c r="R33" s="8"/>
      <c r="S33" s="9"/>
      <c r="T33" s="10"/>
      <c r="U33" s="11">
        <f t="shared" si="10"/>
        <v>0</v>
      </c>
      <c r="V33" s="12"/>
      <c r="W33" s="12"/>
      <c r="X33" s="13"/>
      <c r="Y33" s="3"/>
      <c r="Z33" s="14">
        <f t="shared" si="11"/>
        <v>0</v>
      </c>
      <c r="AA33" s="2"/>
      <c r="AB33" s="16">
        <f>H33*1%</f>
        <v>0</v>
      </c>
      <c r="AC33" s="2">
        <f t="shared" si="12"/>
        <v>0</v>
      </c>
      <c r="AD33" s="27"/>
      <c r="AE33" s="18">
        <f t="shared" si="13"/>
        <v>0</v>
      </c>
      <c r="AF33" s="19">
        <f t="shared" si="14"/>
        <v>0</v>
      </c>
      <c r="AG33" s="3"/>
      <c r="AH33" s="28"/>
      <c r="AI33" s="25" t="s">
        <v>36</v>
      </c>
      <c r="AJ33" s="7"/>
      <c r="AK33" s="15">
        <f t="shared" si="15"/>
        <v>0</v>
      </c>
      <c r="AL33" s="2"/>
      <c r="AM33" s="2"/>
      <c r="AN33" s="2"/>
      <c r="AO33" s="2"/>
      <c r="AP33" s="2"/>
      <c r="AQ33" s="2"/>
      <c r="AR33" s="2"/>
      <c r="AS33" s="2"/>
      <c r="AT33" s="2">
        <f t="shared" si="16"/>
        <v>0</v>
      </c>
      <c r="AU33" s="21"/>
      <c r="AV33" s="21"/>
      <c r="AW33" s="2"/>
      <c r="AX33" s="2">
        <f t="shared" si="17"/>
        <v>0</v>
      </c>
      <c r="AY33" s="2">
        <f t="shared" si="18"/>
        <v>0</v>
      </c>
      <c r="AZ33" s="2"/>
      <c r="BA33" s="2"/>
      <c r="BB33" s="2"/>
      <c r="BC33" s="2"/>
      <c r="BD33" s="2"/>
      <c r="BE33" s="2"/>
      <c r="BF33" s="8"/>
      <c r="BG33" s="22">
        <f t="shared" si="20"/>
        <v>0</v>
      </c>
    </row>
    <row r="34" spans="1:59" s="29" customFormat="1" ht="23.1" customHeight="1" x14ac:dyDescent="0.35">
      <c r="A34" s="3">
        <v>12</v>
      </c>
      <c r="B34" s="28" t="s">
        <v>131</v>
      </c>
      <c r="C34" s="25" t="s">
        <v>156</v>
      </c>
      <c r="D34" s="2">
        <v>17553</v>
      </c>
      <c r="E34" s="2">
        <v>702</v>
      </c>
      <c r="F34" s="2"/>
      <c r="G34" s="2">
        <f t="shared" si="0"/>
        <v>18255</v>
      </c>
      <c r="H34" s="418">
        <f t="shared" si="1"/>
        <v>18255</v>
      </c>
      <c r="I34" s="111">
        <f t="shared" si="2"/>
        <v>0</v>
      </c>
      <c r="J34" s="6">
        <v>0</v>
      </c>
      <c r="K34" s="6">
        <v>0</v>
      </c>
      <c r="L34" s="6">
        <v>0</v>
      </c>
      <c r="M34" s="2">
        <f t="shared" si="3"/>
        <v>18255</v>
      </c>
      <c r="N34" s="7"/>
      <c r="O34" s="2">
        <f t="shared" si="4"/>
        <v>1642.95</v>
      </c>
      <c r="P34" s="2">
        <f t="shared" si="5"/>
        <v>200</v>
      </c>
      <c r="Q34" s="2">
        <f t="shared" si="6"/>
        <v>456.37</v>
      </c>
      <c r="R34" s="8">
        <f t="shared" si="7"/>
        <v>162.31</v>
      </c>
      <c r="S34" s="9">
        <f t="shared" si="8"/>
        <v>2461.63</v>
      </c>
      <c r="T34" s="10">
        <f t="shared" si="9"/>
        <v>7897</v>
      </c>
      <c r="U34" s="11">
        <f t="shared" si="10"/>
        <v>7896.369999999999</v>
      </c>
      <c r="V34" s="12"/>
      <c r="W34" s="12"/>
      <c r="X34" s="13"/>
      <c r="Y34" s="3">
        <v>12</v>
      </c>
      <c r="Z34" s="14">
        <f t="shared" si="11"/>
        <v>2190.6</v>
      </c>
      <c r="AA34" s="15"/>
      <c r="AB34" s="16">
        <v>100</v>
      </c>
      <c r="AC34" s="2">
        <f t="shared" si="12"/>
        <v>456.38</v>
      </c>
      <c r="AD34" s="17">
        <v>200</v>
      </c>
      <c r="AE34" s="18">
        <f t="shared" si="13"/>
        <v>15793.369999999999</v>
      </c>
      <c r="AF34" s="19">
        <f t="shared" si="14"/>
        <v>7896.6849999999995</v>
      </c>
      <c r="AG34" s="3">
        <v>12</v>
      </c>
      <c r="AH34" s="28" t="s">
        <v>131</v>
      </c>
      <c r="AI34" s="25" t="s">
        <v>156</v>
      </c>
      <c r="AJ34" s="7"/>
      <c r="AK34" s="15">
        <f t="shared" si="15"/>
        <v>1642.95</v>
      </c>
      <c r="AL34" s="2"/>
      <c r="AM34" s="2"/>
      <c r="AN34" s="2"/>
      <c r="AO34" s="2"/>
      <c r="AP34" s="2"/>
      <c r="AQ34" s="2"/>
      <c r="AR34" s="2"/>
      <c r="AS34" s="2"/>
      <c r="AT34" s="2">
        <f t="shared" si="16"/>
        <v>1642.95</v>
      </c>
      <c r="AU34" s="21">
        <v>200</v>
      </c>
      <c r="AV34" s="21"/>
      <c r="AW34" s="2"/>
      <c r="AX34" s="2">
        <f t="shared" si="17"/>
        <v>200</v>
      </c>
      <c r="AY34" s="2">
        <f t="shared" si="18"/>
        <v>456.37</v>
      </c>
      <c r="AZ34" s="2"/>
      <c r="BA34" s="2"/>
      <c r="BB34" s="2"/>
      <c r="BC34" s="2">
        <v>162.31</v>
      </c>
      <c r="BD34" s="2"/>
      <c r="BE34" s="2"/>
      <c r="BF34" s="8">
        <f t="shared" si="19"/>
        <v>162.31</v>
      </c>
      <c r="BG34" s="22">
        <f t="shared" si="20"/>
        <v>2461.63</v>
      </c>
    </row>
    <row r="35" spans="1:59" s="29" customFormat="1" ht="23.1" customHeight="1" x14ac:dyDescent="0.35">
      <c r="A35" s="30"/>
      <c r="B35" s="28"/>
      <c r="C35" s="25" t="s">
        <v>154</v>
      </c>
      <c r="D35" s="2"/>
      <c r="E35" s="2"/>
      <c r="F35" s="2"/>
      <c r="G35" s="2">
        <f t="shared" si="0"/>
        <v>0</v>
      </c>
      <c r="H35" s="418">
        <f t="shared" si="1"/>
        <v>0</v>
      </c>
      <c r="I35" s="111">
        <f t="shared" si="2"/>
        <v>0</v>
      </c>
      <c r="J35" s="6"/>
      <c r="K35" s="6"/>
      <c r="L35" s="6"/>
      <c r="M35" s="2">
        <f t="shared" si="3"/>
        <v>0</v>
      </c>
      <c r="N35" s="7"/>
      <c r="O35" s="2">
        <f t="shared" si="4"/>
        <v>0</v>
      </c>
      <c r="P35" s="2">
        <f t="shared" si="5"/>
        <v>0</v>
      </c>
      <c r="Q35" s="2">
        <f t="shared" si="6"/>
        <v>0</v>
      </c>
      <c r="R35" s="8">
        <f t="shared" si="7"/>
        <v>0</v>
      </c>
      <c r="S35" s="9">
        <f t="shared" si="8"/>
        <v>0</v>
      </c>
      <c r="T35" s="10">
        <f t="shared" si="9"/>
        <v>0</v>
      </c>
      <c r="U35" s="11">
        <f t="shared" si="10"/>
        <v>0</v>
      </c>
      <c r="V35" s="12"/>
      <c r="W35" s="12"/>
      <c r="X35" s="13"/>
      <c r="Y35" s="30"/>
      <c r="Z35" s="14">
        <f t="shared" si="11"/>
        <v>0</v>
      </c>
      <c r="AA35" s="15"/>
      <c r="AB35" s="16"/>
      <c r="AC35" s="2">
        <f t="shared" si="12"/>
        <v>0</v>
      </c>
      <c r="AD35" s="27"/>
      <c r="AE35" s="18">
        <f t="shared" si="13"/>
        <v>0</v>
      </c>
      <c r="AF35" s="19">
        <f t="shared" si="14"/>
        <v>0</v>
      </c>
      <c r="AG35" s="30"/>
      <c r="AH35" s="28"/>
      <c r="AI35" s="25" t="s">
        <v>154</v>
      </c>
      <c r="AJ35" s="7"/>
      <c r="AK35" s="15">
        <f t="shared" si="15"/>
        <v>0</v>
      </c>
      <c r="AL35" s="2"/>
      <c r="AM35" s="2"/>
      <c r="AN35" s="2"/>
      <c r="AO35" s="2"/>
      <c r="AP35" s="2"/>
      <c r="AQ35" s="2"/>
      <c r="AR35" s="2"/>
      <c r="AS35" s="2"/>
      <c r="AT35" s="2">
        <f t="shared" si="16"/>
        <v>0</v>
      </c>
      <c r="AU35" s="21"/>
      <c r="AV35" s="21"/>
      <c r="AW35" s="2"/>
      <c r="AX35" s="2">
        <f t="shared" si="17"/>
        <v>0</v>
      </c>
      <c r="AY35" s="2">
        <f t="shared" si="18"/>
        <v>0</v>
      </c>
      <c r="AZ35" s="2"/>
      <c r="BA35" s="2"/>
      <c r="BB35" s="2"/>
      <c r="BC35" s="2"/>
      <c r="BD35" s="2"/>
      <c r="BE35" s="2"/>
      <c r="BF35" s="8">
        <f t="shared" si="19"/>
        <v>0</v>
      </c>
      <c r="BG35" s="22">
        <f t="shared" si="20"/>
        <v>0</v>
      </c>
    </row>
    <row r="36" spans="1:59" s="29" customFormat="1" ht="23.1" customHeight="1" x14ac:dyDescent="0.35">
      <c r="A36" s="3">
        <v>13</v>
      </c>
      <c r="B36" s="28" t="s">
        <v>132</v>
      </c>
      <c r="C36" s="25" t="s">
        <v>156</v>
      </c>
      <c r="D36" s="2">
        <v>17553</v>
      </c>
      <c r="E36" s="2">
        <v>702</v>
      </c>
      <c r="F36" s="2"/>
      <c r="G36" s="2">
        <f t="shared" si="0"/>
        <v>18255</v>
      </c>
      <c r="H36" s="418">
        <f t="shared" si="1"/>
        <v>18255</v>
      </c>
      <c r="I36" s="111">
        <f t="shared" si="2"/>
        <v>0</v>
      </c>
      <c r="J36" s="6">
        <v>0</v>
      </c>
      <c r="K36" s="6">
        <v>0</v>
      </c>
      <c r="L36" s="6">
        <v>0</v>
      </c>
      <c r="M36" s="2">
        <f t="shared" si="3"/>
        <v>18255</v>
      </c>
      <c r="N36" s="7"/>
      <c r="O36" s="2">
        <f t="shared" si="4"/>
        <v>1642.95</v>
      </c>
      <c r="P36" s="2">
        <f t="shared" si="5"/>
        <v>200</v>
      </c>
      <c r="Q36" s="2">
        <f t="shared" si="6"/>
        <v>456.37</v>
      </c>
      <c r="R36" s="8">
        <f t="shared" si="7"/>
        <v>229.94</v>
      </c>
      <c r="S36" s="9">
        <f t="shared" si="8"/>
        <v>2529.2600000000002</v>
      </c>
      <c r="T36" s="10">
        <f t="shared" si="9"/>
        <v>7863</v>
      </c>
      <c r="U36" s="11">
        <f t="shared" si="10"/>
        <v>7862.74</v>
      </c>
      <c r="V36" s="12"/>
      <c r="W36" s="12"/>
      <c r="X36" s="13"/>
      <c r="Y36" s="3">
        <v>13</v>
      </c>
      <c r="Z36" s="14">
        <f t="shared" si="11"/>
        <v>2190.6</v>
      </c>
      <c r="AA36" s="15"/>
      <c r="AB36" s="16">
        <v>100</v>
      </c>
      <c r="AC36" s="2">
        <f t="shared" si="12"/>
        <v>456.38</v>
      </c>
      <c r="AD36" s="17">
        <v>200</v>
      </c>
      <c r="AE36" s="18">
        <f t="shared" si="13"/>
        <v>15725.74</v>
      </c>
      <c r="AF36" s="19">
        <f t="shared" si="14"/>
        <v>7862.87</v>
      </c>
      <c r="AG36" s="3">
        <v>13</v>
      </c>
      <c r="AH36" s="28" t="s">
        <v>132</v>
      </c>
      <c r="AI36" s="25" t="s">
        <v>156</v>
      </c>
      <c r="AJ36" s="7"/>
      <c r="AK36" s="15">
        <f t="shared" si="15"/>
        <v>1642.95</v>
      </c>
      <c r="AL36" s="2"/>
      <c r="AM36" s="2"/>
      <c r="AN36" s="2"/>
      <c r="AO36" s="2"/>
      <c r="AP36" s="2"/>
      <c r="AQ36" s="2"/>
      <c r="AR36" s="2"/>
      <c r="AS36" s="2"/>
      <c r="AT36" s="2">
        <f t="shared" si="16"/>
        <v>1642.95</v>
      </c>
      <c r="AU36" s="21">
        <v>200</v>
      </c>
      <c r="AV36" s="21"/>
      <c r="AW36" s="2"/>
      <c r="AX36" s="2">
        <f t="shared" si="17"/>
        <v>200</v>
      </c>
      <c r="AY36" s="2">
        <f t="shared" si="18"/>
        <v>456.37</v>
      </c>
      <c r="AZ36" s="2"/>
      <c r="BA36" s="2"/>
      <c r="BB36" s="2"/>
      <c r="BC36" s="2">
        <v>229.94</v>
      </c>
      <c r="BD36" s="2"/>
      <c r="BE36" s="2"/>
      <c r="BF36" s="8">
        <f t="shared" si="19"/>
        <v>229.94</v>
      </c>
      <c r="BG36" s="22">
        <f t="shared" si="20"/>
        <v>2529.2600000000002</v>
      </c>
    </row>
    <row r="37" spans="1:59" s="29" customFormat="1" ht="23.1" customHeight="1" x14ac:dyDescent="0.35">
      <c r="A37" s="3"/>
      <c r="B37" s="28"/>
      <c r="C37" s="25" t="s">
        <v>154</v>
      </c>
      <c r="D37" s="2"/>
      <c r="E37" s="2"/>
      <c r="F37" s="2"/>
      <c r="G37" s="2">
        <f t="shared" si="0"/>
        <v>0</v>
      </c>
      <c r="H37" s="418">
        <f t="shared" si="1"/>
        <v>0</v>
      </c>
      <c r="I37" s="111">
        <f t="shared" si="2"/>
        <v>0</v>
      </c>
      <c r="J37" s="6"/>
      <c r="K37" s="6"/>
      <c r="L37" s="6"/>
      <c r="M37" s="2">
        <f t="shared" si="3"/>
        <v>0</v>
      </c>
      <c r="N37" s="7"/>
      <c r="O37" s="2">
        <f t="shared" si="4"/>
        <v>0</v>
      </c>
      <c r="P37" s="2">
        <f t="shared" si="5"/>
        <v>0</v>
      </c>
      <c r="Q37" s="2">
        <f t="shared" si="6"/>
        <v>0</v>
      </c>
      <c r="R37" s="8">
        <f t="shared" si="7"/>
        <v>0</v>
      </c>
      <c r="S37" s="9">
        <f t="shared" si="8"/>
        <v>0</v>
      </c>
      <c r="T37" s="10">
        <f t="shared" si="9"/>
        <v>0</v>
      </c>
      <c r="U37" s="11">
        <f t="shared" si="10"/>
        <v>0</v>
      </c>
      <c r="V37" s="12"/>
      <c r="W37" s="12"/>
      <c r="X37" s="13"/>
      <c r="Y37" s="3"/>
      <c r="Z37" s="14">
        <f t="shared" si="11"/>
        <v>0</v>
      </c>
      <c r="AA37" s="15"/>
      <c r="AB37" s="16"/>
      <c r="AC37" s="2">
        <f t="shared" si="12"/>
        <v>0</v>
      </c>
      <c r="AD37" s="27"/>
      <c r="AE37" s="18">
        <f t="shared" si="13"/>
        <v>0</v>
      </c>
      <c r="AF37" s="19">
        <f t="shared" si="14"/>
        <v>0</v>
      </c>
      <c r="AG37" s="3"/>
      <c r="AH37" s="28"/>
      <c r="AI37" s="25" t="s">
        <v>154</v>
      </c>
      <c r="AJ37" s="7"/>
      <c r="AK37" s="15">
        <f t="shared" si="15"/>
        <v>0</v>
      </c>
      <c r="AL37" s="2"/>
      <c r="AM37" s="2"/>
      <c r="AN37" s="2"/>
      <c r="AO37" s="2"/>
      <c r="AP37" s="2"/>
      <c r="AQ37" s="2"/>
      <c r="AR37" s="2"/>
      <c r="AS37" s="2"/>
      <c r="AT37" s="2">
        <f t="shared" si="16"/>
        <v>0</v>
      </c>
      <c r="AU37" s="21"/>
      <c r="AV37" s="21"/>
      <c r="AW37" s="2"/>
      <c r="AX37" s="2">
        <f t="shared" si="17"/>
        <v>0</v>
      </c>
      <c r="AY37" s="2">
        <f t="shared" si="18"/>
        <v>0</v>
      </c>
      <c r="AZ37" s="2"/>
      <c r="BA37" s="2"/>
      <c r="BB37" s="2"/>
      <c r="BC37" s="2"/>
      <c r="BD37" s="2"/>
      <c r="BE37" s="2"/>
      <c r="BF37" s="8">
        <f t="shared" si="19"/>
        <v>0</v>
      </c>
      <c r="BG37" s="22">
        <f t="shared" si="20"/>
        <v>0</v>
      </c>
    </row>
    <row r="38" spans="1:59" s="23" customFormat="1" ht="23.1" customHeight="1" x14ac:dyDescent="0.35">
      <c r="A38" s="3">
        <v>14</v>
      </c>
      <c r="B38" s="28" t="s">
        <v>37</v>
      </c>
      <c r="C38" s="25" t="s">
        <v>80</v>
      </c>
      <c r="D38" s="2">
        <v>33843</v>
      </c>
      <c r="E38" s="2">
        <v>1591</v>
      </c>
      <c r="F38" s="2">
        <v>0</v>
      </c>
      <c r="G38" s="2">
        <f t="shared" si="0"/>
        <v>35434</v>
      </c>
      <c r="H38" s="418">
        <f t="shared" si="1"/>
        <v>35434</v>
      </c>
      <c r="I38" s="111">
        <f t="shared" si="2"/>
        <v>0</v>
      </c>
      <c r="J38" s="6">
        <v>0</v>
      </c>
      <c r="K38" s="6">
        <v>0</v>
      </c>
      <c r="L38" s="6">
        <v>0</v>
      </c>
      <c r="M38" s="2">
        <f t="shared" si="3"/>
        <v>35434</v>
      </c>
      <c r="N38" s="7">
        <v>1590.44</v>
      </c>
      <c r="O38" s="2">
        <f t="shared" si="4"/>
        <v>7732.98</v>
      </c>
      <c r="P38" s="2">
        <f t="shared" si="5"/>
        <v>200</v>
      </c>
      <c r="Q38" s="2">
        <f t="shared" si="6"/>
        <v>885.85</v>
      </c>
      <c r="R38" s="8">
        <f t="shared" si="7"/>
        <v>8821.25</v>
      </c>
      <c r="S38" s="9">
        <f t="shared" si="8"/>
        <v>19230.52</v>
      </c>
      <c r="T38" s="10">
        <f t="shared" si="9"/>
        <v>8102</v>
      </c>
      <c r="U38" s="11">
        <f t="shared" si="10"/>
        <v>8101.48</v>
      </c>
      <c r="V38" s="12"/>
      <c r="W38" s="12"/>
      <c r="X38" s="13">
        <f t="shared" ref="X38" si="27">ROUND(T38+U38,2)</f>
        <v>16203.48</v>
      </c>
      <c r="Y38" s="3">
        <v>14</v>
      </c>
      <c r="Z38" s="14">
        <f t="shared" si="11"/>
        <v>4252.08</v>
      </c>
      <c r="AA38" s="15">
        <v>0</v>
      </c>
      <c r="AB38" s="2">
        <v>100</v>
      </c>
      <c r="AC38" s="2">
        <f t="shared" si="12"/>
        <v>885.85</v>
      </c>
      <c r="AD38" s="17">
        <v>200</v>
      </c>
      <c r="AE38" s="18">
        <f t="shared" si="13"/>
        <v>16203.48</v>
      </c>
      <c r="AF38" s="19">
        <f t="shared" si="14"/>
        <v>8101.74</v>
      </c>
      <c r="AG38" s="3">
        <v>14</v>
      </c>
      <c r="AH38" s="28" t="s">
        <v>37</v>
      </c>
      <c r="AI38" s="25" t="s">
        <v>80</v>
      </c>
      <c r="AJ38" s="7">
        <v>1590.44</v>
      </c>
      <c r="AK38" s="15">
        <f t="shared" si="15"/>
        <v>3189.06</v>
      </c>
      <c r="AL38" s="2">
        <v>0</v>
      </c>
      <c r="AM38" s="2"/>
      <c r="AN38" s="2">
        <v>0</v>
      </c>
      <c r="AO38" s="2">
        <v>0</v>
      </c>
      <c r="AP38" s="2">
        <v>0</v>
      </c>
      <c r="AQ38" s="2">
        <v>4543.92</v>
      </c>
      <c r="AR38" s="2"/>
      <c r="AS38" s="2">
        <v>0</v>
      </c>
      <c r="AT38" s="2">
        <f t="shared" si="16"/>
        <v>7732.98</v>
      </c>
      <c r="AU38" s="21">
        <v>200</v>
      </c>
      <c r="AV38" s="21"/>
      <c r="AW38" s="26">
        <v>0</v>
      </c>
      <c r="AX38" s="2">
        <f t="shared" si="17"/>
        <v>200</v>
      </c>
      <c r="AY38" s="2">
        <f t="shared" si="18"/>
        <v>885.85</v>
      </c>
      <c r="AZ38" s="2">
        <v>0</v>
      </c>
      <c r="BA38" s="2">
        <v>1988.75</v>
      </c>
      <c r="BB38" s="2">
        <v>6732.5</v>
      </c>
      <c r="BC38" s="2">
        <v>100</v>
      </c>
      <c r="BD38" s="2"/>
      <c r="BE38" s="26">
        <v>0</v>
      </c>
      <c r="BF38" s="8">
        <f t="shared" si="19"/>
        <v>8821.25</v>
      </c>
      <c r="BG38" s="22">
        <f t="shared" si="20"/>
        <v>19230.52</v>
      </c>
    </row>
    <row r="39" spans="1:59" s="29" customFormat="1" ht="23.1" customHeight="1" x14ac:dyDescent="0.35">
      <c r="A39" s="3"/>
      <c r="B39" s="28"/>
      <c r="C39" s="25"/>
      <c r="D39" s="2"/>
      <c r="E39" s="2"/>
      <c r="F39" s="2"/>
      <c r="G39" s="2">
        <f t="shared" si="0"/>
        <v>0</v>
      </c>
      <c r="H39" s="418">
        <f t="shared" si="1"/>
        <v>0</v>
      </c>
      <c r="I39" s="111">
        <f t="shared" si="2"/>
        <v>0</v>
      </c>
      <c r="J39" s="6"/>
      <c r="K39" s="6"/>
      <c r="L39" s="6"/>
      <c r="M39" s="2">
        <f t="shared" si="3"/>
        <v>0</v>
      </c>
      <c r="N39" s="7"/>
      <c r="O39" s="2">
        <f t="shared" si="4"/>
        <v>0</v>
      </c>
      <c r="P39" s="2">
        <f t="shared" si="5"/>
        <v>0</v>
      </c>
      <c r="Q39" s="2">
        <f t="shared" si="6"/>
        <v>0</v>
      </c>
      <c r="R39" s="8">
        <f t="shared" si="7"/>
        <v>0</v>
      </c>
      <c r="S39" s="9">
        <f t="shared" si="8"/>
        <v>0</v>
      </c>
      <c r="T39" s="10">
        <f t="shared" si="9"/>
        <v>0</v>
      </c>
      <c r="U39" s="11">
        <f t="shared" si="10"/>
        <v>0</v>
      </c>
      <c r="V39" s="12"/>
      <c r="W39" s="12"/>
      <c r="X39" s="13"/>
      <c r="Y39" s="3"/>
      <c r="Z39" s="14">
        <f t="shared" si="11"/>
        <v>0</v>
      </c>
      <c r="AA39" s="2"/>
      <c r="AB39" s="2">
        <f>H39*1%</f>
        <v>0</v>
      </c>
      <c r="AC39" s="2">
        <f t="shared" si="12"/>
        <v>0</v>
      </c>
      <c r="AD39" s="27"/>
      <c r="AE39" s="18">
        <f t="shared" si="13"/>
        <v>0</v>
      </c>
      <c r="AF39" s="19">
        <f t="shared" si="14"/>
        <v>0</v>
      </c>
      <c r="AG39" s="3"/>
      <c r="AH39" s="28"/>
      <c r="AI39" s="25"/>
      <c r="AJ39" s="7"/>
      <c r="AK39" s="15">
        <f t="shared" si="15"/>
        <v>0</v>
      </c>
      <c r="AL39" s="2"/>
      <c r="AM39" s="2"/>
      <c r="AN39" s="2"/>
      <c r="AO39" s="2"/>
      <c r="AP39" s="2"/>
      <c r="AQ39" s="2"/>
      <c r="AR39" s="2"/>
      <c r="AS39" s="2"/>
      <c r="AT39" s="2">
        <f t="shared" si="16"/>
        <v>0</v>
      </c>
      <c r="AU39" s="21"/>
      <c r="AV39" s="21"/>
      <c r="AW39" s="26"/>
      <c r="AX39" s="2">
        <f t="shared" si="17"/>
        <v>0</v>
      </c>
      <c r="AY39" s="2">
        <f t="shared" si="18"/>
        <v>0</v>
      </c>
      <c r="AZ39" s="2"/>
      <c r="BA39" s="2"/>
      <c r="BB39" s="26"/>
      <c r="BC39" s="2"/>
      <c r="BD39" s="2"/>
      <c r="BE39" s="26"/>
      <c r="BF39" s="8">
        <f t="shared" si="19"/>
        <v>0</v>
      </c>
      <c r="BG39" s="22">
        <f t="shared" si="20"/>
        <v>0</v>
      </c>
    </row>
    <row r="40" spans="1:59" s="29" customFormat="1" ht="23.1" customHeight="1" x14ac:dyDescent="0.35">
      <c r="A40" s="3">
        <v>15</v>
      </c>
      <c r="B40" s="28" t="s">
        <v>38</v>
      </c>
      <c r="C40" s="25" t="s">
        <v>58</v>
      </c>
      <c r="D40" s="2">
        <v>23176</v>
      </c>
      <c r="E40" s="2">
        <v>1205</v>
      </c>
      <c r="F40" s="2">
        <v>0</v>
      </c>
      <c r="G40" s="2">
        <f t="shared" si="0"/>
        <v>24381</v>
      </c>
      <c r="H40" s="418">
        <f t="shared" si="1"/>
        <v>24381</v>
      </c>
      <c r="I40" s="111">
        <f t="shared" si="2"/>
        <v>0</v>
      </c>
      <c r="J40" s="6">
        <v>0</v>
      </c>
      <c r="K40" s="6">
        <v>0</v>
      </c>
      <c r="L40" s="6">
        <v>0</v>
      </c>
      <c r="M40" s="2">
        <f t="shared" si="3"/>
        <v>24381</v>
      </c>
      <c r="N40" s="7">
        <v>114.86</v>
      </c>
      <c r="O40" s="2">
        <f t="shared" si="4"/>
        <v>2194.29</v>
      </c>
      <c r="P40" s="2">
        <f t="shared" si="5"/>
        <v>700</v>
      </c>
      <c r="Q40" s="2">
        <f t="shared" si="6"/>
        <v>609.52</v>
      </c>
      <c r="R40" s="8">
        <f t="shared" si="7"/>
        <v>100</v>
      </c>
      <c r="S40" s="9">
        <f t="shared" si="8"/>
        <v>3718.67</v>
      </c>
      <c r="T40" s="10">
        <f>ROUND(AF40,0)</f>
        <v>10331</v>
      </c>
      <c r="U40" s="11">
        <f t="shared" si="10"/>
        <v>10331.330000000002</v>
      </c>
      <c r="V40" s="12"/>
      <c r="W40" s="12"/>
      <c r="X40" s="13">
        <f t="shared" ref="X40" si="28">ROUND(T40+U40,2)</f>
        <v>20662.330000000002</v>
      </c>
      <c r="Y40" s="3">
        <v>15</v>
      </c>
      <c r="Z40" s="14">
        <f t="shared" si="11"/>
        <v>2925.72</v>
      </c>
      <c r="AA40" s="15">
        <v>0</v>
      </c>
      <c r="AB40" s="16">
        <v>100</v>
      </c>
      <c r="AC40" s="2">
        <f t="shared" si="12"/>
        <v>609.53</v>
      </c>
      <c r="AD40" s="17">
        <v>200</v>
      </c>
      <c r="AE40" s="18">
        <f>+M40-S40</f>
        <v>20662.330000000002</v>
      </c>
      <c r="AF40" s="19">
        <f t="shared" si="14"/>
        <v>10331.165000000001</v>
      </c>
      <c r="AG40" s="3">
        <v>15</v>
      </c>
      <c r="AH40" s="28" t="s">
        <v>38</v>
      </c>
      <c r="AI40" s="25" t="s">
        <v>58</v>
      </c>
      <c r="AJ40" s="7">
        <v>114.86</v>
      </c>
      <c r="AK40" s="15">
        <f t="shared" si="15"/>
        <v>2194.29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/>
      <c r="AS40" s="2">
        <v>0</v>
      </c>
      <c r="AT40" s="2">
        <f t="shared" si="16"/>
        <v>2194.29</v>
      </c>
      <c r="AU40" s="21">
        <v>200</v>
      </c>
      <c r="AV40" s="21">
        <v>500</v>
      </c>
      <c r="AW40" s="2">
        <v>0</v>
      </c>
      <c r="AX40" s="2">
        <f t="shared" si="17"/>
        <v>700</v>
      </c>
      <c r="AY40" s="2">
        <f t="shared" si="18"/>
        <v>609.52</v>
      </c>
      <c r="AZ40" s="2"/>
      <c r="BA40" s="2">
        <v>0</v>
      </c>
      <c r="BB40" s="2">
        <v>0</v>
      </c>
      <c r="BC40" s="2">
        <v>100</v>
      </c>
      <c r="BD40" s="2"/>
      <c r="BE40" s="2">
        <v>0</v>
      </c>
      <c r="BF40" s="8">
        <f t="shared" si="19"/>
        <v>100</v>
      </c>
      <c r="BG40" s="22">
        <f t="shared" si="20"/>
        <v>3718.67</v>
      </c>
    </row>
    <row r="41" spans="1:59" s="29" customFormat="1" ht="23.1" customHeight="1" x14ac:dyDescent="0.35">
      <c r="A41" s="30"/>
      <c r="B41" s="31"/>
      <c r="C41" s="32"/>
      <c r="D41" s="2"/>
      <c r="E41" s="2"/>
      <c r="F41" s="2"/>
      <c r="G41" s="2">
        <f t="shared" si="0"/>
        <v>0</v>
      </c>
      <c r="H41" s="418">
        <f t="shared" si="1"/>
        <v>0</v>
      </c>
      <c r="I41" s="111">
        <f t="shared" si="2"/>
        <v>0</v>
      </c>
      <c r="J41" s="6"/>
      <c r="K41" s="6"/>
      <c r="L41" s="6"/>
      <c r="M41" s="2">
        <f t="shared" si="3"/>
        <v>0</v>
      </c>
      <c r="N41" s="7"/>
      <c r="O41" s="2">
        <f t="shared" si="4"/>
        <v>0</v>
      </c>
      <c r="P41" s="2">
        <f t="shared" si="5"/>
        <v>0</v>
      </c>
      <c r="Q41" s="2">
        <f t="shared" si="6"/>
        <v>0</v>
      </c>
      <c r="R41" s="8">
        <f t="shared" si="7"/>
        <v>0</v>
      </c>
      <c r="S41" s="9">
        <f t="shared" si="8"/>
        <v>0</v>
      </c>
      <c r="T41" s="10">
        <f t="shared" si="9"/>
        <v>0</v>
      </c>
      <c r="U41" s="11">
        <f t="shared" si="10"/>
        <v>0</v>
      </c>
      <c r="V41" s="12"/>
      <c r="W41" s="12"/>
      <c r="X41" s="13"/>
      <c r="Y41" s="30"/>
      <c r="Z41" s="14">
        <f t="shared" si="11"/>
        <v>0</v>
      </c>
      <c r="AA41" s="2"/>
      <c r="AB41" s="33"/>
      <c r="AC41" s="2">
        <f t="shared" si="12"/>
        <v>0</v>
      </c>
      <c r="AD41" s="27"/>
      <c r="AE41" s="18">
        <f t="shared" ref="AE41:AE42" si="29">+M41-S41</f>
        <v>0</v>
      </c>
      <c r="AF41" s="19">
        <f t="shared" si="14"/>
        <v>0</v>
      </c>
      <c r="AG41" s="30"/>
      <c r="AH41" s="31"/>
      <c r="AI41" s="32"/>
      <c r="AJ41" s="7"/>
      <c r="AK41" s="15">
        <f t="shared" si="15"/>
        <v>0</v>
      </c>
      <c r="AL41" s="2"/>
      <c r="AM41" s="2"/>
      <c r="AN41" s="2"/>
      <c r="AO41" s="2"/>
      <c r="AP41" s="2"/>
      <c r="AQ41" s="2"/>
      <c r="AR41" s="2"/>
      <c r="AS41" s="2"/>
      <c r="AT41" s="2">
        <f t="shared" si="16"/>
        <v>0</v>
      </c>
      <c r="AU41" s="21"/>
      <c r="AV41" s="21"/>
      <c r="AW41" s="2"/>
      <c r="AX41" s="2">
        <f t="shared" si="17"/>
        <v>0</v>
      </c>
      <c r="AY41" s="2">
        <f t="shared" si="18"/>
        <v>0</v>
      </c>
      <c r="AZ41" s="2"/>
      <c r="BA41" s="2"/>
      <c r="BB41" s="2"/>
      <c r="BC41" s="2"/>
      <c r="BD41" s="2"/>
      <c r="BE41" s="2"/>
      <c r="BF41" s="8">
        <f t="shared" si="19"/>
        <v>0</v>
      </c>
      <c r="BG41" s="22">
        <f t="shared" si="20"/>
        <v>0</v>
      </c>
    </row>
    <row r="42" spans="1:59" s="29" customFormat="1" ht="23.1" customHeight="1" x14ac:dyDescent="0.35">
      <c r="A42" s="3">
        <v>16</v>
      </c>
      <c r="B42" s="31" t="s">
        <v>146</v>
      </c>
      <c r="C42" s="32" t="s">
        <v>153</v>
      </c>
      <c r="D42" s="2">
        <v>15586</v>
      </c>
      <c r="E42" s="2">
        <v>623</v>
      </c>
      <c r="F42" s="2"/>
      <c r="G42" s="2">
        <f t="shared" si="0"/>
        <v>16209</v>
      </c>
      <c r="H42" s="418">
        <f t="shared" si="1"/>
        <v>16209</v>
      </c>
      <c r="I42" s="111">
        <f t="shared" si="2"/>
        <v>0</v>
      </c>
      <c r="J42" s="6">
        <v>0</v>
      </c>
      <c r="K42" s="6">
        <v>0</v>
      </c>
      <c r="L42" s="6">
        <v>0</v>
      </c>
      <c r="M42" s="2">
        <f t="shared" si="3"/>
        <v>16209</v>
      </c>
      <c r="N42" s="7"/>
      <c r="O42" s="2">
        <f t="shared" si="4"/>
        <v>1458.81</v>
      </c>
      <c r="P42" s="2">
        <f t="shared" si="5"/>
        <v>200</v>
      </c>
      <c r="Q42" s="2">
        <f t="shared" si="6"/>
        <v>405.22</v>
      </c>
      <c r="R42" s="8">
        <f t="shared" si="7"/>
        <v>254.71</v>
      </c>
      <c r="S42" s="9">
        <f t="shared" si="8"/>
        <v>2318.7399999999998</v>
      </c>
      <c r="T42" s="10">
        <f>ROUND(AF42,0)</f>
        <v>6945</v>
      </c>
      <c r="U42" s="11">
        <f t="shared" si="10"/>
        <v>6945.26</v>
      </c>
      <c r="V42" s="12"/>
      <c r="W42" s="12"/>
      <c r="X42" s="13"/>
      <c r="Y42" s="3">
        <v>16</v>
      </c>
      <c r="Z42" s="14">
        <f t="shared" si="11"/>
        <v>1945.08</v>
      </c>
      <c r="AA42" s="15"/>
      <c r="AB42" s="16">
        <v>100</v>
      </c>
      <c r="AC42" s="2">
        <f t="shared" si="12"/>
        <v>405.23</v>
      </c>
      <c r="AD42" s="17">
        <v>200</v>
      </c>
      <c r="AE42" s="18">
        <f t="shared" si="29"/>
        <v>13890.26</v>
      </c>
      <c r="AF42" s="19">
        <f>(+M42-S42)/2</f>
        <v>6945.13</v>
      </c>
      <c r="AG42" s="3">
        <v>16</v>
      </c>
      <c r="AH42" s="31" t="s">
        <v>146</v>
      </c>
      <c r="AI42" s="32" t="s">
        <v>153</v>
      </c>
      <c r="AJ42" s="7"/>
      <c r="AK42" s="15">
        <f t="shared" si="15"/>
        <v>1458.81</v>
      </c>
      <c r="AL42" s="2"/>
      <c r="AM42" s="2"/>
      <c r="AN42" s="2"/>
      <c r="AO42" s="2"/>
      <c r="AP42" s="2"/>
      <c r="AQ42" s="2"/>
      <c r="AR42" s="2"/>
      <c r="AS42" s="2"/>
      <c r="AT42" s="2">
        <f t="shared" si="16"/>
        <v>1458.81</v>
      </c>
      <c r="AU42" s="21">
        <v>200</v>
      </c>
      <c r="AV42" s="21"/>
      <c r="AW42" s="2"/>
      <c r="AX42" s="2">
        <f t="shared" si="17"/>
        <v>200</v>
      </c>
      <c r="AY42" s="2">
        <f t="shared" si="18"/>
        <v>405.22</v>
      </c>
      <c r="AZ42" s="2"/>
      <c r="BA42" s="2"/>
      <c r="BB42" s="2"/>
      <c r="BC42" s="2">
        <v>254.71</v>
      </c>
      <c r="BD42" s="2"/>
      <c r="BE42" s="2"/>
      <c r="BF42" s="8">
        <f t="shared" si="19"/>
        <v>254.71</v>
      </c>
      <c r="BG42" s="22">
        <f t="shared" si="20"/>
        <v>2318.7399999999998</v>
      </c>
    </row>
    <row r="43" spans="1:59" s="29" customFormat="1" ht="23.1" customHeight="1" x14ac:dyDescent="0.35">
      <c r="A43" s="3"/>
      <c r="B43" s="31"/>
      <c r="C43" s="32" t="s">
        <v>157</v>
      </c>
      <c r="D43" s="2"/>
      <c r="E43" s="2"/>
      <c r="F43" s="2"/>
      <c r="G43" s="2">
        <f t="shared" si="0"/>
        <v>0</v>
      </c>
      <c r="H43" s="418">
        <f t="shared" si="1"/>
        <v>0</v>
      </c>
      <c r="I43" s="111">
        <f t="shared" si="2"/>
        <v>0</v>
      </c>
      <c r="J43" s="6"/>
      <c r="K43" s="6"/>
      <c r="L43" s="6"/>
      <c r="M43" s="2">
        <f t="shared" si="3"/>
        <v>0</v>
      </c>
      <c r="N43" s="7"/>
      <c r="O43" s="2">
        <f t="shared" si="4"/>
        <v>0</v>
      </c>
      <c r="P43" s="2">
        <f t="shared" si="5"/>
        <v>0</v>
      </c>
      <c r="Q43" s="2">
        <f t="shared" si="6"/>
        <v>0</v>
      </c>
      <c r="R43" s="8">
        <f t="shared" si="7"/>
        <v>0</v>
      </c>
      <c r="S43" s="9">
        <f t="shared" si="8"/>
        <v>0</v>
      </c>
      <c r="T43" s="10">
        <f t="shared" si="9"/>
        <v>0</v>
      </c>
      <c r="U43" s="11">
        <f t="shared" si="10"/>
        <v>0</v>
      </c>
      <c r="V43" s="12"/>
      <c r="W43" s="12"/>
      <c r="X43" s="13"/>
      <c r="Y43" s="3"/>
      <c r="Z43" s="14">
        <f t="shared" si="11"/>
        <v>0</v>
      </c>
      <c r="AA43" s="15"/>
      <c r="AB43" s="16"/>
      <c r="AC43" s="2">
        <f t="shared" si="12"/>
        <v>0</v>
      </c>
      <c r="AD43" s="27"/>
      <c r="AE43" s="18">
        <f t="shared" si="13"/>
        <v>0</v>
      </c>
      <c r="AF43" s="19">
        <f t="shared" si="14"/>
        <v>0</v>
      </c>
      <c r="AG43" s="3"/>
      <c r="AH43" s="31"/>
      <c r="AI43" s="32" t="s">
        <v>157</v>
      </c>
      <c r="AJ43" s="7"/>
      <c r="AK43" s="15">
        <f t="shared" si="15"/>
        <v>0</v>
      </c>
      <c r="AL43" s="2"/>
      <c r="AM43" s="2"/>
      <c r="AN43" s="2"/>
      <c r="AO43" s="2"/>
      <c r="AP43" s="2"/>
      <c r="AQ43" s="2"/>
      <c r="AR43" s="2"/>
      <c r="AS43" s="2"/>
      <c r="AT43" s="2">
        <f t="shared" si="16"/>
        <v>0</v>
      </c>
      <c r="AU43" s="21"/>
      <c r="AV43" s="21"/>
      <c r="AW43" s="2"/>
      <c r="AX43" s="2">
        <f t="shared" si="17"/>
        <v>0</v>
      </c>
      <c r="AY43" s="2">
        <f t="shared" si="18"/>
        <v>0</v>
      </c>
      <c r="AZ43" s="2"/>
      <c r="BA43" s="2"/>
      <c r="BB43" s="2"/>
      <c r="BC43" s="2"/>
      <c r="BD43" s="2"/>
      <c r="BE43" s="2"/>
      <c r="BF43" s="8">
        <f t="shared" si="19"/>
        <v>0</v>
      </c>
      <c r="BG43" s="22">
        <f t="shared" si="20"/>
        <v>0</v>
      </c>
    </row>
    <row r="44" spans="1:59" s="23" customFormat="1" ht="23.1" customHeight="1" x14ac:dyDescent="0.35">
      <c r="A44" s="3">
        <v>17</v>
      </c>
      <c r="B44" s="28" t="s">
        <v>39</v>
      </c>
      <c r="C44" s="5" t="s">
        <v>27</v>
      </c>
      <c r="D44" s="2">
        <v>49305</v>
      </c>
      <c r="E44" s="2">
        <v>2416</v>
      </c>
      <c r="F44" s="2">
        <v>0</v>
      </c>
      <c r="G44" s="2">
        <f t="shared" si="0"/>
        <v>51721</v>
      </c>
      <c r="H44" s="418">
        <f t="shared" si="1"/>
        <v>51721</v>
      </c>
      <c r="I44" s="111">
        <f t="shared" si="2"/>
        <v>0</v>
      </c>
      <c r="J44" s="6">
        <v>0</v>
      </c>
      <c r="K44" s="6">
        <v>0</v>
      </c>
      <c r="L44" s="6">
        <v>0</v>
      </c>
      <c r="M44" s="2">
        <f t="shared" si="3"/>
        <v>51721</v>
      </c>
      <c r="N44" s="7">
        <v>4618.71</v>
      </c>
      <c r="O44" s="2">
        <f t="shared" si="4"/>
        <v>12643.689999999999</v>
      </c>
      <c r="P44" s="2">
        <f t="shared" si="5"/>
        <v>1887.52</v>
      </c>
      <c r="Q44" s="2">
        <f t="shared" si="6"/>
        <v>1293.02</v>
      </c>
      <c r="R44" s="8">
        <f t="shared" si="7"/>
        <v>3171.5</v>
      </c>
      <c r="S44" s="9">
        <f t="shared" si="8"/>
        <v>23614.44</v>
      </c>
      <c r="T44" s="10">
        <f t="shared" si="9"/>
        <v>14053</v>
      </c>
      <c r="U44" s="11">
        <f t="shared" si="10"/>
        <v>14053.560000000001</v>
      </c>
      <c r="V44" s="12"/>
      <c r="W44" s="12"/>
      <c r="X44" s="13">
        <f t="shared" ref="X44" si="30">ROUND(T44+U44,2)</f>
        <v>28106.560000000001</v>
      </c>
      <c r="Y44" s="3">
        <v>17</v>
      </c>
      <c r="Z44" s="14">
        <f t="shared" si="11"/>
        <v>6206.5199999999995</v>
      </c>
      <c r="AA44" s="15">
        <v>0</v>
      </c>
      <c r="AB44" s="16">
        <v>100</v>
      </c>
      <c r="AC44" s="2">
        <f t="shared" si="12"/>
        <v>1293.03</v>
      </c>
      <c r="AD44" s="17">
        <v>200</v>
      </c>
      <c r="AE44" s="18">
        <f t="shared" si="13"/>
        <v>28106.560000000001</v>
      </c>
      <c r="AF44" s="19">
        <f t="shared" si="14"/>
        <v>14053.28</v>
      </c>
      <c r="AG44" s="3">
        <v>17</v>
      </c>
      <c r="AH44" s="28" t="s">
        <v>39</v>
      </c>
      <c r="AI44" s="5" t="s">
        <v>27</v>
      </c>
      <c r="AJ44" s="7">
        <v>4618.71</v>
      </c>
      <c r="AK44" s="15">
        <f t="shared" si="15"/>
        <v>4654.8899999999994</v>
      </c>
      <c r="AL44" s="2">
        <v>7988.8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/>
      <c r="AS44" s="2">
        <v>0</v>
      </c>
      <c r="AT44" s="2">
        <f t="shared" si="16"/>
        <v>12643.689999999999</v>
      </c>
      <c r="AU44" s="21">
        <v>200</v>
      </c>
      <c r="AV44" s="21"/>
      <c r="AW44" s="2">
        <v>1687.52</v>
      </c>
      <c r="AX44" s="2">
        <f t="shared" si="17"/>
        <v>1887.52</v>
      </c>
      <c r="AY44" s="2">
        <f t="shared" si="18"/>
        <v>1293.02</v>
      </c>
      <c r="AZ44" s="2">
        <v>0</v>
      </c>
      <c r="BA44" s="2">
        <v>0</v>
      </c>
      <c r="BB44" s="2">
        <v>3071.5</v>
      </c>
      <c r="BC44" s="2">
        <v>100</v>
      </c>
      <c r="BD44" s="2">
        <v>0</v>
      </c>
      <c r="BE44" s="2"/>
      <c r="BF44" s="8">
        <f t="shared" si="19"/>
        <v>3171.5</v>
      </c>
      <c r="BG44" s="22">
        <f t="shared" si="20"/>
        <v>23614.44</v>
      </c>
    </row>
    <row r="45" spans="1:59" s="23" customFormat="1" ht="23.1" customHeight="1" x14ac:dyDescent="0.35">
      <c r="A45" s="3"/>
      <c r="B45" s="28"/>
      <c r="C45" s="25" t="s">
        <v>40</v>
      </c>
      <c r="D45" s="2"/>
      <c r="E45" s="2"/>
      <c r="F45" s="2"/>
      <c r="G45" s="2">
        <f t="shared" si="0"/>
        <v>0</v>
      </c>
      <c r="H45" s="418">
        <f t="shared" si="1"/>
        <v>0</v>
      </c>
      <c r="I45" s="111">
        <f t="shared" si="2"/>
        <v>0</v>
      </c>
      <c r="J45" s="6"/>
      <c r="K45" s="6"/>
      <c r="L45" s="6"/>
      <c r="M45" s="2">
        <f t="shared" si="3"/>
        <v>0</v>
      </c>
      <c r="N45" s="7" t="s">
        <v>1</v>
      </c>
      <c r="O45" s="2">
        <f t="shared" si="4"/>
        <v>0</v>
      </c>
      <c r="P45" s="2">
        <f t="shared" si="5"/>
        <v>0</v>
      </c>
      <c r="Q45" s="2">
        <f t="shared" si="6"/>
        <v>0</v>
      </c>
      <c r="R45" s="8">
        <f t="shared" si="7"/>
        <v>0</v>
      </c>
      <c r="S45" s="9"/>
      <c r="T45" s="10">
        <f t="shared" si="9"/>
        <v>0</v>
      </c>
      <c r="U45" s="11">
        <f t="shared" si="10"/>
        <v>0</v>
      </c>
      <c r="V45" s="12"/>
      <c r="W45" s="12"/>
      <c r="X45" s="13"/>
      <c r="Y45" s="3"/>
      <c r="Z45" s="14">
        <f t="shared" si="11"/>
        <v>0</v>
      </c>
      <c r="AA45" s="6"/>
      <c r="AB45" s="16"/>
      <c r="AC45" s="2">
        <f t="shared" si="12"/>
        <v>0</v>
      </c>
      <c r="AD45" s="27"/>
      <c r="AE45" s="18">
        <f t="shared" si="13"/>
        <v>0</v>
      </c>
      <c r="AF45" s="19">
        <f t="shared" si="14"/>
        <v>0</v>
      </c>
      <c r="AG45" s="3"/>
      <c r="AH45" s="28"/>
      <c r="AI45" s="25" t="s">
        <v>40</v>
      </c>
      <c r="AJ45" s="7" t="s">
        <v>1</v>
      </c>
      <c r="AK45" s="15">
        <f t="shared" si="15"/>
        <v>0</v>
      </c>
      <c r="AL45" s="2"/>
      <c r="AM45" s="2"/>
      <c r="AN45" s="2"/>
      <c r="AO45" s="2"/>
      <c r="AP45" s="2"/>
      <c r="AQ45" s="2"/>
      <c r="AR45" s="2"/>
      <c r="AS45" s="2"/>
      <c r="AT45" s="2">
        <f t="shared" si="16"/>
        <v>0</v>
      </c>
      <c r="AU45" s="6"/>
      <c r="AV45" s="6"/>
      <c r="AW45" s="6"/>
      <c r="AX45" s="2">
        <f t="shared" si="17"/>
        <v>0</v>
      </c>
      <c r="AY45" s="2">
        <f t="shared" si="18"/>
        <v>0</v>
      </c>
      <c r="AZ45" s="6"/>
      <c r="BA45" s="6"/>
      <c r="BB45" s="2"/>
      <c r="BC45" s="2"/>
      <c r="BD45" s="6"/>
      <c r="BE45" s="6"/>
      <c r="BF45" s="8">
        <f t="shared" si="19"/>
        <v>0</v>
      </c>
      <c r="BG45" s="22"/>
    </row>
    <row r="46" spans="1:59" s="23" customFormat="1" ht="23.1" customHeight="1" x14ac:dyDescent="0.35">
      <c r="A46" s="3">
        <v>18</v>
      </c>
      <c r="B46" s="28" t="s">
        <v>133</v>
      </c>
      <c r="C46" s="25" t="s">
        <v>153</v>
      </c>
      <c r="D46" s="2">
        <v>23176</v>
      </c>
      <c r="E46" s="2">
        <v>1205</v>
      </c>
      <c r="F46" s="2"/>
      <c r="G46" s="2">
        <f t="shared" si="0"/>
        <v>24381</v>
      </c>
      <c r="H46" s="418">
        <f t="shared" si="1"/>
        <v>24381</v>
      </c>
      <c r="I46" s="111">
        <f t="shared" si="2"/>
        <v>0</v>
      </c>
      <c r="J46" s="6">
        <v>0</v>
      </c>
      <c r="K46" s="6">
        <v>0</v>
      </c>
      <c r="L46" s="6">
        <v>0</v>
      </c>
      <c r="M46" s="2">
        <f t="shared" si="3"/>
        <v>24381</v>
      </c>
      <c r="N46" s="7">
        <v>114.86</v>
      </c>
      <c r="O46" s="2">
        <f t="shared" si="4"/>
        <v>2194.29</v>
      </c>
      <c r="P46" s="2">
        <f t="shared" si="5"/>
        <v>200</v>
      </c>
      <c r="Q46" s="2">
        <f t="shared" si="6"/>
        <v>609.52</v>
      </c>
      <c r="R46" s="8">
        <f t="shared" si="7"/>
        <v>213.28</v>
      </c>
      <c r="S46" s="9">
        <f t="shared" si="8"/>
        <v>3331.95</v>
      </c>
      <c r="T46" s="10">
        <f t="shared" si="9"/>
        <v>10525</v>
      </c>
      <c r="U46" s="11">
        <f t="shared" si="10"/>
        <v>10524.05</v>
      </c>
      <c r="V46" s="12"/>
      <c r="W46" s="12"/>
      <c r="X46" s="13"/>
      <c r="Y46" s="3">
        <v>18</v>
      </c>
      <c r="Z46" s="14">
        <f t="shared" si="11"/>
        <v>2925.72</v>
      </c>
      <c r="AA46" s="117"/>
      <c r="AB46" s="2">
        <v>100</v>
      </c>
      <c r="AC46" s="2">
        <f t="shared" si="12"/>
        <v>609.53</v>
      </c>
      <c r="AD46" s="17">
        <v>200</v>
      </c>
      <c r="AE46" s="18">
        <f t="shared" si="13"/>
        <v>21049.05</v>
      </c>
      <c r="AF46" s="19">
        <f t="shared" si="14"/>
        <v>10524.525</v>
      </c>
      <c r="AG46" s="3">
        <v>18</v>
      </c>
      <c r="AH46" s="28" t="s">
        <v>133</v>
      </c>
      <c r="AI46" s="25" t="s">
        <v>153</v>
      </c>
      <c r="AJ46" s="7">
        <v>114.86</v>
      </c>
      <c r="AK46" s="15">
        <f t="shared" si="15"/>
        <v>2194.29</v>
      </c>
      <c r="AL46" s="2"/>
      <c r="AM46" s="2"/>
      <c r="AN46" s="2"/>
      <c r="AO46" s="2"/>
      <c r="AP46" s="2"/>
      <c r="AQ46" s="2"/>
      <c r="AR46" s="2"/>
      <c r="AS46" s="2"/>
      <c r="AT46" s="2">
        <f t="shared" si="16"/>
        <v>2194.29</v>
      </c>
      <c r="AU46" s="6">
        <v>200</v>
      </c>
      <c r="AV46" s="6"/>
      <c r="AW46" s="6"/>
      <c r="AX46" s="2">
        <f t="shared" si="17"/>
        <v>200</v>
      </c>
      <c r="AY46" s="2">
        <f t="shared" si="18"/>
        <v>609.52</v>
      </c>
      <c r="AZ46" s="6"/>
      <c r="BA46" s="6"/>
      <c r="BB46" s="2"/>
      <c r="BC46" s="2">
        <v>213.28</v>
      </c>
      <c r="BD46" s="6"/>
      <c r="BE46" s="6"/>
      <c r="BF46" s="8">
        <f t="shared" si="19"/>
        <v>213.28</v>
      </c>
      <c r="BG46" s="22">
        <f t="shared" si="20"/>
        <v>3331.9500000000003</v>
      </c>
    </row>
    <row r="47" spans="1:59" s="23" customFormat="1" ht="23.1" customHeight="1" x14ac:dyDescent="0.35">
      <c r="A47" s="30"/>
      <c r="B47" s="28"/>
      <c r="C47" s="25" t="s">
        <v>158</v>
      </c>
      <c r="D47" s="2"/>
      <c r="E47" s="2"/>
      <c r="F47" s="2"/>
      <c r="G47" s="2">
        <f t="shared" si="0"/>
        <v>0</v>
      </c>
      <c r="H47" s="418">
        <f t="shared" si="1"/>
        <v>0</v>
      </c>
      <c r="I47" s="111">
        <f t="shared" si="2"/>
        <v>0</v>
      </c>
      <c r="J47" s="6"/>
      <c r="K47" s="6"/>
      <c r="L47" s="6"/>
      <c r="M47" s="2">
        <f t="shared" si="3"/>
        <v>0</v>
      </c>
      <c r="N47" s="7"/>
      <c r="O47" s="2">
        <f t="shared" si="4"/>
        <v>0</v>
      </c>
      <c r="P47" s="2">
        <f t="shared" si="5"/>
        <v>0</v>
      </c>
      <c r="Q47" s="2">
        <f t="shared" si="6"/>
        <v>0</v>
      </c>
      <c r="R47" s="8">
        <f t="shared" si="7"/>
        <v>0</v>
      </c>
      <c r="S47" s="9">
        <f t="shared" si="8"/>
        <v>0</v>
      </c>
      <c r="T47" s="10">
        <f t="shared" si="9"/>
        <v>0</v>
      </c>
      <c r="U47" s="11">
        <f t="shared" si="10"/>
        <v>0</v>
      </c>
      <c r="V47" s="12"/>
      <c r="W47" s="12"/>
      <c r="X47" s="13"/>
      <c r="Y47" s="30"/>
      <c r="Z47" s="14">
        <f t="shared" si="11"/>
        <v>0</v>
      </c>
      <c r="AA47" s="117"/>
      <c r="AB47" s="2">
        <f>H47*1%</f>
        <v>0</v>
      </c>
      <c r="AC47" s="2">
        <f t="shared" si="12"/>
        <v>0</v>
      </c>
      <c r="AD47" s="27"/>
      <c r="AE47" s="18">
        <f t="shared" si="13"/>
        <v>0</v>
      </c>
      <c r="AF47" s="19">
        <f t="shared" si="14"/>
        <v>0</v>
      </c>
      <c r="AG47" s="30"/>
      <c r="AH47" s="28"/>
      <c r="AI47" s="25" t="s">
        <v>158</v>
      </c>
      <c r="AJ47" s="7"/>
      <c r="AK47" s="15">
        <f t="shared" si="15"/>
        <v>0</v>
      </c>
      <c r="AL47" s="2"/>
      <c r="AM47" s="2"/>
      <c r="AN47" s="2"/>
      <c r="AO47" s="2"/>
      <c r="AP47" s="2"/>
      <c r="AQ47" s="2"/>
      <c r="AR47" s="2"/>
      <c r="AS47" s="2"/>
      <c r="AT47" s="2">
        <f t="shared" si="16"/>
        <v>0</v>
      </c>
      <c r="AU47" s="6"/>
      <c r="AV47" s="6"/>
      <c r="AW47" s="6"/>
      <c r="AX47" s="2">
        <f t="shared" si="17"/>
        <v>0</v>
      </c>
      <c r="AY47" s="2">
        <f t="shared" si="18"/>
        <v>0</v>
      </c>
      <c r="AZ47" s="6"/>
      <c r="BA47" s="6"/>
      <c r="BB47" s="2"/>
      <c r="BC47" s="2"/>
      <c r="BD47" s="6"/>
      <c r="BE47" s="6"/>
      <c r="BF47" s="8">
        <f t="shared" si="19"/>
        <v>0</v>
      </c>
      <c r="BG47" s="22">
        <f t="shared" si="20"/>
        <v>0</v>
      </c>
    </row>
    <row r="48" spans="1:59" s="23" customFormat="1" ht="23.1" customHeight="1" x14ac:dyDescent="0.35">
      <c r="A48" s="3">
        <v>19</v>
      </c>
      <c r="B48" s="28" t="s">
        <v>134</v>
      </c>
      <c r="C48" s="25" t="s">
        <v>153</v>
      </c>
      <c r="D48" s="2">
        <v>19744</v>
      </c>
      <c r="E48" s="2">
        <v>790</v>
      </c>
      <c r="F48" s="2"/>
      <c r="G48" s="2">
        <f t="shared" si="0"/>
        <v>20534</v>
      </c>
      <c r="H48" s="418">
        <f t="shared" si="1"/>
        <v>20534</v>
      </c>
      <c r="I48" s="111">
        <f t="shared" si="2"/>
        <v>0</v>
      </c>
      <c r="J48" s="6">
        <v>0</v>
      </c>
      <c r="K48" s="6">
        <v>0</v>
      </c>
      <c r="L48" s="6">
        <v>0</v>
      </c>
      <c r="M48" s="2">
        <f t="shared" si="3"/>
        <v>20534</v>
      </c>
      <c r="N48" s="7"/>
      <c r="O48" s="2">
        <f t="shared" si="4"/>
        <v>1848.06</v>
      </c>
      <c r="P48" s="2">
        <f t="shared" si="5"/>
        <v>200</v>
      </c>
      <c r="Q48" s="2">
        <f t="shared" si="6"/>
        <v>513.35</v>
      </c>
      <c r="R48" s="8">
        <f t="shared" si="7"/>
        <v>200</v>
      </c>
      <c r="S48" s="9">
        <f t="shared" si="8"/>
        <v>2761.41</v>
      </c>
      <c r="T48" s="10">
        <f t="shared" si="9"/>
        <v>8886</v>
      </c>
      <c r="U48" s="11">
        <f t="shared" si="10"/>
        <v>8886.59</v>
      </c>
      <c r="V48" s="12"/>
      <c r="W48" s="12"/>
      <c r="X48" s="13"/>
      <c r="Y48" s="3">
        <v>19</v>
      </c>
      <c r="Z48" s="14">
        <f t="shared" si="11"/>
        <v>2464.08</v>
      </c>
      <c r="AA48" s="117"/>
      <c r="AB48" s="16">
        <v>100</v>
      </c>
      <c r="AC48" s="2">
        <f t="shared" si="12"/>
        <v>513.35</v>
      </c>
      <c r="AD48" s="17">
        <v>200</v>
      </c>
      <c r="AE48" s="18">
        <f t="shared" si="13"/>
        <v>17772.59</v>
      </c>
      <c r="AF48" s="19">
        <f t="shared" si="14"/>
        <v>8886.2950000000001</v>
      </c>
      <c r="AG48" s="3">
        <v>19</v>
      </c>
      <c r="AH48" s="28" t="s">
        <v>134</v>
      </c>
      <c r="AI48" s="25" t="s">
        <v>153</v>
      </c>
      <c r="AJ48" s="7"/>
      <c r="AK48" s="15">
        <f t="shared" si="15"/>
        <v>1848.06</v>
      </c>
      <c r="AL48" s="2"/>
      <c r="AM48" s="2"/>
      <c r="AN48" s="2"/>
      <c r="AO48" s="2"/>
      <c r="AP48" s="2"/>
      <c r="AQ48" s="2"/>
      <c r="AR48" s="2"/>
      <c r="AS48" s="2"/>
      <c r="AT48" s="2">
        <f t="shared" si="16"/>
        <v>1848.06</v>
      </c>
      <c r="AU48" s="6">
        <v>200</v>
      </c>
      <c r="AV48" s="6"/>
      <c r="AW48" s="6"/>
      <c r="AX48" s="2">
        <f t="shared" si="17"/>
        <v>200</v>
      </c>
      <c r="AY48" s="2">
        <f t="shared" si="18"/>
        <v>513.35</v>
      </c>
      <c r="AZ48" s="6"/>
      <c r="BA48" s="6"/>
      <c r="BB48" s="2">
        <v>100</v>
      </c>
      <c r="BC48" s="2">
        <v>100</v>
      </c>
      <c r="BD48" s="6"/>
      <c r="BE48" s="6"/>
      <c r="BF48" s="8">
        <f t="shared" si="19"/>
        <v>200</v>
      </c>
      <c r="BG48" s="22">
        <f t="shared" si="20"/>
        <v>2761.41</v>
      </c>
    </row>
    <row r="49" spans="1:59" s="23" customFormat="1" ht="23.1" customHeight="1" x14ac:dyDescent="0.35">
      <c r="A49" s="3"/>
      <c r="B49" s="28"/>
      <c r="C49" s="25" t="s">
        <v>159</v>
      </c>
      <c r="D49" s="2"/>
      <c r="E49" s="2"/>
      <c r="F49" s="2"/>
      <c r="G49" s="2">
        <f t="shared" si="0"/>
        <v>0</v>
      </c>
      <c r="H49" s="418">
        <f t="shared" si="1"/>
        <v>0</v>
      </c>
      <c r="I49" s="111">
        <f t="shared" si="2"/>
        <v>0</v>
      </c>
      <c r="J49" s="6"/>
      <c r="K49" s="6"/>
      <c r="L49" s="6"/>
      <c r="M49" s="2">
        <f t="shared" si="3"/>
        <v>0</v>
      </c>
      <c r="N49" s="7"/>
      <c r="O49" s="2">
        <f t="shared" si="4"/>
        <v>0</v>
      </c>
      <c r="P49" s="2">
        <f t="shared" si="5"/>
        <v>0</v>
      </c>
      <c r="Q49" s="2">
        <f t="shared" si="6"/>
        <v>0</v>
      </c>
      <c r="R49" s="8">
        <f t="shared" si="7"/>
        <v>0</v>
      </c>
      <c r="S49" s="9">
        <f t="shared" si="8"/>
        <v>0</v>
      </c>
      <c r="T49" s="10">
        <f t="shared" si="9"/>
        <v>0</v>
      </c>
      <c r="U49" s="11">
        <f t="shared" si="10"/>
        <v>0</v>
      </c>
      <c r="V49" s="12"/>
      <c r="W49" s="12"/>
      <c r="X49" s="13"/>
      <c r="Y49" s="3"/>
      <c r="Z49" s="14">
        <f t="shared" si="11"/>
        <v>0</v>
      </c>
      <c r="AA49" s="117"/>
      <c r="AB49" s="33"/>
      <c r="AC49" s="2">
        <f t="shared" si="12"/>
        <v>0</v>
      </c>
      <c r="AD49" s="27"/>
      <c r="AE49" s="18">
        <f t="shared" si="13"/>
        <v>0</v>
      </c>
      <c r="AF49" s="19">
        <f t="shared" si="14"/>
        <v>0</v>
      </c>
      <c r="AG49" s="3"/>
      <c r="AH49" s="28"/>
      <c r="AI49" s="25" t="s">
        <v>159</v>
      </c>
      <c r="AJ49" s="7"/>
      <c r="AK49" s="15">
        <f t="shared" si="15"/>
        <v>0</v>
      </c>
      <c r="AL49" s="2"/>
      <c r="AM49" s="2"/>
      <c r="AN49" s="2"/>
      <c r="AO49" s="2"/>
      <c r="AP49" s="2"/>
      <c r="AQ49" s="2"/>
      <c r="AR49" s="2"/>
      <c r="AS49" s="2"/>
      <c r="AT49" s="2">
        <f t="shared" si="16"/>
        <v>0</v>
      </c>
      <c r="AU49" s="6"/>
      <c r="AV49" s="6"/>
      <c r="AW49" s="6"/>
      <c r="AX49" s="2">
        <f t="shared" si="17"/>
        <v>0</v>
      </c>
      <c r="AY49" s="2">
        <f t="shared" si="18"/>
        <v>0</v>
      </c>
      <c r="AZ49" s="6"/>
      <c r="BA49" s="6"/>
      <c r="BB49" s="2"/>
      <c r="BC49" s="2"/>
      <c r="BD49" s="6"/>
      <c r="BE49" s="6"/>
      <c r="BF49" s="8">
        <f t="shared" si="19"/>
        <v>0</v>
      </c>
      <c r="BG49" s="22">
        <f t="shared" si="20"/>
        <v>0</v>
      </c>
    </row>
    <row r="50" spans="1:59" s="23" customFormat="1" ht="23.1" customHeight="1" x14ac:dyDescent="0.35">
      <c r="A50" s="3">
        <v>20</v>
      </c>
      <c r="B50" s="28" t="s">
        <v>135</v>
      </c>
      <c r="C50" s="25" t="s">
        <v>153</v>
      </c>
      <c r="D50" s="2">
        <v>17553</v>
      </c>
      <c r="E50" s="2">
        <v>702</v>
      </c>
      <c r="F50" s="2"/>
      <c r="G50" s="2">
        <f t="shared" si="0"/>
        <v>18255</v>
      </c>
      <c r="H50" s="418">
        <f t="shared" si="1"/>
        <v>18255</v>
      </c>
      <c r="I50" s="111">
        <f t="shared" si="2"/>
        <v>0</v>
      </c>
      <c r="J50" s="6">
        <v>0</v>
      </c>
      <c r="K50" s="6">
        <v>0</v>
      </c>
      <c r="L50" s="6">
        <v>0</v>
      </c>
      <c r="M50" s="2">
        <f t="shared" si="3"/>
        <v>18255</v>
      </c>
      <c r="N50" s="7"/>
      <c r="O50" s="2">
        <f t="shared" si="4"/>
        <v>1642.95</v>
      </c>
      <c r="P50" s="2">
        <f t="shared" si="5"/>
        <v>200</v>
      </c>
      <c r="Q50" s="2">
        <f t="shared" si="6"/>
        <v>456.37</v>
      </c>
      <c r="R50" s="8">
        <f t="shared" si="7"/>
        <v>213.28</v>
      </c>
      <c r="S50" s="9">
        <f t="shared" si="8"/>
        <v>2512.6</v>
      </c>
      <c r="T50" s="10">
        <f t="shared" si="9"/>
        <v>7871</v>
      </c>
      <c r="U50" s="11">
        <f t="shared" si="10"/>
        <v>7871.4</v>
      </c>
      <c r="V50" s="12"/>
      <c r="W50" s="12"/>
      <c r="X50" s="13"/>
      <c r="Y50" s="3">
        <v>20</v>
      </c>
      <c r="Z50" s="14">
        <f t="shared" si="11"/>
        <v>2190.6</v>
      </c>
      <c r="AA50" s="117"/>
      <c r="AB50" s="16">
        <v>100</v>
      </c>
      <c r="AC50" s="2">
        <f t="shared" si="12"/>
        <v>456.38</v>
      </c>
      <c r="AD50" s="17">
        <v>200</v>
      </c>
      <c r="AE50" s="18">
        <f t="shared" si="13"/>
        <v>15742.4</v>
      </c>
      <c r="AF50" s="19">
        <f t="shared" si="14"/>
        <v>7871.2</v>
      </c>
      <c r="AG50" s="3">
        <v>20</v>
      </c>
      <c r="AH50" s="28" t="s">
        <v>135</v>
      </c>
      <c r="AI50" s="25" t="s">
        <v>153</v>
      </c>
      <c r="AJ50" s="7"/>
      <c r="AK50" s="15">
        <f t="shared" si="15"/>
        <v>1642.95</v>
      </c>
      <c r="AL50" s="2"/>
      <c r="AM50" s="2"/>
      <c r="AN50" s="2"/>
      <c r="AO50" s="2"/>
      <c r="AP50" s="2"/>
      <c r="AQ50" s="2"/>
      <c r="AR50" s="2"/>
      <c r="AS50" s="2"/>
      <c r="AT50" s="2">
        <f t="shared" si="16"/>
        <v>1642.95</v>
      </c>
      <c r="AU50" s="6">
        <v>200</v>
      </c>
      <c r="AV50" s="6"/>
      <c r="AW50" s="6"/>
      <c r="AX50" s="2">
        <f t="shared" si="17"/>
        <v>200</v>
      </c>
      <c r="AY50" s="2">
        <f t="shared" si="18"/>
        <v>456.37</v>
      </c>
      <c r="AZ50" s="6"/>
      <c r="BA50" s="6"/>
      <c r="BB50" s="2"/>
      <c r="BC50" s="2">
        <v>213.28</v>
      </c>
      <c r="BD50" s="6"/>
      <c r="BE50" s="6"/>
      <c r="BF50" s="8">
        <f t="shared" si="19"/>
        <v>213.28</v>
      </c>
      <c r="BG50" s="22">
        <f t="shared" si="20"/>
        <v>2512.6000000000004</v>
      </c>
    </row>
    <row r="51" spans="1:59" s="23" customFormat="1" ht="23.1" customHeight="1" x14ac:dyDescent="0.35">
      <c r="A51" s="3"/>
      <c r="B51" s="28"/>
      <c r="C51" s="25" t="s">
        <v>154</v>
      </c>
      <c r="D51" s="2"/>
      <c r="E51" s="2"/>
      <c r="F51" s="2"/>
      <c r="G51" s="2">
        <f t="shared" si="0"/>
        <v>0</v>
      </c>
      <c r="H51" s="418">
        <f t="shared" si="1"/>
        <v>0</v>
      </c>
      <c r="I51" s="111">
        <f t="shared" si="2"/>
        <v>0</v>
      </c>
      <c r="J51" s="6"/>
      <c r="K51" s="6"/>
      <c r="L51" s="6"/>
      <c r="M51" s="2">
        <f t="shared" si="3"/>
        <v>0</v>
      </c>
      <c r="N51" s="7"/>
      <c r="O51" s="2">
        <f t="shared" si="4"/>
        <v>0</v>
      </c>
      <c r="P51" s="2">
        <f t="shared" si="5"/>
        <v>0</v>
      </c>
      <c r="Q51" s="2">
        <f t="shared" si="6"/>
        <v>0</v>
      </c>
      <c r="R51" s="8">
        <f t="shared" si="7"/>
        <v>0</v>
      </c>
      <c r="S51" s="9">
        <f t="shared" si="8"/>
        <v>0</v>
      </c>
      <c r="T51" s="10">
        <f t="shared" si="9"/>
        <v>0</v>
      </c>
      <c r="U51" s="11">
        <f t="shared" si="10"/>
        <v>0</v>
      </c>
      <c r="V51" s="12"/>
      <c r="W51" s="12"/>
      <c r="X51" s="13"/>
      <c r="Y51" s="3"/>
      <c r="Z51" s="14">
        <f t="shared" si="11"/>
        <v>0</v>
      </c>
      <c r="AA51" s="117"/>
      <c r="AB51" s="16"/>
      <c r="AC51" s="2">
        <f t="shared" si="12"/>
        <v>0</v>
      </c>
      <c r="AD51" s="27"/>
      <c r="AE51" s="18">
        <f t="shared" si="13"/>
        <v>0</v>
      </c>
      <c r="AF51" s="19">
        <f t="shared" si="14"/>
        <v>0</v>
      </c>
      <c r="AG51" s="3"/>
      <c r="AH51" s="28"/>
      <c r="AI51" s="25" t="s">
        <v>154</v>
      </c>
      <c r="AJ51" s="7"/>
      <c r="AK51" s="15">
        <f t="shared" si="15"/>
        <v>0</v>
      </c>
      <c r="AL51" s="2"/>
      <c r="AM51" s="2"/>
      <c r="AN51" s="2"/>
      <c r="AO51" s="2"/>
      <c r="AP51" s="2"/>
      <c r="AQ51" s="2"/>
      <c r="AR51" s="2"/>
      <c r="AS51" s="2"/>
      <c r="AT51" s="2">
        <f t="shared" si="16"/>
        <v>0</v>
      </c>
      <c r="AU51" s="6"/>
      <c r="AV51" s="6"/>
      <c r="AW51" s="6"/>
      <c r="AX51" s="2">
        <f t="shared" si="17"/>
        <v>0</v>
      </c>
      <c r="AY51" s="2">
        <f t="shared" si="18"/>
        <v>0</v>
      </c>
      <c r="AZ51" s="6"/>
      <c r="BA51" s="6"/>
      <c r="BB51" s="2"/>
      <c r="BC51" s="2"/>
      <c r="BD51" s="6"/>
      <c r="BE51" s="6"/>
      <c r="BF51" s="8">
        <f t="shared" si="19"/>
        <v>0</v>
      </c>
      <c r="BG51" s="22">
        <f t="shared" si="20"/>
        <v>0</v>
      </c>
    </row>
    <row r="52" spans="1:59" s="23" customFormat="1" ht="23.1" customHeight="1" x14ac:dyDescent="0.35">
      <c r="A52" s="3">
        <v>21</v>
      </c>
      <c r="B52" s="28" t="s">
        <v>83</v>
      </c>
      <c r="C52" s="25" t="s">
        <v>84</v>
      </c>
      <c r="D52" s="2">
        <v>36619</v>
      </c>
      <c r="E52" s="2">
        <v>1794</v>
      </c>
      <c r="F52" s="2">
        <v>0</v>
      </c>
      <c r="G52" s="2">
        <f t="shared" si="0"/>
        <v>38413</v>
      </c>
      <c r="H52" s="418">
        <f t="shared" si="1"/>
        <v>38413</v>
      </c>
      <c r="I52" s="111">
        <f t="shared" si="2"/>
        <v>0</v>
      </c>
      <c r="J52" s="6">
        <v>0</v>
      </c>
      <c r="K52" s="6">
        <v>0</v>
      </c>
      <c r="L52" s="6">
        <v>0</v>
      </c>
      <c r="M52" s="2">
        <f t="shared" si="3"/>
        <v>38413</v>
      </c>
      <c r="N52" s="7">
        <v>2025.85</v>
      </c>
      <c r="O52" s="2">
        <f t="shared" si="4"/>
        <v>19951.7</v>
      </c>
      <c r="P52" s="2">
        <f t="shared" si="5"/>
        <v>200</v>
      </c>
      <c r="Q52" s="2">
        <f t="shared" si="6"/>
        <v>960.32</v>
      </c>
      <c r="R52" s="8">
        <f t="shared" si="7"/>
        <v>200</v>
      </c>
      <c r="S52" s="9">
        <f t="shared" si="8"/>
        <v>23337.87</v>
      </c>
      <c r="T52" s="10">
        <f t="shared" si="9"/>
        <v>7538</v>
      </c>
      <c r="U52" s="11">
        <f t="shared" si="10"/>
        <v>7537.130000000001</v>
      </c>
      <c r="V52" s="12"/>
      <c r="W52" s="12"/>
      <c r="X52" s="13">
        <f t="shared" ref="X52" si="31">ROUND(T52+U52,2)</f>
        <v>15075.13</v>
      </c>
      <c r="Y52" s="3">
        <v>21</v>
      </c>
      <c r="Z52" s="14">
        <f t="shared" si="11"/>
        <v>4609.5599999999995</v>
      </c>
      <c r="AA52" s="15">
        <v>0</v>
      </c>
      <c r="AB52" s="16">
        <v>100</v>
      </c>
      <c r="AC52" s="2">
        <f t="shared" si="12"/>
        <v>960.33</v>
      </c>
      <c r="AD52" s="17">
        <v>200</v>
      </c>
      <c r="AE52" s="18">
        <f t="shared" si="13"/>
        <v>15075.130000000001</v>
      </c>
      <c r="AF52" s="19">
        <f t="shared" si="14"/>
        <v>7537.5650000000005</v>
      </c>
      <c r="AG52" s="3">
        <v>21</v>
      </c>
      <c r="AH52" s="28" t="s">
        <v>83</v>
      </c>
      <c r="AI52" s="25" t="s">
        <v>84</v>
      </c>
      <c r="AJ52" s="7">
        <v>2025.85</v>
      </c>
      <c r="AK52" s="15">
        <f t="shared" si="15"/>
        <v>3457.17</v>
      </c>
      <c r="AL52" s="2">
        <v>0</v>
      </c>
      <c r="AM52" s="2">
        <v>500</v>
      </c>
      <c r="AN52" s="2">
        <v>9634.44</v>
      </c>
      <c r="AO52" s="2">
        <v>0</v>
      </c>
      <c r="AP52" s="2">
        <v>0</v>
      </c>
      <c r="AQ52" s="2">
        <v>5048.97</v>
      </c>
      <c r="AR52" s="2"/>
      <c r="AS52" s="2">
        <v>1311.12</v>
      </c>
      <c r="AT52" s="2">
        <f t="shared" si="16"/>
        <v>19951.7</v>
      </c>
      <c r="AU52" s="21">
        <v>200</v>
      </c>
      <c r="AV52" s="21"/>
      <c r="AW52" s="2">
        <v>0</v>
      </c>
      <c r="AX52" s="2">
        <f t="shared" si="17"/>
        <v>200</v>
      </c>
      <c r="AY52" s="2">
        <f t="shared" si="18"/>
        <v>960.32</v>
      </c>
      <c r="AZ52" s="2">
        <v>0</v>
      </c>
      <c r="BA52" s="2">
        <v>0</v>
      </c>
      <c r="BB52" s="16">
        <v>100</v>
      </c>
      <c r="BC52" s="2">
        <v>100</v>
      </c>
      <c r="BD52" s="2">
        <v>0</v>
      </c>
      <c r="BE52" s="2">
        <v>0</v>
      </c>
      <c r="BF52" s="8">
        <f t="shared" si="19"/>
        <v>200</v>
      </c>
      <c r="BG52" s="22">
        <f t="shared" si="20"/>
        <v>23337.87</v>
      </c>
    </row>
    <row r="53" spans="1:59" s="29" customFormat="1" ht="23.1" customHeight="1" x14ac:dyDescent="0.35">
      <c r="A53" s="30"/>
      <c r="B53" s="28"/>
      <c r="C53" s="25" t="s">
        <v>85</v>
      </c>
      <c r="D53" s="2"/>
      <c r="E53" s="2"/>
      <c r="F53" s="2"/>
      <c r="G53" s="2">
        <f t="shared" si="0"/>
        <v>0</v>
      </c>
      <c r="H53" s="418">
        <f t="shared" si="1"/>
        <v>0</v>
      </c>
      <c r="I53" s="111">
        <f t="shared" si="2"/>
        <v>0</v>
      </c>
      <c r="J53" s="6"/>
      <c r="K53" s="6"/>
      <c r="L53" s="6"/>
      <c r="M53" s="2">
        <f t="shared" si="3"/>
        <v>0</v>
      </c>
      <c r="N53" s="7"/>
      <c r="O53" s="2">
        <f t="shared" si="4"/>
        <v>0</v>
      </c>
      <c r="P53" s="2">
        <f t="shared" si="5"/>
        <v>0</v>
      </c>
      <c r="Q53" s="2">
        <f t="shared" si="6"/>
        <v>0</v>
      </c>
      <c r="R53" s="8">
        <f t="shared" si="7"/>
        <v>0</v>
      </c>
      <c r="S53" s="9">
        <f t="shared" si="8"/>
        <v>0</v>
      </c>
      <c r="T53" s="10">
        <f t="shared" si="9"/>
        <v>0</v>
      </c>
      <c r="U53" s="11">
        <f t="shared" si="10"/>
        <v>0</v>
      </c>
      <c r="V53" s="12"/>
      <c r="W53" s="12"/>
      <c r="X53" s="13"/>
      <c r="Y53" s="30"/>
      <c r="Z53" s="14">
        <f t="shared" si="11"/>
        <v>0</v>
      </c>
      <c r="AA53" s="2"/>
      <c r="AB53" s="16"/>
      <c r="AC53" s="2">
        <f t="shared" si="12"/>
        <v>0</v>
      </c>
      <c r="AD53" s="27"/>
      <c r="AE53" s="18">
        <f t="shared" si="13"/>
        <v>0</v>
      </c>
      <c r="AF53" s="19">
        <f t="shared" si="14"/>
        <v>0</v>
      </c>
      <c r="AG53" s="30"/>
      <c r="AH53" s="28"/>
      <c r="AI53" s="25" t="s">
        <v>85</v>
      </c>
      <c r="AJ53" s="7"/>
      <c r="AK53" s="15">
        <f t="shared" si="15"/>
        <v>0</v>
      </c>
      <c r="AL53" s="2"/>
      <c r="AM53" s="2"/>
      <c r="AN53" s="2"/>
      <c r="AO53" s="2"/>
      <c r="AP53" s="2"/>
      <c r="AQ53" s="2"/>
      <c r="AR53" s="2"/>
      <c r="AS53" s="2"/>
      <c r="AT53" s="2">
        <f t="shared" si="16"/>
        <v>0</v>
      </c>
      <c r="AU53" s="21"/>
      <c r="AV53" s="21"/>
      <c r="AW53" s="2"/>
      <c r="AX53" s="2">
        <f t="shared" si="17"/>
        <v>0</v>
      </c>
      <c r="AY53" s="2">
        <f t="shared" si="18"/>
        <v>0</v>
      </c>
      <c r="AZ53" s="2"/>
      <c r="BA53" s="2"/>
      <c r="BB53" s="2"/>
      <c r="BC53" s="2"/>
      <c r="BD53" s="2"/>
      <c r="BE53" s="2"/>
      <c r="BF53" s="8">
        <f t="shared" si="19"/>
        <v>0</v>
      </c>
      <c r="BG53" s="22">
        <f t="shared" si="20"/>
        <v>0</v>
      </c>
    </row>
    <row r="54" spans="1:59" s="23" customFormat="1" ht="23.1" customHeight="1" x14ac:dyDescent="0.35">
      <c r="A54" s="3">
        <v>22</v>
      </c>
      <c r="B54" s="4" t="s">
        <v>41</v>
      </c>
      <c r="C54" s="5" t="s">
        <v>42</v>
      </c>
      <c r="D54" s="2">
        <v>93043</v>
      </c>
      <c r="E54" s="2">
        <v>4187</v>
      </c>
      <c r="F54" s="2">
        <v>0</v>
      </c>
      <c r="G54" s="2">
        <f t="shared" si="0"/>
        <v>97230</v>
      </c>
      <c r="H54" s="418">
        <f t="shared" si="1"/>
        <v>97230</v>
      </c>
      <c r="I54" s="111">
        <f t="shared" si="2"/>
        <v>7351.06</v>
      </c>
      <c r="J54" s="6">
        <v>2</v>
      </c>
      <c r="K54" s="6">
        <v>2</v>
      </c>
      <c r="L54" s="6">
        <v>45</v>
      </c>
      <c r="M54" s="2">
        <f t="shared" si="3"/>
        <v>89878.94</v>
      </c>
      <c r="N54" s="7">
        <v>15746.08</v>
      </c>
      <c r="O54" s="2">
        <f t="shared" si="4"/>
        <v>19986.620000000003</v>
      </c>
      <c r="P54" s="2">
        <f t="shared" si="5"/>
        <v>200</v>
      </c>
      <c r="Q54" s="2">
        <f t="shared" si="6"/>
        <v>2430.75</v>
      </c>
      <c r="R54" s="8">
        <f t="shared" si="7"/>
        <v>100</v>
      </c>
      <c r="S54" s="9">
        <f t="shared" si="8"/>
        <v>38463.449999999997</v>
      </c>
      <c r="T54" s="10">
        <f t="shared" si="9"/>
        <v>25708</v>
      </c>
      <c r="U54" s="11">
        <f t="shared" si="10"/>
        <v>25707.490000000005</v>
      </c>
      <c r="V54" s="12"/>
      <c r="W54" s="12"/>
      <c r="X54" s="13">
        <f t="shared" ref="X54" si="32">ROUND(T54+U54,2)</f>
        <v>51415.49</v>
      </c>
      <c r="Y54" s="3">
        <v>22</v>
      </c>
      <c r="Z54" s="14">
        <f t="shared" si="11"/>
        <v>11667.6</v>
      </c>
      <c r="AA54" s="15">
        <v>0</v>
      </c>
      <c r="AB54" s="2">
        <v>100</v>
      </c>
      <c r="AC54" s="2">
        <f t="shared" si="12"/>
        <v>2430.75</v>
      </c>
      <c r="AD54" s="17">
        <v>200</v>
      </c>
      <c r="AE54" s="18">
        <f t="shared" si="13"/>
        <v>51415.490000000005</v>
      </c>
      <c r="AF54" s="19">
        <f t="shared" si="14"/>
        <v>25707.745000000003</v>
      </c>
      <c r="AG54" s="3">
        <v>22</v>
      </c>
      <c r="AH54" s="4" t="s">
        <v>41</v>
      </c>
      <c r="AI54" s="5" t="s">
        <v>42</v>
      </c>
      <c r="AJ54" s="7">
        <v>15746.08</v>
      </c>
      <c r="AK54" s="15">
        <f t="shared" si="15"/>
        <v>8750.6999999999989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8902.59</v>
      </c>
      <c r="AR54" s="2">
        <v>2333.33</v>
      </c>
      <c r="AS54" s="2">
        <v>0</v>
      </c>
      <c r="AT54" s="2">
        <f t="shared" si="16"/>
        <v>19986.620000000003</v>
      </c>
      <c r="AU54" s="21">
        <v>200</v>
      </c>
      <c r="AV54" s="21"/>
      <c r="AW54" s="2">
        <v>0</v>
      </c>
      <c r="AX54" s="2">
        <f t="shared" si="17"/>
        <v>200</v>
      </c>
      <c r="AY54" s="2">
        <f t="shared" si="18"/>
        <v>2430.75</v>
      </c>
      <c r="AZ54" s="2"/>
      <c r="BA54" s="35"/>
      <c r="BB54" s="2">
        <v>0</v>
      </c>
      <c r="BC54" s="2">
        <v>100</v>
      </c>
      <c r="BD54" s="2">
        <v>0</v>
      </c>
      <c r="BE54" s="2">
        <v>0</v>
      </c>
      <c r="BF54" s="8">
        <f t="shared" si="19"/>
        <v>100</v>
      </c>
      <c r="BG54" s="22">
        <f t="shared" si="20"/>
        <v>38463.450000000004</v>
      </c>
    </row>
    <row r="55" spans="1:59" s="23" customFormat="1" ht="23.1" customHeight="1" x14ac:dyDescent="0.35">
      <c r="A55" s="3"/>
      <c r="B55" s="28"/>
      <c r="C55" s="25" t="s">
        <v>43</v>
      </c>
      <c r="D55" s="2"/>
      <c r="E55" s="2"/>
      <c r="F55" s="2"/>
      <c r="G55" s="2">
        <f t="shared" si="0"/>
        <v>0</v>
      </c>
      <c r="H55" s="418">
        <f t="shared" si="1"/>
        <v>0</v>
      </c>
      <c r="I55" s="111">
        <f t="shared" si="2"/>
        <v>0</v>
      </c>
      <c r="J55" s="6"/>
      <c r="K55" s="6"/>
      <c r="L55" s="6"/>
      <c r="M55" s="2">
        <f t="shared" si="3"/>
        <v>0</v>
      </c>
      <c r="N55" s="7"/>
      <c r="O55" s="2">
        <f t="shared" si="4"/>
        <v>0</v>
      </c>
      <c r="P55" s="2">
        <f t="shared" si="5"/>
        <v>0</v>
      </c>
      <c r="Q55" s="2">
        <f t="shared" si="6"/>
        <v>0</v>
      </c>
      <c r="R55" s="8">
        <f t="shared" si="7"/>
        <v>0</v>
      </c>
      <c r="S55" s="9">
        <f t="shared" si="8"/>
        <v>0</v>
      </c>
      <c r="T55" s="10">
        <f t="shared" si="9"/>
        <v>0</v>
      </c>
      <c r="U55" s="11">
        <f t="shared" si="10"/>
        <v>0</v>
      </c>
      <c r="V55" s="12"/>
      <c r="W55" s="12"/>
      <c r="X55" s="13"/>
      <c r="Y55" s="3"/>
      <c r="Z55" s="14">
        <f t="shared" si="11"/>
        <v>0</v>
      </c>
      <c r="AA55" s="6"/>
      <c r="AB55" s="2">
        <f>H55*1%</f>
        <v>0</v>
      </c>
      <c r="AC55" s="2">
        <f t="shared" si="12"/>
        <v>0</v>
      </c>
      <c r="AD55" s="27"/>
      <c r="AE55" s="18">
        <f t="shared" si="13"/>
        <v>0</v>
      </c>
      <c r="AF55" s="19">
        <f t="shared" si="14"/>
        <v>0</v>
      </c>
      <c r="AG55" s="3"/>
      <c r="AH55" s="28"/>
      <c r="AI55" s="25" t="s">
        <v>43</v>
      </c>
      <c r="AJ55" s="7"/>
      <c r="AK55" s="15">
        <f t="shared" si="15"/>
        <v>0</v>
      </c>
      <c r="AL55" s="2"/>
      <c r="AM55" s="2"/>
      <c r="AN55" s="2"/>
      <c r="AO55" s="2"/>
      <c r="AP55" s="2"/>
      <c r="AQ55" s="2"/>
      <c r="AR55" s="2"/>
      <c r="AS55" s="2"/>
      <c r="AT55" s="2">
        <f t="shared" si="16"/>
        <v>0</v>
      </c>
      <c r="AU55" s="2"/>
      <c r="AV55" s="2"/>
      <c r="AW55" s="2"/>
      <c r="AX55" s="2">
        <f t="shared" si="17"/>
        <v>0</v>
      </c>
      <c r="AY55" s="2">
        <f t="shared" si="18"/>
        <v>0</v>
      </c>
      <c r="AZ55" s="2"/>
      <c r="BA55" s="2"/>
      <c r="BB55" s="2"/>
      <c r="BC55" s="2"/>
      <c r="BD55" s="2"/>
      <c r="BE55" s="2"/>
      <c r="BF55" s="8">
        <f t="shared" si="19"/>
        <v>0</v>
      </c>
      <c r="BG55" s="22">
        <f t="shared" si="20"/>
        <v>0</v>
      </c>
    </row>
    <row r="56" spans="1:59" s="29" customFormat="1" ht="23.1" customHeight="1" x14ac:dyDescent="0.35">
      <c r="A56" s="3">
        <v>23</v>
      </c>
      <c r="B56" s="28" t="s">
        <v>44</v>
      </c>
      <c r="C56" s="25" t="s">
        <v>27</v>
      </c>
      <c r="D56" s="2">
        <v>13109</v>
      </c>
      <c r="E56" s="2">
        <v>524</v>
      </c>
      <c r="F56" s="2">
        <v>115</v>
      </c>
      <c r="G56" s="2">
        <f t="shared" si="0"/>
        <v>13748</v>
      </c>
      <c r="H56" s="418">
        <f t="shared" si="1"/>
        <v>13748</v>
      </c>
      <c r="I56" s="111">
        <f t="shared" si="2"/>
        <v>2414.2199999999998</v>
      </c>
      <c r="J56" s="6">
        <v>5</v>
      </c>
      <c r="K56" s="6">
        <v>3</v>
      </c>
      <c r="L56" s="6">
        <v>33</v>
      </c>
      <c r="M56" s="2">
        <f t="shared" si="3"/>
        <v>11333.78</v>
      </c>
      <c r="N56" s="7">
        <v>0</v>
      </c>
      <c r="O56" s="2">
        <f t="shared" si="4"/>
        <v>1237.32</v>
      </c>
      <c r="P56" s="2">
        <f t="shared" si="5"/>
        <v>200</v>
      </c>
      <c r="Q56" s="2">
        <f t="shared" si="6"/>
        <v>343.7</v>
      </c>
      <c r="R56" s="8">
        <f t="shared" si="7"/>
        <v>100</v>
      </c>
      <c r="S56" s="9">
        <f t="shared" si="8"/>
        <v>1881.02</v>
      </c>
      <c r="T56" s="10">
        <f t="shared" si="9"/>
        <v>4726</v>
      </c>
      <c r="U56" s="11">
        <f t="shared" si="10"/>
        <v>4726.76</v>
      </c>
      <c r="V56" s="12"/>
      <c r="W56" s="12"/>
      <c r="X56" s="13">
        <f t="shared" ref="X56" si="33">ROUND(T56+U56,2)</f>
        <v>9452.76</v>
      </c>
      <c r="Y56" s="3">
        <v>23</v>
      </c>
      <c r="Z56" s="14">
        <f t="shared" si="11"/>
        <v>1649.76</v>
      </c>
      <c r="AA56" s="15">
        <v>0</v>
      </c>
      <c r="AB56" s="16">
        <v>100</v>
      </c>
      <c r="AC56" s="2">
        <f t="shared" si="12"/>
        <v>343.7</v>
      </c>
      <c r="AD56" s="17">
        <v>200</v>
      </c>
      <c r="AE56" s="18">
        <f t="shared" si="13"/>
        <v>9452.76</v>
      </c>
      <c r="AF56" s="19">
        <f t="shared" si="14"/>
        <v>4726.38</v>
      </c>
      <c r="AG56" s="3">
        <v>23</v>
      </c>
      <c r="AH56" s="28" t="s">
        <v>44</v>
      </c>
      <c r="AI56" s="25" t="s">
        <v>27</v>
      </c>
      <c r="AJ56" s="7">
        <v>0</v>
      </c>
      <c r="AK56" s="15">
        <f t="shared" si="15"/>
        <v>1237.32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/>
      <c r="AS56" s="2">
        <v>0</v>
      </c>
      <c r="AT56" s="2">
        <f t="shared" si="16"/>
        <v>1237.32</v>
      </c>
      <c r="AU56" s="21">
        <v>200</v>
      </c>
      <c r="AV56" s="21"/>
      <c r="AW56" s="2">
        <v>0</v>
      </c>
      <c r="AX56" s="2">
        <f t="shared" si="17"/>
        <v>200</v>
      </c>
      <c r="AY56" s="2">
        <f t="shared" si="18"/>
        <v>343.7</v>
      </c>
      <c r="AZ56" s="2"/>
      <c r="BA56" s="2">
        <v>0</v>
      </c>
      <c r="BB56" s="2">
        <v>0</v>
      </c>
      <c r="BC56" s="2">
        <v>100</v>
      </c>
      <c r="BD56" s="2"/>
      <c r="BE56" s="2">
        <v>0</v>
      </c>
      <c r="BF56" s="8">
        <f t="shared" si="19"/>
        <v>100</v>
      </c>
      <c r="BG56" s="22">
        <f t="shared" si="20"/>
        <v>1881.02</v>
      </c>
    </row>
    <row r="57" spans="1:59" s="29" customFormat="1" ht="23.1" customHeight="1" x14ac:dyDescent="0.35">
      <c r="A57" s="3"/>
      <c r="B57" s="31"/>
      <c r="C57" s="32" t="s">
        <v>36</v>
      </c>
      <c r="D57" s="2"/>
      <c r="E57" s="2"/>
      <c r="F57" s="26" t="s">
        <v>168</v>
      </c>
      <c r="G57" s="2">
        <f t="shared" si="0"/>
        <v>0</v>
      </c>
      <c r="H57" s="418">
        <f t="shared" si="1"/>
        <v>0</v>
      </c>
      <c r="I57" s="111">
        <f t="shared" si="2"/>
        <v>0</v>
      </c>
      <c r="J57" s="6"/>
      <c r="K57" s="6"/>
      <c r="L57" s="6"/>
      <c r="M57" s="2">
        <f t="shared" si="3"/>
        <v>0</v>
      </c>
      <c r="N57" s="7"/>
      <c r="O57" s="2">
        <f t="shared" si="4"/>
        <v>0</v>
      </c>
      <c r="P57" s="2">
        <f t="shared" si="5"/>
        <v>0</v>
      </c>
      <c r="Q57" s="2">
        <f t="shared" si="6"/>
        <v>0</v>
      </c>
      <c r="R57" s="8">
        <f t="shared" si="7"/>
        <v>0</v>
      </c>
      <c r="S57" s="9">
        <f t="shared" si="8"/>
        <v>0</v>
      </c>
      <c r="T57" s="10">
        <f t="shared" si="9"/>
        <v>0</v>
      </c>
      <c r="U57" s="11">
        <f t="shared" si="10"/>
        <v>0</v>
      </c>
      <c r="V57" s="12"/>
      <c r="W57" s="12"/>
      <c r="X57" s="13"/>
      <c r="Y57" s="3"/>
      <c r="Z57" s="14">
        <f t="shared" si="11"/>
        <v>0</v>
      </c>
      <c r="AA57" s="2"/>
      <c r="AB57" s="33"/>
      <c r="AC57" s="2">
        <f t="shared" si="12"/>
        <v>0</v>
      </c>
      <c r="AD57" s="27"/>
      <c r="AE57" s="18">
        <f t="shared" si="13"/>
        <v>0</v>
      </c>
      <c r="AF57" s="19">
        <f t="shared" si="14"/>
        <v>0</v>
      </c>
      <c r="AG57" s="3"/>
      <c r="AH57" s="31"/>
      <c r="AI57" s="32" t="s">
        <v>36</v>
      </c>
      <c r="AJ57" s="7"/>
      <c r="AK57" s="15">
        <f t="shared" si="15"/>
        <v>0</v>
      </c>
      <c r="AL57" s="2"/>
      <c r="AM57" s="2"/>
      <c r="AN57" s="2"/>
      <c r="AO57" s="2"/>
      <c r="AP57" s="2"/>
      <c r="AQ57" s="2"/>
      <c r="AR57" s="2"/>
      <c r="AS57" s="2"/>
      <c r="AT57" s="2">
        <f t="shared" si="16"/>
        <v>0</v>
      </c>
      <c r="AU57" s="21"/>
      <c r="AV57" s="21"/>
      <c r="AW57" s="2"/>
      <c r="AX57" s="2">
        <f t="shared" si="17"/>
        <v>0</v>
      </c>
      <c r="AY57" s="2">
        <f t="shared" si="18"/>
        <v>0</v>
      </c>
      <c r="AZ57" s="2"/>
      <c r="BA57" s="2"/>
      <c r="BB57" s="2"/>
      <c r="BC57" s="2"/>
      <c r="BD57" s="2"/>
      <c r="BE57" s="2"/>
      <c r="BF57" s="8">
        <f t="shared" si="19"/>
        <v>0</v>
      </c>
      <c r="BG57" s="22">
        <f t="shared" si="20"/>
        <v>0</v>
      </c>
    </row>
    <row r="58" spans="1:59" s="29" customFormat="1" ht="23.1" customHeight="1" x14ac:dyDescent="0.35">
      <c r="A58" s="3">
        <v>24</v>
      </c>
      <c r="B58" s="31" t="s">
        <v>147</v>
      </c>
      <c r="C58" s="32" t="s">
        <v>153</v>
      </c>
      <c r="D58" s="2">
        <v>19744</v>
      </c>
      <c r="E58" s="2">
        <v>790</v>
      </c>
      <c r="F58" s="2"/>
      <c r="G58" s="2">
        <f t="shared" si="0"/>
        <v>20534</v>
      </c>
      <c r="H58" s="418">
        <f t="shared" si="1"/>
        <v>20534</v>
      </c>
      <c r="I58" s="111">
        <f t="shared" si="2"/>
        <v>0</v>
      </c>
      <c r="J58" s="6">
        <v>0</v>
      </c>
      <c r="K58" s="6">
        <v>0</v>
      </c>
      <c r="L58" s="6">
        <v>0</v>
      </c>
      <c r="M58" s="2">
        <f t="shared" si="3"/>
        <v>20534</v>
      </c>
      <c r="N58" s="7"/>
      <c r="O58" s="2">
        <f t="shared" si="4"/>
        <v>1848.06</v>
      </c>
      <c r="P58" s="2">
        <f t="shared" si="5"/>
        <v>200</v>
      </c>
      <c r="Q58" s="2">
        <f t="shared" si="6"/>
        <v>513.35</v>
      </c>
      <c r="R58" s="8">
        <f t="shared" si="7"/>
        <v>254.71</v>
      </c>
      <c r="S58" s="9">
        <f t="shared" si="8"/>
        <v>2816.12</v>
      </c>
      <c r="T58" s="10">
        <f t="shared" si="9"/>
        <v>8859</v>
      </c>
      <c r="U58" s="11">
        <f t="shared" si="10"/>
        <v>8858.880000000001</v>
      </c>
      <c r="V58" s="12"/>
      <c r="W58" s="12"/>
      <c r="X58" s="13"/>
      <c r="Y58" s="3">
        <v>24</v>
      </c>
      <c r="Z58" s="14">
        <f t="shared" si="11"/>
        <v>2464.08</v>
      </c>
      <c r="AA58" s="15"/>
      <c r="AB58" s="16">
        <v>100</v>
      </c>
      <c r="AC58" s="2">
        <f t="shared" si="12"/>
        <v>513.35</v>
      </c>
      <c r="AD58" s="17">
        <v>200</v>
      </c>
      <c r="AE58" s="18">
        <f t="shared" si="13"/>
        <v>17717.88</v>
      </c>
      <c r="AF58" s="19">
        <f t="shared" si="14"/>
        <v>8858.94</v>
      </c>
      <c r="AG58" s="3">
        <v>24</v>
      </c>
      <c r="AH58" s="31" t="s">
        <v>147</v>
      </c>
      <c r="AI58" s="32" t="s">
        <v>153</v>
      </c>
      <c r="AJ58" s="7"/>
      <c r="AK58" s="15">
        <f t="shared" si="15"/>
        <v>1848.06</v>
      </c>
      <c r="AL58" s="2"/>
      <c r="AM58" s="2"/>
      <c r="AN58" s="2"/>
      <c r="AO58" s="2"/>
      <c r="AP58" s="2"/>
      <c r="AQ58" s="2"/>
      <c r="AR58" s="2"/>
      <c r="AS58" s="2"/>
      <c r="AT58" s="2">
        <f t="shared" si="16"/>
        <v>1848.06</v>
      </c>
      <c r="AU58" s="21">
        <v>200</v>
      </c>
      <c r="AV58" s="21"/>
      <c r="AW58" s="2"/>
      <c r="AX58" s="2">
        <f t="shared" si="17"/>
        <v>200</v>
      </c>
      <c r="AY58" s="2">
        <f t="shared" si="18"/>
        <v>513.35</v>
      </c>
      <c r="AZ58" s="2"/>
      <c r="BA58" s="2"/>
      <c r="BB58" s="2"/>
      <c r="BC58" s="2">
        <v>254.71</v>
      </c>
      <c r="BD58" s="2"/>
      <c r="BE58" s="2"/>
      <c r="BF58" s="8">
        <f t="shared" si="19"/>
        <v>254.71</v>
      </c>
      <c r="BG58" s="22">
        <f t="shared" si="20"/>
        <v>2816.12</v>
      </c>
    </row>
    <row r="59" spans="1:59" s="29" customFormat="1" ht="23.1" customHeight="1" x14ac:dyDescent="0.35">
      <c r="A59" s="30"/>
      <c r="B59" s="31"/>
      <c r="C59" s="32" t="s">
        <v>159</v>
      </c>
      <c r="D59" s="2"/>
      <c r="E59" s="2"/>
      <c r="F59" s="2"/>
      <c r="G59" s="2">
        <f t="shared" si="0"/>
        <v>0</v>
      </c>
      <c r="H59" s="418">
        <f t="shared" si="1"/>
        <v>0</v>
      </c>
      <c r="I59" s="111">
        <f t="shared" si="2"/>
        <v>0</v>
      </c>
      <c r="J59" s="6"/>
      <c r="K59" s="6"/>
      <c r="L59" s="6"/>
      <c r="M59" s="2">
        <f t="shared" si="3"/>
        <v>0</v>
      </c>
      <c r="N59" s="7"/>
      <c r="O59" s="2">
        <f t="shared" si="4"/>
        <v>0</v>
      </c>
      <c r="P59" s="2">
        <f t="shared" si="5"/>
        <v>0</v>
      </c>
      <c r="Q59" s="2">
        <f t="shared" si="6"/>
        <v>0</v>
      </c>
      <c r="R59" s="8">
        <f t="shared" si="7"/>
        <v>0</v>
      </c>
      <c r="S59" s="9">
        <f t="shared" si="8"/>
        <v>0</v>
      </c>
      <c r="T59" s="10">
        <f t="shared" si="9"/>
        <v>0</v>
      </c>
      <c r="U59" s="11">
        <f t="shared" si="10"/>
        <v>0</v>
      </c>
      <c r="V59" s="12"/>
      <c r="W59" s="12"/>
      <c r="X59" s="13"/>
      <c r="Y59" s="30"/>
      <c r="Z59" s="14">
        <f t="shared" si="11"/>
        <v>0</v>
      </c>
      <c r="AA59" s="15"/>
      <c r="AB59" s="16"/>
      <c r="AC59" s="2">
        <f t="shared" si="12"/>
        <v>0</v>
      </c>
      <c r="AD59" s="27"/>
      <c r="AE59" s="18">
        <f t="shared" si="13"/>
        <v>0</v>
      </c>
      <c r="AF59" s="19">
        <f t="shared" si="14"/>
        <v>0</v>
      </c>
      <c r="AG59" s="30"/>
      <c r="AH59" s="31"/>
      <c r="AI59" s="32" t="s">
        <v>159</v>
      </c>
      <c r="AJ59" s="7"/>
      <c r="AK59" s="15">
        <f t="shared" si="15"/>
        <v>0</v>
      </c>
      <c r="AL59" s="2"/>
      <c r="AM59" s="2"/>
      <c r="AN59" s="2"/>
      <c r="AO59" s="2"/>
      <c r="AP59" s="2"/>
      <c r="AQ59" s="2"/>
      <c r="AR59" s="2"/>
      <c r="AS59" s="2"/>
      <c r="AT59" s="2">
        <f t="shared" si="16"/>
        <v>0</v>
      </c>
      <c r="AU59" s="21"/>
      <c r="AV59" s="21"/>
      <c r="AW59" s="2"/>
      <c r="AX59" s="2">
        <f t="shared" si="17"/>
        <v>0</v>
      </c>
      <c r="AY59" s="2">
        <f t="shared" si="18"/>
        <v>0</v>
      </c>
      <c r="AZ59" s="2"/>
      <c r="BA59" s="2"/>
      <c r="BB59" s="2"/>
      <c r="BC59" s="2"/>
      <c r="BD59" s="2"/>
      <c r="BE59" s="2"/>
      <c r="BF59" s="8">
        <f t="shared" si="19"/>
        <v>0</v>
      </c>
      <c r="BG59" s="22">
        <f t="shared" si="20"/>
        <v>0</v>
      </c>
    </row>
    <row r="60" spans="1:59" s="29" customFormat="1" ht="23.1" customHeight="1" x14ac:dyDescent="0.35">
      <c r="A60" s="3">
        <v>25</v>
      </c>
      <c r="B60" s="4" t="s">
        <v>45</v>
      </c>
      <c r="C60" s="25" t="s">
        <v>46</v>
      </c>
      <c r="D60" s="2">
        <v>14678</v>
      </c>
      <c r="E60" s="2">
        <v>587</v>
      </c>
      <c r="F60" s="2">
        <v>0</v>
      </c>
      <c r="G60" s="2">
        <f t="shared" si="0"/>
        <v>15265</v>
      </c>
      <c r="H60" s="418">
        <f t="shared" si="1"/>
        <v>15265</v>
      </c>
      <c r="I60" s="111">
        <f t="shared" si="2"/>
        <v>0</v>
      </c>
      <c r="J60" s="6">
        <v>0</v>
      </c>
      <c r="K60" s="6">
        <v>0</v>
      </c>
      <c r="L60" s="6">
        <v>0</v>
      </c>
      <c r="M60" s="2">
        <f t="shared" si="3"/>
        <v>15265</v>
      </c>
      <c r="N60" s="7">
        <v>0</v>
      </c>
      <c r="O60" s="2">
        <f t="shared" si="4"/>
        <v>4916.0499999999993</v>
      </c>
      <c r="P60" s="2">
        <f t="shared" si="5"/>
        <v>200</v>
      </c>
      <c r="Q60" s="2">
        <f t="shared" si="6"/>
        <v>381.62</v>
      </c>
      <c r="R60" s="8">
        <f t="shared" si="7"/>
        <v>200</v>
      </c>
      <c r="S60" s="9">
        <f t="shared" si="8"/>
        <v>5697.67</v>
      </c>
      <c r="T60" s="10">
        <f t="shared" si="9"/>
        <v>4784</v>
      </c>
      <c r="U60" s="11">
        <f t="shared" si="10"/>
        <v>4783.33</v>
      </c>
      <c r="V60" s="12"/>
      <c r="W60" s="12"/>
      <c r="X60" s="13">
        <f t="shared" ref="X60" si="34">ROUND(T60+U60,2)</f>
        <v>9567.33</v>
      </c>
      <c r="Y60" s="3">
        <v>25</v>
      </c>
      <c r="Z60" s="14">
        <f t="shared" si="11"/>
        <v>1831.8</v>
      </c>
      <c r="AA60" s="15">
        <v>0</v>
      </c>
      <c r="AB60" s="16">
        <v>100</v>
      </c>
      <c r="AC60" s="2">
        <f t="shared" si="12"/>
        <v>381.63</v>
      </c>
      <c r="AD60" s="17">
        <v>200</v>
      </c>
      <c r="AE60" s="18">
        <f t="shared" si="13"/>
        <v>9567.33</v>
      </c>
      <c r="AF60" s="19">
        <f t="shared" si="14"/>
        <v>4783.665</v>
      </c>
      <c r="AG60" s="3">
        <v>25</v>
      </c>
      <c r="AH60" s="4" t="s">
        <v>45</v>
      </c>
      <c r="AI60" s="25" t="s">
        <v>46</v>
      </c>
      <c r="AJ60" s="7">
        <v>0</v>
      </c>
      <c r="AK60" s="15">
        <f t="shared" si="15"/>
        <v>1373.85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3542.2</v>
      </c>
      <c r="AR60" s="2"/>
      <c r="AS60" s="2">
        <v>0</v>
      </c>
      <c r="AT60" s="2">
        <f t="shared" si="16"/>
        <v>4916.0499999999993</v>
      </c>
      <c r="AU60" s="21">
        <v>200</v>
      </c>
      <c r="AV60" s="21"/>
      <c r="AW60" s="2">
        <v>0</v>
      </c>
      <c r="AX60" s="2">
        <f t="shared" si="17"/>
        <v>200</v>
      </c>
      <c r="AY60" s="2">
        <f t="shared" si="18"/>
        <v>381.62</v>
      </c>
      <c r="AZ60" s="2"/>
      <c r="BA60" s="2">
        <v>0</v>
      </c>
      <c r="BB60" s="2">
        <v>100</v>
      </c>
      <c r="BC60" s="2">
        <v>100</v>
      </c>
      <c r="BD60" s="2"/>
      <c r="BE60" s="2">
        <v>0</v>
      </c>
      <c r="BF60" s="8">
        <f t="shared" si="19"/>
        <v>200</v>
      </c>
      <c r="BG60" s="22">
        <f t="shared" si="20"/>
        <v>5697.6699999999992</v>
      </c>
    </row>
    <row r="61" spans="1:59" s="29" customFormat="1" ht="23.1" customHeight="1" x14ac:dyDescent="0.35">
      <c r="A61" s="3"/>
      <c r="B61" s="31"/>
      <c r="C61" s="32"/>
      <c r="D61" s="2"/>
      <c r="E61" s="2"/>
      <c r="F61" s="2"/>
      <c r="G61" s="2">
        <f t="shared" si="0"/>
        <v>0</v>
      </c>
      <c r="H61" s="418">
        <f t="shared" si="1"/>
        <v>0</v>
      </c>
      <c r="I61" s="111">
        <f t="shared" si="2"/>
        <v>0</v>
      </c>
      <c r="J61" s="6"/>
      <c r="K61" s="6"/>
      <c r="L61" s="6"/>
      <c r="M61" s="2">
        <f t="shared" si="3"/>
        <v>0</v>
      </c>
      <c r="N61" s="7"/>
      <c r="O61" s="2">
        <f t="shared" si="4"/>
        <v>0</v>
      </c>
      <c r="P61" s="2">
        <f t="shared" si="5"/>
        <v>0</v>
      </c>
      <c r="Q61" s="2">
        <f t="shared" si="6"/>
        <v>0</v>
      </c>
      <c r="R61" s="8">
        <f t="shared" si="7"/>
        <v>0</v>
      </c>
      <c r="S61" s="9">
        <f t="shared" si="8"/>
        <v>0</v>
      </c>
      <c r="T61" s="10">
        <f t="shared" si="9"/>
        <v>0</v>
      </c>
      <c r="U61" s="11">
        <f t="shared" si="10"/>
        <v>0</v>
      </c>
      <c r="V61" s="12"/>
      <c r="W61" s="12"/>
      <c r="X61" s="13"/>
      <c r="Y61" s="3"/>
      <c r="Z61" s="14">
        <f t="shared" si="11"/>
        <v>0</v>
      </c>
      <c r="AA61" s="2"/>
      <c r="AB61" s="16"/>
      <c r="AC61" s="2">
        <f t="shared" si="12"/>
        <v>0</v>
      </c>
      <c r="AD61" s="27"/>
      <c r="AE61" s="18">
        <f t="shared" si="13"/>
        <v>0</v>
      </c>
      <c r="AF61" s="19">
        <f t="shared" si="14"/>
        <v>0</v>
      </c>
      <c r="AG61" s="3"/>
      <c r="AH61" s="31"/>
      <c r="AI61" s="32"/>
      <c r="AJ61" s="7"/>
      <c r="AK61" s="15">
        <f t="shared" si="15"/>
        <v>0</v>
      </c>
      <c r="AL61" s="2"/>
      <c r="AM61" s="2"/>
      <c r="AN61" s="2"/>
      <c r="AO61" s="2"/>
      <c r="AP61" s="2"/>
      <c r="AQ61" s="2"/>
      <c r="AR61" s="2"/>
      <c r="AS61" s="2"/>
      <c r="AT61" s="2">
        <f t="shared" si="16"/>
        <v>0</v>
      </c>
      <c r="AU61" s="21"/>
      <c r="AV61" s="21"/>
      <c r="AW61" s="2"/>
      <c r="AX61" s="2">
        <f t="shared" si="17"/>
        <v>0</v>
      </c>
      <c r="AY61" s="2">
        <f t="shared" si="18"/>
        <v>0</v>
      </c>
      <c r="AZ61" s="2"/>
      <c r="BA61" s="2"/>
      <c r="BB61" s="2"/>
      <c r="BC61" s="2"/>
      <c r="BD61" s="2"/>
      <c r="BE61" s="2"/>
      <c r="BF61" s="8">
        <f t="shared" si="19"/>
        <v>0</v>
      </c>
      <c r="BG61" s="22">
        <f t="shared" si="20"/>
        <v>0</v>
      </c>
    </row>
    <row r="62" spans="1:59" s="29" customFormat="1" ht="23.1" customHeight="1" x14ac:dyDescent="0.35">
      <c r="A62" s="3">
        <v>26</v>
      </c>
      <c r="B62" s="28" t="s">
        <v>47</v>
      </c>
      <c r="C62" s="25" t="s">
        <v>119</v>
      </c>
      <c r="D62" s="419">
        <v>27000</v>
      </c>
      <c r="E62" s="176">
        <v>1512</v>
      </c>
      <c r="F62" s="2">
        <v>0</v>
      </c>
      <c r="G62" s="2">
        <f t="shared" si="0"/>
        <v>28512</v>
      </c>
      <c r="H62" s="418">
        <f t="shared" si="1"/>
        <v>28512</v>
      </c>
      <c r="I62" s="111">
        <f t="shared" si="2"/>
        <v>0</v>
      </c>
      <c r="J62" s="6">
        <v>0</v>
      </c>
      <c r="K62" s="6">
        <v>0</v>
      </c>
      <c r="L62" s="6">
        <v>0</v>
      </c>
      <c r="M62" s="2">
        <f t="shared" si="3"/>
        <v>28512</v>
      </c>
      <c r="N62" s="7">
        <v>666.35</v>
      </c>
      <c r="O62" s="2">
        <f t="shared" si="4"/>
        <v>3867.64</v>
      </c>
      <c r="P62" s="2">
        <f t="shared" si="5"/>
        <v>200</v>
      </c>
      <c r="Q62" s="2">
        <f t="shared" si="6"/>
        <v>712.8</v>
      </c>
      <c r="R62" s="8">
        <f t="shared" si="7"/>
        <v>18065.21</v>
      </c>
      <c r="S62" s="9">
        <f t="shared" si="8"/>
        <v>23512</v>
      </c>
      <c r="T62" s="10">
        <f t="shared" si="9"/>
        <v>2500</v>
      </c>
      <c r="U62" s="11">
        <f t="shared" si="10"/>
        <v>2500</v>
      </c>
      <c r="V62" s="12"/>
      <c r="W62" s="12"/>
      <c r="X62" s="13">
        <f t="shared" ref="X62" si="35">ROUND(T62+U62,2)</f>
        <v>5000</v>
      </c>
      <c r="Y62" s="3">
        <v>26</v>
      </c>
      <c r="Z62" s="14">
        <f t="shared" si="11"/>
        <v>3421.44</v>
      </c>
      <c r="AA62" s="15">
        <v>0</v>
      </c>
      <c r="AB62" s="2">
        <v>100</v>
      </c>
      <c r="AC62" s="2">
        <f t="shared" si="12"/>
        <v>712.8</v>
      </c>
      <c r="AD62" s="17">
        <v>200</v>
      </c>
      <c r="AE62" s="18">
        <f t="shared" si="13"/>
        <v>5000</v>
      </c>
      <c r="AF62" s="19">
        <f t="shared" si="14"/>
        <v>2500</v>
      </c>
      <c r="AG62" s="3">
        <v>26</v>
      </c>
      <c r="AH62" s="28" t="s">
        <v>47</v>
      </c>
      <c r="AI62" s="25" t="s">
        <v>119</v>
      </c>
      <c r="AJ62" s="7">
        <v>666.35</v>
      </c>
      <c r="AK62" s="15">
        <f t="shared" si="15"/>
        <v>2566.08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1301.56</v>
      </c>
      <c r="AR62" s="2"/>
      <c r="AS62" s="26">
        <v>0</v>
      </c>
      <c r="AT62" s="2">
        <f t="shared" si="16"/>
        <v>3867.64</v>
      </c>
      <c r="AU62" s="21">
        <v>200</v>
      </c>
      <c r="AV62" s="21"/>
      <c r="AW62" s="2">
        <v>0</v>
      </c>
      <c r="AX62" s="2">
        <f t="shared" si="17"/>
        <v>200</v>
      </c>
      <c r="AY62" s="2">
        <f t="shared" si="18"/>
        <v>712.8</v>
      </c>
      <c r="AZ62" s="2"/>
      <c r="BA62" s="2">
        <v>17965.21</v>
      </c>
      <c r="BB62" s="2">
        <v>0</v>
      </c>
      <c r="BC62" s="2">
        <v>100</v>
      </c>
      <c r="BD62" s="2"/>
      <c r="BE62" s="2">
        <v>0</v>
      </c>
      <c r="BF62" s="8">
        <f t="shared" si="19"/>
        <v>18065.21</v>
      </c>
      <c r="BG62" s="22">
        <f t="shared" si="20"/>
        <v>23512</v>
      </c>
    </row>
    <row r="63" spans="1:59" s="29" customFormat="1" ht="23.1" customHeight="1" x14ac:dyDescent="0.35">
      <c r="A63" s="3"/>
      <c r="B63" s="31"/>
      <c r="C63" s="32" t="s">
        <v>28</v>
      </c>
      <c r="D63" s="2"/>
      <c r="E63" s="2"/>
      <c r="F63" s="2"/>
      <c r="G63" s="2">
        <f t="shared" si="0"/>
        <v>0</v>
      </c>
      <c r="H63" s="418">
        <f t="shared" si="1"/>
        <v>0</v>
      </c>
      <c r="I63" s="111">
        <f t="shared" si="2"/>
        <v>0</v>
      </c>
      <c r="J63" s="6"/>
      <c r="K63" s="6"/>
      <c r="L63" s="6"/>
      <c r="M63" s="2">
        <f t="shared" si="3"/>
        <v>0</v>
      </c>
      <c r="N63" s="7"/>
      <c r="O63" s="2">
        <f t="shared" si="4"/>
        <v>0</v>
      </c>
      <c r="P63" s="2">
        <f t="shared" si="5"/>
        <v>0</v>
      </c>
      <c r="Q63" s="2">
        <f t="shared" si="6"/>
        <v>0</v>
      </c>
      <c r="R63" s="8"/>
      <c r="S63" s="9"/>
      <c r="T63" s="10"/>
      <c r="U63" s="11"/>
      <c r="V63" s="12"/>
      <c r="W63" s="12"/>
      <c r="X63" s="13"/>
      <c r="Y63" s="3"/>
      <c r="Z63" s="14">
        <f t="shared" si="11"/>
        <v>0</v>
      </c>
      <c r="AA63" s="2"/>
      <c r="AB63" s="2">
        <f>H63*1%</f>
        <v>0</v>
      </c>
      <c r="AC63" s="2">
        <f t="shared" si="12"/>
        <v>0</v>
      </c>
      <c r="AD63" s="27"/>
      <c r="AE63" s="18">
        <f t="shared" si="13"/>
        <v>0</v>
      </c>
      <c r="AF63" s="19">
        <f t="shared" si="14"/>
        <v>0</v>
      </c>
      <c r="AG63" s="3"/>
      <c r="AH63" s="31"/>
      <c r="AI63" s="32" t="s">
        <v>28</v>
      </c>
      <c r="AJ63" s="7"/>
      <c r="AK63" s="15">
        <f t="shared" si="15"/>
        <v>0</v>
      </c>
      <c r="AL63" s="2"/>
      <c r="AM63" s="2"/>
      <c r="AN63" s="2"/>
      <c r="AO63" s="2"/>
      <c r="AP63" s="2"/>
      <c r="AQ63" s="2"/>
      <c r="AR63" s="2"/>
      <c r="AS63" s="2"/>
      <c r="AT63" s="2">
        <f t="shared" si="16"/>
        <v>0</v>
      </c>
      <c r="AU63" s="21"/>
      <c r="AV63" s="21"/>
      <c r="AW63" s="36"/>
      <c r="AX63" s="2">
        <f t="shared" si="17"/>
        <v>0</v>
      </c>
      <c r="AY63" s="2">
        <f t="shared" si="18"/>
        <v>0</v>
      </c>
      <c r="AZ63" s="2"/>
      <c r="BA63" s="2"/>
      <c r="BB63" s="2"/>
      <c r="BC63" s="2"/>
      <c r="BD63" s="2"/>
      <c r="BE63" s="2"/>
      <c r="BF63" s="8"/>
      <c r="BG63" s="22">
        <f t="shared" si="20"/>
        <v>0</v>
      </c>
    </row>
    <row r="64" spans="1:59" s="23" customFormat="1" ht="23.1" customHeight="1" x14ac:dyDescent="0.35">
      <c r="A64" s="3">
        <v>27</v>
      </c>
      <c r="B64" s="28" t="s">
        <v>121</v>
      </c>
      <c r="C64" s="25" t="s">
        <v>27</v>
      </c>
      <c r="D64" s="2">
        <v>22483</v>
      </c>
      <c r="E64" s="2">
        <v>1068</v>
      </c>
      <c r="F64" s="2">
        <v>0</v>
      </c>
      <c r="G64" s="2">
        <f t="shared" si="0"/>
        <v>23551</v>
      </c>
      <c r="H64" s="418">
        <f t="shared" si="1"/>
        <v>23551</v>
      </c>
      <c r="I64" s="111">
        <f t="shared" si="2"/>
        <v>0</v>
      </c>
      <c r="J64" s="6">
        <v>0</v>
      </c>
      <c r="K64" s="6">
        <v>0</v>
      </c>
      <c r="L64" s="6">
        <v>0</v>
      </c>
      <c r="M64" s="2">
        <f t="shared" si="3"/>
        <v>23551</v>
      </c>
      <c r="N64" s="7">
        <v>4.0599999999999996</v>
      </c>
      <c r="O64" s="2">
        <f t="shared" si="4"/>
        <v>2119.59</v>
      </c>
      <c r="P64" s="2">
        <f t="shared" si="5"/>
        <v>200</v>
      </c>
      <c r="Q64" s="2">
        <f t="shared" si="6"/>
        <v>588.77</v>
      </c>
      <c r="R64" s="8">
        <f t="shared" si="7"/>
        <v>6166.26</v>
      </c>
      <c r="S64" s="9">
        <f t="shared" si="8"/>
        <v>9078.68</v>
      </c>
      <c r="T64" s="10">
        <f t="shared" si="9"/>
        <v>7236</v>
      </c>
      <c r="U64" s="11">
        <f t="shared" si="10"/>
        <v>7236.32</v>
      </c>
      <c r="V64" s="12"/>
      <c r="W64" s="12"/>
      <c r="X64" s="13">
        <f t="shared" ref="X64" si="36">ROUND(T64+U64,2)</f>
        <v>14472.32</v>
      </c>
      <c r="Y64" s="3">
        <v>27</v>
      </c>
      <c r="Z64" s="14">
        <f t="shared" si="11"/>
        <v>2826.12</v>
      </c>
      <c r="AA64" s="15">
        <v>0</v>
      </c>
      <c r="AB64" s="16">
        <v>100</v>
      </c>
      <c r="AC64" s="2">
        <f t="shared" si="12"/>
        <v>588.78</v>
      </c>
      <c r="AD64" s="17">
        <v>200</v>
      </c>
      <c r="AE64" s="18">
        <f t="shared" si="13"/>
        <v>14472.32</v>
      </c>
      <c r="AF64" s="19">
        <f t="shared" si="14"/>
        <v>7236.16</v>
      </c>
      <c r="AG64" s="3">
        <v>27</v>
      </c>
      <c r="AH64" s="28" t="s">
        <v>121</v>
      </c>
      <c r="AI64" s="25" t="s">
        <v>27</v>
      </c>
      <c r="AJ64" s="7">
        <v>4.0599999999999996</v>
      </c>
      <c r="AK64" s="15">
        <f t="shared" si="15"/>
        <v>2119.59</v>
      </c>
      <c r="AL64" s="2"/>
      <c r="AM64" s="2"/>
      <c r="AN64" s="2">
        <v>0</v>
      </c>
      <c r="AO64" s="2">
        <v>0</v>
      </c>
      <c r="AP64" s="2">
        <v>0</v>
      </c>
      <c r="AQ64" s="2">
        <v>0</v>
      </c>
      <c r="AR64" s="2"/>
      <c r="AS64" s="2">
        <v>0</v>
      </c>
      <c r="AT64" s="2">
        <f t="shared" si="16"/>
        <v>2119.59</v>
      </c>
      <c r="AU64" s="21">
        <v>200</v>
      </c>
      <c r="AV64" s="21"/>
      <c r="AW64" s="2">
        <v>0</v>
      </c>
      <c r="AX64" s="2">
        <f t="shared" si="17"/>
        <v>200</v>
      </c>
      <c r="AY64" s="2">
        <f t="shared" si="18"/>
        <v>588.77</v>
      </c>
      <c r="AZ64" s="26">
        <v>0</v>
      </c>
      <c r="BA64" s="2">
        <v>5966.26</v>
      </c>
      <c r="BB64" s="2">
        <v>100</v>
      </c>
      <c r="BC64" s="2">
        <v>100</v>
      </c>
      <c r="BD64" s="2"/>
      <c r="BE64" s="2">
        <v>0</v>
      </c>
      <c r="BF64" s="8">
        <f t="shared" si="19"/>
        <v>6166.26</v>
      </c>
      <c r="BG64" s="22">
        <f t="shared" si="20"/>
        <v>9078.68</v>
      </c>
    </row>
    <row r="65" spans="1:59" s="23" customFormat="1" ht="23.1" customHeight="1" x14ac:dyDescent="0.35">
      <c r="A65" s="30"/>
      <c r="B65" s="28" t="s">
        <v>120</v>
      </c>
      <c r="C65" s="25" t="s">
        <v>49</v>
      </c>
      <c r="D65" s="2"/>
      <c r="E65" s="2"/>
      <c r="F65" s="2"/>
      <c r="G65" s="2">
        <f t="shared" si="0"/>
        <v>0</v>
      </c>
      <c r="H65" s="418">
        <f t="shared" si="1"/>
        <v>0</v>
      </c>
      <c r="I65" s="111">
        <f t="shared" si="2"/>
        <v>0</v>
      </c>
      <c r="J65" s="6"/>
      <c r="K65" s="6"/>
      <c r="L65" s="6"/>
      <c r="M65" s="2">
        <f t="shared" si="3"/>
        <v>0</v>
      </c>
      <c r="N65" s="7"/>
      <c r="O65" s="2">
        <f t="shared" si="4"/>
        <v>0</v>
      </c>
      <c r="P65" s="2">
        <f t="shared" si="5"/>
        <v>0</v>
      </c>
      <c r="Q65" s="2">
        <f t="shared" si="6"/>
        <v>0</v>
      </c>
      <c r="R65" s="8">
        <f t="shared" si="7"/>
        <v>0</v>
      </c>
      <c r="S65" s="9">
        <f t="shared" si="8"/>
        <v>0</v>
      </c>
      <c r="T65" s="10">
        <f t="shared" si="9"/>
        <v>0</v>
      </c>
      <c r="U65" s="11">
        <f t="shared" si="10"/>
        <v>0</v>
      </c>
      <c r="V65" s="12"/>
      <c r="W65" s="12"/>
      <c r="X65" s="13"/>
      <c r="Y65" s="30"/>
      <c r="Z65" s="14">
        <f t="shared" si="11"/>
        <v>0</v>
      </c>
      <c r="AA65" s="2"/>
      <c r="AB65" s="33"/>
      <c r="AC65" s="2">
        <f t="shared" si="12"/>
        <v>0</v>
      </c>
      <c r="AD65" s="27"/>
      <c r="AE65" s="18">
        <f t="shared" si="13"/>
        <v>0</v>
      </c>
      <c r="AF65" s="19">
        <f t="shared" si="14"/>
        <v>0</v>
      </c>
      <c r="AG65" s="30"/>
      <c r="AH65" s="28" t="s">
        <v>120</v>
      </c>
      <c r="AI65" s="25" t="s">
        <v>49</v>
      </c>
      <c r="AJ65" s="7"/>
      <c r="AK65" s="15">
        <f t="shared" si="15"/>
        <v>0</v>
      </c>
      <c r="AL65" s="2"/>
      <c r="AM65" s="2"/>
      <c r="AN65" s="2"/>
      <c r="AO65" s="2"/>
      <c r="AP65" s="2"/>
      <c r="AQ65" s="2"/>
      <c r="AR65" s="2"/>
      <c r="AS65" s="2"/>
      <c r="AT65" s="2">
        <f t="shared" si="16"/>
        <v>0</v>
      </c>
      <c r="AU65" s="21"/>
      <c r="AV65" s="21"/>
      <c r="AW65" s="2"/>
      <c r="AX65" s="2">
        <f t="shared" si="17"/>
        <v>0</v>
      </c>
      <c r="AY65" s="2">
        <f t="shared" si="18"/>
        <v>0</v>
      </c>
      <c r="AZ65" s="26"/>
      <c r="BA65" s="2"/>
      <c r="BB65" s="2"/>
      <c r="BC65" s="2"/>
      <c r="BD65" s="2"/>
      <c r="BE65" s="2"/>
      <c r="BF65" s="8">
        <f t="shared" si="19"/>
        <v>0</v>
      </c>
      <c r="BG65" s="22">
        <f t="shared" si="20"/>
        <v>0</v>
      </c>
    </row>
    <row r="66" spans="1:59" s="23" customFormat="1" ht="23.1" customHeight="1" x14ac:dyDescent="0.35">
      <c r="A66" s="3">
        <v>28</v>
      </c>
      <c r="B66" s="28" t="s">
        <v>148</v>
      </c>
      <c r="C66" s="25" t="s">
        <v>160</v>
      </c>
      <c r="D66" s="2">
        <v>21211</v>
      </c>
      <c r="E66" s="2">
        <v>1008</v>
      </c>
      <c r="F66" s="2"/>
      <c r="G66" s="2">
        <f t="shared" si="0"/>
        <v>22219</v>
      </c>
      <c r="H66" s="418">
        <f t="shared" si="1"/>
        <v>22219</v>
      </c>
      <c r="I66" s="111">
        <f t="shared" si="2"/>
        <v>0</v>
      </c>
      <c r="J66" s="6">
        <v>0</v>
      </c>
      <c r="K66" s="6">
        <v>0</v>
      </c>
      <c r="L66" s="6">
        <v>0</v>
      </c>
      <c r="M66" s="2">
        <f t="shared" si="3"/>
        <v>22219</v>
      </c>
      <c r="N66" s="7"/>
      <c r="O66" s="2">
        <f t="shared" si="4"/>
        <v>1999.71</v>
      </c>
      <c r="P66" s="2">
        <f t="shared" si="5"/>
        <v>200</v>
      </c>
      <c r="Q66" s="2">
        <f t="shared" si="6"/>
        <v>555.47</v>
      </c>
      <c r="R66" s="8">
        <f t="shared" si="7"/>
        <v>100</v>
      </c>
      <c r="S66" s="9">
        <f t="shared" si="8"/>
        <v>2855.18</v>
      </c>
      <c r="T66" s="10">
        <f t="shared" si="9"/>
        <v>9682</v>
      </c>
      <c r="U66" s="11">
        <f t="shared" si="10"/>
        <v>9681.82</v>
      </c>
      <c r="V66" s="12"/>
      <c r="W66" s="12"/>
      <c r="X66" s="13"/>
      <c r="Y66" s="3">
        <v>28</v>
      </c>
      <c r="Z66" s="14">
        <f t="shared" si="11"/>
        <v>2666.2799999999997</v>
      </c>
      <c r="AA66" s="15"/>
      <c r="AB66" s="16">
        <v>100</v>
      </c>
      <c r="AC66" s="2">
        <f t="shared" si="12"/>
        <v>555.48</v>
      </c>
      <c r="AD66" s="17">
        <v>200</v>
      </c>
      <c r="AE66" s="18">
        <f t="shared" si="13"/>
        <v>19363.82</v>
      </c>
      <c r="AF66" s="19">
        <f t="shared" si="14"/>
        <v>9681.91</v>
      </c>
      <c r="AG66" s="3">
        <v>28</v>
      </c>
      <c r="AH66" s="28" t="s">
        <v>148</v>
      </c>
      <c r="AI66" s="25" t="s">
        <v>160</v>
      </c>
      <c r="AJ66" s="7"/>
      <c r="AK66" s="15">
        <f t="shared" si="15"/>
        <v>1999.71</v>
      </c>
      <c r="AL66" s="2"/>
      <c r="AM66" s="2"/>
      <c r="AN66" s="2"/>
      <c r="AO66" s="2"/>
      <c r="AP66" s="2"/>
      <c r="AQ66" s="2"/>
      <c r="AR66" s="2"/>
      <c r="AS66" s="2"/>
      <c r="AT66" s="2">
        <f t="shared" si="16"/>
        <v>1999.71</v>
      </c>
      <c r="AU66" s="21">
        <v>200</v>
      </c>
      <c r="AV66" s="21"/>
      <c r="AW66" s="2"/>
      <c r="AX66" s="2">
        <f t="shared" si="17"/>
        <v>200</v>
      </c>
      <c r="AY66" s="2">
        <f t="shared" si="18"/>
        <v>555.47</v>
      </c>
      <c r="AZ66" s="26"/>
      <c r="BA66" s="2"/>
      <c r="BB66" s="2"/>
      <c r="BC66" s="2">
        <v>100</v>
      </c>
      <c r="BD66" s="2"/>
      <c r="BE66" s="2"/>
      <c r="BF66" s="8">
        <f t="shared" si="19"/>
        <v>100</v>
      </c>
      <c r="BG66" s="22">
        <f t="shared" si="20"/>
        <v>2855.1800000000003</v>
      </c>
    </row>
    <row r="67" spans="1:59" s="23" customFormat="1" ht="23.1" customHeight="1" x14ac:dyDescent="0.35">
      <c r="A67" s="3"/>
      <c r="B67" s="28"/>
      <c r="C67" s="25" t="s">
        <v>49</v>
      </c>
      <c r="D67" s="2"/>
      <c r="E67" s="2"/>
      <c r="F67" s="2"/>
      <c r="G67" s="2">
        <f t="shared" si="0"/>
        <v>0</v>
      </c>
      <c r="H67" s="418">
        <f t="shared" si="1"/>
        <v>0</v>
      </c>
      <c r="I67" s="111">
        <f t="shared" si="2"/>
        <v>0</v>
      </c>
      <c r="J67" s="6"/>
      <c r="K67" s="6"/>
      <c r="L67" s="6"/>
      <c r="M67" s="2">
        <f t="shared" si="3"/>
        <v>0</v>
      </c>
      <c r="N67" s="7"/>
      <c r="O67" s="2">
        <f t="shared" si="4"/>
        <v>0</v>
      </c>
      <c r="P67" s="2">
        <f t="shared" si="5"/>
        <v>0</v>
      </c>
      <c r="Q67" s="2">
        <f t="shared" si="6"/>
        <v>0</v>
      </c>
      <c r="R67" s="8">
        <f t="shared" si="7"/>
        <v>0</v>
      </c>
      <c r="S67" s="9">
        <f t="shared" si="8"/>
        <v>0</v>
      </c>
      <c r="T67" s="10">
        <f t="shared" si="9"/>
        <v>0</v>
      </c>
      <c r="U67" s="11">
        <f t="shared" si="10"/>
        <v>0</v>
      </c>
      <c r="V67" s="12"/>
      <c r="W67" s="12"/>
      <c r="X67" s="13"/>
      <c r="Y67" s="3"/>
      <c r="Z67" s="14">
        <f t="shared" si="11"/>
        <v>0</v>
      </c>
      <c r="AA67" s="15"/>
      <c r="AB67" s="16"/>
      <c r="AC67" s="2">
        <f t="shared" si="12"/>
        <v>0</v>
      </c>
      <c r="AD67" s="27"/>
      <c r="AE67" s="18">
        <f t="shared" si="13"/>
        <v>0</v>
      </c>
      <c r="AF67" s="19">
        <f t="shared" si="14"/>
        <v>0</v>
      </c>
      <c r="AG67" s="3"/>
      <c r="AH67" s="28"/>
      <c r="AI67" s="25" t="s">
        <v>49</v>
      </c>
      <c r="AJ67" s="7"/>
      <c r="AK67" s="15">
        <f t="shared" si="15"/>
        <v>0</v>
      </c>
      <c r="AL67" s="2"/>
      <c r="AM67" s="2"/>
      <c r="AN67" s="2"/>
      <c r="AO67" s="2"/>
      <c r="AP67" s="2"/>
      <c r="AQ67" s="2"/>
      <c r="AR67" s="2"/>
      <c r="AS67" s="2"/>
      <c r="AT67" s="2">
        <f t="shared" si="16"/>
        <v>0</v>
      </c>
      <c r="AU67" s="21"/>
      <c r="AV67" s="21"/>
      <c r="AW67" s="2"/>
      <c r="AX67" s="2">
        <f t="shared" si="17"/>
        <v>0</v>
      </c>
      <c r="AY67" s="2">
        <f t="shared" si="18"/>
        <v>0</v>
      </c>
      <c r="AZ67" s="26"/>
      <c r="BA67" s="2"/>
      <c r="BB67" s="2"/>
      <c r="BC67" s="2"/>
      <c r="BD67" s="2"/>
      <c r="BE67" s="2"/>
      <c r="BF67" s="8">
        <f t="shared" si="19"/>
        <v>0</v>
      </c>
      <c r="BG67" s="22">
        <f t="shared" si="20"/>
        <v>0</v>
      </c>
    </row>
    <row r="68" spans="1:59" s="29" customFormat="1" ht="23.1" customHeight="1" x14ac:dyDescent="0.35">
      <c r="A68" s="3">
        <v>29</v>
      </c>
      <c r="B68" s="28" t="s">
        <v>50</v>
      </c>
      <c r="C68" s="32" t="s">
        <v>27</v>
      </c>
      <c r="D68" s="2">
        <v>13780</v>
      </c>
      <c r="E68" s="2">
        <v>551</v>
      </c>
      <c r="F68" s="2">
        <v>0</v>
      </c>
      <c r="G68" s="2">
        <f t="shared" si="0"/>
        <v>14331</v>
      </c>
      <c r="H68" s="418">
        <f t="shared" si="1"/>
        <v>14331</v>
      </c>
      <c r="I68" s="111">
        <f t="shared" si="2"/>
        <v>0</v>
      </c>
      <c r="J68" s="6">
        <v>0</v>
      </c>
      <c r="K68" s="6">
        <v>0</v>
      </c>
      <c r="L68" s="6">
        <v>0</v>
      </c>
      <c r="M68" s="2">
        <f t="shared" si="3"/>
        <v>14331</v>
      </c>
      <c r="N68" s="7">
        <v>0</v>
      </c>
      <c r="O68" s="2">
        <f t="shared" si="4"/>
        <v>4754.8100000000004</v>
      </c>
      <c r="P68" s="2">
        <f t="shared" si="5"/>
        <v>648.79999999999995</v>
      </c>
      <c r="Q68" s="2">
        <f t="shared" si="6"/>
        <v>358.27</v>
      </c>
      <c r="R68" s="8">
        <f t="shared" si="7"/>
        <v>3569.12</v>
      </c>
      <c r="S68" s="9">
        <f t="shared" si="8"/>
        <v>9331</v>
      </c>
      <c r="T68" s="10">
        <f t="shared" si="9"/>
        <v>2500</v>
      </c>
      <c r="U68" s="11">
        <f t="shared" si="10"/>
        <v>2500</v>
      </c>
      <c r="V68" s="12"/>
      <c r="W68" s="12"/>
      <c r="X68" s="13">
        <f t="shared" ref="X68" si="37">ROUND(T68+U68,2)</f>
        <v>5000</v>
      </c>
      <c r="Y68" s="3">
        <v>29</v>
      </c>
      <c r="Z68" s="14">
        <f t="shared" si="11"/>
        <v>1719.72</v>
      </c>
      <c r="AA68" s="15">
        <v>0</v>
      </c>
      <c r="AB68" s="16">
        <v>100</v>
      </c>
      <c r="AC68" s="2">
        <f t="shared" si="12"/>
        <v>358.28</v>
      </c>
      <c r="AD68" s="17">
        <v>200</v>
      </c>
      <c r="AE68" s="18">
        <f t="shared" si="13"/>
        <v>5000</v>
      </c>
      <c r="AF68" s="19">
        <f t="shared" si="14"/>
        <v>2500</v>
      </c>
      <c r="AG68" s="3">
        <v>29</v>
      </c>
      <c r="AH68" s="28" t="s">
        <v>50</v>
      </c>
      <c r="AI68" s="32" t="s">
        <v>27</v>
      </c>
      <c r="AJ68" s="7">
        <v>0</v>
      </c>
      <c r="AK68" s="15">
        <f t="shared" si="15"/>
        <v>1289.79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2694.61</v>
      </c>
      <c r="AR68" s="2"/>
      <c r="AS68" s="2">
        <v>770.41</v>
      </c>
      <c r="AT68" s="2">
        <f t="shared" si="16"/>
        <v>4754.8100000000004</v>
      </c>
      <c r="AU68" s="21">
        <v>200</v>
      </c>
      <c r="AV68" s="21"/>
      <c r="AW68" s="2">
        <v>448.8</v>
      </c>
      <c r="AX68" s="2">
        <f t="shared" si="17"/>
        <v>648.79999999999995</v>
      </c>
      <c r="AY68" s="2">
        <f t="shared" si="18"/>
        <v>358.27</v>
      </c>
      <c r="AZ68" s="2">
        <v>0</v>
      </c>
      <c r="BA68" s="2">
        <v>3156.75</v>
      </c>
      <c r="BB68" s="2">
        <v>312.37</v>
      </c>
      <c r="BC68" s="2">
        <v>100</v>
      </c>
      <c r="BD68" s="2">
        <v>0</v>
      </c>
      <c r="BE68" s="2">
        <v>0</v>
      </c>
      <c r="BF68" s="8">
        <f t="shared" si="19"/>
        <v>3569.12</v>
      </c>
      <c r="BG68" s="22">
        <f t="shared" si="20"/>
        <v>9331</v>
      </c>
    </row>
    <row r="69" spans="1:59" s="29" customFormat="1" ht="23.1" customHeight="1" x14ac:dyDescent="0.35">
      <c r="A69" s="3"/>
      <c r="B69" s="28"/>
      <c r="C69" s="25" t="s">
        <v>36</v>
      </c>
      <c r="D69" s="2"/>
      <c r="E69" s="2"/>
      <c r="F69" s="2"/>
      <c r="G69" s="2">
        <f t="shared" si="0"/>
        <v>0</v>
      </c>
      <c r="H69" s="418">
        <f t="shared" si="1"/>
        <v>0</v>
      </c>
      <c r="I69" s="111">
        <f t="shared" si="2"/>
        <v>0</v>
      </c>
      <c r="J69" s="6"/>
      <c r="K69" s="6"/>
      <c r="L69" s="6"/>
      <c r="M69" s="2">
        <f t="shared" si="3"/>
        <v>0</v>
      </c>
      <c r="N69" s="7"/>
      <c r="O69" s="2">
        <f t="shared" si="4"/>
        <v>0</v>
      </c>
      <c r="P69" s="2">
        <f t="shared" si="5"/>
        <v>0</v>
      </c>
      <c r="Q69" s="2">
        <f t="shared" si="6"/>
        <v>0</v>
      </c>
      <c r="R69" s="8">
        <f t="shared" si="7"/>
        <v>0</v>
      </c>
      <c r="S69" s="9">
        <f t="shared" si="8"/>
        <v>0</v>
      </c>
      <c r="T69" s="10">
        <f t="shared" si="9"/>
        <v>0</v>
      </c>
      <c r="U69" s="11">
        <f t="shared" si="10"/>
        <v>0</v>
      </c>
      <c r="V69" s="12"/>
      <c r="W69" s="12"/>
      <c r="X69" s="13"/>
      <c r="Y69" s="3"/>
      <c r="Z69" s="14">
        <f t="shared" si="11"/>
        <v>0</v>
      </c>
      <c r="AA69" s="2"/>
      <c r="AB69" s="16"/>
      <c r="AC69" s="2">
        <f t="shared" si="12"/>
        <v>0</v>
      </c>
      <c r="AD69" s="27"/>
      <c r="AE69" s="18">
        <f t="shared" si="13"/>
        <v>0</v>
      </c>
      <c r="AF69" s="19">
        <f t="shared" si="14"/>
        <v>0</v>
      </c>
      <c r="AG69" s="3"/>
      <c r="AH69" s="28"/>
      <c r="AI69" s="25" t="s">
        <v>36</v>
      </c>
      <c r="AJ69" s="7"/>
      <c r="AK69" s="15">
        <f t="shared" si="15"/>
        <v>0</v>
      </c>
      <c r="AL69" s="2"/>
      <c r="AM69" s="2"/>
      <c r="AN69" s="2"/>
      <c r="AO69" s="2"/>
      <c r="AP69" s="2"/>
      <c r="AQ69" s="2"/>
      <c r="AR69" s="2"/>
      <c r="AS69" s="2"/>
      <c r="AT69" s="2">
        <f t="shared" si="16"/>
        <v>0</v>
      </c>
      <c r="AU69" s="21"/>
      <c r="AV69" s="21"/>
      <c r="AW69" s="2"/>
      <c r="AX69" s="2">
        <f t="shared" si="17"/>
        <v>0</v>
      </c>
      <c r="AY69" s="2">
        <f t="shared" si="18"/>
        <v>0</v>
      </c>
      <c r="AZ69" s="2"/>
      <c r="BA69" s="2"/>
      <c r="BB69" s="2"/>
      <c r="BC69" s="2"/>
      <c r="BD69" s="26"/>
      <c r="BE69" s="2"/>
      <c r="BF69" s="8">
        <f t="shared" si="19"/>
        <v>0</v>
      </c>
      <c r="BG69" s="22">
        <f t="shared" si="20"/>
        <v>0</v>
      </c>
    </row>
    <row r="70" spans="1:59" s="29" customFormat="1" ht="23.1" customHeight="1" x14ac:dyDescent="0.35">
      <c r="A70" s="3">
        <v>30</v>
      </c>
      <c r="B70" s="28" t="s">
        <v>149</v>
      </c>
      <c r="C70" s="25" t="s">
        <v>153</v>
      </c>
      <c r="D70" s="2">
        <v>17553</v>
      </c>
      <c r="E70" s="2">
        <v>702</v>
      </c>
      <c r="F70" s="2"/>
      <c r="G70" s="2">
        <f t="shared" si="0"/>
        <v>18255</v>
      </c>
      <c r="H70" s="418">
        <f t="shared" si="1"/>
        <v>18255</v>
      </c>
      <c r="I70" s="111">
        <f t="shared" si="2"/>
        <v>0</v>
      </c>
      <c r="J70" s="6">
        <v>0</v>
      </c>
      <c r="K70" s="6">
        <v>0</v>
      </c>
      <c r="L70" s="6">
        <v>0</v>
      </c>
      <c r="M70" s="2">
        <f t="shared" si="3"/>
        <v>18255</v>
      </c>
      <c r="N70" s="7"/>
      <c r="O70" s="2">
        <f t="shared" si="4"/>
        <v>1642.95</v>
      </c>
      <c r="P70" s="2">
        <f t="shared" si="5"/>
        <v>200</v>
      </c>
      <c r="Q70" s="2">
        <f t="shared" si="6"/>
        <v>456.37</v>
      </c>
      <c r="R70" s="8">
        <f t="shared" si="7"/>
        <v>213.28</v>
      </c>
      <c r="S70" s="9">
        <f t="shared" si="8"/>
        <v>2512.6</v>
      </c>
      <c r="T70" s="10">
        <f t="shared" si="9"/>
        <v>7871</v>
      </c>
      <c r="U70" s="11">
        <f t="shared" si="10"/>
        <v>7871.4</v>
      </c>
      <c r="V70" s="12"/>
      <c r="W70" s="12"/>
      <c r="X70" s="13"/>
      <c r="Y70" s="3">
        <v>30</v>
      </c>
      <c r="Z70" s="14">
        <f t="shared" si="11"/>
        <v>2190.6</v>
      </c>
      <c r="AA70" s="15"/>
      <c r="AB70" s="2">
        <v>100</v>
      </c>
      <c r="AC70" s="2">
        <f t="shared" si="12"/>
        <v>456.38</v>
      </c>
      <c r="AD70" s="17">
        <v>200</v>
      </c>
      <c r="AE70" s="18">
        <f t="shared" si="13"/>
        <v>15742.4</v>
      </c>
      <c r="AF70" s="19">
        <f t="shared" si="14"/>
        <v>7871.2</v>
      </c>
      <c r="AG70" s="3">
        <v>30</v>
      </c>
      <c r="AH70" s="28" t="s">
        <v>149</v>
      </c>
      <c r="AI70" s="25" t="s">
        <v>153</v>
      </c>
      <c r="AJ70" s="7"/>
      <c r="AK70" s="15">
        <f t="shared" si="15"/>
        <v>1642.95</v>
      </c>
      <c r="AL70" s="2"/>
      <c r="AM70" s="2"/>
      <c r="AN70" s="2"/>
      <c r="AO70" s="2"/>
      <c r="AP70" s="2"/>
      <c r="AQ70" s="2"/>
      <c r="AR70" s="2"/>
      <c r="AS70" s="2"/>
      <c r="AT70" s="2">
        <f t="shared" si="16"/>
        <v>1642.95</v>
      </c>
      <c r="AU70" s="21">
        <v>200</v>
      </c>
      <c r="AV70" s="21"/>
      <c r="AW70" s="2"/>
      <c r="AX70" s="2">
        <f t="shared" si="17"/>
        <v>200</v>
      </c>
      <c r="AY70" s="2">
        <f t="shared" si="18"/>
        <v>456.37</v>
      </c>
      <c r="AZ70" s="2"/>
      <c r="BA70" s="2"/>
      <c r="BB70" s="2"/>
      <c r="BC70" s="2">
        <v>213.28</v>
      </c>
      <c r="BD70" s="26"/>
      <c r="BE70" s="2"/>
      <c r="BF70" s="8">
        <f t="shared" si="19"/>
        <v>213.28</v>
      </c>
      <c r="BG70" s="22">
        <f t="shared" si="20"/>
        <v>2512.6000000000004</v>
      </c>
    </row>
    <row r="71" spans="1:59" s="29" customFormat="1" ht="23.1" customHeight="1" x14ac:dyDescent="0.35">
      <c r="A71" s="30"/>
      <c r="B71" s="28"/>
      <c r="C71" s="25" t="s">
        <v>154</v>
      </c>
      <c r="D71" s="2"/>
      <c r="E71" s="2"/>
      <c r="F71" s="2"/>
      <c r="G71" s="2">
        <f t="shared" si="0"/>
        <v>0</v>
      </c>
      <c r="H71" s="418">
        <f t="shared" si="1"/>
        <v>0</v>
      </c>
      <c r="I71" s="111">
        <f t="shared" si="2"/>
        <v>0</v>
      </c>
      <c r="J71" s="6"/>
      <c r="K71" s="6"/>
      <c r="L71" s="6"/>
      <c r="M71" s="2">
        <f t="shared" si="3"/>
        <v>0</v>
      </c>
      <c r="N71" s="7"/>
      <c r="O71" s="2">
        <f t="shared" si="4"/>
        <v>0</v>
      </c>
      <c r="P71" s="2">
        <f t="shared" si="5"/>
        <v>0</v>
      </c>
      <c r="Q71" s="2">
        <f t="shared" si="6"/>
        <v>0</v>
      </c>
      <c r="R71" s="8">
        <f t="shared" si="7"/>
        <v>0</v>
      </c>
      <c r="S71" s="9">
        <f t="shared" si="8"/>
        <v>0</v>
      </c>
      <c r="T71" s="10">
        <f t="shared" si="9"/>
        <v>0</v>
      </c>
      <c r="U71" s="11">
        <f t="shared" si="10"/>
        <v>0</v>
      </c>
      <c r="V71" s="12"/>
      <c r="W71" s="12"/>
      <c r="X71" s="13"/>
      <c r="Y71" s="30"/>
      <c r="Z71" s="14">
        <f t="shared" si="11"/>
        <v>0</v>
      </c>
      <c r="AA71" s="15"/>
      <c r="AB71" s="2">
        <f>H71*1%</f>
        <v>0</v>
      </c>
      <c r="AC71" s="2">
        <f t="shared" si="12"/>
        <v>0</v>
      </c>
      <c r="AD71" s="27"/>
      <c r="AE71" s="18">
        <f t="shared" si="13"/>
        <v>0</v>
      </c>
      <c r="AF71" s="19">
        <f t="shared" si="14"/>
        <v>0</v>
      </c>
      <c r="AG71" s="30"/>
      <c r="AH71" s="28"/>
      <c r="AI71" s="25" t="s">
        <v>154</v>
      </c>
      <c r="AJ71" s="7"/>
      <c r="AK71" s="15">
        <f t="shared" si="15"/>
        <v>0</v>
      </c>
      <c r="AL71" s="2"/>
      <c r="AM71" s="2"/>
      <c r="AN71" s="2"/>
      <c r="AO71" s="2"/>
      <c r="AP71" s="2"/>
      <c r="AQ71" s="2"/>
      <c r="AR71" s="2"/>
      <c r="AS71" s="2"/>
      <c r="AT71" s="2">
        <f t="shared" si="16"/>
        <v>0</v>
      </c>
      <c r="AU71" s="21"/>
      <c r="AV71" s="21"/>
      <c r="AW71" s="2"/>
      <c r="AX71" s="2">
        <f t="shared" si="17"/>
        <v>0</v>
      </c>
      <c r="AY71" s="2">
        <f t="shared" si="18"/>
        <v>0</v>
      </c>
      <c r="AZ71" s="2"/>
      <c r="BA71" s="2"/>
      <c r="BB71" s="2"/>
      <c r="BC71" s="2"/>
      <c r="BD71" s="26"/>
      <c r="BE71" s="2"/>
      <c r="BF71" s="8">
        <f t="shared" si="19"/>
        <v>0</v>
      </c>
      <c r="BG71" s="22">
        <f t="shared" si="20"/>
        <v>0</v>
      </c>
    </row>
    <row r="72" spans="1:59" s="29" customFormat="1" ht="23.1" customHeight="1" x14ac:dyDescent="0.35">
      <c r="A72" s="3">
        <v>31</v>
      </c>
      <c r="B72" s="28" t="s">
        <v>150</v>
      </c>
      <c r="C72" s="25" t="s">
        <v>161</v>
      </c>
      <c r="D72" s="2">
        <v>27000</v>
      </c>
      <c r="E72" s="2">
        <v>1512</v>
      </c>
      <c r="F72" s="2"/>
      <c r="G72" s="2">
        <f t="shared" si="0"/>
        <v>28512</v>
      </c>
      <c r="H72" s="418">
        <f t="shared" si="1"/>
        <v>28512</v>
      </c>
      <c r="I72" s="111">
        <f t="shared" si="2"/>
        <v>0</v>
      </c>
      <c r="J72" s="6">
        <v>0</v>
      </c>
      <c r="K72" s="6">
        <v>0</v>
      </c>
      <c r="L72" s="6">
        <v>0</v>
      </c>
      <c r="M72" s="2">
        <f t="shared" si="3"/>
        <v>28512</v>
      </c>
      <c r="N72" s="7">
        <v>666.35</v>
      </c>
      <c r="O72" s="2">
        <f t="shared" si="4"/>
        <v>5088.0499999999993</v>
      </c>
      <c r="P72" s="2">
        <f t="shared" si="5"/>
        <v>200</v>
      </c>
      <c r="Q72" s="2">
        <f t="shared" si="6"/>
        <v>712.8</v>
      </c>
      <c r="R72" s="8">
        <f t="shared" si="7"/>
        <v>238.05</v>
      </c>
      <c r="S72" s="9">
        <f t="shared" si="8"/>
        <v>6905.25</v>
      </c>
      <c r="T72" s="10">
        <f t="shared" si="9"/>
        <v>10803</v>
      </c>
      <c r="U72" s="11">
        <f t="shared" si="10"/>
        <v>10803.75</v>
      </c>
      <c r="V72" s="12"/>
      <c r="W72" s="12"/>
      <c r="X72" s="13"/>
      <c r="Y72" s="3">
        <v>31</v>
      </c>
      <c r="Z72" s="14">
        <f t="shared" si="11"/>
        <v>3421.44</v>
      </c>
      <c r="AA72" s="15"/>
      <c r="AB72" s="16">
        <v>100</v>
      </c>
      <c r="AC72" s="2">
        <f t="shared" si="12"/>
        <v>712.8</v>
      </c>
      <c r="AD72" s="17">
        <v>200</v>
      </c>
      <c r="AE72" s="18">
        <f t="shared" si="13"/>
        <v>21606.75</v>
      </c>
      <c r="AF72" s="19">
        <f t="shared" si="14"/>
        <v>10803.375</v>
      </c>
      <c r="AG72" s="3">
        <v>31</v>
      </c>
      <c r="AH72" s="28" t="s">
        <v>150</v>
      </c>
      <c r="AI72" s="25" t="s">
        <v>161</v>
      </c>
      <c r="AJ72" s="7">
        <v>666.35</v>
      </c>
      <c r="AK72" s="15">
        <f t="shared" si="15"/>
        <v>2566.08</v>
      </c>
      <c r="AL72" s="2"/>
      <c r="AM72" s="2"/>
      <c r="AN72" s="2"/>
      <c r="AO72" s="2"/>
      <c r="AP72" s="2"/>
      <c r="AQ72" s="2">
        <v>916.41</v>
      </c>
      <c r="AR72" s="2">
        <v>950</v>
      </c>
      <c r="AS72" s="2">
        <v>655.56</v>
      </c>
      <c r="AT72" s="2">
        <f>SUM(AK72:AS72)</f>
        <v>5088.0499999999993</v>
      </c>
      <c r="AU72" s="21">
        <v>200</v>
      </c>
      <c r="AV72" s="21"/>
      <c r="AW72" s="2"/>
      <c r="AX72" s="2">
        <f t="shared" si="17"/>
        <v>200</v>
      </c>
      <c r="AY72" s="2">
        <f t="shared" si="18"/>
        <v>712.8</v>
      </c>
      <c r="AZ72" s="2"/>
      <c r="BA72" s="2"/>
      <c r="BB72" s="2"/>
      <c r="BC72" s="2">
        <v>238.05</v>
      </c>
      <c r="BD72" s="26"/>
      <c r="BE72" s="2"/>
      <c r="BF72" s="8">
        <f t="shared" si="19"/>
        <v>238.05</v>
      </c>
      <c r="BG72" s="22">
        <f t="shared" si="20"/>
        <v>6905.25</v>
      </c>
    </row>
    <row r="73" spans="1:59" s="29" customFormat="1" ht="23.1" customHeight="1" x14ac:dyDescent="0.35">
      <c r="A73" s="3"/>
      <c r="B73" s="28"/>
      <c r="C73" s="25" t="s">
        <v>162</v>
      </c>
      <c r="D73" s="2"/>
      <c r="E73" s="2"/>
      <c r="F73" s="2"/>
      <c r="G73" s="2">
        <f t="shared" si="0"/>
        <v>0</v>
      </c>
      <c r="H73" s="418">
        <f t="shared" si="1"/>
        <v>0</v>
      </c>
      <c r="I73" s="111">
        <f t="shared" si="2"/>
        <v>0</v>
      </c>
      <c r="J73" s="6"/>
      <c r="K73" s="6"/>
      <c r="L73" s="6"/>
      <c r="M73" s="2">
        <f t="shared" si="3"/>
        <v>0</v>
      </c>
      <c r="N73" s="7"/>
      <c r="O73" s="2">
        <f t="shared" si="4"/>
        <v>0</v>
      </c>
      <c r="P73" s="2">
        <f t="shared" si="5"/>
        <v>0</v>
      </c>
      <c r="Q73" s="2">
        <f t="shared" si="6"/>
        <v>0</v>
      </c>
      <c r="R73" s="8">
        <f t="shared" si="7"/>
        <v>0</v>
      </c>
      <c r="S73" s="9">
        <f t="shared" si="8"/>
        <v>0</v>
      </c>
      <c r="T73" s="10">
        <f t="shared" si="9"/>
        <v>0</v>
      </c>
      <c r="U73" s="11">
        <f t="shared" si="10"/>
        <v>0</v>
      </c>
      <c r="V73" s="12"/>
      <c r="W73" s="12"/>
      <c r="X73" s="13"/>
      <c r="Y73" s="3"/>
      <c r="Z73" s="14">
        <f t="shared" si="11"/>
        <v>0</v>
      </c>
      <c r="AA73" s="15"/>
      <c r="AB73" s="33"/>
      <c r="AC73" s="2">
        <f t="shared" si="12"/>
        <v>0</v>
      </c>
      <c r="AD73" s="27"/>
      <c r="AE73" s="18">
        <f t="shared" si="13"/>
        <v>0</v>
      </c>
      <c r="AF73" s="19">
        <f t="shared" si="14"/>
        <v>0</v>
      </c>
      <c r="AG73" s="3"/>
      <c r="AH73" s="28"/>
      <c r="AI73" s="25" t="s">
        <v>162</v>
      </c>
      <c r="AJ73" s="7"/>
      <c r="AK73" s="15">
        <f t="shared" si="15"/>
        <v>0</v>
      </c>
      <c r="AL73" s="2"/>
      <c r="AM73" s="2"/>
      <c r="AN73" s="2"/>
      <c r="AO73" s="2"/>
      <c r="AP73" s="2"/>
      <c r="AQ73" s="2"/>
      <c r="AR73" s="2"/>
      <c r="AS73" s="2"/>
      <c r="AT73" s="2">
        <f t="shared" si="16"/>
        <v>0</v>
      </c>
      <c r="AU73" s="21"/>
      <c r="AV73" s="21"/>
      <c r="AW73" s="2"/>
      <c r="AX73" s="2">
        <f t="shared" si="17"/>
        <v>0</v>
      </c>
      <c r="AY73" s="2">
        <f t="shared" si="18"/>
        <v>0</v>
      </c>
      <c r="AZ73" s="2"/>
      <c r="BA73" s="2"/>
      <c r="BB73" s="2"/>
      <c r="BC73" s="2"/>
      <c r="BD73" s="26"/>
      <c r="BE73" s="2"/>
      <c r="BF73" s="8">
        <f t="shared" si="19"/>
        <v>0</v>
      </c>
      <c r="BG73" s="22">
        <f t="shared" si="20"/>
        <v>0</v>
      </c>
    </row>
    <row r="74" spans="1:59" s="29" customFormat="1" ht="23.1" customHeight="1" x14ac:dyDescent="0.35">
      <c r="A74" s="3">
        <v>32</v>
      </c>
      <c r="B74" s="28" t="s">
        <v>151</v>
      </c>
      <c r="C74" s="25" t="s">
        <v>156</v>
      </c>
      <c r="D74" s="2">
        <v>27000</v>
      </c>
      <c r="E74" s="2">
        <v>1512</v>
      </c>
      <c r="F74" s="2"/>
      <c r="G74" s="2">
        <f t="shared" si="0"/>
        <v>28512</v>
      </c>
      <c r="H74" s="418">
        <f t="shared" si="1"/>
        <v>28512</v>
      </c>
      <c r="I74" s="111">
        <f t="shared" si="2"/>
        <v>0</v>
      </c>
      <c r="J74" s="6">
        <v>0</v>
      </c>
      <c r="K74" s="6">
        <v>0</v>
      </c>
      <c r="L74" s="6">
        <v>0</v>
      </c>
      <c r="M74" s="2">
        <f t="shared" si="3"/>
        <v>28512</v>
      </c>
      <c r="N74" s="7">
        <v>666.35</v>
      </c>
      <c r="O74" s="2">
        <f t="shared" si="4"/>
        <v>2566.08</v>
      </c>
      <c r="P74" s="2">
        <f t="shared" si="5"/>
        <v>200</v>
      </c>
      <c r="Q74" s="2">
        <f t="shared" si="6"/>
        <v>712.8</v>
      </c>
      <c r="R74" s="8">
        <f t="shared" si="7"/>
        <v>250.55</v>
      </c>
      <c r="S74" s="9">
        <f t="shared" si="8"/>
        <v>4395.78</v>
      </c>
      <c r="T74" s="10">
        <f t="shared" si="9"/>
        <v>12058</v>
      </c>
      <c r="U74" s="11">
        <f t="shared" si="10"/>
        <v>12058.220000000001</v>
      </c>
      <c r="V74" s="12"/>
      <c r="W74" s="12"/>
      <c r="X74" s="13"/>
      <c r="Y74" s="3">
        <v>32</v>
      </c>
      <c r="Z74" s="14">
        <f t="shared" si="11"/>
        <v>3421.44</v>
      </c>
      <c r="AA74" s="15"/>
      <c r="AB74" s="16">
        <v>100</v>
      </c>
      <c r="AC74" s="2">
        <f t="shared" si="12"/>
        <v>712.8</v>
      </c>
      <c r="AD74" s="17">
        <v>200</v>
      </c>
      <c r="AE74" s="18">
        <f t="shared" si="13"/>
        <v>24116.22</v>
      </c>
      <c r="AF74" s="19">
        <f t="shared" si="14"/>
        <v>12058.11</v>
      </c>
      <c r="AG74" s="3">
        <v>32</v>
      </c>
      <c r="AH74" s="28" t="s">
        <v>151</v>
      </c>
      <c r="AI74" s="25" t="s">
        <v>156</v>
      </c>
      <c r="AJ74" s="7">
        <v>666.35</v>
      </c>
      <c r="AK74" s="15">
        <f t="shared" si="15"/>
        <v>2566.08</v>
      </c>
      <c r="AL74" s="2"/>
      <c r="AM74" s="2"/>
      <c r="AN74" s="2"/>
      <c r="AO74" s="2"/>
      <c r="AP74" s="2"/>
      <c r="AQ74" s="2"/>
      <c r="AR74" s="2"/>
      <c r="AS74" s="2"/>
      <c r="AT74" s="2">
        <f t="shared" si="16"/>
        <v>2566.08</v>
      </c>
      <c r="AU74" s="21">
        <v>200</v>
      </c>
      <c r="AV74" s="21"/>
      <c r="AW74" s="2"/>
      <c r="AX74" s="2">
        <f t="shared" si="17"/>
        <v>200</v>
      </c>
      <c r="AY74" s="2">
        <f t="shared" si="18"/>
        <v>712.8</v>
      </c>
      <c r="AZ74" s="2"/>
      <c r="BA74" s="2"/>
      <c r="BB74" s="2"/>
      <c r="BC74" s="2">
        <v>250.55</v>
      </c>
      <c r="BD74" s="26"/>
      <c r="BE74" s="2"/>
      <c r="BF74" s="8">
        <f t="shared" si="19"/>
        <v>250.55</v>
      </c>
      <c r="BG74" s="22">
        <f t="shared" si="20"/>
        <v>4395.78</v>
      </c>
    </row>
    <row r="75" spans="1:59" s="29" customFormat="1" ht="23.1" customHeight="1" x14ac:dyDescent="0.35">
      <c r="A75" s="3"/>
      <c r="B75" s="28"/>
      <c r="C75" s="25" t="s">
        <v>163</v>
      </c>
      <c r="D75" s="2"/>
      <c r="E75" s="2"/>
      <c r="F75" s="2"/>
      <c r="G75" s="2">
        <f t="shared" si="0"/>
        <v>0</v>
      </c>
      <c r="H75" s="418">
        <f t="shared" si="1"/>
        <v>0</v>
      </c>
      <c r="I75" s="111">
        <f t="shared" si="2"/>
        <v>0</v>
      </c>
      <c r="J75" s="6"/>
      <c r="K75" s="6"/>
      <c r="L75" s="6"/>
      <c r="M75" s="2">
        <f t="shared" si="3"/>
        <v>0</v>
      </c>
      <c r="N75" s="7"/>
      <c r="O75" s="2">
        <f t="shared" si="4"/>
        <v>0</v>
      </c>
      <c r="P75" s="2">
        <f t="shared" si="5"/>
        <v>0</v>
      </c>
      <c r="Q75" s="2">
        <f t="shared" si="6"/>
        <v>0</v>
      </c>
      <c r="R75" s="8">
        <f t="shared" si="7"/>
        <v>0</v>
      </c>
      <c r="S75" s="9">
        <f t="shared" si="8"/>
        <v>0</v>
      </c>
      <c r="T75" s="10">
        <f t="shared" si="9"/>
        <v>0</v>
      </c>
      <c r="U75" s="11">
        <f t="shared" si="10"/>
        <v>0</v>
      </c>
      <c r="V75" s="12"/>
      <c r="W75" s="12"/>
      <c r="X75" s="13"/>
      <c r="Y75" s="3"/>
      <c r="Z75" s="14">
        <f t="shared" si="11"/>
        <v>0</v>
      </c>
      <c r="AA75" s="15"/>
      <c r="AB75" s="16"/>
      <c r="AC75" s="2">
        <f t="shared" si="12"/>
        <v>0</v>
      </c>
      <c r="AD75" s="27"/>
      <c r="AE75" s="18">
        <f t="shared" si="13"/>
        <v>0</v>
      </c>
      <c r="AF75" s="19">
        <f t="shared" si="14"/>
        <v>0</v>
      </c>
      <c r="AG75" s="3"/>
      <c r="AH75" s="28"/>
      <c r="AI75" s="25" t="s">
        <v>163</v>
      </c>
      <c r="AJ75" s="7"/>
      <c r="AK75" s="15">
        <f t="shared" si="15"/>
        <v>0</v>
      </c>
      <c r="AL75" s="2"/>
      <c r="AM75" s="2"/>
      <c r="AN75" s="2"/>
      <c r="AO75" s="2"/>
      <c r="AP75" s="2"/>
      <c r="AQ75" s="2"/>
      <c r="AR75" s="2"/>
      <c r="AS75" s="2"/>
      <c r="AT75" s="2">
        <f t="shared" si="16"/>
        <v>0</v>
      </c>
      <c r="AU75" s="21"/>
      <c r="AV75" s="21"/>
      <c r="AW75" s="2"/>
      <c r="AX75" s="2">
        <f t="shared" si="17"/>
        <v>0</v>
      </c>
      <c r="AY75" s="2">
        <f t="shared" si="18"/>
        <v>0</v>
      </c>
      <c r="AZ75" s="2"/>
      <c r="BA75" s="2"/>
      <c r="BB75" s="2"/>
      <c r="BC75" s="2"/>
      <c r="BD75" s="26"/>
      <c r="BE75" s="2"/>
      <c r="BF75" s="8">
        <f t="shared" si="19"/>
        <v>0</v>
      </c>
      <c r="BG75" s="22">
        <f t="shared" si="20"/>
        <v>0</v>
      </c>
    </row>
    <row r="76" spans="1:59" s="23" customFormat="1" ht="23.1" customHeight="1" x14ac:dyDescent="0.35">
      <c r="A76" s="3">
        <v>33</v>
      </c>
      <c r="B76" s="28" t="s">
        <v>129</v>
      </c>
      <c r="C76" s="25" t="s">
        <v>51</v>
      </c>
      <c r="D76" s="2">
        <v>131124</v>
      </c>
      <c r="E76" s="2">
        <v>5769</v>
      </c>
      <c r="F76" s="2">
        <v>0</v>
      </c>
      <c r="G76" s="2">
        <f t="shared" si="0"/>
        <v>136893</v>
      </c>
      <c r="H76" s="418">
        <f t="shared" si="1"/>
        <v>136893</v>
      </c>
      <c r="I76" s="111">
        <f t="shared" si="2"/>
        <v>0</v>
      </c>
      <c r="J76" s="6">
        <v>0</v>
      </c>
      <c r="K76" s="6">
        <v>0</v>
      </c>
      <c r="L76" s="6">
        <v>0</v>
      </c>
      <c r="M76" s="2">
        <f t="shared" si="3"/>
        <v>136893</v>
      </c>
      <c r="N76" s="7">
        <v>26422.03</v>
      </c>
      <c r="O76" s="2">
        <f t="shared" si="4"/>
        <v>49305.509999999995</v>
      </c>
      <c r="P76" s="2">
        <f t="shared" si="5"/>
        <v>200</v>
      </c>
      <c r="Q76" s="2">
        <f t="shared" si="6"/>
        <v>2500</v>
      </c>
      <c r="R76" s="8">
        <f t="shared" si="7"/>
        <v>21104.53</v>
      </c>
      <c r="S76" s="9">
        <f t="shared" si="8"/>
        <v>99532.07</v>
      </c>
      <c r="T76" s="10">
        <f t="shared" si="9"/>
        <v>18680</v>
      </c>
      <c r="U76" s="11">
        <f t="shared" si="10"/>
        <v>18680.929999999993</v>
      </c>
      <c r="V76" s="12"/>
      <c r="W76" s="12"/>
      <c r="X76" s="13">
        <f t="shared" ref="X76" si="38">ROUND(T76+U76,2)</f>
        <v>37360.93</v>
      </c>
      <c r="Y76" s="3">
        <v>33</v>
      </c>
      <c r="Z76" s="14">
        <f t="shared" si="11"/>
        <v>16427.16</v>
      </c>
      <c r="AA76" s="15">
        <v>0</v>
      </c>
      <c r="AB76" s="16">
        <v>100</v>
      </c>
      <c r="AC76" s="2">
        <v>2500</v>
      </c>
      <c r="AD76" s="17">
        <v>200</v>
      </c>
      <c r="AE76" s="18">
        <f t="shared" si="13"/>
        <v>37360.929999999993</v>
      </c>
      <c r="AF76" s="19">
        <f t="shared" si="14"/>
        <v>18680.464999999997</v>
      </c>
      <c r="AG76" s="3">
        <v>33</v>
      </c>
      <c r="AH76" s="28" t="s">
        <v>129</v>
      </c>
      <c r="AI76" s="25" t="s">
        <v>51</v>
      </c>
      <c r="AJ76" s="7">
        <v>26422.03</v>
      </c>
      <c r="AK76" s="15">
        <f t="shared" si="15"/>
        <v>12320.369999999999</v>
      </c>
      <c r="AL76" s="2">
        <v>0</v>
      </c>
      <c r="AM76" s="2">
        <v>500</v>
      </c>
      <c r="AN76" s="2">
        <v>9634.44</v>
      </c>
      <c r="AO76" s="2">
        <v>0</v>
      </c>
      <c r="AP76" s="2">
        <v>0</v>
      </c>
      <c r="AQ76" s="2">
        <v>26850.7</v>
      </c>
      <c r="AR76" s="2"/>
      <c r="AS76" s="2">
        <v>0</v>
      </c>
      <c r="AT76" s="2">
        <f t="shared" si="16"/>
        <v>49305.509999999995</v>
      </c>
      <c r="AU76" s="21">
        <v>200</v>
      </c>
      <c r="AV76" s="21"/>
      <c r="AW76" s="2">
        <v>0</v>
      </c>
      <c r="AX76" s="2">
        <f t="shared" si="17"/>
        <v>200</v>
      </c>
      <c r="AY76" s="2">
        <v>2500</v>
      </c>
      <c r="AZ76" s="2">
        <v>0</v>
      </c>
      <c r="BA76" s="2">
        <v>20516.53</v>
      </c>
      <c r="BB76" s="2">
        <v>0</v>
      </c>
      <c r="BC76" s="2">
        <v>100</v>
      </c>
      <c r="BD76" s="2">
        <v>488</v>
      </c>
      <c r="BE76" s="2"/>
      <c r="BF76" s="8">
        <f t="shared" si="19"/>
        <v>21104.53</v>
      </c>
      <c r="BG76" s="22">
        <f t="shared" si="20"/>
        <v>99532.069999999992</v>
      </c>
    </row>
    <row r="77" spans="1:59" s="29" customFormat="1" ht="23.1" customHeight="1" x14ac:dyDescent="0.35">
      <c r="A77" s="30"/>
      <c r="B77" s="28"/>
      <c r="C77" s="32" t="s">
        <v>130</v>
      </c>
      <c r="D77" s="2"/>
      <c r="E77" s="2"/>
      <c r="F77" s="2"/>
      <c r="G77" s="2">
        <f t="shared" ref="G77:G125" si="39">SUM(D77:F77)</f>
        <v>0</v>
      </c>
      <c r="H77" s="418">
        <f t="shared" ref="H77:H125" si="40">G77</f>
        <v>0</v>
      </c>
      <c r="I77" s="111">
        <f t="shared" ref="I77:I125" si="41">ROUND(H77/8/31/60*(L77+K77*60+J77*8*60),2)</f>
        <v>0</v>
      </c>
      <c r="J77" s="6"/>
      <c r="K77" s="6"/>
      <c r="L77" s="6"/>
      <c r="M77" s="2">
        <f t="shared" ref="M77:M123" si="42">H77-I77</f>
        <v>0</v>
      </c>
      <c r="N77" s="7"/>
      <c r="O77" s="2">
        <f t="shared" ref="O77:O125" si="43">SUM(AK77:AS77)</f>
        <v>0</v>
      </c>
      <c r="P77" s="2">
        <f t="shared" ref="P77:P125" si="44">SUM(AU77:AW77)</f>
        <v>0</v>
      </c>
      <c r="Q77" s="2">
        <f t="shared" ref="Q77:Q125" si="45">AY77</f>
        <v>0</v>
      </c>
      <c r="R77" s="8">
        <f t="shared" ref="R77:R125" si="46">SUM(AZ77:BE77)</f>
        <v>0</v>
      </c>
      <c r="S77" s="9">
        <f t="shared" ref="S77:S125" si="47">ROUND(N77+O77+P77+Q77+R77,2)</f>
        <v>0</v>
      </c>
      <c r="T77" s="10">
        <f t="shared" ref="T77:T125" si="48">ROUND(AF77,0)</f>
        <v>0</v>
      </c>
      <c r="U77" s="11">
        <f t="shared" ref="U77:U125" si="49">(AE77-T77)</f>
        <v>0</v>
      </c>
      <c r="V77" s="12"/>
      <c r="W77" s="12"/>
      <c r="X77" s="13"/>
      <c r="Y77" s="30"/>
      <c r="Z77" s="14">
        <f t="shared" ref="Z77:Z125" si="50">H77*12%</f>
        <v>0</v>
      </c>
      <c r="AA77" s="2"/>
      <c r="AB77" s="16"/>
      <c r="AC77" s="2">
        <f t="shared" ref="AC77:AC125" si="51">ROUNDUP(H77*5%/2,2)</f>
        <v>0</v>
      </c>
      <c r="AD77" s="27"/>
      <c r="AE77" s="18">
        <f t="shared" ref="AE77:AE125" si="52">+M77-S77</f>
        <v>0</v>
      </c>
      <c r="AF77" s="19">
        <f t="shared" ref="AF77:AF125" si="53">(+M77-S77)/2</f>
        <v>0</v>
      </c>
      <c r="AG77" s="30"/>
      <c r="AH77" s="28"/>
      <c r="AI77" s="32" t="s">
        <v>130</v>
      </c>
      <c r="AJ77" s="7"/>
      <c r="AK77" s="15">
        <f t="shared" ref="AK77:AK125" si="54">H77*9%</f>
        <v>0</v>
      </c>
      <c r="AL77" s="2"/>
      <c r="AM77" s="2"/>
      <c r="AN77" s="2"/>
      <c r="AO77" s="2"/>
      <c r="AP77" s="2"/>
      <c r="AQ77" s="26"/>
      <c r="AR77" s="26"/>
      <c r="AS77" s="2"/>
      <c r="AT77" s="2">
        <f t="shared" ref="AT77:AT125" si="55">SUM(AK77:AS77)</f>
        <v>0</v>
      </c>
      <c r="AU77" s="21"/>
      <c r="AV77" s="21"/>
      <c r="AW77" s="2"/>
      <c r="AX77" s="2">
        <f t="shared" ref="AX77:AX125" si="56">SUM(AU77:AW77)</f>
        <v>0</v>
      </c>
      <c r="AY77" s="2">
        <f t="shared" ref="AY77:AY125" si="57">ROUNDDOWN(H77*5%/2,2)</f>
        <v>0</v>
      </c>
      <c r="AZ77" s="2"/>
      <c r="BA77" s="2"/>
      <c r="BB77" s="2"/>
      <c r="BC77" s="2"/>
      <c r="BD77" s="2"/>
      <c r="BE77" s="2"/>
      <c r="BF77" s="8">
        <f t="shared" ref="BF77:BF125" si="58">SUM(AZ77:BE77)</f>
        <v>0</v>
      </c>
      <c r="BG77" s="22">
        <f t="shared" ref="BG77:BG125" si="59">AJ77+AT77+AX77+AY77+BF77</f>
        <v>0</v>
      </c>
    </row>
    <row r="78" spans="1:59" s="23" customFormat="1" ht="23.1" customHeight="1" x14ac:dyDescent="0.35">
      <c r="A78" s="3">
        <v>34</v>
      </c>
      <c r="B78" s="28" t="s">
        <v>52</v>
      </c>
      <c r="C78" s="25" t="s">
        <v>111</v>
      </c>
      <c r="D78" s="2">
        <v>36619</v>
      </c>
      <c r="E78" s="2">
        <v>1794</v>
      </c>
      <c r="F78" s="2">
        <v>0</v>
      </c>
      <c r="G78" s="2">
        <f t="shared" si="39"/>
        <v>38413</v>
      </c>
      <c r="H78" s="418">
        <f t="shared" si="40"/>
        <v>38413</v>
      </c>
      <c r="I78" s="111">
        <f t="shared" si="41"/>
        <v>0</v>
      </c>
      <c r="J78" s="6">
        <v>0</v>
      </c>
      <c r="K78" s="6">
        <v>0</v>
      </c>
      <c r="L78" s="6">
        <v>0</v>
      </c>
      <c r="M78" s="2">
        <f t="shared" si="42"/>
        <v>38413</v>
      </c>
      <c r="N78" s="7">
        <v>2025.85</v>
      </c>
      <c r="O78" s="2">
        <f t="shared" si="43"/>
        <v>5761.46</v>
      </c>
      <c r="P78" s="2">
        <f t="shared" si="44"/>
        <v>200</v>
      </c>
      <c r="Q78" s="2">
        <f t="shared" si="45"/>
        <v>960.32</v>
      </c>
      <c r="R78" s="8">
        <f t="shared" si="46"/>
        <v>12591.07</v>
      </c>
      <c r="S78" s="9">
        <f t="shared" si="47"/>
        <v>21538.7</v>
      </c>
      <c r="T78" s="10">
        <f t="shared" si="48"/>
        <v>8437</v>
      </c>
      <c r="U78" s="11">
        <f t="shared" si="49"/>
        <v>8437.2999999999993</v>
      </c>
      <c r="V78" s="12"/>
      <c r="W78" s="12"/>
      <c r="X78" s="13">
        <f t="shared" ref="X78" si="60">ROUND(T78+U78,2)</f>
        <v>16874.3</v>
      </c>
      <c r="Y78" s="3">
        <v>34</v>
      </c>
      <c r="Z78" s="14">
        <f t="shared" si="50"/>
        <v>4609.5599999999995</v>
      </c>
      <c r="AA78" s="15">
        <v>0</v>
      </c>
      <c r="AB78" s="2">
        <v>100</v>
      </c>
      <c r="AC78" s="2">
        <f t="shared" si="51"/>
        <v>960.33</v>
      </c>
      <c r="AD78" s="17">
        <v>200</v>
      </c>
      <c r="AE78" s="18">
        <f t="shared" si="52"/>
        <v>16874.3</v>
      </c>
      <c r="AF78" s="19">
        <f t="shared" si="53"/>
        <v>8437.15</v>
      </c>
      <c r="AG78" s="3">
        <v>34</v>
      </c>
      <c r="AH78" s="28" t="s">
        <v>52</v>
      </c>
      <c r="AI78" s="25" t="s">
        <v>111</v>
      </c>
      <c r="AJ78" s="7">
        <v>2025.85</v>
      </c>
      <c r="AK78" s="15">
        <f t="shared" si="54"/>
        <v>3457.17</v>
      </c>
      <c r="AL78" s="2">
        <v>0</v>
      </c>
      <c r="AM78" s="2"/>
      <c r="AN78" s="2">
        <v>0</v>
      </c>
      <c r="AO78" s="2">
        <v>0</v>
      </c>
      <c r="AP78" s="2">
        <v>0</v>
      </c>
      <c r="AQ78" s="2">
        <v>2304.29</v>
      </c>
      <c r="AR78" s="2"/>
      <c r="AS78" s="2">
        <v>0</v>
      </c>
      <c r="AT78" s="2">
        <f t="shared" si="55"/>
        <v>5761.46</v>
      </c>
      <c r="AU78" s="21">
        <v>200</v>
      </c>
      <c r="AV78" s="21"/>
      <c r="AW78" s="2">
        <v>0</v>
      </c>
      <c r="AX78" s="2">
        <f t="shared" si="56"/>
        <v>200</v>
      </c>
      <c r="AY78" s="2">
        <f t="shared" si="57"/>
        <v>960.32</v>
      </c>
      <c r="AZ78" s="2">
        <v>0</v>
      </c>
      <c r="BA78" s="2">
        <v>12191.07</v>
      </c>
      <c r="BB78" s="2">
        <v>300</v>
      </c>
      <c r="BC78" s="2">
        <v>100</v>
      </c>
      <c r="BD78" s="2">
        <v>0</v>
      </c>
      <c r="BE78" s="2"/>
      <c r="BF78" s="8">
        <f t="shared" si="58"/>
        <v>12591.07</v>
      </c>
      <c r="BG78" s="22">
        <f t="shared" si="59"/>
        <v>21538.699999999997</v>
      </c>
    </row>
    <row r="79" spans="1:59" s="29" customFormat="1" ht="23.1" customHeight="1" x14ac:dyDescent="0.35">
      <c r="A79" s="3"/>
      <c r="B79" s="28"/>
      <c r="C79" s="32"/>
      <c r="D79" s="2"/>
      <c r="E79" s="2"/>
      <c r="F79" s="2"/>
      <c r="G79" s="2">
        <f t="shared" si="39"/>
        <v>0</v>
      </c>
      <c r="H79" s="418">
        <f t="shared" si="40"/>
        <v>0</v>
      </c>
      <c r="I79" s="111">
        <f t="shared" si="41"/>
        <v>0</v>
      </c>
      <c r="J79" s="6"/>
      <c r="K79" s="6"/>
      <c r="L79" s="6"/>
      <c r="M79" s="2">
        <f t="shared" si="42"/>
        <v>0</v>
      </c>
      <c r="N79" s="7"/>
      <c r="O79" s="2">
        <f t="shared" si="43"/>
        <v>0</v>
      </c>
      <c r="P79" s="2">
        <f t="shared" si="44"/>
        <v>0</v>
      </c>
      <c r="Q79" s="2">
        <f t="shared" si="45"/>
        <v>0</v>
      </c>
      <c r="R79" s="8">
        <f t="shared" si="46"/>
        <v>0</v>
      </c>
      <c r="S79" s="9">
        <f t="shared" si="47"/>
        <v>0</v>
      </c>
      <c r="T79" s="10">
        <f t="shared" si="48"/>
        <v>0</v>
      </c>
      <c r="U79" s="11">
        <f t="shared" si="49"/>
        <v>0</v>
      </c>
      <c r="V79" s="12"/>
      <c r="W79" s="12"/>
      <c r="X79" s="13"/>
      <c r="Y79" s="3"/>
      <c r="Z79" s="14">
        <f t="shared" si="50"/>
        <v>0</v>
      </c>
      <c r="AA79" s="2"/>
      <c r="AB79" s="2">
        <f>H79*1%</f>
        <v>0</v>
      </c>
      <c r="AC79" s="2">
        <f t="shared" si="51"/>
        <v>0</v>
      </c>
      <c r="AD79" s="27"/>
      <c r="AE79" s="18">
        <f t="shared" si="52"/>
        <v>0</v>
      </c>
      <c r="AF79" s="19">
        <f t="shared" si="53"/>
        <v>0</v>
      </c>
      <c r="AG79" s="3"/>
      <c r="AH79" s="28"/>
      <c r="AI79" s="32"/>
      <c r="AJ79" s="7"/>
      <c r="AK79" s="15">
        <f t="shared" si="54"/>
        <v>0</v>
      </c>
      <c r="AL79" s="2"/>
      <c r="AM79" s="2"/>
      <c r="AN79" s="2"/>
      <c r="AO79" s="2"/>
      <c r="AP79" s="2"/>
      <c r="AQ79" s="2"/>
      <c r="AR79" s="2"/>
      <c r="AS79" s="2"/>
      <c r="AT79" s="2">
        <f t="shared" si="55"/>
        <v>0</v>
      </c>
      <c r="AU79" s="21"/>
      <c r="AV79" s="21"/>
      <c r="AW79" s="2"/>
      <c r="AX79" s="2">
        <f t="shared" si="56"/>
        <v>0</v>
      </c>
      <c r="AY79" s="2">
        <f t="shared" si="57"/>
        <v>0</v>
      </c>
      <c r="AZ79" s="2"/>
      <c r="BA79" s="2"/>
      <c r="BB79" s="2"/>
      <c r="BC79" s="2"/>
      <c r="BD79" s="2"/>
      <c r="BE79" s="2"/>
      <c r="BF79" s="8">
        <f t="shared" si="58"/>
        <v>0</v>
      </c>
      <c r="BG79" s="22">
        <f t="shared" si="59"/>
        <v>0</v>
      </c>
    </row>
    <row r="80" spans="1:59" s="29" customFormat="1" ht="23.1" customHeight="1" x14ac:dyDescent="0.35">
      <c r="A80" s="3">
        <v>35</v>
      </c>
      <c r="B80" s="28" t="s">
        <v>136</v>
      </c>
      <c r="C80" s="32" t="s">
        <v>164</v>
      </c>
      <c r="D80" s="2">
        <v>29165</v>
      </c>
      <c r="E80" s="2">
        <v>1540</v>
      </c>
      <c r="F80" s="2"/>
      <c r="G80" s="2">
        <f t="shared" si="39"/>
        <v>30705</v>
      </c>
      <c r="H80" s="418">
        <f t="shared" si="40"/>
        <v>30705</v>
      </c>
      <c r="I80" s="111">
        <f t="shared" si="41"/>
        <v>0</v>
      </c>
      <c r="J80" s="6">
        <v>0</v>
      </c>
      <c r="K80" s="6">
        <v>0</v>
      </c>
      <c r="L80" s="6">
        <v>0</v>
      </c>
      <c r="M80" s="2">
        <f t="shared" si="42"/>
        <v>30705</v>
      </c>
      <c r="N80" s="7">
        <v>959.12</v>
      </c>
      <c r="O80" s="2">
        <f t="shared" si="43"/>
        <v>2763.45</v>
      </c>
      <c r="P80" s="2">
        <f t="shared" si="44"/>
        <v>200</v>
      </c>
      <c r="Q80" s="2">
        <f t="shared" si="45"/>
        <v>767.62</v>
      </c>
      <c r="R80" s="8">
        <f t="shared" si="46"/>
        <v>213.28</v>
      </c>
      <c r="S80" s="9">
        <f t="shared" si="47"/>
        <v>4903.47</v>
      </c>
      <c r="T80" s="10">
        <f t="shared" si="48"/>
        <v>12901</v>
      </c>
      <c r="U80" s="11">
        <f t="shared" si="49"/>
        <v>12900.529999999999</v>
      </c>
      <c r="V80" s="12"/>
      <c r="W80" s="12"/>
      <c r="X80" s="13"/>
      <c r="Y80" s="3">
        <v>35</v>
      </c>
      <c r="Z80" s="14">
        <f t="shared" si="50"/>
        <v>3684.6</v>
      </c>
      <c r="AA80" s="15"/>
      <c r="AB80" s="16">
        <v>100</v>
      </c>
      <c r="AC80" s="2">
        <f t="shared" si="51"/>
        <v>767.63</v>
      </c>
      <c r="AD80" s="17">
        <v>200</v>
      </c>
      <c r="AE80" s="18">
        <f t="shared" si="52"/>
        <v>25801.53</v>
      </c>
      <c r="AF80" s="19">
        <f t="shared" si="53"/>
        <v>12900.764999999999</v>
      </c>
      <c r="AG80" s="3">
        <v>35</v>
      </c>
      <c r="AH80" s="28" t="s">
        <v>136</v>
      </c>
      <c r="AI80" s="32" t="s">
        <v>164</v>
      </c>
      <c r="AJ80" s="7">
        <v>959.12</v>
      </c>
      <c r="AK80" s="15">
        <f t="shared" si="54"/>
        <v>2763.45</v>
      </c>
      <c r="AL80" s="2"/>
      <c r="AM80" s="2"/>
      <c r="AN80" s="2"/>
      <c r="AO80" s="2"/>
      <c r="AP80" s="2"/>
      <c r="AQ80" s="2"/>
      <c r="AR80" s="2"/>
      <c r="AS80" s="2"/>
      <c r="AT80" s="2">
        <f t="shared" si="55"/>
        <v>2763.45</v>
      </c>
      <c r="AU80" s="21">
        <v>200</v>
      </c>
      <c r="AV80" s="21"/>
      <c r="AW80" s="2"/>
      <c r="AX80" s="2">
        <f t="shared" si="56"/>
        <v>200</v>
      </c>
      <c r="AY80" s="2">
        <f t="shared" si="57"/>
        <v>767.62</v>
      </c>
      <c r="AZ80" s="2"/>
      <c r="BA80" s="2"/>
      <c r="BB80" s="2"/>
      <c r="BC80" s="2">
        <v>213.28</v>
      </c>
      <c r="BD80" s="2"/>
      <c r="BE80" s="2"/>
      <c r="BF80" s="8">
        <f t="shared" si="58"/>
        <v>213.28</v>
      </c>
      <c r="BG80" s="22">
        <f t="shared" si="59"/>
        <v>4903.4699999999993</v>
      </c>
    </row>
    <row r="81" spans="1:59" s="29" customFormat="1" ht="23.1" customHeight="1" x14ac:dyDescent="0.35">
      <c r="A81" s="3"/>
      <c r="B81" s="28"/>
      <c r="C81" s="32" t="s">
        <v>165</v>
      </c>
      <c r="D81" s="2"/>
      <c r="E81" s="2"/>
      <c r="F81" s="2"/>
      <c r="G81" s="2">
        <f t="shared" si="39"/>
        <v>0</v>
      </c>
      <c r="H81" s="418">
        <f t="shared" si="40"/>
        <v>0</v>
      </c>
      <c r="I81" s="111">
        <f t="shared" si="41"/>
        <v>0</v>
      </c>
      <c r="J81" s="6"/>
      <c r="K81" s="6"/>
      <c r="L81" s="6"/>
      <c r="M81" s="2">
        <f t="shared" si="42"/>
        <v>0</v>
      </c>
      <c r="N81" s="7"/>
      <c r="O81" s="2">
        <f t="shared" si="43"/>
        <v>0</v>
      </c>
      <c r="P81" s="2">
        <f t="shared" si="44"/>
        <v>0</v>
      </c>
      <c r="Q81" s="2">
        <f t="shared" si="45"/>
        <v>0</v>
      </c>
      <c r="R81" s="8">
        <f t="shared" si="46"/>
        <v>0</v>
      </c>
      <c r="S81" s="9">
        <f t="shared" si="47"/>
        <v>0</v>
      </c>
      <c r="T81" s="10">
        <f t="shared" si="48"/>
        <v>0</v>
      </c>
      <c r="U81" s="11">
        <f t="shared" si="49"/>
        <v>0</v>
      </c>
      <c r="V81" s="12"/>
      <c r="W81" s="12"/>
      <c r="X81" s="13"/>
      <c r="Y81" s="3"/>
      <c r="Z81" s="14">
        <f t="shared" si="50"/>
        <v>0</v>
      </c>
      <c r="AA81" s="15"/>
      <c r="AB81" s="33"/>
      <c r="AC81" s="2">
        <f t="shared" si="51"/>
        <v>0</v>
      </c>
      <c r="AD81" s="27"/>
      <c r="AE81" s="18">
        <f t="shared" si="52"/>
        <v>0</v>
      </c>
      <c r="AF81" s="19">
        <f t="shared" si="53"/>
        <v>0</v>
      </c>
      <c r="AG81" s="3"/>
      <c r="AH81" s="28"/>
      <c r="AI81" s="32" t="s">
        <v>165</v>
      </c>
      <c r="AJ81" s="7"/>
      <c r="AK81" s="15">
        <f t="shared" si="54"/>
        <v>0</v>
      </c>
      <c r="AL81" s="2"/>
      <c r="AM81" s="2"/>
      <c r="AN81" s="2"/>
      <c r="AO81" s="2"/>
      <c r="AP81" s="2"/>
      <c r="AQ81" s="2"/>
      <c r="AR81" s="2"/>
      <c r="AS81" s="2"/>
      <c r="AT81" s="2">
        <f t="shared" si="55"/>
        <v>0</v>
      </c>
      <c r="AU81" s="21"/>
      <c r="AV81" s="21"/>
      <c r="AW81" s="2"/>
      <c r="AX81" s="2">
        <f t="shared" si="56"/>
        <v>0</v>
      </c>
      <c r="AY81" s="2">
        <f t="shared" si="57"/>
        <v>0</v>
      </c>
      <c r="AZ81" s="2"/>
      <c r="BA81" s="2"/>
      <c r="BB81" s="2"/>
      <c r="BC81" s="2"/>
      <c r="BD81" s="2"/>
      <c r="BE81" s="2"/>
      <c r="BF81" s="8">
        <f t="shared" si="58"/>
        <v>0</v>
      </c>
      <c r="BG81" s="22">
        <f t="shared" si="59"/>
        <v>0</v>
      </c>
    </row>
    <row r="82" spans="1:59" s="29" customFormat="1" ht="23.1" customHeight="1" x14ac:dyDescent="0.35">
      <c r="A82" s="3">
        <v>36</v>
      </c>
      <c r="B82" s="28" t="s">
        <v>137</v>
      </c>
      <c r="C82" s="32" t="s">
        <v>153</v>
      </c>
      <c r="D82" s="2">
        <v>19744</v>
      </c>
      <c r="E82" s="2">
        <v>790</v>
      </c>
      <c r="F82" s="2"/>
      <c r="G82" s="2">
        <f t="shared" si="39"/>
        <v>20534</v>
      </c>
      <c r="H82" s="418">
        <f t="shared" si="40"/>
        <v>20534</v>
      </c>
      <c r="I82" s="111">
        <f t="shared" si="41"/>
        <v>0</v>
      </c>
      <c r="J82" s="6">
        <v>0</v>
      </c>
      <c r="K82" s="6">
        <v>0</v>
      </c>
      <c r="L82" s="6">
        <v>0</v>
      </c>
      <c r="M82" s="2">
        <f t="shared" si="42"/>
        <v>20534</v>
      </c>
      <c r="N82" s="7"/>
      <c r="O82" s="2">
        <f t="shared" si="43"/>
        <v>1848.06</v>
      </c>
      <c r="P82" s="2">
        <f t="shared" si="44"/>
        <v>200</v>
      </c>
      <c r="Q82" s="2">
        <f t="shared" si="45"/>
        <v>513.35</v>
      </c>
      <c r="R82" s="8">
        <f t="shared" si="46"/>
        <v>213.28</v>
      </c>
      <c r="S82" s="9">
        <f t="shared" si="47"/>
        <v>2774.69</v>
      </c>
      <c r="T82" s="10">
        <f t="shared" si="48"/>
        <v>8880</v>
      </c>
      <c r="U82" s="11">
        <f t="shared" si="49"/>
        <v>8879.3100000000013</v>
      </c>
      <c r="V82" s="12"/>
      <c r="W82" s="12"/>
      <c r="X82" s="13"/>
      <c r="Y82" s="3">
        <v>36</v>
      </c>
      <c r="Z82" s="14">
        <f t="shared" si="50"/>
        <v>2464.08</v>
      </c>
      <c r="AA82" s="15"/>
      <c r="AB82" s="16">
        <v>100</v>
      </c>
      <c r="AC82" s="2">
        <f t="shared" si="51"/>
        <v>513.35</v>
      </c>
      <c r="AD82" s="17">
        <v>200</v>
      </c>
      <c r="AE82" s="18">
        <f t="shared" si="52"/>
        <v>17759.310000000001</v>
      </c>
      <c r="AF82" s="19">
        <f t="shared" si="53"/>
        <v>8879.6550000000007</v>
      </c>
      <c r="AG82" s="3">
        <v>36</v>
      </c>
      <c r="AH82" s="28" t="s">
        <v>137</v>
      </c>
      <c r="AI82" s="32" t="s">
        <v>153</v>
      </c>
      <c r="AJ82" s="7"/>
      <c r="AK82" s="15">
        <f t="shared" si="54"/>
        <v>1848.06</v>
      </c>
      <c r="AL82" s="2"/>
      <c r="AM82" s="2"/>
      <c r="AN82" s="2"/>
      <c r="AO82" s="2"/>
      <c r="AP82" s="2"/>
      <c r="AQ82" s="2"/>
      <c r="AR82" s="2"/>
      <c r="AS82" s="2"/>
      <c r="AT82" s="2">
        <f t="shared" si="55"/>
        <v>1848.06</v>
      </c>
      <c r="AU82" s="21">
        <v>200</v>
      </c>
      <c r="AV82" s="21"/>
      <c r="AW82" s="2"/>
      <c r="AX82" s="2">
        <f t="shared" si="56"/>
        <v>200</v>
      </c>
      <c r="AY82" s="2">
        <f t="shared" si="57"/>
        <v>513.35</v>
      </c>
      <c r="AZ82" s="2"/>
      <c r="BA82" s="2"/>
      <c r="BB82" s="2"/>
      <c r="BC82" s="2">
        <v>213.28</v>
      </c>
      <c r="BD82" s="2"/>
      <c r="BE82" s="2"/>
      <c r="BF82" s="8">
        <f t="shared" si="58"/>
        <v>213.28</v>
      </c>
      <c r="BG82" s="22">
        <f t="shared" si="59"/>
        <v>2774.69</v>
      </c>
    </row>
    <row r="83" spans="1:59" s="29" customFormat="1" ht="23.1" customHeight="1" x14ac:dyDescent="0.35">
      <c r="A83" s="30"/>
      <c r="B83" s="28"/>
      <c r="C83" s="32" t="s">
        <v>159</v>
      </c>
      <c r="D83" s="2"/>
      <c r="E83" s="2"/>
      <c r="F83" s="2"/>
      <c r="G83" s="2">
        <f t="shared" si="39"/>
        <v>0</v>
      </c>
      <c r="H83" s="418">
        <f t="shared" si="40"/>
        <v>0</v>
      </c>
      <c r="I83" s="111">
        <f t="shared" si="41"/>
        <v>0</v>
      </c>
      <c r="J83" s="6"/>
      <c r="K83" s="6"/>
      <c r="L83" s="6"/>
      <c r="M83" s="2">
        <f t="shared" si="42"/>
        <v>0</v>
      </c>
      <c r="N83" s="7"/>
      <c r="O83" s="2">
        <f t="shared" si="43"/>
        <v>0</v>
      </c>
      <c r="P83" s="2">
        <f t="shared" si="44"/>
        <v>0</v>
      </c>
      <c r="Q83" s="2">
        <f t="shared" si="45"/>
        <v>0</v>
      </c>
      <c r="R83" s="8">
        <f t="shared" si="46"/>
        <v>0</v>
      </c>
      <c r="S83" s="9">
        <f t="shared" si="47"/>
        <v>0</v>
      </c>
      <c r="T83" s="10">
        <f t="shared" si="48"/>
        <v>0</v>
      </c>
      <c r="U83" s="11">
        <f t="shared" si="49"/>
        <v>0</v>
      </c>
      <c r="V83" s="12"/>
      <c r="W83" s="12"/>
      <c r="X83" s="13"/>
      <c r="Y83" s="30"/>
      <c r="Z83" s="14">
        <f t="shared" si="50"/>
        <v>0</v>
      </c>
      <c r="AA83" s="15"/>
      <c r="AB83" s="16"/>
      <c r="AC83" s="2">
        <f t="shared" si="51"/>
        <v>0</v>
      </c>
      <c r="AD83" s="27"/>
      <c r="AE83" s="18">
        <f t="shared" si="52"/>
        <v>0</v>
      </c>
      <c r="AF83" s="19">
        <f t="shared" si="53"/>
        <v>0</v>
      </c>
      <c r="AG83" s="30"/>
      <c r="AH83" s="28"/>
      <c r="AI83" s="32" t="s">
        <v>159</v>
      </c>
      <c r="AJ83" s="7"/>
      <c r="AK83" s="15">
        <f t="shared" si="54"/>
        <v>0</v>
      </c>
      <c r="AL83" s="2"/>
      <c r="AM83" s="2"/>
      <c r="AN83" s="2"/>
      <c r="AO83" s="2"/>
      <c r="AP83" s="2"/>
      <c r="AQ83" s="2"/>
      <c r="AR83" s="2"/>
      <c r="AS83" s="2"/>
      <c r="AT83" s="2">
        <f t="shared" si="55"/>
        <v>0</v>
      </c>
      <c r="AU83" s="21"/>
      <c r="AV83" s="21"/>
      <c r="AW83" s="2"/>
      <c r="AX83" s="2">
        <f t="shared" si="56"/>
        <v>0</v>
      </c>
      <c r="AY83" s="2">
        <f t="shared" si="57"/>
        <v>0</v>
      </c>
      <c r="AZ83" s="2"/>
      <c r="BA83" s="2"/>
      <c r="BB83" s="2"/>
      <c r="BC83" s="2"/>
      <c r="BD83" s="2"/>
      <c r="BE83" s="2"/>
      <c r="BF83" s="8">
        <f t="shared" si="58"/>
        <v>0</v>
      </c>
      <c r="BG83" s="22">
        <f t="shared" si="59"/>
        <v>0</v>
      </c>
    </row>
    <row r="84" spans="1:59" s="23" customFormat="1" ht="23.1" customHeight="1" x14ac:dyDescent="0.35">
      <c r="A84" s="3">
        <v>37</v>
      </c>
      <c r="B84" s="4" t="s">
        <v>53</v>
      </c>
      <c r="C84" s="25" t="s">
        <v>110</v>
      </c>
      <c r="D84" s="2">
        <v>46725</v>
      </c>
      <c r="E84" s="2">
        <v>2290</v>
      </c>
      <c r="F84" s="2">
        <v>0</v>
      </c>
      <c r="G84" s="2">
        <f t="shared" si="39"/>
        <v>49015</v>
      </c>
      <c r="H84" s="418">
        <f t="shared" si="40"/>
        <v>49015</v>
      </c>
      <c r="I84" s="111">
        <f t="shared" si="41"/>
        <v>0</v>
      </c>
      <c r="J84" s="6">
        <v>0</v>
      </c>
      <c r="K84" s="6">
        <v>0</v>
      </c>
      <c r="L84" s="6">
        <v>0</v>
      </c>
      <c r="M84" s="2">
        <f t="shared" si="42"/>
        <v>49015</v>
      </c>
      <c r="N84" s="7">
        <v>4046.84</v>
      </c>
      <c r="O84" s="2">
        <f t="shared" si="43"/>
        <v>14213.849999999999</v>
      </c>
      <c r="P84" s="2">
        <f t="shared" si="44"/>
        <v>200</v>
      </c>
      <c r="Q84" s="2">
        <f t="shared" si="45"/>
        <v>1225.3699999999999</v>
      </c>
      <c r="R84" s="8">
        <f t="shared" si="46"/>
        <v>5575</v>
      </c>
      <c r="S84" s="9">
        <f t="shared" si="47"/>
        <v>25261.06</v>
      </c>
      <c r="T84" s="10">
        <f t="shared" si="48"/>
        <v>11877</v>
      </c>
      <c r="U84" s="11">
        <f t="shared" si="49"/>
        <v>11876.939999999999</v>
      </c>
      <c r="V84" s="12"/>
      <c r="W84" s="12"/>
      <c r="X84" s="13">
        <f t="shared" ref="X84" si="61">ROUND(T84+U84,2)</f>
        <v>23753.94</v>
      </c>
      <c r="Y84" s="3">
        <v>37</v>
      </c>
      <c r="Z84" s="14">
        <f t="shared" si="50"/>
        <v>5881.8</v>
      </c>
      <c r="AA84" s="15">
        <v>0</v>
      </c>
      <c r="AB84" s="16">
        <v>100</v>
      </c>
      <c r="AC84" s="2">
        <f t="shared" si="51"/>
        <v>1225.3799999999999</v>
      </c>
      <c r="AD84" s="17">
        <v>200</v>
      </c>
      <c r="AE84" s="18">
        <f t="shared" si="52"/>
        <v>23753.94</v>
      </c>
      <c r="AF84" s="19">
        <f t="shared" si="53"/>
        <v>11876.97</v>
      </c>
      <c r="AG84" s="3">
        <v>37</v>
      </c>
      <c r="AH84" s="4" t="s">
        <v>53</v>
      </c>
      <c r="AI84" s="25" t="s">
        <v>110</v>
      </c>
      <c r="AJ84" s="7">
        <v>4046.84</v>
      </c>
      <c r="AK84" s="15">
        <f t="shared" si="54"/>
        <v>4411.3499999999995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3996.94</v>
      </c>
      <c r="AR84" s="2">
        <v>5150</v>
      </c>
      <c r="AS84" s="2">
        <v>655.56</v>
      </c>
      <c r="AT84" s="2">
        <f t="shared" si="55"/>
        <v>14213.849999999999</v>
      </c>
      <c r="AU84" s="21">
        <v>200</v>
      </c>
      <c r="AV84" s="21"/>
      <c r="AW84" s="2">
        <v>0</v>
      </c>
      <c r="AX84" s="2">
        <f t="shared" si="56"/>
        <v>200</v>
      </c>
      <c r="AY84" s="2">
        <f t="shared" si="57"/>
        <v>1225.3699999999999</v>
      </c>
      <c r="AZ84" s="2">
        <v>0</v>
      </c>
      <c r="BA84" s="26"/>
      <c r="BB84" s="2">
        <v>5475</v>
      </c>
      <c r="BC84" s="2">
        <v>100</v>
      </c>
      <c r="BD84" s="2">
        <v>0</v>
      </c>
      <c r="BE84" s="2">
        <v>0</v>
      </c>
      <c r="BF84" s="8">
        <f t="shared" si="58"/>
        <v>5575</v>
      </c>
      <c r="BG84" s="22">
        <f t="shared" si="59"/>
        <v>25261.059999999998</v>
      </c>
    </row>
    <row r="85" spans="1:59" s="23" customFormat="1" ht="23.1" customHeight="1" x14ac:dyDescent="0.35">
      <c r="A85" s="3"/>
      <c r="B85" s="28"/>
      <c r="C85" s="25"/>
      <c r="D85" s="2"/>
      <c r="E85" s="2"/>
      <c r="F85" s="2"/>
      <c r="G85" s="2">
        <f t="shared" si="39"/>
        <v>0</v>
      </c>
      <c r="H85" s="418">
        <f t="shared" si="40"/>
        <v>0</v>
      </c>
      <c r="I85" s="111">
        <f t="shared" si="41"/>
        <v>0</v>
      </c>
      <c r="J85" s="6"/>
      <c r="K85" s="6"/>
      <c r="L85" s="6"/>
      <c r="M85" s="2">
        <f t="shared" si="42"/>
        <v>0</v>
      </c>
      <c r="N85" s="7"/>
      <c r="O85" s="2">
        <f t="shared" si="43"/>
        <v>0</v>
      </c>
      <c r="P85" s="2">
        <f t="shared" si="44"/>
        <v>0</v>
      </c>
      <c r="Q85" s="2">
        <f t="shared" si="45"/>
        <v>0</v>
      </c>
      <c r="R85" s="8">
        <f t="shared" si="46"/>
        <v>0</v>
      </c>
      <c r="S85" s="9">
        <f t="shared" si="47"/>
        <v>0</v>
      </c>
      <c r="T85" s="10">
        <f t="shared" si="48"/>
        <v>0</v>
      </c>
      <c r="U85" s="11">
        <f t="shared" si="49"/>
        <v>0</v>
      </c>
      <c r="V85" s="12"/>
      <c r="W85" s="12"/>
      <c r="X85" s="13"/>
      <c r="Y85" s="3"/>
      <c r="Z85" s="14">
        <f t="shared" si="50"/>
        <v>0</v>
      </c>
      <c r="AA85" s="2"/>
      <c r="AB85" s="16"/>
      <c r="AC85" s="2">
        <f t="shared" si="51"/>
        <v>0</v>
      </c>
      <c r="AD85" s="27"/>
      <c r="AE85" s="18">
        <f t="shared" si="52"/>
        <v>0</v>
      </c>
      <c r="AF85" s="19">
        <f t="shared" si="53"/>
        <v>0</v>
      </c>
      <c r="AG85" s="3"/>
      <c r="AH85" s="28"/>
      <c r="AI85" s="25"/>
      <c r="AJ85" s="7"/>
      <c r="AK85" s="15">
        <f t="shared" si="54"/>
        <v>0</v>
      </c>
      <c r="AL85" s="2"/>
      <c r="AM85" s="2"/>
      <c r="AN85" s="2"/>
      <c r="AO85" s="2"/>
      <c r="AP85" s="2"/>
      <c r="AQ85" s="2"/>
      <c r="AR85" s="2"/>
      <c r="AS85" s="2"/>
      <c r="AT85" s="2">
        <f t="shared" si="55"/>
        <v>0</v>
      </c>
      <c r="AU85" s="21"/>
      <c r="AV85" s="21"/>
      <c r="AW85" s="2"/>
      <c r="AX85" s="2">
        <f t="shared" si="56"/>
        <v>0</v>
      </c>
      <c r="AY85" s="2">
        <f t="shared" si="57"/>
        <v>0</v>
      </c>
      <c r="AZ85" s="2"/>
      <c r="BA85" s="2"/>
      <c r="BB85" s="2"/>
      <c r="BC85" s="2"/>
      <c r="BD85" s="2"/>
      <c r="BE85" s="2"/>
      <c r="BF85" s="8">
        <f t="shared" si="58"/>
        <v>0</v>
      </c>
      <c r="BG85" s="22">
        <f t="shared" si="59"/>
        <v>0</v>
      </c>
    </row>
    <row r="86" spans="1:59" s="23" customFormat="1" ht="23.1" customHeight="1" x14ac:dyDescent="0.35">
      <c r="A86" s="3">
        <v>38</v>
      </c>
      <c r="B86" s="28" t="s">
        <v>138</v>
      </c>
      <c r="C86" s="25" t="s">
        <v>153</v>
      </c>
      <c r="D86" s="2">
        <v>17553</v>
      </c>
      <c r="E86" s="2">
        <v>702</v>
      </c>
      <c r="F86" s="2"/>
      <c r="G86" s="2">
        <f t="shared" si="39"/>
        <v>18255</v>
      </c>
      <c r="H86" s="418">
        <f t="shared" si="40"/>
        <v>18255</v>
      </c>
      <c r="I86" s="111">
        <f t="shared" si="41"/>
        <v>0</v>
      </c>
      <c r="J86" s="6">
        <v>0</v>
      </c>
      <c r="K86" s="6">
        <v>0</v>
      </c>
      <c r="L86" s="6">
        <v>0</v>
      </c>
      <c r="M86" s="2">
        <f t="shared" si="42"/>
        <v>18255</v>
      </c>
      <c r="N86" s="7"/>
      <c r="O86" s="2">
        <f t="shared" si="43"/>
        <v>3212.54</v>
      </c>
      <c r="P86" s="2">
        <f t="shared" si="44"/>
        <v>200</v>
      </c>
      <c r="Q86" s="2">
        <f t="shared" si="45"/>
        <v>456.37</v>
      </c>
      <c r="R86" s="8">
        <f t="shared" si="46"/>
        <v>213.28</v>
      </c>
      <c r="S86" s="9">
        <f t="shared" si="47"/>
        <v>4082.19</v>
      </c>
      <c r="T86" s="10">
        <f t="shared" si="48"/>
        <v>7086</v>
      </c>
      <c r="U86" s="11">
        <f t="shared" si="49"/>
        <v>7086.8099999999995</v>
      </c>
      <c r="V86" s="12"/>
      <c r="W86" s="12"/>
      <c r="X86" s="13"/>
      <c r="Y86" s="3">
        <v>38</v>
      </c>
      <c r="Z86" s="14">
        <f t="shared" si="50"/>
        <v>2190.6</v>
      </c>
      <c r="AA86" s="15"/>
      <c r="AB86" s="2">
        <v>100</v>
      </c>
      <c r="AC86" s="2">
        <f t="shared" si="51"/>
        <v>456.38</v>
      </c>
      <c r="AD86" s="17">
        <v>200</v>
      </c>
      <c r="AE86" s="18">
        <f t="shared" si="52"/>
        <v>14172.81</v>
      </c>
      <c r="AF86" s="19">
        <f t="shared" si="53"/>
        <v>7086.4049999999997</v>
      </c>
      <c r="AG86" s="3">
        <v>38</v>
      </c>
      <c r="AH86" s="28" t="s">
        <v>138</v>
      </c>
      <c r="AI86" s="25" t="s">
        <v>153</v>
      </c>
      <c r="AJ86" s="7"/>
      <c r="AK86" s="15">
        <f t="shared" si="54"/>
        <v>1642.95</v>
      </c>
      <c r="AL86" s="2"/>
      <c r="AM86" s="2"/>
      <c r="AN86" s="2"/>
      <c r="AO86" s="2"/>
      <c r="AP86" s="2"/>
      <c r="AQ86" s="2">
        <v>619.59</v>
      </c>
      <c r="AR86" s="2">
        <v>950</v>
      </c>
      <c r="AS86" s="2"/>
      <c r="AT86" s="2">
        <f t="shared" si="55"/>
        <v>3212.54</v>
      </c>
      <c r="AU86" s="21">
        <v>200</v>
      </c>
      <c r="AV86" s="21"/>
      <c r="AW86" s="2"/>
      <c r="AX86" s="2">
        <f t="shared" si="56"/>
        <v>200</v>
      </c>
      <c r="AY86" s="2">
        <f t="shared" si="57"/>
        <v>456.37</v>
      </c>
      <c r="AZ86" s="2"/>
      <c r="BA86" s="2"/>
      <c r="BB86" s="2"/>
      <c r="BC86" s="2">
        <v>213.28</v>
      </c>
      <c r="BD86" s="2"/>
      <c r="BE86" s="2"/>
      <c r="BF86" s="8">
        <f t="shared" si="58"/>
        <v>213.28</v>
      </c>
      <c r="BG86" s="22">
        <f t="shared" si="59"/>
        <v>4082.19</v>
      </c>
    </row>
    <row r="87" spans="1:59" s="23" customFormat="1" ht="23.1" customHeight="1" x14ac:dyDescent="0.35">
      <c r="A87" s="3"/>
      <c r="B87" s="28"/>
      <c r="C87" s="25" t="s">
        <v>154</v>
      </c>
      <c r="D87" s="2"/>
      <c r="E87" s="2"/>
      <c r="F87" s="2"/>
      <c r="G87" s="2">
        <f t="shared" si="39"/>
        <v>0</v>
      </c>
      <c r="H87" s="418">
        <f t="shared" si="40"/>
        <v>0</v>
      </c>
      <c r="I87" s="111">
        <f t="shared" si="41"/>
        <v>0</v>
      </c>
      <c r="J87" s="6"/>
      <c r="K87" s="6"/>
      <c r="L87" s="6"/>
      <c r="M87" s="2">
        <f t="shared" si="42"/>
        <v>0</v>
      </c>
      <c r="N87" s="7"/>
      <c r="O87" s="2">
        <f t="shared" si="43"/>
        <v>0</v>
      </c>
      <c r="P87" s="2">
        <f t="shared" si="44"/>
        <v>0</v>
      </c>
      <c r="Q87" s="2">
        <f t="shared" si="45"/>
        <v>0</v>
      </c>
      <c r="R87" s="8">
        <f t="shared" si="46"/>
        <v>0</v>
      </c>
      <c r="S87" s="9">
        <f t="shared" si="47"/>
        <v>0</v>
      </c>
      <c r="T87" s="10">
        <f t="shared" si="48"/>
        <v>0</v>
      </c>
      <c r="U87" s="11">
        <f t="shared" si="49"/>
        <v>0</v>
      </c>
      <c r="V87" s="12"/>
      <c r="W87" s="12"/>
      <c r="X87" s="13"/>
      <c r="Y87" s="3"/>
      <c r="Z87" s="14">
        <f t="shared" si="50"/>
        <v>0</v>
      </c>
      <c r="AA87" s="15"/>
      <c r="AB87" s="2">
        <f>H87*1%</f>
        <v>0</v>
      </c>
      <c r="AC87" s="2">
        <f t="shared" si="51"/>
        <v>0</v>
      </c>
      <c r="AD87" s="27"/>
      <c r="AE87" s="18">
        <f t="shared" si="52"/>
        <v>0</v>
      </c>
      <c r="AF87" s="19">
        <f t="shared" si="53"/>
        <v>0</v>
      </c>
      <c r="AG87" s="3"/>
      <c r="AH87" s="28"/>
      <c r="AI87" s="25" t="s">
        <v>154</v>
      </c>
      <c r="AJ87" s="7"/>
      <c r="AK87" s="15">
        <f t="shared" si="54"/>
        <v>0</v>
      </c>
      <c r="AL87" s="2"/>
      <c r="AM87" s="2"/>
      <c r="AN87" s="2"/>
      <c r="AO87" s="2"/>
      <c r="AP87" s="2"/>
      <c r="AQ87" s="2"/>
      <c r="AR87" s="2"/>
      <c r="AS87" s="2"/>
      <c r="AT87" s="2">
        <f t="shared" si="55"/>
        <v>0</v>
      </c>
      <c r="AU87" s="21"/>
      <c r="AV87" s="21"/>
      <c r="AW87" s="2"/>
      <c r="AX87" s="2">
        <f t="shared" si="56"/>
        <v>0</v>
      </c>
      <c r="AY87" s="2">
        <f t="shared" si="57"/>
        <v>0</v>
      </c>
      <c r="AZ87" s="2"/>
      <c r="BA87" s="2"/>
      <c r="BB87" s="2"/>
      <c r="BC87" s="2"/>
      <c r="BD87" s="2"/>
      <c r="BE87" s="2"/>
      <c r="BF87" s="8">
        <f t="shared" si="58"/>
        <v>0</v>
      </c>
      <c r="BG87" s="22">
        <f t="shared" si="59"/>
        <v>0</v>
      </c>
    </row>
    <row r="88" spans="1:59" s="23" customFormat="1" ht="23.1" customHeight="1" x14ac:dyDescent="0.35">
      <c r="A88" s="3">
        <v>39</v>
      </c>
      <c r="B88" s="4" t="s">
        <v>54</v>
      </c>
      <c r="C88" s="25" t="s">
        <v>79</v>
      </c>
      <c r="D88" s="2">
        <v>36619</v>
      </c>
      <c r="E88" s="2">
        <v>1794</v>
      </c>
      <c r="F88" s="2">
        <v>0</v>
      </c>
      <c r="G88" s="2">
        <f t="shared" si="39"/>
        <v>38413</v>
      </c>
      <c r="H88" s="418">
        <f t="shared" si="40"/>
        <v>38413</v>
      </c>
      <c r="I88" s="111">
        <f t="shared" si="41"/>
        <v>0</v>
      </c>
      <c r="J88" s="6">
        <v>0</v>
      </c>
      <c r="K88" s="6">
        <v>0</v>
      </c>
      <c r="L88" s="6">
        <v>0</v>
      </c>
      <c r="M88" s="2">
        <f t="shared" si="42"/>
        <v>38413</v>
      </c>
      <c r="N88" s="7">
        <v>2025.85</v>
      </c>
      <c r="O88" s="2">
        <f t="shared" si="43"/>
        <v>9700.8700000000008</v>
      </c>
      <c r="P88" s="2">
        <f t="shared" si="44"/>
        <v>1008.9</v>
      </c>
      <c r="Q88" s="2">
        <f t="shared" si="45"/>
        <v>960.32</v>
      </c>
      <c r="R88" s="8">
        <f t="shared" si="46"/>
        <v>8091.88</v>
      </c>
      <c r="S88" s="9">
        <f t="shared" si="47"/>
        <v>21787.82</v>
      </c>
      <c r="T88" s="10">
        <f t="shared" si="48"/>
        <v>8313</v>
      </c>
      <c r="U88" s="11">
        <f t="shared" si="49"/>
        <v>8312.18</v>
      </c>
      <c r="V88" s="12"/>
      <c r="W88" s="12"/>
      <c r="X88" s="13">
        <f t="shared" ref="X88" si="62">ROUND(T88+U88,2)</f>
        <v>16625.18</v>
      </c>
      <c r="Y88" s="3">
        <v>39</v>
      </c>
      <c r="Z88" s="14">
        <f t="shared" si="50"/>
        <v>4609.5599999999995</v>
      </c>
      <c r="AA88" s="15">
        <v>0</v>
      </c>
      <c r="AB88" s="16">
        <v>100</v>
      </c>
      <c r="AC88" s="2">
        <f t="shared" si="51"/>
        <v>960.33</v>
      </c>
      <c r="AD88" s="17">
        <v>200</v>
      </c>
      <c r="AE88" s="18">
        <f t="shared" si="52"/>
        <v>16625.18</v>
      </c>
      <c r="AF88" s="19">
        <f t="shared" si="53"/>
        <v>8312.59</v>
      </c>
      <c r="AG88" s="3">
        <v>39</v>
      </c>
      <c r="AH88" s="4" t="s">
        <v>54</v>
      </c>
      <c r="AI88" s="25" t="s">
        <v>79</v>
      </c>
      <c r="AJ88" s="7">
        <v>2025.85</v>
      </c>
      <c r="AK88" s="15">
        <f t="shared" si="54"/>
        <v>3457.17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4188.1400000000003</v>
      </c>
      <c r="AR88" s="2">
        <v>1400</v>
      </c>
      <c r="AS88" s="2">
        <v>655.56</v>
      </c>
      <c r="AT88" s="2">
        <f t="shared" si="55"/>
        <v>9700.8700000000008</v>
      </c>
      <c r="AU88" s="21">
        <v>200</v>
      </c>
      <c r="AV88" s="21"/>
      <c r="AW88" s="2">
        <v>808.9</v>
      </c>
      <c r="AX88" s="2">
        <f t="shared" si="56"/>
        <v>1008.9</v>
      </c>
      <c r="AY88" s="2">
        <f t="shared" si="57"/>
        <v>960.32</v>
      </c>
      <c r="AZ88" s="2">
        <v>0</v>
      </c>
      <c r="BA88" s="2">
        <v>7891.88</v>
      </c>
      <c r="BB88" s="2">
        <v>100</v>
      </c>
      <c r="BC88" s="2">
        <v>100</v>
      </c>
      <c r="BD88" s="2">
        <v>0</v>
      </c>
      <c r="BE88" s="2">
        <v>0</v>
      </c>
      <c r="BF88" s="8">
        <f t="shared" si="58"/>
        <v>8091.88</v>
      </c>
      <c r="BG88" s="22">
        <f t="shared" si="59"/>
        <v>21787.82</v>
      </c>
    </row>
    <row r="89" spans="1:59" s="23" customFormat="1" ht="23.1" customHeight="1" x14ac:dyDescent="0.35">
      <c r="A89" s="30"/>
      <c r="B89" s="28"/>
      <c r="C89" s="25"/>
      <c r="D89" s="2"/>
      <c r="E89" s="2"/>
      <c r="F89" s="2"/>
      <c r="G89" s="2">
        <f t="shared" si="39"/>
        <v>0</v>
      </c>
      <c r="H89" s="418">
        <f t="shared" si="40"/>
        <v>0</v>
      </c>
      <c r="I89" s="111">
        <f t="shared" si="41"/>
        <v>0</v>
      </c>
      <c r="J89" s="6"/>
      <c r="K89" s="6"/>
      <c r="L89" s="6"/>
      <c r="M89" s="2">
        <f t="shared" si="42"/>
        <v>0</v>
      </c>
      <c r="N89" s="7"/>
      <c r="O89" s="2">
        <f t="shared" si="43"/>
        <v>0</v>
      </c>
      <c r="P89" s="2">
        <f t="shared" si="44"/>
        <v>0</v>
      </c>
      <c r="Q89" s="2">
        <f t="shared" si="45"/>
        <v>0</v>
      </c>
      <c r="R89" s="8">
        <f t="shared" si="46"/>
        <v>0</v>
      </c>
      <c r="S89" s="9">
        <f t="shared" si="47"/>
        <v>0</v>
      </c>
      <c r="T89" s="10">
        <f t="shared" si="48"/>
        <v>0</v>
      </c>
      <c r="U89" s="11">
        <f t="shared" si="49"/>
        <v>0</v>
      </c>
      <c r="V89" s="12"/>
      <c r="W89" s="12"/>
      <c r="X89" s="13"/>
      <c r="Y89" s="30"/>
      <c r="Z89" s="14">
        <f t="shared" si="50"/>
        <v>0</v>
      </c>
      <c r="AA89" s="2"/>
      <c r="AB89" s="33"/>
      <c r="AC89" s="2">
        <f t="shared" si="51"/>
        <v>0</v>
      </c>
      <c r="AD89" s="27"/>
      <c r="AE89" s="18">
        <f t="shared" si="52"/>
        <v>0</v>
      </c>
      <c r="AF89" s="19">
        <f t="shared" si="53"/>
        <v>0</v>
      </c>
      <c r="AG89" s="30"/>
      <c r="AH89" s="28"/>
      <c r="AI89" s="25"/>
      <c r="AJ89" s="7"/>
      <c r="AK89" s="15">
        <f t="shared" si="54"/>
        <v>0</v>
      </c>
      <c r="AL89" s="2"/>
      <c r="AM89" s="2"/>
      <c r="AN89" s="2"/>
      <c r="AO89" s="2"/>
      <c r="AP89" s="2"/>
      <c r="AQ89" s="2"/>
      <c r="AR89" s="2"/>
      <c r="AS89" s="2"/>
      <c r="AT89" s="2">
        <f t="shared" si="55"/>
        <v>0</v>
      </c>
      <c r="AU89" s="21"/>
      <c r="AV89" s="21"/>
      <c r="AW89" s="2"/>
      <c r="AX89" s="2">
        <f t="shared" si="56"/>
        <v>0</v>
      </c>
      <c r="AY89" s="2">
        <f t="shared" si="57"/>
        <v>0</v>
      </c>
      <c r="AZ89" s="2"/>
      <c r="BA89" s="2"/>
      <c r="BB89" s="2"/>
      <c r="BC89" s="2"/>
      <c r="BD89" s="2"/>
      <c r="BE89" s="2"/>
      <c r="BF89" s="8">
        <f t="shared" si="58"/>
        <v>0</v>
      </c>
      <c r="BG89" s="22">
        <f t="shared" si="59"/>
        <v>0</v>
      </c>
    </row>
    <row r="90" spans="1:59" s="23" customFormat="1" ht="23.1" customHeight="1" x14ac:dyDescent="0.35">
      <c r="A90" s="3">
        <v>40</v>
      </c>
      <c r="B90" s="28" t="s">
        <v>55</v>
      </c>
      <c r="C90" s="25" t="s">
        <v>56</v>
      </c>
      <c r="D90" s="2">
        <v>66873</v>
      </c>
      <c r="E90" s="2">
        <v>3143</v>
      </c>
      <c r="F90" s="2">
        <v>0</v>
      </c>
      <c r="G90" s="2">
        <f t="shared" si="39"/>
        <v>70016</v>
      </c>
      <c r="H90" s="418">
        <f t="shared" si="40"/>
        <v>70016</v>
      </c>
      <c r="I90" s="111">
        <f t="shared" si="41"/>
        <v>0</v>
      </c>
      <c r="J90" s="6">
        <v>0</v>
      </c>
      <c r="K90" s="6">
        <v>0</v>
      </c>
      <c r="L90" s="6">
        <v>0</v>
      </c>
      <c r="M90" s="2">
        <f t="shared" si="42"/>
        <v>70016</v>
      </c>
      <c r="N90" s="7">
        <v>8485.0499999999993</v>
      </c>
      <c r="O90" s="2">
        <f t="shared" si="43"/>
        <v>19205.91</v>
      </c>
      <c r="P90" s="2">
        <f t="shared" si="44"/>
        <v>200</v>
      </c>
      <c r="Q90" s="2">
        <f t="shared" si="45"/>
        <v>1750.4</v>
      </c>
      <c r="R90" s="8">
        <f t="shared" si="46"/>
        <v>2269.5</v>
      </c>
      <c r="S90" s="9">
        <f t="shared" si="47"/>
        <v>31910.86</v>
      </c>
      <c r="T90" s="10">
        <f t="shared" si="48"/>
        <v>19053</v>
      </c>
      <c r="U90" s="11">
        <f t="shared" si="49"/>
        <v>19052.14</v>
      </c>
      <c r="V90" s="12"/>
      <c r="W90" s="12"/>
      <c r="X90" s="13">
        <f t="shared" ref="X90" si="63">ROUND(T90+U90,2)</f>
        <v>38105.14</v>
      </c>
      <c r="Y90" s="3">
        <v>40</v>
      </c>
      <c r="Z90" s="14">
        <f t="shared" si="50"/>
        <v>8401.92</v>
      </c>
      <c r="AA90" s="15">
        <v>0</v>
      </c>
      <c r="AB90" s="16">
        <v>100</v>
      </c>
      <c r="AC90" s="2">
        <f t="shared" si="51"/>
        <v>1750.4</v>
      </c>
      <c r="AD90" s="17">
        <v>200</v>
      </c>
      <c r="AE90" s="18">
        <f t="shared" si="52"/>
        <v>38105.14</v>
      </c>
      <c r="AF90" s="19">
        <f t="shared" si="53"/>
        <v>19052.57</v>
      </c>
      <c r="AG90" s="3">
        <v>40</v>
      </c>
      <c r="AH90" s="28" t="s">
        <v>55</v>
      </c>
      <c r="AI90" s="25" t="s">
        <v>56</v>
      </c>
      <c r="AJ90" s="7">
        <v>8485.0499999999993</v>
      </c>
      <c r="AK90" s="15">
        <f t="shared" si="54"/>
        <v>6301.44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12248.91</v>
      </c>
      <c r="AR90" s="2"/>
      <c r="AS90" s="2">
        <v>655.56</v>
      </c>
      <c r="AT90" s="2">
        <f t="shared" si="55"/>
        <v>19205.91</v>
      </c>
      <c r="AU90" s="21">
        <v>200</v>
      </c>
      <c r="AV90" s="21"/>
      <c r="AW90" s="2">
        <v>0</v>
      </c>
      <c r="AX90" s="2">
        <f t="shared" si="56"/>
        <v>200</v>
      </c>
      <c r="AY90" s="2">
        <f t="shared" si="57"/>
        <v>1750.4</v>
      </c>
      <c r="AZ90" s="2"/>
      <c r="BA90" s="26"/>
      <c r="BB90" s="2">
        <v>2169.5</v>
      </c>
      <c r="BC90" s="2">
        <v>100</v>
      </c>
      <c r="BD90" s="2">
        <v>0</v>
      </c>
      <c r="BE90" s="2">
        <v>0</v>
      </c>
      <c r="BF90" s="8">
        <f t="shared" si="58"/>
        <v>2269.5</v>
      </c>
      <c r="BG90" s="22">
        <f t="shared" si="59"/>
        <v>31910.86</v>
      </c>
    </row>
    <row r="91" spans="1:59" s="23" customFormat="1" ht="23.1" customHeight="1" x14ac:dyDescent="0.35">
      <c r="A91" s="3"/>
      <c r="B91" s="28"/>
      <c r="C91" s="25"/>
      <c r="D91" s="2"/>
      <c r="E91" s="2"/>
      <c r="F91" s="2"/>
      <c r="G91" s="2">
        <f t="shared" si="39"/>
        <v>0</v>
      </c>
      <c r="H91" s="418">
        <f t="shared" si="40"/>
        <v>0</v>
      </c>
      <c r="I91" s="111">
        <f t="shared" si="41"/>
        <v>0</v>
      </c>
      <c r="J91" s="6"/>
      <c r="K91" s="6"/>
      <c r="L91" s="6"/>
      <c r="M91" s="2">
        <f t="shared" si="42"/>
        <v>0</v>
      </c>
      <c r="N91" s="162"/>
      <c r="O91" s="2">
        <f t="shared" si="43"/>
        <v>0</v>
      </c>
      <c r="P91" s="2">
        <f t="shared" si="44"/>
        <v>0</v>
      </c>
      <c r="Q91" s="2">
        <f t="shared" si="45"/>
        <v>0</v>
      </c>
      <c r="R91" s="8">
        <f t="shared" si="46"/>
        <v>0</v>
      </c>
      <c r="S91" s="9">
        <f t="shared" si="47"/>
        <v>0</v>
      </c>
      <c r="T91" s="10">
        <f t="shared" si="48"/>
        <v>0</v>
      </c>
      <c r="U91" s="11">
        <f t="shared" si="49"/>
        <v>0</v>
      </c>
      <c r="V91" s="12"/>
      <c r="W91" s="12"/>
      <c r="X91" s="13"/>
      <c r="Y91" s="3"/>
      <c r="Z91" s="14">
        <f t="shared" si="50"/>
        <v>0</v>
      </c>
      <c r="AA91" s="2"/>
      <c r="AB91" s="16"/>
      <c r="AC91" s="2">
        <f t="shared" si="51"/>
        <v>0</v>
      </c>
      <c r="AD91" s="27"/>
      <c r="AE91" s="18">
        <f t="shared" si="52"/>
        <v>0</v>
      </c>
      <c r="AF91" s="19">
        <f t="shared" si="53"/>
        <v>0</v>
      </c>
      <c r="AG91" s="3"/>
      <c r="AH91" s="28"/>
      <c r="AI91" s="25"/>
      <c r="AJ91" s="162"/>
      <c r="AK91" s="15">
        <f t="shared" si="54"/>
        <v>0</v>
      </c>
      <c r="AL91" s="2"/>
      <c r="AM91" s="2"/>
      <c r="AN91" s="2"/>
      <c r="AO91" s="2"/>
      <c r="AP91" s="2"/>
      <c r="AQ91" s="2"/>
      <c r="AR91" s="2"/>
      <c r="AS91" s="2"/>
      <c r="AT91" s="2">
        <f t="shared" si="55"/>
        <v>0</v>
      </c>
      <c r="AU91" s="21"/>
      <c r="AV91" s="21"/>
      <c r="AW91" s="2"/>
      <c r="AX91" s="2">
        <f t="shared" si="56"/>
        <v>0</v>
      </c>
      <c r="AY91" s="2">
        <f t="shared" si="57"/>
        <v>0</v>
      </c>
      <c r="AZ91" s="2"/>
      <c r="BA91" s="2"/>
      <c r="BB91" s="2"/>
      <c r="BC91" s="2"/>
      <c r="BD91" s="2"/>
      <c r="BE91" s="2"/>
      <c r="BF91" s="8">
        <f t="shared" si="58"/>
        <v>0</v>
      </c>
      <c r="BG91" s="22">
        <f t="shared" si="59"/>
        <v>0</v>
      </c>
    </row>
    <row r="92" spans="1:59" s="23" customFormat="1" ht="23.1" customHeight="1" x14ac:dyDescent="0.35">
      <c r="A92" s="3">
        <v>41</v>
      </c>
      <c r="B92" s="4" t="s">
        <v>57</v>
      </c>
      <c r="C92" s="25" t="s">
        <v>58</v>
      </c>
      <c r="D92" s="2">
        <v>23565</v>
      </c>
      <c r="E92" s="2">
        <v>1225</v>
      </c>
      <c r="F92" s="2">
        <v>0</v>
      </c>
      <c r="G92" s="2">
        <f t="shared" si="39"/>
        <v>24790</v>
      </c>
      <c r="H92" s="418">
        <f t="shared" si="40"/>
        <v>24790</v>
      </c>
      <c r="I92" s="111">
        <f t="shared" si="41"/>
        <v>0</v>
      </c>
      <c r="J92" s="6">
        <v>0</v>
      </c>
      <c r="K92" s="6">
        <v>0</v>
      </c>
      <c r="L92" s="6">
        <v>0</v>
      </c>
      <c r="M92" s="2">
        <f t="shared" si="42"/>
        <v>24790</v>
      </c>
      <c r="N92" s="7">
        <v>169.47</v>
      </c>
      <c r="O92" s="2">
        <f t="shared" si="43"/>
        <v>2231.1</v>
      </c>
      <c r="P92" s="2">
        <f t="shared" si="44"/>
        <v>200</v>
      </c>
      <c r="Q92" s="2">
        <f t="shared" si="45"/>
        <v>619.75</v>
      </c>
      <c r="R92" s="8">
        <f t="shared" si="46"/>
        <v>100</v>
      </c>
      <c r="S92" s="9">
        <f t="shared" si="47"/>
        <v>3320.32</v>
      </c>
      <c r="T92" s="10">
        <f t="shared" si="48"/>
        <v>10735</v>
      </c>
      <c r="U92" s="11">
        <f t="shared" si="49"/>
        <v>10734.68</v>
      </c>
      <c r="V92" s="12"/>
      <c r="W92" s="12"/>
      <c r="X92" s="13">
        <f t="shared" ref="X92" si="64">ROUND(T92+U92,2)</f>
        <v>21469.68</v>
      </c>
      <c r="Y92" s="3">
        <v>41</v>
      </c>
      <c r="Z92" s="14">
        <f t="shared" si="50"/>
        <v>2974.7999999999997</v>
      </c>
      <c r="AA92" s="15">
        <v>0</v>
      </c>
      <c r="AB92" s="16">
        <v>100</v>
      </c>
      <c r="AC92" s="2">
        <f t="shared" si="51"/>
        <v>619.75</v>
      </c>
      <c r="AD92" s="17">
        <v>200</v>
      </c>
      <c r="AE92" s="18">
        <f t="shared" si="52"/>
        <v>21469.68</v>
      </c>
      <c r="AF92" s="19">
        <f t="shared" si="53"/>
        <v>10734.84</v>
      </c>
      <c r="AG92" s="3">
        <v>41</v>
      </c>
      <c r="AH92" s="4" t="s">
        <v>57</v>
      </c>
      <c r="AI92" s="25" t="s">
        <v>58</v>
      </c>
      <c r="AJ92" s="7">
        <v>169.47</v>
      </c>
      <c r="AK92" s="15">
        <f t="shared" si="54"/>
        <v>2231.1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/>
      <c r="AS92" s="2">
        <v>0</v>
      </c>
      <c r="AT92" s="2">
        <f t="shared" si="55"/>
        <v>2231.1</v>
      </c>
      <c r="AU92" s="21">
        <v>200</v>
      </c>
      <c r="AV92" s="21"/>
      <c r="AW92" s="2">
        <v>0</v>
      </c>
      <c r="AX92" s="2">
        <f t="shared" si="56"/>
        <v>200</v>
      </c>
      <c r="AY92" s="2">
        <f t="shared" si="57"/>
        <v>619.75</v>
      </c>
      <c r="AZ92" s="2">
        <v>0</v>
      </c>
      <c r="BA92" s="2">
        <v>0</v>
      </c>
      <c r="BB92" s="2">
        <v>0</v>
      </c>
      <c r="BC92" s="2">
        <v>100</v>
      </c>
      <c r="BD92" s="2">
        <v>0</v>
      </c>
      <c r="BE92" s="2">
        <v>0</v>
      </c>
      <c r="BF92" s="8">
        <f t="shared" si="58"/>
        <v>100</v>
      </c>
      <c r="BG92" s="22">
        <f t="shared" si="59"/>
        <v>3320.3199999999997</v>
      </c>
    </row>
    <row r="93" spans="1:59" s="23" customFormat="1" ht="23.1" customHeight="1" x14ac:dyDescent="0.35">
      <c r="A93" s="3"/>
      <c r="B93" s="28"/>
      <c r="C93" s="25"/>
      <c r="D93" s="2"/>
      <c r="E93" s="2"/>
      <c r="F93" s="2"/>
      <c r="G93" s="2">
        <f t="shared" si="39"/>
        <v>0</v>
      </c>
      <c r="H93" s="418">
        <f t="shared" si="40"/>
        <v>0</v>
      </c>
      <c r="I93" s="111">
        <f t="shared" si="41"/>
        <v>0</v>
      </c>
      <c r="J93" s="6"/>
      <c r="K93" s="6"/>
      <c r="L93" s="6"/>
      <c r="M93" s="2">
        <f t="shared" si="42"/>
        <v>0</v>
      </c>
      <c r="N93" s="7"/>
      <c r="O93" s="2">
        <f t="shared" si="43"/>
        <v>0</v>
      </c>
      <c r="P93" s="2">
        <f t="shared" si="44"/>
        <v>0</v>
      </c>
      <c r="Q93" s="2">
        <f t="shared" si="45"/>
        <v>0</v>
      </c>
      <c r="R93" s="8">
        <f t="shared" si="46"/>
        <v>0</v>
      </c>
      <c r="S93" s="9">
        <f t="shared" si="47"/>
        <v>0</v>
      </c>
      <c r="T93" s="10">
        <f t="shared" si="48"/>
        <v>0</v>
      </c>
      <c r="U93" s="11">
        <f t="shared" si="49"/>
        <v>0</v>
      </c>
      <c r="V93" s="12"/>
      <c r="W93" s="12"/>
      <c r="X93" s="13"/>
      <c r="Y93" s="3"/>
      <c r="Z93" s="14">
        <f t="shared" si="50"/>
        <v>0</v>
      </c>
      <c r="AA93" s="2"/>
      <c r="AB93" s="16"/>
      <c r="AC93" s="2">
        <f t="shared" si="51"/>
        <v>0</v>
      </c>
      <c r="AD93" s="27"/>
      <c r="AE93" s="18">
        <f t="shared" si="52"/>
        <v>0</v>
      </c>
      <c r="AF93" s="19">
        <f t="shared" si="53"/>
        <v>0</v>
      </c>
      <c r="AG93" s="3"/>
      <c r="AH93" s="28"/>
      <c r="AI93" s="25"/>
      <c r="AJ93" s="7"/>
      <c r="AK93" s="15">
        <f t="shared" si="54"/>
        <v>0</v>
      </c>
      <c r="AL93" s="2"/>
      <c r="AM93" s="2"/>
      <c r="AN93" s="2"/>
      <c r="AO93" s="2"/>
      <c r="AP93" s="2"/>
      <c r="AQ93" s="2"/>
      <c r="AR93" s="2"/>
      <c r="AS93" s="2"/>
      <c r="AT93" s="2">
        <f t="shared" si="55"/>
        <v>0</v>
      </c>
      <c r="AU93" s="21"/>
      <c r="AV93" s="21"/>
      <c r="AW93" s="2"/>
      <c r="AX93" s="2">
        <f t="shared" si="56"/>
        <v>0</v>
      </c>
      <c r="AY93" s="2">
        <f t="shared" si="57"/>
        <v>0</v>
      </c>
      <c r="AZ93" s="2"/>
      <c r="BA93" s="2"/>
      <c r="BB93" s="2"/>
      <c r="BC93" s="2"/>
      <c r="BD93" s="2"/>
      <c r="BE93" s="2"/>
      <c r="BF93" s="8">
        <f t="shared" si="58"/>
        <v>0</v>
      </c>
      <c r="BG93" s="22">
        <f t="shared" si="59"/>
        <v>0</v>
      </c>
    </row>
    <row r="94" spans="1:59" s="23" customFormat="1" ht="23.1" customHeight="1" x14ac:dyDescent="0.35">
      <c r="A94" s="3">
        <v>42</v>
      </c>
      <c r="B94" s="28" t="s">
        <v>139</v>
      </c>
      <c r="C94" s="25" t="s">
        <v>153</v>
      </c>
      <c r="D94" s="2">
        <v>19744</v>
      </c>
      <c r="E94" s="2">
        <v>790</v>
      </c>
      <c r="F94" s="2"/>
      <c r="G94" s="2">
        <f t="shared" si="39"/>
        <v>20534</v>
      </c>
      <c r="H94" s="418">
        <f t="shared" si="40"/>
        <v>20534</v>
      </c>
      <c r="I94" s="111">
        <f t="shared" si="41"/>
        <v>0</v>
      </c>
      <c r="J94" s="6">
        <v>0</v>
      </c>
      <c r="K94" s="6">
        <v>0</v>
      </c>
      <c r="L94" s="6">
        <v>0</v>
      </c>
      <c r="M94" s="2">
        <f t="shared" si="42"/>
        <v>20534</v>
      </c>
      <c r="N94" s="7"/>
      <c r="O94" s="2">
        <f t="shared" si="43"/>
        <v>4150.57</v>
      </c>
      <c r="P94" s="2">
        <f t="shared" si="44"/>
        <v>200</v>
      </c>
      <c r="Q94" s="2">
        <f t="shared" si="45"/>
        <v>513.35</v>
      </c>
      <c r="R94" s="8">
        <f t="shared" si="46"/>
        <v>613.28</v>
      </c>
      <c r="S94" s="9">
        <f t="shared" si="47"/>
        <v>5477.2</v>
      </c>
      <c r="T94" s="10">
        <f t="shared" si="48"/>
        <v>7528</v>
      </c>
      <c r="U94" s="11">
        <f t="shared" si="49"/>
        <v>7528.7999999999993</v>
      </c>
      <c r="V94" s="12"/>
      <c r="W94" s="12"/>
      <c r="X94" s="13"/>
      <c r="Y94" s="3">
        <v>42</v>
      </c>
      <c r="Z94" s="14">
        <f t="shared" si="50"/>
        <v>2464.08</v>
      </c>
      <c r="AA94" s="15"/>
      <c r="AB94" s="16">
        <v>100</v>
      </c>
      <c r="AC94" s="2">
        <f t="shared" si="51"/>
        <v>513.35</v>
      </c>
      <c r="AD94" s="17">
        <v>200</v>
      </c>
      <c r="AE94" s="18">
        <f t="shared" si="52"/>
        <v>15056.8</v>
      </c>
      <c r="AF94" s="19">
        <f t="shared" si="53"/>
        <v>7528.4</v>
      </c>
      <c r="AG94" s="3">
        <v>42</v>
      </c>
      <c r="AH94" s="28" t="s">
        <v>139</v>
      </c>
      <c r="AI94" s="25" t="s">
        <v>153</v>
      </c>
      <c r="AJ94" s="7"/>
      <c r="AK94" s="15">
        <f t="shared" si="54"/>
        <v>1848.06</v>
      </c>
      <c r="AL94" s="2"/>
      <c r="AM94" s="2"/>
      <c r="AN94" s="2"/>
      <c r="AO94" s="2"/>
      <c r="AP94" s="2"/>
      <c r="AQ94" s="2">
        <v>696.95</v>
      </c>
      <c r="AR94" s="2">
        <v>950</v>
      </c>
      <c r="AS94" s="2">
        <v>655.56</v>
      </c>
      <c r="AT94" s="2">
        <f t="shared" si="55"/>
        <v>4150.57</v>
      </c>
      <c r="AU94" s="21">
        <v>200</v>
      </c>
      <c r="AV94" s="21"/>
      <c r="AW94" s="2"/>
      <c r="AX94" s="2">
        <f t="shared" si="56"/>
        <v>200</v>
      </c>
      <c r="AY94" s="2">
        <f t="shared" si="57"/>
        <v>513.35</v>
      </c>
      <c r="AZ94" s="2"/>
      <c r="BA94" s="2"/>
      <c r="BB94" s="2"/>
      <c r="BC94" s="2">
        <v>613.28</v>
      </c>
      <c r="BD94" s="2"/>
      <c r="BE94" s="2"/>
      <c r="BF94" s="8">
        <f t="shared" si="58"/>
        <v>613.28</v>
      </c>
      <c r="BG94" s="22">
        <f t="shared" si="59"/>
        <v>5477.2</v>
      </c>
    </row>
    <row r="95" spans="1:59" s="23" customFormat="1" ht="23.1" customHeight="1" x14ac:dyDescent="0.35">
      <c r="A95" s="30"/>
      <c r="B95" s="28"/>
      <c r="C95" s="25" t="s">
        <v>159</v>
      </c>
      <c r="D95" s="2"/>
      <c r="E95" s="2"/>
      <c r="F95" s="2"/>
      <c r="G95" s="2">
        <f t="shared" si="39"/>
        <v>0</v>
      </c>
      <c r="H95" s="418">
        <f t="shared" si="40"/>
        <v>0</v>
      </c>
      <c r="I95" s="111">
        <f t="shared" si="41"/>
        <v>0</v>
      </c>
      <c r="J95" s="6"/>
      <c r="K95" s="6"/>
      <c r="L95" s="6"/>
      <c r="M95" s="2">
        <f t="shared" si="42"/>
        <v>0</v>
      </c>
      <c r="N95" s="7"/>
      <c r="O95" s="2">
        <f t="shared" si="43"/>
        <v>0</v>
      </c>
      <c r="P95" s="2">
        <f t="shared" si="44"/>
        <v>0</v>
      </c>
      <c r="Q95" s="2">
        <f t="shared" si="45"/>
        <v>0</v>
      </c>
      <c r="R95" s="8">
        <f t="shared" si="46"/>
        <v>0</v>
      </c>
      <c r="S95" s="9">
        <f t="shared" si="47"/>
        <v>0</v>
      </c>
      <c r="T95" s="10">
        <f t="shared" si="48"/>
        <v>0</v>
      </c>
      <c r="U95" s="11">
        <f t="shared" si="49"/>
        <v>0</v>
      </c>
      <c r="V95" s="12"/>
      <c r="W95" s="12"/>
      <c r="X95" s="13"/>
      <c r="Y95" s="30"/>
      <c r="Z95" s="14">
        <f t="shared" si="50"/>
        <v>0</v>
      </c>
      <c r="AA95" s="15"/>
      <c r="AB95" s="16"/>
      <c r="AC95" s="2">
        <f t="shared" si="51"/>
        <v>0</v>
      </c>
      <c r="AD95" s="27"/>
      <c r="AE95" s="18">
        <f t="shared" si="52"/>
        <v>0</v>
      </c>
      <c r="AF95" s="19">
        <f t="shared" si="53"/>
        <v>0</v>
      </c>
      <c r="AG95" s="30"/>
      <c r="AH95" s="28"/>
      <c r="AI95" s="25" t="s">
        <v>159</v>
      </c>
      <c r="AJ95" s="7"/>
      <c r="AK95" s="15">
        <f t="shared" si="54"/>
        <v>0</v>
      </c>
      <c r="AL95" s="2"/>
      <c r="AM95" s="2"/>
      <c r="AN95" s="2"/>
      <c r="AO95" s="2"/>
      <c r="AP95" s="2"/>
      <c r="AQ95" s="2"/>
      <c r="AR95" s="2"/>
      <c r="AS95" s="2"/>
      <c r="AT95" s="2">
        <f t="shared" si="55"/>
        <v>0</v>
      </c>
      <c r="AU95" s="21"/>
      <c r="AV95" s="21"/>
      <c r="AW95" s="2"/>
      <c r="AX95" s="2">
        <f t="shared" si="56"/>
        <v>0</v>
      </c>
      <c r="AY95" s="2">
        <f t="shared" si="57"/>
        <v>0</v>
      </c>
      <c r="AZ95" s="2"/>
      <c r="BA95" s="2"/>
      <c r="BB95" s="2"/>
      <c r="BC95" s="2"/>
      <c r="BD95" s="2"/>
      <c r="BE95" s="2"/>
      <c r="BF95" s="8">
        <f t="shared" si="58"/>
        <v>0</v>
      </c>
      <c r="BG95" s="22">
        <f t="shared" si="59"/>
        <v>0</v>
      </c>
    </row>
    <row r="96" spans="1:59" s="23" customFormat="1" ht="23.1" customHeight="1" x14ac:dyDescent="0.35">
      <c r="A96" s="3">
        <v>43</v>
      </c>
      <c r="B96" s="4" t="s">
        <v>108</v>
      </c>
      <c r="C96" s="25" t="s">
        <v>81</v>
      </c>
      <c r="D96" s="2">
        <v>19744</v>
      </c>
      <c r="E96" s="2">
        <v>790</v>
      </c>
      <c r="F96" s="2">
        <v>0</v>
      </c>
      <c r="G96" s="2">
        <f t="shared" si="39"/>
        <v>20534</v>
      </c>
      <c r="H96" s="418">
        <f t="shared" si="40"/>
        <v>20534</v>
      </c>
      <c r="I96" s="111">
        <f t="shared" si="41"/>
        <v>0</v>
      </c>
      <c r="J96" s="6">
        <v>0</v>
      </c>
      <c r="K96" s="6">
        <v>0</v>
      </c>
      <c r="L96" s="6">
        <v>0</v>
      </c>
      <c r="M96" s="2">
        <f t="shared" si="42"/>
        <v>20534</v>
      </c>
      <c r="N96" s="7">
        <v>0</v>
      </c>
      <c r="O96" s="2">
        <f t="shared" si="43"/>
        <v>4012.7999999999997</v>
      </c>
      <c r="P96" s="2">
        <f t="shared" si="44"/>
        <v>4746.62</v>
      </c>
      <c r="Q96" s="2">
        <f t="shared" si="45"/>
        <v>513.35</v>
      </c>
      <c r="R96" s="8">
        <f t="shared" si="46"/>
        <v>5785.05</v>
      </c>
      <c r="S96" s="9">
        <f t="shared" si="47"/>
        <v>15057.82</v>
      </c>
      <c r="T96" s="10">
        <f t="shared" si="48"/>
        <v>2738</v>
      </c>
      <c r="U96" s="11">
        <f t="shared" si="49"/>
        <v>2738.1800000000003</v>
      </c>
      <c r="V96" s="12"/>
      <c r="W96" s="12"/>
      <c r="X96" s="13">
        <f t="shared" ref="X96" si="65">ROUND(T96+U96,2)</f>
        <v>5476.18</v>
      </c>
      <c r="Y96" s="3">
        <v>43</v>
      </c>
      <c r="Z96" s="14">
        <f t="shared" si="50"/>
        <v>2464.08</v>
      </c>
      <c r="AA96" s="15">
        <v>0</v>
      </c>
      <c r="AB96" s="16">
        <v>100</v>
      </c>
      <c r="AC96" s="2">
        <f t="shared" si="51"/>
        <v>513.35</v>
      </c>
      <c r="AD96" s="17">
        <v>200</v>
      </c>
      <c r="AE96" s="18">
        <f t="shared" si="52"/>
        <v>5476.18</v>
      </c>
      <c r="AF96" s="19">
        <f t="shared" si="53"/>
        <v>2738.09</v>
      </c>
      <c r="AG96" s="3">
        <v>43</v>
      </c>
      <c r="AH96" s="4" t="s">
        <v>108</v>
      </c>
      <c r="AI96" s="25" t="s">
        <v>81</v>
      </c>
      <c r="AJ96" s="7">
        <v>0</v>
      </c>
      <c r="AK96" s="15">
        <f t="shared" si="54"/>
        <v>1848.06</v>
      </c>
      <c r="AL96" s="2">
        <v>2164.7399999999998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/>
      <c r="AS96" s="2">
        <v>0</v>
      </c>
      <c r="AT96" s="2">
        <f t="shared" si="55"/>
        <v>4012.7999999999997</v>
      </c>
      <c r="AU96" s="21">
        <v>200</v>
      </c>
      <c r="AV96" s="21"/>
      <c r="AW96" s="2">
        <v>4546.62</v>
      </c>
      <c r="AX96" s="2">
        <f t="shared" si="56"/>
        <v>4746.62</v>
      </c>
      <c r="AY96" s="2">
        <f t="shared" si="57"/>
        <v>513.35</v>
      </c>
      <c r="AZ96" s="2">
        <v>0</v>
      </c>
      <c r="BA96" s="2">
        <v>3945.94</v>
      </c>
      <c r="BB96" s="2">
        <v>0</v>
      </c>
      <c r="BC96" s="2">
        <v>1839.11</v>
      </c>
      <c r="BD96" s="2">
        <v>0</v>
      </c>
      <c r="BE96" s="2">
        <v>0</v>
      </c>
      <c r="BF96" s="8">
        <f t="shared" si="58"/>
        <v>5785.05</v>
      </c>
      <c r="BG96" s="22">
        <f t="shared" si="59"/>
        <v>15057.82</v>
      </c>
    </row>
    <row r="97" spans="1:59" s="23" customFormat="1" ht="23.1" customHeight="1" x14ac:dyDescent="0.35">
      <c r="A97" s="3"/>
      <c r="B97" s="4"/>
      <c r="C97" s="32"/>
      <c r="D97" s="2"/>
      <c r="E97" s="2"/>
      <c r="F97" s="2"/>
      <c r="G97" s="2">
        <f t="shared" si="39"/>
        <v>0</v>
      </c>
      <c r="H97" s="418">
        <f t="shared" si="40"/>
        <v>0</v>
      </c>
      <c r="I97" s="111">
        <f t="shared" si="41"/>
        <v>0</v>
      </c>
      <c r="J97" s="6"/>
      <c r="K97" s="6"/>
      <c r="L97" s="6"/>
      <c r="M97" s="2">
        <f t="shared" si="42"/>
        <v>0</v>
      </c>
      <c r="N97" s="162" t="s">
        <v>1</v>
      </c>
      <c r="O97" s="2">
        <f t="shared" si="43"/>
        <v>0</v>
      </c>
      <c r="P97" s="2">
        <f t="shared" si="44"/>
        <v>0</v>
      </c>
      <c r="Q97" s="2">
        <f t="shared" si="45"/>
        <v>0</v>
      </c>
      <c r="R97" s="8">
        <f t="shared" si="46"/>
        <v>0</v>
      </c>
      <c r="S97" s="9"/>
      <c r="T97" s="10"/>
      <c r="U97" s="11">
        <f t="shared" si="49"/>
        <v>0</v>
      </c>
      <c r="V97" s="12"/>
      <c r="W97" s="12"/>
      <c r="X97" s="13"/>
      <c r="Y97" s="3"/>
      <c r="Z97" s="14">
        <f t="shared" si="50"/>
        <v>0</v>
      </c>
      <c r="AA97" s="2"/>
      <c r="AB97" s="16"/>
      <c r="AC97" s="2">
        <f t="shared" si="51"/>
        <v>0</v>
      </c>
      <c r="AD97" s="27"/>
      <c r="AE97" s="18">
        <f t="shared" si="52"/>
        <v>0</v>
      </c>
      <c r="AF97" s="19">
        <f t="shared" si="53"/>
        <v>0</v>
      </c>
      <c r="AG97" s="3"/>
      <c r="AH97" s="4"/>
      <c r="AI97" s="32"/>
      <c r="AJ97" s="162" t="s">
        <v>1</v>
      </c>
      <c r="AK97" s="15">
        <f t="shared" si="54"/>
        <v>0</v>
      </c>
      <c r="AL97" s="2"/>
      <c r="AM97" s="2"/>
      <c r="AN97" s="2"/>
      <c r="AO97" s="2"/>
      <c r="AP97" s="2"/>
      <c r="AQ97" s="2"/>
      <c r="AR97" s="2"/>
      <c r="AS97" s="2"/>
      <c r="AT97" s="2">
        <f t="shared" si="55"/>
        <v>0</v>
      </c>
      <c r="AU97" s="21"/>
      <c r="AV97" s="21"/>
      <c r="AW97" s="37"/>
      <c r="AX97" s="2">
        <f t="shared" si="56"/>
        <v>0</v>
      </c>
      <c r="AY97" s="2">
        <f t="shared" si="57"/>
        <v>0</v>
      </c>
      <c r="AZ97" s="2"/>
      <c r="BA97" s="2"/>
      <c r="BB97" s="2"/>
      <c r="BC97" s="2"/>
      <c r="BD97" s="2"/>
      <c r="BE97" s="2"/>
      <c r="BF97" s="8">
        <f t="shared" si="58"/>
        <v>0</v>
      </c>
      <c r="BG97" s="22"/>
    </row>
    <row r="98" spans="1:59" s="23" customFormat="1" ht="23.1" customHeight="1" x14ac:dyDescent="0.35">
      <c r="A98" s="3">
        <v>44</v>
      </c>
      <c r="B98" s="4" t="s">
        <v>59</v>
      </c>
      <c r="C98" s="5" t="s">
        <v>27</v>
      </c>
      <c r="D98" s="2">
        <v>48779</v>
      </c>
      <c r="E98" s="2">
        <v>2387</v>
      </c>
      <c r="F98" s="2">
        <v>0</v>
      </c>
      <c r="G98" s="2">
        <f t="shared" si="39"/>
        <v>51166</v>
      </c>
      <c r="H98" s="418">
        <f t="shared" si="40"/>
        <v>51166</v>
      </c>
      <c r="I98" s="111">
        <f t="shared" si="41"/>
        <v>0</v>
      </c>
      <c r="J98" s="6">
        <v>0</v>
      </c>
      <c r="K98" s="6">
        <v>0</v>
      </c>
      <c r="L98" s="6">
        <v>0</v>
      </c>
      <c r="M98" s="2">
        <f t="shared" si="42"/>
        <v>51166</v>
      </c>
      <c r="N98" s="7">
        <v>4501.42</v>
      </c>
      <c r="O98" s="2">
        <f t="shared" si="43"/>
        <v>4604.9399999999996</v>
      </c>
      <c r="P98" s="2">
        <f t="shared" si="44"/>
        <v>200</v>
      </c>
      <c r="Q98" s="2">
        <f t="shared" si="45"/>
        <v>1279.1500000000001</v>
      </c>
      <c r="R98" s="8">
        <f t="shared" si="46"/>
        <v>4134</v>
      </c>
      <c r="S98" s="9">
        <f t="shared" si="47"/>
        <v>14719.51</v>
      </c>
      <c r="T98" s="10">
        <f t="shared" si="48"/>
        <v>18223</v>
      </c>
      <c r="U98" s="11">
        <f t="shared" si="49"/>
        <v>18223.489999999998</v>
      </c>
      <c r="V98" s="12"/>
      <c r="W98" s="12"/>
      <c r="X98" s="13">
        <f t="shared" ref="X98" si="66">ROUND(T98+U98,2)</f>
        <v>36446.49</v>
      </c>
      <c r="Y98" s="3">
        <v>44</v>
      </c>
      <c r="Z98" s="14">
        <f t="shared" si="50"/>
        <v>6139.92</v>
      </c>
      <c r="AA98" s="15">
        <v>0</v>
      </c>
      <c r="AB98" s="2">
        <v>100</v>
      </c>
      <c r="AC98" s="2">
        <f t="shared" si="51"/>
        <v>1279.1500000000001</v>
      </c>
      <c r="AD98" s="17">
        <v>200</v>
      </c>
      <c r="AE98" s="18">
        <f t="shared" si="52"/>
        <v>36446.49</v>
      </c>
      <c r="AF98" s="19">
        <f t="shared" si="53"/>
        <v>18223.244999999999</v>
      </c>
      <c r="AG98" s="3">
        <v>44</v>
      </c>
      <c r="AH98" s="4" t="s">
        <v>59</v>
      </c>
      <c r="AI98" s="5" t="s">
        <v>27</v>
      </c>
      <c r="AJ98" s="7">
        <v>4501.42</v>
      </c>
      <c r="AK98" s="15">
        <f t="shared" si="54"/>
        <v>4604.9399999999996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/>
      <c r="AS98" s="2">
        <v>0</v>
      </c>
      <c r="AT98" s="2">
        <f t="shared" si="55"/>
        <v>4604.9399999999996</v>
      </c>
      <c r="AU98" s="21">
        <v>200</v>
      </c>
      <c r="AV98" s="21"/>
      <c r="AW98" s="2">
        <v>0</v>
      </c>
      <c r="AX98" s="2">
        <f t="shared" si="56"/>
        <v>200</v>
      </c>
      <c r="AY98" s="2">
        <f t="shared" si="57"/>
        <v>1279.1500000000001</v>
      </c>
      <c r="AZ98" s="2">
        <v>0</v>
      </c>
      <c r="BA98" s="2">
        <v>0</v>
      </c>
      <c r="BB98" s="2">
        <v>4034</v>
      </c>
      <c r="BC98" s="2">
        <v>100</v>
      </c>
      <c r="BD98" s="2">
        <v>0</v>
      </c>
      <c r="BE98" s="2">
        <v>0</v>
      </c>
      <c r="BF98" s="8">
        <f t="shared" si="58"/>
        <v>4134</v>
      </c>
      <c r="BG98" s="22">
        <f t="shared" si="59"/>
        <v>14719.51</v>
      </c>
    </row>
    <row r="99" spans="1:59" s="23" customFormat="1" ht="23.1" customHeight="1" x14ac:dyDescent="0.35">
      <c r="A99" s="3"/>
      <c r="B99" s="24"/>
      <c r="C99" s="25" t="s">
        <v>40</v>
      </c>
      <c r="D99" s="2"/>
      <c r="E99" s="2"/>
      <c r="F99" s="2"/>
      <c r="G99" s="2">
        <f t="shared" si="39"/>
        <v>0</v>
      </c>
      <c r="H99" s="418">
        <f t="shared" si="40"/>
        <v>0</v>
      </c>
      <c r="I99" s="111">
        <f t="shared" si="41"/>
        <v>0</v>
      </c>
      <c r="J99" s="6"/>
      <c r="K99" s="6"/>
      <c r="L99" s="6"/>
      <c r="M99" s="2">
        <f t="shared" si="42"/>
        <v>0</v>
      </c>
      <c r="N99" s="7"/>
      <c r="O99" s="2">
        <f t="shared" si="43"/>
        <v>0</v>
      </c>
      <c r="P99" s="2">
        <f t="shared" si="44"/>
        <v>0</v>
      </c>
      <c r="Q99" s="2">
        <f t="shared" si="45"/>
        <v>0</v>
      </c>
      <c r="R99" s="8">
        <f t="shared" si="46"/>
        <v>0</v>
      </c>
      <c r="S99" s="9">
        <f t="shared" si="47"/>
        <v>0</v>
      </c>
      <c r="T99" s="10">
        <f t="shared" si="48"/>
        <v>0</v>
      </c>
      <c r="U99" s="11">
        <f t="shared" si="49"/>
        <v>0</v>
      </c>
      <c r="V99" s="12"/>
      <c r="W99" s="12"/>
      <c r="X99" s="13"/>
      <c r="Y99" s="3"/>
      <c r="Z99" s="14">
        <f t="shared" si="50"/>
        <v>0</v>
      </c>
      <c r="AA99" s="2"/>
      <c r="AB99" s="2">
        <f>H99*1%</f>
        <v>0</v>
      </c>
      <c r="AC99" s="2">
        <f t="shared" si="51"/>
        <v>0</v>
      </c>
      <c r="AD99" s="27"/>
      <c r="AE99" s="18">
        <f t="shared" si="52"/>
        <v>0</v>
      </c>
      <c r="AF99" s="19">
        <f t="shared" si="53"/>
        <v>0</v>
      </c>
      <c r="AG99" s="3"/>
      <c r="AH99" s="24"/>
      <c r="AI99" s="25" t="s">
        <v>40</v>
      </c>
      <c r="AJ99" s="7"/>
      <c r="AK99" s="15">
        <f t="shared" si="54"/>
        <v>0</v>
      </c>
      <c r="AL99" s="2"/>
      <c r="AM99" s="2"/>
      <c r="AN99" s="2"/>
      <c r="AO99" s="2"/>
      <c r="AP99" s="2"/>
      <c r="AQ99" s="2"/>
      <c r="AR99" s="2"/>
      <c r="AS99" s="2"/>
      <c r="AT99" s="2">
        <f t="shared" si="55"/>
        <v>0</v>
      </c>
      <c r="AU99" s="21"/>
      <c r="AV99" s="21"/>
      <c r="AW99" s="2"/>
      <c r="AX99" s="2">
        <f t="shared" si="56"/>
        <v>0</v>
      </c>
      <c r="AY99" s="2">
        <f t="shared" si="57"/>
        <v>0</v>
      </c>
      <c r="AZ99" s="2"/>
      <c r="BA99" s="2"/>
      <c r="BB99" s="2"/>
      <c r="BC99" s="2"/>
      <c r="BD99" s="2"/>
      <c r="BE99" s="2"/>
      <c r="BF99" s="8">
        <f t="shared" si="58"/>
        <v>0</v>
      </c>
      <c r="BG99" s="22">
        <f t="shared" si="59"/>
        <v>0</v>
      </c>
    </row>
    <row r="100" spans="1:59" s="23" customFormat="1" ht="23.1" customHeight="1" x14ac:dyDescent="0.35">
      <c r="A100" s="3">
        <v>45</v>
      </c>
      <c r="B100" s="4" t="s">
        <v>60</v>
      </c>
      <c r="C100" s="25" t="s">
        <v>115</v>
      </c>
      <c r="D100" s="2">
        <v>46725</v>
      </c>
      <c r="E100" s="2">
        <v>2290</v>
      </c>
      <c r="F100" s="2">
        <v>0</v>
      </c>
      <c r="G100" s="2">
        <f t="shared" si="39"/>
        <v>49015</v>
      </c>
      <c r="H100" s="418">
        <f t="shared" si="40"/>
        <v>49015</v>
      </c>
      <c r="I100" s="111">
        <f t="shared" si="41"/>
        <v>0</v>
      </c>
      <c r="J100" s="6">
        <v>0</v>
      </c>
      <c r="K100" s="6">
        <v>0</v>
      </c>
      <c r="L100" s="6">
        <v>0</v>
      </c>
      <c r="M100" s="2">
        <f t="shared" si="42"/>
        <v>49015</v>
      </c>
      <c r="N100" s="7">
        <v>4046.84</v>
      </c>
      <c r="O100" s="2">
        <f t="shared" si="43"/>
        <v>4411.3499999999995</v>
      </c>
      <c r="P100" s="2">
        <f t="shared" si="44"/>
        <v>200</v>
      </c>
      <c r="Q100" s="2">
        <f t="shared" si="45"/>
        <v>1225.3699999999999</v>
      </c>
      <c r="R100" s="8">
        <f t="shared" si="46"/>
        <v>200</v>
      </c>
      <c r="S100" s="9">
        <f t="shared" si="47"/>
        <v>10083.56</v>
      </c>
      <c r="T100" s="10">
        <f t="shared" si="48"/>
        <v>19466</v>
      </c>
      <c r="U100" s="11">
        <f t="shared" si="49"/>
        <v>19465.440000000002</v>
      </c>
      <c r="V100" s="12"/>
      <c r="W100" s="12"/>
      <c r="X100" s="13">
        <f t="shared" ref="X100" si="67">ROUND(T100+U100,2)</f>
        <v>38931.440000000002</v>
      </c>
      <c r="Y100" s="3">
        <v>45</v>
      </c>
      <c r="Z100" s="14">
        <f t="shared" si="50"/>
        <v>5881.8</v>
      </c>
      <c r="AA100" s="15">
        <v>0</v>
      </c>
      <c r="AB100" s="16">
        <v>100</v>
      </c>
      <c r="AC100" s="2">
        <f t="shared" si="51"/>
        <v>1225.3799999999999</v>
      </c>
      <c r="AD100" s="17">
        <v>200</v>
      </c>
      <c r="AE100" s="18">
        <f t="shared" si="52"/>
        <v>38931.440000000002</v>
      </c>
      <c r="AF100" s="19">
        <f t="shared" si="53"/>
        <v>19465.72</v>
      </c>
      <c r="AG100" s="3">
        <v>45</v>
      </c>
      <c r="AH100" s="4" t="s">
        <v>60</v>
      </c>
      <c r="AI100" s="25" t="s">
        <v>115</v>
      </c>
      <c r="AJ100" s="7">
        <v>4046.84</v>
      </c>
      <c r="AK100" s="15">
        <f t="shared" si="54"/>
        <v>4411.3499999999995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/>
      <c r="AS100" s="2">
        <v>0</v>
      </c>
      <c r="AT100" s="2">
        <f t="shared" si="55"/>
        <v>4411.3499999999995</v>
      </c>
      <c r="AU100" s="21">
        <v>200</v>
      </c>
      <c r="AV100" s="21"/>
      <c r="AW100" s="2">
        <v>0</v>
      </c>
      <c r="AX100" s="2">
        <f t="shared" si="56"/>
        <v>200</v>
      </c>
      <c r="AY100" s="2">
        <f t="shared" si="57"/>
        <v>1225.3699999999999</v>
      </c>
      <c r="AZ100" s="2">
        <v>0</v>
      </c>
      <c r="BA100" s="2">
        <v>0</v>
      </c>
      <c r="BB100" s="2">
        <v>100</v>
      </c>
      <c r="BC100" s="2">
        <v>100</v>
      </c>
      <c r="BD100" s="2">
        <v>0</v>
      </c>
      <c r="BE100" s="2">
        <v>0</v>
      </c>
      <c r="BF100" s="8">
        <f t="shared" si="58"/>
        <v>200</v>
      </c>
      <c r="BG100" s="22">
        <f t="shared" si="59"/>
        <v>10083.559999999998</v>
      </c>
    </row>
    <row r="101" spans="1:59" s="23" customFormat="1" ht="23.1" customHeight="1" x14ac:dyDescent="0.35">
      <c r="A101" s="30"/>
      <c r="B101" s="28"/>
      <c r="C101" s="25"/>
      <c r="D101" s="2"/>
      <c r="E101" s="2"/>
      <c r="F101" s="2"/>
      <c r="G101" s="2">
        <f t="shared" si="39"/>
        <v>0</v>
      </c>
      <c r="H101" s="418">
        <f t="shared" si="40"/>
        <v>0</v>
      </c>
      <c r="I101" s="111">
        <f t="shared" si="41"/>
        <v>0</v>
      </c>
      <c r="J101" s="6"/>
      <c r="K101" s="6"/>
      <c r="L101" s="6"/>
      <c r="M101" s="2">
        <f t="shared" si="42"/>
        <v>0</v>
      </c>
      <c r="N101" s="7"/>
      <c r="O101" s="2">
        <f t="shared" si="43"/>
        <v>0</v>
      </c>
      <c r="P101" s="2">
        <f t="shared" si="44"/>
        <v>0</v>
      </c>
      <c r="Q101" s="2">
        <f t="shared" si="45"/>
        <v>0</v>
      </c>
      <c r="R101" s="8">
        <f t="shared" si="46"/>
        <v>0</v>
      </c>
      <c r="S101" s="9">
        <f t="shared" si="47"/>
        <v>0</v>
      </c>
      <c r="T101" s="10">
        <f t="shared" si="48"/>
        <v>0</v>
      </c>
      <c r="U101" s="11">
        <f t="shared" si="49"/>
        <v>0</v>
      </c>
      <c r="V101" s="12"/>
      <c r="W101" s="12"/>
      <c r="X101" s="13"/>
      <c r="Y101" s="30"/>
      <c r="Z101" s="14">
        <f t="shared" si="50"/>
        <v>0</v>
      </c>
      <c r="AA101" s="2"/>
      <c r="AB101" s="33"/>
      <c r="AC101" s="2">
        <f t="shared" si="51"/>
        <v>0</v>
      </c>
      <c r="AD101" s="27"/>
      <c r="AE101" s="18">
        <f t="shared" si="52"/>
        <v>0</v>
      </c>
      <c r="AF101" s="19">
        <f t="shared" si="53"/>
        <v>0</v>
      </c>
      <c r="AG101" s="30"/>
      <c r="AH101" s="28"/>
      <c r="AI101" s="25"/>
      <c r="AJ101" s="7"/>
      <c r="AK101" s="15">
        <f t="shared" si="54"/>
        <v>0</v>
      </c>
      <c r="AL101" s="2"/>
      <c r="AM101" s="2"/>
      <c r="AN101" s="2"/>
      <c r="AO101" s="2"/>
      <c r="AP101" s="2"/>
      <c r="AQ101" s="2"/>
      <c r="AR101" s="2"/>
      <c r="AS101" s="2"/>
      <c r="AT101" s="2">
        <f t="shared" si="55"/>
        <v>0</v>
      </c>
      <c r="AU101" s="21"/>
      <c r="AV101" s="21"/>
      <c r="AW101" s="2"/>
      <c r="AX101" s="2">
        <f t="shared" si="56"/>
        <v>0</v>
      </c>
      <c r="AY101" s="2">
        <f t="shared" si="57"/>
        <v>0</v>
      </c>
      <c r="AZ101" s="2"/>
      <c r="BA101" s="2"/>
      <c r="BB101" s="2"/>
      <c r="BC101" s="2"/>
      <c r="BD101" s="2"/>
      <c r="BE101" s="2"/>
      <c r="BF101" s="8">
        <f t="shared" si="58"/>
        <v>0</v>
      </c>
      <c r="BG101" s="22">
        <f t="shared" si="59"/>
        <v>0</v>
      </c>
    </row>
    <row r="102" spans="1:59" s="29" customFormat="1" ht="23.1" customHeight="1" x14ac:dyDescent="0.35">
      <c r="A102" s="3">
        <v>46</v>
      </c>
      <c r="B102" s="4" t="s">
        <v>61</v>
      </c>
      <c r="C102" s="25" t="s">
        <v>80</v>
      </c>
      <c r="D102" s="2">
        <v>33843</v>
      </c>
      <c r="E102" s="2">
        <v>1591</v>
      </c>
      <c r="F102" s="2">
        <v>0</v>
      </c>
      <c r="G102" s="2">
        <f t="shared" si="39"/>
        <v>35434</v>
      </c>
      <c r="H102" s="418">
        <f t="shared" si="40"/>
        <v>35434</v>
      </c>
      <c r="I102" s="111">
        <f t="shared" si="41"/>
        <v>0</v>
      </c>
      <c r="J102" s="6">
        <v>0</v>
      </c>
      <c r="K102" s="6">
        <v>0</v>
      </c>
      <c r="L102" s="6">
        <v>0</v>
      </c>
      <c r="M102" s="2">
        <f t="shared" si="42"/>
        <v>35434</v>
      </c>
      <c r="N102" s="7">
        <v>1590.44</v>
      </c>
      <c r="O102" s="2">
        <f t="shared" si="43"/>
        <v>3189.06</v>
      </c>
      <c r="P102" s="2">
        <f t="shared" si="44"/>
        <v>200</v>
      </c>
      <c r="Q102" s="2">
        <f t="shared" si="45"/>
        <v>885.85</v>
      </c>
      <c r="R102" s="8">
        <f t="shared" si="46"/>
        <v>200</v>
      </c>
      <c r="S102" s="9">
        <f t="shared" si="47"/>
        <v>6065.35</v>
      </c>
      <c r="T102" s="10">
        <f t="shared" si="48"/>
        <v>14684</v>
      </c>
      <c r="U102" s="11">
        <f t="shared" si="49"/>
        <v>14684.650000000001</v>
      </c>
      <c r="V102" s="12"/>
      <c r="W102" s="12"/>
      <c r="X102" s="13">
        <f t="shared" ref="X102" si="68">ROUND(T102+U102,2)</f>
        <v>29368.65</v>
      </c>
      <c r="Y102" s="3">
        <v>46</v>
      </c>
      <c r="Z102" s="14">
        <f t="shared" si="50"/>
        <v>4252.08</v>
      </c>
      <c r="AA102" s="15">
        <v>0</v>
      </c>
      <c r="AB102" s="16">
        <v>100</v>
      </c>
      <c r="AC102" s="2">
        <f t="shared" si="51"/>
        <v>885.85</v>
      </c>
      <c r="AD102" s="17">
        <v>200</v>
      </c>
      <c r="AE102" s="18">
        <f t="shared" si="52"/>
        <v>29368.65</v>
      </c>
      <c r="AF102" s="19">
        <f t="shared" si="53"/>
        <v>14684.325000000001</v>
      </c>
      <c r="AG102" s="3">
        <v>46</v>
      </c>
      <c r="AH102" s="4" t="s">
        <v>61</v>
      </c>
      <c r="AI102" s="25" t="s">
        <v>80</v>
      </c>
      <c r="AJ102" s="7">
        <v>1590.44</v>
      </c>
      <c r="AK102" s="15">
        <f t="shared" si="54"/>
        <v>3189.06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/>
      <c r="AS102" s="2">
        <v>0</v>
      </c>
      <c r="AT102" s="2">
        <f t="shared" si="55"/>
        <v>3189.06</v>
      </c>
      <c r="AU102" s="21">
        <v>200</v>
      </c>
      <c r="AV102" s="21"/>
      <c r="AW102" s="2">
        <v>0</v>
      </c>
      <c r="AX102" s="2">
        <f t="shared" si="56"/>
        <v>200</v>
      </c>
      <c r="AY102" s="2">
        <f t="shared" si="57"/>
        <v>885.85</v>
      </c>
      <c r="AZ102" s="2"/>
      <c r="BA102" s="2">
        <v>0</v>
      </c>
      <c r="BB102" s="2">
        <v>100</v>
      </c>
      <c r="BC102" s="2">
        <v>100</v>
      </c>
      <c r="BD102" s="2"/>
      <c r="BE102" s="2">
        <v>0</v>
      </c>
      <c r="BF102" s="8">
        <f t="shared" si="58"/>
        <v>200</v>
      </c>
      <c r="BG102" s="22">
        <f t="shared" si="59"/>
        <v>6065.35</v>
      </c>
    </row>
    <row r="103" spans="1:59" s="29" customFormat="1" ht="23.1" customHeight="1" x14ac:dyDescent="0.35">
      <c r="A103" s="3"/>
      <c r="B103" s="31"/>
      <c r="C103" s="32"/>
      <c r="D103" s="2"/>
      <c r="E103" s="2"/>
      <c r="F103" s="2"/>
      <c r="G103" s="2">
        <f t="shared" si="39"/>
        <v>0</v>
      </c>
      <c r="H103" s="418">
        <f t="shared" si="40"/>
        <v>0</v>
      </c>
      <c r="I103" s="111">
        <f t="shared" si="41"/>
        <v>0</v>
      </c>
      <c r="J103" s="6"/>
      <c r="K103" s="6"/>
      <c r="L103" s="6"/>
      <c r="M103" s="2">
        <f t="shared" si="42"/>
        <v>0</v>
      </c>
      <c r="N103" s="7"/>
      <c r="O103" s="2">
        <f t="shared" si="43"/>
        <v>0</v>
      </c>
      <c r="P103" s="2">
        <f t="shared" si="44"/>
        <v>0</v>
      </c>
      <c r="Q103" s="2">
        <f t="shared" si="45"/>
        <v>0</v>
      </c>
      <c r="R103" s="8">
        <f t="shared" si="46"/>
        <v>0</v>
      </c>
      <c r="S103" s="9">
        <f t="shared" si="47"/>
        <v>0</v>
      </c>
      <c r="T103" s="10">
        <f t="shared" si="48"/>
        <v>0</v>
      </c>
      <c r="U103" s="11">
        <f t="shared" si="49"/>
        <v>0</v>
      </c>
      <c r="V103" s="12"/>
      <c r="W103" s="12"/>
      <c r="X103" s="13"/>
      <c r="Y103" s="3"/>
      <c r="Z103" s="14">
        <f t="shared" si="50"/>
        <v>0</v>
      </c>
      <c r="AA103" s="2"/>
      <c r="AB103" s="33"/>
      <c r="AC103" s="2">
        <f t="shared" si="51"/>
        <v>0</v>
      </c>
      <c r="AD103" s="27"/>
      <c r="AE103" s="18">
        <f t="shared" si="52"/>
        <v>0</v>
      </c>
      <c r="AF103" s="19">
        <f t="shared" si="53"/>
        <v>0</v>
      </c>
      <c r="AG103" s="3"/>
      <c r="AH103" s="31"/>
      <c r="AI103" s="32"/>
      <c r="AJ103" s="7"/>
      <c r="AK103" s="15">
        <f t="shared" si="54"/>
        <v>0</v>
      </c>
      <c r="AL103" s="2"/>
      <c r="AM103" s="2"/>
      <c r="AN103" s="2"/>
      <c r="AO103" s="2"/>
      <c r="AP103" s="2"/>
      <c r="AQ103" s="2"/>
      <c r="AR103" s="2"/>
      <c r="AS103" s="2"/>
      <c r="AT103" s="2">
        <f t="shared" si="55"/>
        <v>0</v>
      </c>
      <c r="AU103" s="21"/>
      <c r="AV103" s="21"/>
      <c r="AW103" s="2"/>
      <c r="AX103" s="2">
        <f t="shared" si="56"/>
        <v>0</v>
      </c>
      <c r="AY103" s="2">
        <f t="shared" si="57"/>
        <v>0</v>
      </c>
      <c r="AZ103" s="2"/>
      <c r="BA103" s="2"/>
      <c r="BB103" s="2"/>
      <c r="BC103" s="2"/>
      <c r="BD103" s="2"/>
      <c r="BE103" s="2"/>
      <c r="BF103" s="8">
        <f t="shared" si="58"/>
        <v>0</v>
      </c>
      <c r="BG103" s="22">
        <f t="shared" si="59"/>
        <v>0</v>
      </c>
    </row>
    <row r="104" spans="1:59" s="29" customFormat="1" ht="23.1" customHeight="1" x14ac:dyDescent="0.35">
      <c r="A104" s="3">
        <v>47</v>
      </c>
      <c r="B104" s="31" t="s">
        <v>140</v>
      </c>
      <c r="C104" s="32" t="s">
        <v>153</v>
      </c>
      <c r="D104" s="2">
        <v>17553</v>
      </c>
      <c r="E104" s="2">
        <v>702</v>
      </c>
      <c r="F104" s="2"/>
      <c r="G104" s="2">
        <f t="shared" si="39"/>
        <v>18255</v>
      </c>
      <c r="H104" s="418">
        <f t="shared" si="40"/>
        <v>18255</v>
      </c>
      <c r="I104" s="111">
        <f t="shared" si="41"/>
        <v>0</v>
      </c>
      <c r="J104" s="6">
        <v>0</v>
      </c>
      <c r="K104" s="6">
        <v>0</v>
      </c>
      <c r="L104" s="6">
        <v>0</v>
      </c>
      <c r="M104" s="2">
        <f t="shared" si="42"/>
        <v>18255</v>
      </c>
      <c r="N104" s="7"/>
      <c r="O104" s="2">
        <f t="shared" si="43"/>
        <v>1642.95</v>
      </c>
      <c r="P104" s="2">
        <f t="shared" si="44"/>
        <v>200</v>
      </c>
      <c r="Q104" s="2">
        <f t="shared" si="45"/>
        <v>456.37</v>
      </c>
      <c r="R104" s="8">
        <f t="shared" si="46"/>
        <v>213.28</v>
      </c>
      <c r="S104" s="9">
        <f t="shared" si="47"/>
        <v>2512.6</v>
      </c>
      <c r="T104" s="10">
        <f t="shared" si="48"/>
        <v>7871</v>
      </c>
      <c r="U104" s="11">
        <f t="shared" si="49"/>
        <v>7871.4</v>
      </c>
      <c r="V104" s="12"/>
      <c r="W104" s="12"/>
      <c r="X104" s="13"/>
      <c r="Y104" s="3">
        <v>47</v>
      </c>
      <c r="Z104" s="14">
        <f t="shared" si="50"/>
        <v>2190.6</v>
      </c>
      <c r="AA104" s="15"/>
      <c r="AB104" s="16">
        <v>100</v>
      </c>
      <c r="AC104" s="2">
        <f t="shared" si="51"/>
        <v>456.38</v>
      </c>
      <c r="AD104" s="17">
        <v>200</v>
      </c>
      <c r="AE104" s="18">
        <f t="shared" si="52"/>
        <v>15742.4</v>
      </c>
      <c r="AF104" s="19">
        <f t="shared" si="53"/>
        <v>7871.2</v>
      </c>
      <c r="AG104" s="3">
        <v>47</v>
      </c>
      <c r="AH104" s="31" t="s">
        <v>140</v>
      </c>
      <c r="AI104" s="32" t="s">
        <v>153</v>
      </c>
      <c r="AJ104" s="7"/>
      <c r="AK104" s="15">
        <f t="shared" si="54"/>
        <v>1642.95</v>
      </c>
      <c r="AL104" s="2"/>
      <c r="AM104" s="2"/>
      <c r="AN104" s="2"/>
      <c r="AO104" s="2"/>
      <c r="AP104" s="2"/>
      <c r="AQ104" s="2"/>
      <c r="AR104" s="2"/>
      <c r="AS104" s="2"/>
      <c r="AT104" s="2">
        <f t="shared" si="55"/>
        <v>1642.95</v>
      </c>
      <c r="AU104" s="21">
        <v>200</v>
      </c>
      <c r="AV104" s="21"/>
      <c r="AW104" s="2"/>
      <c r="AX104" s="2">
        <f t="shared" si="56"/>
        <v>200</v>
      </c>
      <c r="AY104" s="2">
        <f t="shared" si="57"/>
        <v>456.37</v>
      </c>
      <c r="AZ104" s="2"/>
      <c r="BA104" s="2"/>
      <c r="BB104" s="2"/>
      <c r="BC104" s="2">
        <v>213.28</v>
      </c>
      <c r="BD104" s="2"/>
      <c r="BE104" s="2"/>
      <c r="BF104" s="8">
        <f t="shared" si="58"/>
        <v>213.28</v>
      </c>
      <c r="BG104" s="22">
        <f t="shared" si="59"/>
        <v>2512.6000000000004</v>
      </c>
    </row>
    <row r="105" spans="1:59" s="29" customFormat="1" ht="23.1" customHeight="1" x14ac:dyDescent="0.35">
      <c r="A105" s="3"/>
      <c r="B105" s="31"/>
      <c r="C105" s="32" t="s">
        <v>154</v>
      </c>
      <c r="D105" s="2"/>
      <c r="E105" s="2"/>
      <c r="F105" s="2"/>
      <c r="G105" s="2">
        <f t="shared" si="39"/>
        <v>0</v>
      </c>
      <c r="H105" s="418">
        <f t="shared" si="40"/>
        <v>0</v>
      </c>
      <c r="I105" s="111">
        <f t="shared" si="41"/>
        <v>0</v>
      </c>
      <c r="J105" s="6"/>
      <c r="K105" s="6"/>
      <c r="L105" s="6"/>
      <c r="M105" s="2">
        <f t="shared" si="42"/>
        <v>0</v>
      </c>
      <c r="N105" s="7"/>
      <c r="O105" s="2">
        <f t="shared" si="43"/>
        <v>0</v>
      </c>
      <c r="P105" s="2">
        <f t="shared" si="44"/>
        <v>0</v>
      </c>
      <c r="Q105" s="2">
        <f t="shared" si="45"/>
        <v>0</v>
      </c>
      <c r="R105" s="8">
        <f t="shared" si="46"/>
        <v>0</v>
      </c>
      <c r="S105" s="9">
        <f t="shared" si="47"/>
        <v>0</v>
      </c>
      <c r="T105" s="10">
        <f t="shared" si="48"/>
        <v>0</v>
      </c>
      <c r="U105" s="11">
        <f t="shared" si="49"/>
        <v>0</v>
      </c>
      <c r="V105" s="12"/>
      <c r="W105" s="12"/>
      <c r="X105" s="13"/>
      <c r="Y105" s="3"/>
      <c r="Z105" s="14">
        <f t="shared" si="50"/>
        <v>0</v>
      </c>
      <c r="AA105" s="15"/>
      <c r="AB105" s="16"/>
      <c r="AC105" s="2">
        <f t="shared" si="51"/>
        <v>0</v>
      </c>
      <c r="AD105" s="27"/>
      <c r="AE105" s="18">
        <f t="shared" si="52"/>
        <v>0</v>
      </c>
      <c r="AF105" s="19">
        <f t="shared" si="53"/>
        <v>0</v>
      </c>
      <c r="AG105" s="3"/>
      <c r="AH105" s="31"/>
      <c r="AI105" s="32" t="s">
        <v>154</v>
      </c>
      <c r="AJ105" s="7"/>
      <c r="AK105" s="15">
        <f t="shared" si="54"/>
        <v>0</v>
      </c>
      <c r="AL105" s="2"/>
      <c r="AM105" s="2"/>
      <c r="AN105" s="2"/>
      <c r="AO105" s="2"/>
      <c r="AP105" s="2"/>
      <c r="AQ105" s="2"/>
      <c r="AR105" s="2"/>
      <c r="AS105" s="2"/>
      <c r="AT105" s="2">
        <f t="shared" si="55"/>
        <v>0</v>
      </c>
      <c r="AU105" s="21"/>
      <c r="AV105" s="21"/>
      <c r="AW105" s="2"/>
      <c r="AX105" s="2">
        <f t="shared" si="56"/>
        <v>0</v>
      </c>
      <c r="AY105" s="2">
        <f t="shared" si="57"/>
        <v>0</v>
      </c>
      <c r="AZ105" s="2"/>
      <c r="BA105" s="2"/>
      <c r="BB105" s="2"/>
      <c r="BC105" s="2"/>
      <c r="BD105" s="2"/>
      <c r="BE105" s="2"/>
      <c r="BF105" s="8">
        <f t="shared" si="58"/>
        <v>0</v>
      </c>
      <c r="BG105" s="22">
        <f t="shared" si="59"/>
        <v>0</v>
      </c>
    </row>
    <row r="106" spans="1:59" s="29" customFormat="1" ht="23.1" customHeight="1" x14ac:dyDescent="0.35">
      <c r="A106" s="3">
        <v>48</v>
      </c>
      <c r="B106" s="28" t="s">
        <v>62</v>
      </c>
      <c r="C106" s="25" t="s">
        <v>27</v>
      </c>
      <c r="D106" s="2">
        <v>17553</v>
      </c>
      <c r="E106" s="2">
        <v>702</v>
      </c>
      <c r="F106" s="2">
        <v>0</v>
      </c>
      <c r="G106" s="2">
        <f t="shared" si="39"/>
        <v>18255</v>
      </c>
      <c r="H106" s="418">
        <f t="shared" si="40"/>
        <v>18255</v>
      </c>
      <c r="I106" s="111">
        <f t="shared" si="41"/>
        <v>0</v>
      </c>
      <c r="J106" s="6">
        <v>0</v>
      </c>
      <c r="K106" s="6">
        <v>0</v>
      </c>
      <c r="L106" s="6">
        <v>0</v>
      </c>
      <c r="M106" s="2">
        <f t="shared" si="42"/>
        <v>18255</v>
      </c>
      <c r="N106" s="7">
        <v>0</v>
      </c>
      <c r="O106" s="2">
        <f t="shared" si="43"/>
        <v>1642.95</v>
      </c>
      <c r="P106" s="2">
        <f t="shared" si="44"/>
        <v>200</v>
      </c>
      <c r="Q106" s="2">
        <f t="shared" si="45"/>
        <v>456.37</v>
      </c>
      <c r="R106" s="8">
        <f t="shared" si="46"/>
        <v>200</v>
      </c>
      <c r="S106" s="9">
        <f t="shared" si="47"/>
        <v>2499.3200000000002</v>
      </c>
      <c r="T106" s="10">
        <f t="shared" si="48"/>
        <v>7878</v>
      </c>
      <c r="U106" s="11">
        <f t="shared" si="49"/>
        <v>7877.68</v>
      </c>
      <c r="V106" s="12"/>
      <c r="W106" s="12"/>
      <c r="X106" s="13">
        <f t="shared" ref="X106" si="69">ROUND(T106+U106,2)</f>
        <v>15755.68</v>
      </c>
      <c r="Y106" s="3">
        <v>48</v>
      </c>
      <c r="Z106" s="14">
        <f t="shared" si="50"/>
        <v>2190.6</v>
      </c>
      <c r="AA106" s="15">
        <v>0</v>
      </c>
      <c r="AB106" s="16">
        <v>100</v>
      </c>
      <c r="AC106" s="2">
        <f t="shared" si="51"/>
        <v>456.38</v>
      </c>
      <c r="AD106" s="17">
        <v>200</v>
      </c>
      <c r="AE106" s="18">
        <f t="shared" si="52"/>
        <v>15755.68</v>
      </c>
      <c r="AF106" s="19">
        <f t="shared" si="53"/>
        <v>7877.84</v>
      </c>
      <c r="AG106" s="3">
        <v>48</v>
      </c>
      <c r="AH106" s="28" t="s">
        <v>62</v>
      </c>
      <c r="AI106" s="25" t="s">
        <v>27</v>
      </c>
      <c r="AJ106" s="7">
        <v>0</v>
      </c>
      <c r="AK106" s="15">
        <f t="shared" si="54"/>
        <v>1642.95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/>
      <c r="AS106" s="2">
        <v>0</v>
      </c>
      <c r="AT106" s="2">
        <f t="shared" si="55"/>
        <v>1642.95</v>
      </c>
      <c r="AU106" s="21">
        <v>200</v>
      </c>
      <c r="AV106" s="21"/>
      <c r="AW106" s="2">
        <v>0</v>
      </c>
      <c r="AX106" s="2">
        <f t="shared" si="56"/>
        <v>200</v>
      </c>
      <c r="AY106" s="2">
        <f t="shared" si="57"/>
        <v>456.37</v>
      </c>
      <c r="AZ106" s="2"/>
      <c r="BA106" s="2">
        <v>0</v>
      </c>
      <c r="BB106" s="2">
        <v>100</v>
      </c>
      <c r="BC106" s="2">
        <v>100</v>
      </c>
      <c r="BD106" s="2"/>
      <c r="BE106" s="2">
        <v>0</v>
      </c>
      <c r="BF106" s="8">
        <f t="shared" si="58"/>
        <v>200</v>
      </c>
      <c r="BG106" s="22">
        <f t="shared" si="59"/>
        <v>2499.3200000000002</v>
      </c>
    </row>
    <row r="107" spans="1:59" s="29" customFormat="1" ht="23.1" customHeight="1" x14ac:dyDescent="0.35">
      <c r="A107" s="30"/>
      <c r="B107" s="31"/>
      <c r="C107" s="32" t="s">
        <v>28</v>
      </c>
      <c r="D107" s="2"/>
      <c r="E107" s="2"/>
      <c r="F107" s="2"/>
      <c r="G107" s="2">
        <f t="shared" si="39"/>
        <v>0</v>
      </c>
      <c r="H107" s="418">
        <f t="shared" si="40"/>
        <v>0</v>
      </c>
      <c r="I107" s="111">
        <f t="shared" si="41"/>
        <v>0</v>
      </c>
      <c r="J107" s="6"/>
      <c r="K107" s="6"/>
      <c r="L107" s="6"/>
      <c r="M107" s="2">
        <f t="shared" si="42"/>
        <v>0</v>
      </c>
      <c r="N107" s="7"/>
      <c r="O107" s="2">
        <f t="shared" si="43"/>
        <v>0</v>
      </c>
      <c r="P107" s="2">
        <f t="shared" si="44"/>
        <v>0</v>
      </c>
      <c r="Q107" s="2">
        <f t="shared" si="45"/>
        <v>0</v>
      </c>
      <c r="R107" s="8">
        <f t="shared" si="46"/>
        <v>0</v>
      </c>
      <c r="S107" s="9">
        <f t="shared" si="47"/>
        <v>0</v>
      </c>
      <c r="T107" s="10">
        <f t="shared" si="48"/>
        <v>0</v>
      </c>
      <c r="U107" s="11">
        <f t="shared" si="49"/>
        <v>0</v>
      </c>
      <c r="V107" s="12"/>
      <c r="W107" s="12"/>
      <c r="X107" s="13"/>
      <c r="Y107" s="30"/>
      <c r="Z107" s="14">
        <f t="shared" si="50"/>
        <v>0</v>
      </c>
      <c r="AA107" s="2"/>
      <c r="AB107" s="16"/>
      <c r="AC107" s="2">
        <f t="shared" si="51"/>
        <v>0</v>
      </c>
      <c r="AD107" s="27"/>
      <c r="AE107" s="18">
        <f t="shared" si="52"/>
        <v>0</v>
      </c>
      <c r="AF107" s="19">
        <f t="shared" si="53"/>
        <v>0</v>
      </c>
      <c r="AG107" s="30"/>
      <c r="AH107" s="31"/>
      <c r="AI107" s="32" t="s">
        <v>28</v>
      </c>
      <c r="AJ107" s="7"/>
      <c r="AK107" s="15">
        <f t="shared" si="54"/>
        <v>0</v>
      </c>
      <c r="AL107" s="2"/>
      <c r="AM107" s="2"/>
      <c r="AN107" s="2"/>
      <c r="AO107" s="2"/>
      <c r="AP107" s="2"/>
      <c r="AQ107" s="2"/>
      <c r="AR107" s="2"/>
      <c r="AS107" s="2"/>
      <c r="AT107" s="2">
        <f t="shared" si="55"/>
        <v>0</v>
      </c>
      <c r="AU107" s="21"/>
      <c r="AV107" s="21"/>
      <c r="AW107" s="2"/>
      <c r="AX107" s="2">
        <f t="shared" si="56"/>
        <v>0</v>
      </c>
      <c r="AY107" s="2">
        <f t="shared" si="57"/>
        <v>0</v>
      </c>
      <c r="AZ107" s="2"/>
      <c r="BA107" s="2"/>
      <c r="BB107" s="2"/>
      <c r="BC107" s="2"/>
      <c r="BD107" s="2"/>
      <c r="BE107" s="2"/>
      <c r="BF107" s="8">
        <f t="shared" si="58"/>
        <v>0</v>
      </c>
      <c r="BG107" s="22">
        <f t="shared" si="59"/>
        <v>0</v>
      </c>
    </row>
    <row r="108" spans="1:59" s="29" customFormat="1" ht="23.1" customHeight="1" x14ac:dyDescent="0.35">
      <c r="A108" s="3">
        <v>49</v>
      </c>
      <c r="B108" s="28" t="s">
        <v>63</v>
      </c>
      <c r="C108" s="25" t="s">
        <v>64</v>
      </c>
      <c r="D108" s="2">
        <v>43030</v>
      </c>
      <c r="E108" s="2">
        <v>2108</v>
      </c>
      <c r="F108" s="2">
        <v>0</v>
      </c>
      <c r="G108" s="2">
        <f t="shared" si="39"/>
        <v>45138</v>
      </c>
      <c r="H108" s="418">
        <f t="shared" si="40"/>
        <v>45138</v>
      </c>
      <c r="I108" s="111">
        <f t="shared" si="41"/>
        <v>0</v>
      </c>
      <c r="J108" s="6">
        <v>0</v>
      </c>
      <c r="K108" s="6">
        <v>0</v>
      </c>
      <c r="L108" s="6">
        <v>0</v>
      </c>
      <c r="M108" s="2">
        <f t="shared" si="42"/>
        <v>45138</v>
      </c>
      <c r="N108" s="7">
        <v>3227.5</v>
      </c>
      <c r="O108" s="2">
        <f t="shared" si="43"/>
        <v>6178.4699999999993</v>
      </c>
      <c r="P108" s="2">
        <f t="shared" si="44"/>
        <v>200</v>
      </c>
      <c r="Q108" s="2">
        <f t="shared" si="45"/>
        <v>1128.45</v>
      </c>
      <c r="R108" s="8">
        <f t="shared" si="46"/>
        <v>100</v>
      </c>
      <c r="S108" s="9">
        <f t="shared" si="47"/>
        <v>10834.42</v>
      </c>
      <c r="T108" s="10">
        <f t="shared" si="48"/>
        <v>17152</v>
      </c>
      <c r="U108" s="11">
        <f t="shared" si="49"/>
        <v>17151.580000000002</v>
      </c>
      <c r="V108" s="12"/>
      <c r="W108" s="12"/>
      <c r="X108" s="13">
        <f t="shared" ref="X108" si="70">ROUND(T108+U108,2)</f>
        <v>34303.58</v>
      </c>
      <c r="Y108" s="3">
        <v>49</v>
      </c>
      <c r="Z108" s="14">
        <f t="shared" si="50"/>
        <v>5416.5599999999995</v>
      </c>
      <c r="AA108" s="15">
        <v>0</v>
      </c>
      <c r="AB108" s="2">
        <v>100</v>
      </c>
      <c r="AC108" s="2">
        <f t="shared" si="51"/>
        <v>1128.45</v>
      </c>
      <c r="AD108" s="17">
        <v>200</v>
      </c>
      <c r="AE108" s="18">
        <f t="shared" si="52"/>
        <v>34303.58</v>
      </c>
      <c r="AF108" s="19">
        <f t="shared" si="53"/>
        <v>17151.79</v>
      </c>
      <c r="AG108" s="3">
        <v>49</v>
      </c>
      <c r="AH108" s="28" t="s">
        <v>63</v>
      </c>
      <c r="AI108" s="25" t="s">
        <v>64</v>
      </c>
      <c r="AJ108" s="7">
        <v>3227.5</v>
      </c>
      <c r="AK108" s="15">
        <f t="shared" si="54"/>
        <v>4062.42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1460.49</v>
      </c>
      <c r="AR108" s="2"/>
      <c r="AS108" s="2">
        <v>655.56</v>
      </c>
      <c r="AT108" s="2">
        <f t="shared" si="55"/>
        <v>6178.4699999999993</v>
      </c>
      <c r="AU108" s="21">
        <v>200</v>
      </c>
      <c r="AV108" s="21"/>
      <c r="AW108" s="2">
        <v>0</v>
      </c>
      <c r="AX108" s="2">
        <f t="shared" si="56"/>
        <v>200</v>
      </c>
      <c r="AY108" s="2">
        <f t="shared" si="57"/>
        <v>1128.45</v>
      </c>
      <c r="AZ108" s="2"/>
      <c r="BA108" s="2">
        <v>0</v>
      </c>
      <c r="BB108" s="2">
        <v>0</v>
      </c>
      <c r="BC108" s="2">
        <v>100</v>
      </c>
      <c r="BD108" s="2"/>
      <c r="BE108" s="2">
        <v>0</v>
      </c>
      <c r="BF108" s="8">
        <f t="shared" si="58"/>
        <v>100</v>
      </c>
      <c r="BG108" s="22">
        <f t="shared" si="59"/>
        <v>10834.42</v>
      </c>
    </row>
    <row r="109" spans="1:59" s="29" customFormat="1" ht="23.1" customHeight="1" x14ac:dyDescent="0.35">
      <c r="A109" s="3"/>
      <c r="B109" s="31"/>
      <c r="C109" s="32"/>
      <c r="D109" s="2"/>
      <c r="E109" s="2"/>
      <c r="F109" s="2"/>
      <c r="G109" s="2">
        <f t="shared" si="39"/>
        <v>0</v>
      </c>
      <c r="H109" s="418">
        <f t="shared" si="40"/>
        <v>0</v>
      </c>
      <c r="I109" s="111">
        <f t="shared" si="41"/>
        <v>0</v>
      </c>
      <c r="J109" s="6"/>
      <c r="K109" s="6"/>
      <c r="L109" s="6"/>
      <c r="M109" s="2">
        <f t="shared" si="42"/>
        <v>0</v>
      </c>
      <c r="N109" s="7"/>
      <c r="O109" s="2">
        <f t="shared" si="43"/>
        <v>0</v>
      </c>
      <c r="P109" s="2">
        <f t="shared" si="44"/>
        <v>0</v>
      </c>
      <c r="Q109" s="2">
        <f t="shared" si="45"/>
        <v>0</v>
      </c>
      <c r="R109" s="8">
        <f t="shared" si="46"/>
        <v>0</v>
      </c>
      <c r="S109" s="9">
        <f t="shared" si="47"/>
        <v>0</v>
      </c>
      <c r="T109" s="10">
        <f t="shared" si="48"/>
        <v>0</v>
      </c>
      <c r="U109" s="11">
        <f t="shared" si="49"/>
        <v>0</v>
      </c>
      <c r="V109" s="12"/>
      <c r="W109" s="12"/>
      <c r="X109" s="13"/>
      <c r="Y109" s="3"/>
      <c r="Z109" s="14">
        <f t="shared" si="50"/>
        <v>0</v>
      </c>
      <c r="AA109" s="2"/>
      <c r="AB109" s="2">
        <f>H109*1%</f>
        <v>0</v>
      </c>
      <c r="AC109" s="2">
        <f t="shared" si="51"/>
        <v>0</v>
      </c>
      <c r="AD109" s="27"/>
      <c r="AE109" s="18">
        <f t="shared" si="52"/>
        <v>0</v>
      </c>
      <c r="AF109" s="19">
        <f t="shared" si="53"/>
        <v>0</v>
      </c>
      <c r="AG109" s="3"/>
      <c r="AH109" s="31"/>
      <c r="AI109" s="32"/>
      <c r="AJ109" s="7"/>
      <c r="AK109" s="15">
        <f t="shared" si="54"/>
        <v>0</v>
      </c>
      <c r="AL109" s="2"/>
      <c r="AM109" s="2"/>
      <c r="AN109" s="2"/>
      <c r="AO109" s="2"/>
      <c r="AP109" s="2"/>
      <c r="AQ109" s="2"/>
      <c r="AR109" s="2"/>
      <c r="AS109" s="2"/>
      <c r="AT109" s="2">
        <f t="shared" si="55"/>
        <v>0</v>
      </c>
      <c r="AU109" s="21"/>
      <c r="AV109" s="21"/>
      <c r="AW109" s="2"/>
      <c r="AX109" s="2">
        <f t="shared" si="56"/>
        <v>0</v>
      </c>
      <c r="AY109" s="2">
        <f t="shared" si="57"/>
        <v>0</v>
      </c>
      <c r="AZ109" s="2"/>
      <c r="BA109" s="2"/>
      <c r="BB109" s="2"/>
      <c r="BC109" s="2"/>
      <c r="BD109" s="2"/>
      <c r="BE109" s="2"/>
      <c r="BF109" s="8">
        <f t="shared" si="58"/>
        <v>0</v>
      </c>
      <c r="BG109" s="22">
        <f t="shared" si="59"/>
        <v>0</v>
      </c>
    </row>
    <row r="110" spans="1:59" s="29" customFormat="1" ht="23.1" customHeight="1" x14ac:dyDescent="0.35">
      <c r="A110" s="3">
        <v>50</v>
      </c>
      <c r="B110" s="31" t="s">
        <v>141</v>
      </c>
      <c r="C110" s="32" t="s">
        <v>166</v>
      </c>
      <c r="D110" s="2">
        <v>36619</v>
      </c>
      <c r="E110" s="2">
        <v>1794</v>
      </c>
      <c r="F110" s="2"/>
      <c r="G110" s="2">
        <f t="shared" si="39"/>
        <v>38413</v>
      </c>
      <c r="H110" s="418">
        <f t="shared" si="40"/>
        <v>38413</v>
      </c>
      <c r="I110" s="111">
        <f t="shared" si="41"/>
        <v>0</v>
      </c>
      <c r="J110" s="6">
        <v>0</v>
      </c>
      <c r="K110" s="6">
        <v>0</v>
      </c>
      <c r="L110" s="6">
        <v>0</v>
      </c>
      <c r="M110" s="2">
        <f t="shared" si="42"/>
        <v>38413</v>
      </c>
      <c r="N110" s="7">
        <v>2025.85</v>
      </c>
      <c r="O110" s="2">
        <f t="shared" si="43"/>
        <v>3457.17</v>
      </c>
      <c r="P110" s="2">
        <f t="shared" si="44"/>
        <v>200</v>
      </c>
      <c r="Q110" s="2">
        <f t="shared" si="45"/>
        <v>960.32</v>
      </c>
      <c r="R110" s="8">
        <f t="shared" si="46"/>
        <v>213.28</v>
      </c>
      <c r="S110" s="9">
        <f t="shared" si="47"/>
        <v>6856.62</v>
      </c>
      <c r="T110" s="10">
        <f t="shared" si="48"/>
        <v>15778</v>
      </c>
      <c r="U110" s="11">
        <f t="shared" si="49"/>
        <v>15778.380000000001</v>
      </c>
      <c r="V110" s="12"/>
      <c r="W110" s="12"/>
      <c r="X110" s="13"/>
      <c r="Y110" s="3">
        <v>50</v>
      </c>
      <c r="Z110" s="14">
        <f t="shared" si="50"/>
        <v>4609.5599999999995</v>
      </c>
      <c r="AA110" s="15"/>
      <c r="AB110" s="16">
        <v>100</v>
      </c>
      <c r="AC110" s="2">
        <f t="shared" si="51"/>
        <v>960.33</v>
      </c>
      <c r="AD110" s="17">
        <v>200</v>
      </c>
      <c r="AE110" s="18">
        <f t="shared" si="52"/>
        <v>31556.38</v>
      </c>
      <c r="AF110" s="19">
        <f t="shared" si="53"/>
        <v>15778.19</v>
      </c>
      <c r="AG110" s="3">
        <v>50</v>
      </c>
      <c r="AH110" s="31" t="s">
        <v>141</v>
      </c>
      <c r="AI110" s="32" t="s">
        <v>166</v>
      </c>
      <c r="AJ110" s="7">
        <v>2025.85</v>
      </c>
      <c r="AK110" s="15">
        <f t="shared" si="54"/>
        <v>3457.17</v>
      </c>
      <c r="AL110" s="2"/>
      <c r="AM110" s="2"/>
      <c r="AN110" s="2"/>
      <c r="AO110" s="2"/>
      <c r="AP110" s="2"/>
      <c r="AQ110" s="2"/>
      <c r="AR110" s="2"/>
      <c r="AS110" s="2"/>
      <c r="AT110" s="2">
        <f t="shared" si="55"/>
        <v>3457.17</v>
      </c>
      <c r="AU110" s="21">
        <v>200</v>
      </c>
      <c r="AV110" s="21"/>
      <c r="AW110" s="2"/>
      <c r="AX110" s="2">
        <f t="shared" si="56"/>
        <v>200</v>
      </c>
      <c r="AY110" s="2">
        <f t="shared" si="57"/>
        <v>960.32</v>
      </c>
      <c r="AZ110" s="2"/>
      <c r="BA110" s="2"/>
      <c r="BB110" s="2"/>
      <c r="BC110" s="2">
        <v>213.28</v>
      </c>
      <c r="BD110" s="2"/>
      <c r="BE110" s="2"/>
      <c r="BF110" s="8">
        <f t="shared" si="58"/>
        <v>213.28</v>
      </c>
      <c r="BG110" s="22">
        <f t="shared" si="59"/>
        <v>6856.62</v>
      </c>
    </row>
    <row r="111" spans="1:59" s="29" customFormat="1" ht="23.1" customHeight="1" x14ac:dyDescent="0.35">
      <c r="A111" s="3"/>
      <c r="B111" s="31"/>
      <c r="C111" s="32" t="s">
        <v>163</v>
      </c>
      <c r="D111" s="2"/>
      <c r="E111" s="2"/>
      <c r="F111" s="2"/>
      <c r="G111" s="2">
        <f t="shared" si="39"/>
        <v>0</v>
      </c>
      <c r="H111" s="418">
        <f t="shared" si="40"/>
        <v>0</v>
      </c>
      <c r="I111" s="111">
        <f t="shared" si="41"/>
        <v>0</v>
      </c>
      <c r="J111" s="6"/>
      <c r="K111" s="6"/>
      <c r="L111" s="6"/>
      <c r="M111" s="2">
        <f t="shared" si="42"/>
        <v>0</v>
      </c>
      <c r="N111" s="7"/>
      <c r="O111" s="2">
        <f t="shared" si="43"/>
        <v>0</v>
      </c>
      <c r="P111" s="2">
        <f t="shared" si="44"/>
        <v>0</v>
      </c>
      <c r="Q111" s="2">
        <f t="shared" si="45"/>
        <v>0</v>
      </c>
      <c r="R111" s="8">
        <f t="shared" si="46"/>
        <v>0</v>
      </c>
      <c r="S111" s="9">
        <f t="shared" si="47"/>
        <v>0</v>
      </c>
      <c r="T111" s="10">
        <f t="shared" si="48"/>
        <v>0</v>
      </c>
      <c r="U111" s="11">
        <f t="shared" si="49"/>
        <v>0</v>
      </c>
      <c r="V111" s="12"/>
      <c r="W111" s="12"/>
      <c r="X111" s="13"/>
      <c r="Y111" s="3"/>
      <c r="Z111" s="14">
        <f t="shared" si="50"/>
        <v>0</v>
      </c>
      <c r="AA111" s="15"/>
      <c r="AB111" s="33"/>
      <c r="AC111" s="2">
        <f t="shared" si="51"/>
        <v>0</v>
      </c>
      <c r="AD111" s="27"/>
      <c r="AE111" s="18">
        <f t="shared" si="52"/>
        <v>0</v>
      </c>
      <c r="AF111" s="19">
        <f t="shared" si="53"/>
        <v>0</v>
      </c>
      <c r="AG111" s="3"/>
      <c r="AH111" s="31"/>
      <c r="AI111" s="32" t="s">
        <v>163</v>
      </c>
      <c r="AJ111" s="7"/>
      <c r="AK111" s="15">
        <f t="shared" si="54"/>
        <v>0</v>
      </c>
      <c r="AL111" s="2"/>
      <c r="AM111" s="2"/>
      <c r="AN111" s="2"/>
      <c r="AO111" s="2"/>
      <c r="AP111" s="2"/>
      <c r="AQ111" s="2"/>
      <c r="AR111" s="2"/>
      <c r="AS111" s="2"/>
      <c r="AT111" s="2">
        <f t="shared" si="55"/>
        <v>0</v>
      </c>
      <c r="AU111" s="21"/>
      <c r="AV111" s="21"/>
      <c r="AW111" s="2"/>
      <c r="AX111" s="2">
        <f t="shared" si="56"/>
        <v>0</v>
      </c>
      <c r="AY111" s="2">
        <f t="shared" si="57"/>
        <v>0</v>
      </c>
      <c r="AZ111" s="2"/>
      <c r="BA111" s="2"/>
      <c r="BB111" s="2"/>
      <c r="BC111" s="2"/>
      <c r="BD111" s="2"/>
      <c r="BE111" s="2"/>
      <c r="BF111" s="8">
        <f t="shared" si="58"/>
        <v>0</v>
      </c>
      <c r="BG111" s="22">
        <f t="shared" si="59"/>
        <v>0</v>
      </c>
    </row>
    <row r="112" spans="1:59" s="29" customFormat="1" ht="23.1" customHeight="1" x14ac:dyDescent="0.35">
      <c r="A112" s="3">
        <v>51</v>
      </c>
      <c r="B112" s="28" t="s">
        <v>65</v>
      </c>
      <c r="C112" s="25" t="s">
        <v>82</v>
      </c>
      <c r="D112" s="2">
        <v>39672</v>
      </c>
      <c r="E112" s="2">
        <v>1944</v>
      </c>
      <c r="F112" s="2">
        <v>0</v>
      </c>
      <c r="G112" s="2">
        <f t="shared" si="39"/>
        <v>41616</v>
      </c>
      <c r="H112" s="418">
        <f t="shared" si="40"/>
        <v>41616</v>
      </c>
      <c r="I112" s="111">
        <f t="shared" si="41"/>
        <v>1174.6500000000001</v>
      </c>
      <c r="J112" s="6">
        <v>0</v>
      </c>
      <c r="K112" s="6">
        <v>7</v>
      </c>
      <c r="L112" s="6">
        <v>0</v>
      </c>
      <c r="M112" s="2">
        <f t="shared" si="42"/>
        <v>40441.35</v>
      </c>
      <c r="N112" s="7">
        <v>2595.98</v>
      </c>
      <c r="O112" s="2">
        <f t="shared" si="43"/>
        <v>7252.0599999999995</v>
      </c>
      <c r="P112" s="2">
        <f t="shared" si="44"/>
        <v>200</v>
      </c>
      <c r="Q112" s="2">
        <f t="shared" si="45"/>
        <v>1040.4000000000001</v>
      </c>
      <c r="R112" s="8">
        <f t="shared" si="46"/>
        <v>9843.99</v>
      </c>
      <c r="S112" s="9">
        <f t="shared" si="47"/>
        <v>20932.43</v>
      </c>
      <c r="T112" s="10">
        <f t="shared" si="48"/>
        <v>9754</v>
      </c>
      <c r="U112" s="11">
        <f t="shared" si="49"/>
        <v>9754.9199999999983</v>
      </c>
      <c r="V112" s="12"/>
      <c r="W112" s="12"/>
      <c r="X112" s="13">
        <f t="shared" ref="X112" si="71">ROUND(T112+U112,2)</f>
        <v>19508.919999999998</v>
      </c>
      <c r="Y112" s="3">
        <v>51</v>
      </c>
      <c r="Z112" s="14">
        <f t="shared" si="50"/>
        <v>4993.92</v>
      </c>
      <c r="AA112" s="15">
        <v>0</v>
      </c>
      <c r="AB112" s="16">
        <v>100</v>
      </c>
      <c r="AC112" s="2">
        <f t="shared" si="51"/>
        <v>1040.4000000000001</v>
      </c>
      <c r="AD112" s="17">
        <v>200</v>
      </c>
      <c r="AE112" s="18">
        <f t="shared" si="52"/>
        <v>19508.919999999998</v>
      </c>
      <c r="AF112" s="19">
        <f t="shared" si="53"/>
        <v>9754.4599999999991</v>
      </c>
      <c r="AG112" s="3">
        <v>51</v>
      </c>
      <c r="AH112" s="28" t="s">
        <v>65</v>
      </c>
      <c r="AI112" s="25" t="s">
        <v>82</v>
      </c>
      <c r="AJ112" s="7">
        <v>2595.98</v>
      </c>
      <c r="AK112" s="15">
        <f t="shared" si="54"/>
        <v>3745.44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2851.06</v>
      </c>
      <c r="AR112" s="2"/>
      <c r="AS112" s="2">
        <v>655.56</v>
      </c>
      <c r="AT112" s="2">
        <f t="shared" si="55"/>
        <v>7252.0599999999995</v>
      </c>
      <c r="AU112" s="21">
        <v>200</v>
      </c>
      <c r="AV112" s="21"/>
      <c r="AW112" s="2">
        <v>0</v>
      </c>
      <c r="AX112" s="2">
        <f t="shared" si="56"/>
        <v>200</v>
      </c>
      <c r="AY112" s="2">
        <f t="shared" si="57"/>
        <v>1040.4000000000001</v>
      </c>
      <c r="AZ112" s="2"/>
      <c r="BA112" s="2">
        <v>9343.99</v>
      </c>
      <c r="BB112" s="2">
        <v>400</v>
      </c>
      <c r="BC112" s="2">
        <v>100</v>
      </c>
      <c r="BD112" s="2"/>
      <c r="BE112" s="2">
        <v>0</v>
      </c>
      <c r="BF112" s="8">
        <f t="shared" si="58"/>
        <v>9843.99</v>
      </c>
      <c r="BG112" s="22">
        <f t="shared" si="59"/>
        <v>20932.43</v>
      </c>
    </row>
    <row r="113" spans="1:59" s="29" customFormat="1" ht="23.1" customHeight="1" x14ac:dyDescent="0.35">
      <c r="A113" s="30"/>
      <c r="B113" s="31"/>
      <c r="C113" s="32"/>
      <c r="D113" s="2"/>
      <c r="E113" s="2"/>
      <c r="F113" s="2"/>
      <c r="G113" s="2">
        <f t="shared" si="39"/>
        <v>0</v>
      </c>
      <c r="H113" s="418">
        <f t="shared" si="40"/>
        <v>0</v>
      </c>
      <c r="I113" s="111">
        <f t="shared" si="41"/>
        <v>0</v>
      </c>
      <c r="J113" s="6"/>
      <c r="K113" s="6"/>
      <c r="L113" s="6"/>
      <c r="M113" s="2">
        <f t="shared" si="42"/>
        <v>0</v>
      </c>
      <c r="N113" s="7"/>
      <c r="O113" s="2">
        <f t="shared" si="43"/>
        <v>0</v>
      </c>
      <c r="P113" s="2">
        <f t="shared" si="44"/>
        <v>0</v>
      </c>
      <c r="Q113" s="2">
        <f t="shared" si="45"/>
        <v>0</v>
      </c>
      <c r="R113" s="8">
        <f t="shared" si="46"/>
        <v>0</v>
      </c>
      <c r="S113" s="9">
        <f t="shared" si="47"/>
        <v>0</v>
      </c>
      <c r="T113" s="10">
        <f t="shared" si="48"/>
        <v>0</v>
      </c>
      <c r="U113" s="11">
        <f t="shared" si="49"/>
        <v>0</v>
      </c>
      <c r="V113" s="12"/>
      <c r="W113" s="12"/>
      <c r="X113" s="13"/>
      <c r="Y113" s="30"/>
      <c r="Z113" s="14">
        <f t="shared" si="50"/>
        <v>0</v>
      </c>
      <c r="AA113" s="2"/>
      <c r="AB113" s="33"/>
      <c r="AC113" s="2">
        <f t="shared" si="51"/>
        <v>0</v>
      </c>
      <c r="AD113" s="27"/>
      <c r="AE113" s="18">
        <f t="shared" si="52"/>
        <v>0</v>
      </c>
      <c r="AF113" s="19">
        <f t="shared" si="53"/>
        <v>0</v>
      </c>
      <c r="AG113" s="30"/>
      <c r="AH113" s="31"/>
      <c r="AI113" s="32"/>
      <c r="AJ113" s="7"/>
      <c r="AK113" s="15">
        <f t="shared" si="54"/>
        <v>0</v>
      </c>
      <c r="AL113" s="2"/>
      <c r="AM113" s="2"/>
      <c r="AN113" s="2"/>
      <c r="AO113" s="2"/>
      <c r="AP113" s="2"/>
      <c r="AQ113" s="2"/>
      <c r="AR113" s="2"/>
      <c r="AS113" s="2"/>
      <c r="AT113" s="2">
        <f t="shared" si="55"/>
        <v>0</v>
      </c>
      <c r="AU113" s="21"/>
      <c r="AV113" s="21"/>
      <c r="AW113" s="2"/>
      <c r="AX113" s="2">
        <f t="shared" si="56"/>
        <v>0</v>
      </c>
      <c r="AY113" s="2">
        <f t="shared" si="57"/>
        <v>0</v>
      </c>
      <c r="AZ113" s="2"/>
      <c r="BA113" s="2"/>
      <c r="BB113" s="2"/>
      <c r="BC113" s="2"/>
      <c r="BD113" s="2"/>
      <c r="BE113" s="2"/>
      <c r="BF113" s="8">
        <f t="shared" si="58"/>
        <v>0</v>
      </c>
      <c r="BG113" s="22">
        <f t="shared" si="59"/>
        <v>0</v>
      </c>
    </row>
    <row r="114" spans="1:59" s="29" customFormat="1" ht="23.1" customHeight="1" x14ac:dyDescent="0.35">
      <c r="A114" s="3">
        <v>52</v>
      </c>
      <c r="B114" s="31" t="s">
        <v>142</v>
      </c>
      <c r="C114" s="32" t="s">
        <v>153</v>
      </c>
      <c r="D114" s="2">
        <v>27000</v>
      </c>
      <c r="E114" s="2">
        <v>1512</v>
      </c>
      <c r="F114" s="2"/>
      <c r="G114" s="2">
        <f t="shared" si="39"/>
        <v>28512</v>
      </c>
      <c r="H114" s="418">
        <f t="shared" si="40"/>
        <v>28512</v>
      </c>
      <c r="I114" s="111">
        <f t="shared" si="41"/>
        <v>0</v>
      </c>
      <c r="J114" s="6">
        <v>0</v>
      </c>
      <c r="K114" s="6">
        <v>0</v>
      </c>
      <c r="L114" s="6">
        <v>0</v>
      </c>
      <c r="M114" s="2">
        <f t="shared" si="42"/>
        <v>28512</v>
      </c>
      <c r="N114" s="7">
        <v>666.35</v>
      </c>
      <c r="O114" s="2">
        <f t="shared" si="43"/>
        <v>2566.08</v>
      </c>
      <c r="P114" s="2">
        <f t="shared" si="44"/>
        <v>1200</v>
      </c>
      <c r="Q114" s="2">
        <f t="shared" si="45"/>
        <v>712.8</v>
      </c>
      <c r="R114" s="8">
        <f t="shared" si="46"/>
        <v>2300</v>
      </c>
      <c r="S114" s="9">
        <f t="shared" si="47"/>
        <v>7445.23</v>
      </c>
      <c r="T114" s="10">
        <f t="shared" si="48"/>
        <v>10533</v>
      </c>
      <c r="U114" s="11">
        <f t="shared" si="49"/>
        <v>10533.77</v>
      </c>
      <c r="V114" s="12"/>
      <c r="W114" s="12"/>
      <c r="X114" s="13"/>
      <c r="Y114" s="3">
        <v>52</v>
      </c>
      <c r="Z114" s="14">
        <f t="shared" si="50"/>
        <v>3421.44</v>
      </c>
      <c r="AA114" s="15"/>
      <c r="AB114" s="16">
        <v>100</v>
      </c>
      <c r="AC114" s="2">
        <f t="shared" si="51"/>
        <v>712.8</v>
      </c>
      <c r="AD114" s="17">
        <v>200</v>
      </c>
      <c r="AE114" s="18">
        <f t="shared" si="52"/>
        <v>21066.77</v>
      </c>
      <c r="AF114" s="19">
        <f t="shared" si="53"/>
        <v>10533.385</v>
      </c>
      <c r="AG114" s="3">
        <v>52</v>
      </c>
      <c r="AH114" s="31" t="s">
        <v>142</v>
      </c>
      <c r="AI114" s="32" t="s">
        <v>153</v>
      </c>
      <c r="AJ114" s="7">
        <v>666.35</v>
      </c>
      <c r="AK114" s="15">
        <f t="shared" si="54"/>
        <v>2566.08</v>
      </c>
      <c r="AL114" s="2"/>
      <c r="AM114" s="2"/>
      <c r="AN114" s="2"/>
      <c r="AO114" s="2"/>
      <c r="AP114" s="2"/>
      <c r="AQ114" s="2"/>
      <c r="AR114" s="2"/>
      <c r="AS114" s="2"/>
      <c r="AT114" s="2">
        <f t="shared" si="55"/>
        <v>2566.08</v>
      </c>
      <c r="AU114" s="21">
        <v>200</v>
      </c>
      <c r="AV114" s="21">
        <v>1000</v>
      </c>
      <c r="AW114" s="2"/>
      <c r="AX114" s="2">
        <f t="shared" si="56"/>
        <v>1200</v>
      </c>
      <c r="AY114" s="2">
        <f t="shared" si="57"/>
        <v>712.8</v>
      </c>
      <c r="AZ114" s="2"/>
      <c r="BA114" s="2"/>
      <c r="BB114" s="2">
        <v>2200</v>
      </c>
      <c r="BC114" s="2">
        <v>100</v>
      </c>
      <c r="BD114" s="2"/>
      <c r="BE114" s="2"/>
      <c r="BF114" s="8">
        <f t="shared" si="58"/>
        <v>2300</v>
      </c>
      <c r="BG114" s="22">
        <f t="shared" si="59"/>
        <v>7445.2300000000005</v>
      </c>
    </row>
    <row r="115" spans="1:59" s="29" customFormat="1" ht="23.1" customHeight="1" x14ac:dyDescent="0.35">
      <c r="A115" s="3"/>
      <c r="B115" s="31"/>
      <c r="C115" s="32" t="s">
        <v>163</v>
      </c>
      <c r="D115" s="2"/>
      <c r="E115" s="2"/>
      <c r="F115" s="2"/>
      <c r="G115" s="2">
        <f t="shared" si="39"/>
        <v>0</v>
      </c>
      <c r="H115" s="418">
        <f t="shared" si="40"/>
        <v>0</v>
      </c>
      <c r="I115" s="111">
        <f t="shared" si="41"/>
        <v>0</v>
      </c>
      <c r="J115" s="6"/>
      <c r="K115" s="6"/>
      <c r="L115" s="6"/>
      <c r="M115" s="2">
        <f t="shared" si="42"/>
        <v>0</v>
      </c>
      <c r="N115" s="7"/>
      <c r="O115" s="2">
        <f t="shared" si="43"/>
        <v>0</v>
      </c>
      <c r="P115" s="2">
        <f t="shared" si="44"/>
        <v>0</v>
      </c>
      <c r="Q115" s="2">
        <f t="shared" si="45"/>
        <v>0</v>
      </c>
      <c r="R115" s="8">
        <f t="shared" si="46"/>
        <v>0</v>
      </c>
      <c r="S115" s="9">
        <f t="shared" si="47"/>
        <v>0</v>
      </c>
      <c r="T115" s="10">
        <f t="shared" si="48"/>
        <v>0</v>
      </c>
      <c r="U115" s="11">
        <f t="shared" si="49"/>
        <v>0</v>
      </c>
      <c r="V115" s="12"/>
      <c r="W115" s="12"/>
      <c r="X115" s="13"/>
      <c r="Y115" s="3"/>
      <c r="Z115" s="14">
        <f t="shared" si="50"/>
        <v>0</v>
      </c>
      <c r="AA115" s="15"/>
      <c r="AB115" s="16"/>
      <c r="AC115" s="2">
        <f t="shared" si="51"/>
        <v>0</v>
      </c>
      <c r="AD115" s="27"/>
      <c r="AE115" s="18">
        <f t="shared" si="52"/>
        <v>0</v>
      </c>
      <c r="AF115" s="19">
        <f t="shared" si="53"/>
        <v>0</v>
      </c>
      <c r="AG115" s="3"/>
      <c r="AH115" s="31"/>
      <c r="AI115" s="32" t="s">
        <v>163</v>
      </c>
      <c r="AJ115" s="7"/>
      <c r="AK115" s="15">
        <f t="shared" si="54"/>
        <v>0</v>
      </c>
      <c r="AL115" s="2"/>
      <c r="AM115" s="2"/>
      <c r="AN115" s="2"/>
      <c r="AO115" s="2"/>
      <c r="AP115" s="2"/>
      <c r="AQ115" s="2"/>
      <c r="AR115" s="2"/>
      <c r="AS115" s="2"/>
      <c r="AT115" s="2">
        <f t="shared" si="55"/>
        <v>0</v>
      </c>
      <c r="AU115" s="21"/>
      <c r="AV115" s="21"/>
      <c r="AW115" s="2"/>
      <c r="AX115" s="2">
        <f t="shared" si="56"/>
        <v>0</v>
      </c>
      <c r="AY115" s="2">
        <f t="shared" si="57"/>
        <v>0</v>
      </c>
      <c r="AZ115" s="2"/>
      <c r="BA115" s="2"/>
      <c r="BB115" s="2"/>
      <c r="BC115" s="2"/>
      <c r="BD115" s="2"/>
      <c r="BE115" s="2"/>
      <c r="BF115" s="8">
        <f t="shared" si="58"/>
        <v>0</v>
      </c>
      <c r="BG115" s="22">
        <f t="shared" si="59"/>
        <v>0</v>
      </c>
    </row>
    <row r="116" spans="1:59" s="29" customFormat="1" ht="24.75" customHeight="1" x14ac:dyDescent="0.35">
      <c r="A116" s="3">
        <v>53</v>
      </c>
      <c r="B116" s="28" t="s">
        <v>66</v>
      </c>
      <c r="C116" s="25" t="s">
        <v>112</v>
      </c>
      <c r="D116" s="2">
        <v>19744</v>
      </c>
      <c r="E116" s="2">
        <v>790</v>
      </c>
      <c r="F116" s="2">
        <v>0</v>
      </c>
      <c r="G116" s="2">
        <f t="shared" si="39"/>
        <v>20534</v>
      </c>
      <c r="H116" s="418">
        <f t="shared" si="40"/>
        <v>20534</v>
      </c>
      <c r="I116" s="111">
        <f t="shared" si="41"/>
        <v>1207.48</v>
      </c>
      <c r="J116" s="6">
        <v>1</v>
      </c>
      <c r="K116" s="6">
        <v>6</v>
      </c>
      <c r="L116" s="6">
        <v>35</v>
      </c>
      <c r="M116" s="2">
        <f t="shared" si="42"/>
        <v>19326.52</v>
      </c>
      <c r="N116" s="7">
        <v>0</v>
      </c>
      <c r="O116" s="2">
        <f t="shared" si="43"/>
        <v>3913.07</v>
      </c>
      <c r="P116" s="2">
        <f t="shared" si="44"/>
        <v>200</v>
      </c>
      <c r="Q116" s="2">
        <f t="shared" si="45"/>
        <v>513.35</v>
      </c>
      <c r="R116" s="8">
        <f t="shared" si="46"/>
        <v>200</v>
      </c>
      <c r="S116" s="9">
        <f t="shared" si="47"/>
        <v>4826.42</v>
      </c>
      <c r="T116" s="10">
        <f t="shared" si="48"/>
        <v>7250</v>
      </c>
      <c r="U116" s="11">
        <f t="shared" si="49"/>
        <v>7250.1</v>
      </c>
      <c r="V116" s="12"/>
      <c r="W116" s="12"/>
      <c r="X116" s="13">
        <f t="shared" ref="X116" si="72">ROUND(T116+U116,2)</f>
        <v>14500.1</v>
      </c>
      <c r="Y116" s="3">
        <v>53</v>
      </c>
      <c r="Z116" s="14">
        <f t="shared" si="50"/>
        <v>2464.08</v>
      </c>
      <c r="AA116" s="15">
        <v>0</v>
      </c>
      <c r="AB116" s="16">
        <v>100</v>
      </c>
      <c r="AC116" s="2">
        <f t="shared" si="51"/>
        <v>513.35</v>
      </c>
      <c r="AD116" s="17">
        <v>200</v>
      </c>
      <c r="AE116" s="18">
        <f t="shared" si="52"/>
        <v>14500.1</v>
      </c>
      <c r="AF116" s="19">
        <f t="shared" si="53"/>
        <v>7250.05</v>
      </c>
      <c r="AG116" s="3">
        <v>53</v>
      </c>
      <c r="AH116" s="28" t="s">
        <v>66</v>
      </c>
      <c r="AI116" s="25" t="s">
        <v>112</v>
      </c>
      <c r="AJ116" s="7">
        <v>0</v>
      </c>
      <c r="AK116" s="15">
        <f t="shared" si="54"/>
        <v>1848.06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1409.45</v>
      </c>
      <c r="AR116" s="2"/>
      <c r="AS116" s="2">
        <v>655.56</v>
      </c>
      <c r="AT116" s="2">
        <f t="shared" si="55"/>
        <v>3913.07</v>
      </c>
      <c r="AU116" s="21">
        <v>200</v>
      </c>
      <c r="AV116" s="21"/>
      <c r="AW116" s="2">
        <v>0</v>
      </c>
      <c r="AX116" s="2">
        <f t="shared" si="56"/>
        <v>200</v>
      </c>
      <c r="AY116" s="2">
        <f t="shared" si="57"/>
        <v>513.35</v>
      </c>
      <c r="AZ116" s="2"/>
      <c r="BA116" s="2">
        <v>0</v>
      </c>
      <c r="BB116" s="2">
        <v>100</v>
      </c>
      <c r="BC116" s="2">
        <v>100</v>
      </c>
      <c r="BD116" s="2"/>
      <c r="BE116" s="2">
        <v>0</v>
      </c>
      <c r="BF116" s="8">
        <f t="shared" si="58"/>
        <v>200</v>
      </c>
      <c r="BG116" s="22">
        <f t="shared" si="59"/>
        <v>4826.42</v>
      </c>
    </row>
    <row r="117" spans="1:59" s="29" customFormat="1" ht="23.1" customHeight="1" x14ac:dyDescent="0.35">
      <c r="A117" s="3"/>
      <c r="B117" s="31"/>
      <c r="C117" s="32"/>
      <c r="D117" s="2"/>
      <c r="E117" s="2"/>
      <c r="F117" s="2"/>
      <c r="G117" s="2">
        <f t="shared" si="39"/>
        <v>0</v>
      </c>
      <c r="H117" s="418">
        <f t="shared" si="40"/>
        <v>0</v>
      </c>
      <c r="I117" s="111">
        <f t="shared" si="41"/>
        <v>0</v>
      </c>
      <c r="J117" s="6"/>
      <c r="K117" s="6"/>
      <c r="L117" s="6"/>
      <c r="M117" s="2">
        <f t="shared" si="42"/>
        <v>0</v>
      </c>
      <c r="N117" s="7"/>
      <c r="O117" s="2">
        <f t="shared" si="43"/>
        <v>0</v>
      </c>
      <c r="P117" s="2">
        <f t="shared" si="44"/>
        <v>0</v>
      </c>
      <c r="Q117" s="2">
        <f t="shared" si="45"/>
        <v>0</v>
      </c>
      <c r="R117" s="8">
        <f t="shared" si="46"/>
        <v>0</v>
      </c>
      <c r="S117" s="9">
        <f t="shared" si="47"/>
        <v>0</v>
      </c>
      <c r="T117" s="10">
        <f t="shared" si="48"/>
        <v>0</v>
      </c>
      <c r="U117" s="11">
        <f t="shared" si="49"/>
        <v>0</v>
      </c>
      <c r="V117" s="12"/>
      <c r="W117" s="12"/>
      <c r="X117" s="13"/>
      <c r="Y117" s="3"/>
      <c r="Z117" s="14">
        <f t="shared" si="50"/>
        <v>0</v>
      </c>
      <c r="AA117" s="2"/>
      <c r="AB117" s="16"/>
      <c r="AC117" s="2">
        <f t="shared" si="51"/>
        <v>0</v>
      </c>
      <c r="AD117" s="27"/>
      <c r="AE117" s="18">
        <f t="shared" si="52"/>
        <v>0</v>
      </c>
      <c r="AF117" s="19">
        <f t="shared" si="53"/>
        <v>0</v>
      </c>
      <c r="AG117" s="3"/>
      <c r="AH117" s="31"/>
      <c r="AI117" s="32"/>
      <c r="AJ117" s="7"/>
      <c r="AK117" s="15">
        <f t="shared" si="54"/>
        <v>0</v>
      </c>
      <c r="AL117" s="2"/>
      <c r="AM117" s="2"/>
      <c r="AN117" s="2"/>
      <c r="AO117" s="2"/>
      <c r="AP117" s="2"/>
      <c r="AQ117" s="2"/>
      <c r="AR117" s="2"/>
      <c r="AS117" s="2"/>
      <c r="AT117" s="2">
        <f t="shared" si="55"/>
        <v>0</v>
      </c>
      <c r="AU117" s="21"/>
      <c r="AV117" s="21"/>
      <c r="AW117" s="2"/>
      <c r="AX117" s="2">
        <f t="shared" si="56"/>
        <v>0</v>
      </c>
      <c r="AY117" s="2">
        <f t="shared" si="57"/>
        <v>0</v>
      </c>
      <c r="AZ117" s="2"/>
      <c r="BA117" s="2"/>
      <c r="BB117" s="2"/>
      <c r="BC117" s="2"/>
      <c r="BD117" s="2"/>
      <c r="BE117" s="2"/>
      <c r="BF117" s="8">
        <f t="shared" si="58"/>
        <v>0</v>
      </c>
      <c r="BG117" s="22">
        <f t="shared" si="59"/>
        <v>0</v>
      </c>
    </row>
    <row r="118" spans="1:59" s="29" customFormat="1" ht="23.1" customHeight="1" x14ac:dyDescent="0.35">
      <c r="A118" s="3">
        <v>54</v>
      </c>
      <c r="B118" s="31" t="s">
        <v>152</v>
      </c>
      <c r="C118" s="32" t="s">
        <v>167</v>
      </c>
      <c r="D118" s="2">
        <v>14678</v>
      </c>
      <c r="E118" s="2">
        <v>587</v>
      </c>
      <c r="F118" s="2"/>
      <c r="G118" s="2">
        <f t="shared" si="39"/>
        <v>15265</v>
      </c>
      <c r="H118" s="418">
        <f t="shared" si="40"/>
        <v>15265</v>
      </c>
      <c r="I118" s="111">
        <f t="shared" si="41"/>
        <v>0</v>
      </c>
      <c r="J118" s="6">
        <v>0</v>
      </c>
      <c r="K118" s="6">
        <v>0</v>
      </c>
      <c r="L118" s="6">
        <v>0</v>
      </c>
      <c r="M118" s="2">
        <f t="shared" si="42"/>
        <v>15265</v>
      </c>
      <c r="N118" s="7"/>
      <c r="O118" s="2">
        <f t="shared" si="43"/>
        <v>3342.79</v>
      </c>
      <c r="P118" s="2">
        <f t="shared" si="44"/>
        <v>200</v>
      </c>
      <c r="Q118" s="2">
        <f t="shared" si="45"/>
        <v>381.62</v>
      </c>
      <c r="R118" s="8">
        <f t="shared" si="46"/>
        <v>254.71</v>
      </c>
      <c r="S118" s="9">
        <f t="shared" si="47"/>
        <v>4179.12</v>
      </c>
      <c r="T118" s="10">
        <f t="shared" si="48"/>
        <v>5543</v>
      </c>
      <c r="U118" s="11">
        <f t="shared" si="49"/>
        <v>5542.880000000001</v>
      </c>
      <c r="V118" s="12"/>
      <c r="W118" s="12"/>
      <c r="X118" s="13"/>
      <c r="Y118" s="3">
        <v>54</v>
      </c>
      <c r="Z118" s="14">
        <f t="shared" si="50"/>
        <v>1831.8</v>
      </c>
      <c r="AA118" s="15"/>
      <c r="AB118" s="2">
        <v>100</v>
      </c>
      <c r="AC118" s="2">
        <f t="shared" si="51"/>
        <v>381.63</v>
      </c>
      <c r="AD118" s="17">
        <v>200</v>
      </c>
      <c r="AE118" s="18">
        <f t="shared" si="52"/>
        <v>11085.880000000001</v>
      </c>
      <c r="AF118" s="19">
        <f t="shared" si="53"/>
        <v>5542.9400000000005</v>
      </c>
      <c r="AG118" s="3">
        <v>54</v>
      </c>
      <c r="AH118" s="31" t="s">
        <v>152</v>
      </c>
      <c r="AI118" s="32" t="s">
        <v>167</v>
      </c>
      <c r="AJ118" s="7"/>
      <c r="AK118" s="15">
        <f t="shared" si="54"/>
        <v>1373.85</v>
      </c>
      <c r="AL118" s="2"/>
      <c r="AM118" s="2"/>
      <c r="AN118" s="2"/>
      <c r="AO118" s="2"/>
      <c r="AP118" s="2"/>
      <c r="AQ118" s="2">
        <v>1313.38</v>
      </c>
      <c r="AR118" s="2"/>
      <c r="AS118" s="2">
        <v>655.56</v>
      </c>
      <c r="AT118" s="2">
        <f t="shared" si="55"/>
        <v>3342.79</v>
      </c>
      <c r="AU118" s="21">
        <v>200</v>
      </c>
      <c r="AV118" s="21"/>
      <c r="AW118" s="2"/>
      <c r="AX118" s="2">
        <f t="shared" si="56"/>
        <v>200</v>
      </c>
      <c r="AY118" s="2">
        <f t="shared" si="57"/>
        <v>381.62</v>
      </c>
      <c r="AZ118" s="2"/>
      <c r="BA118" s="2"/>
      <c r="BB118" s="2"/>
      <c r="BC118" s="2">
        <v>254.71</v>
      </c>
      <c r="BD118" s="2"/>
      <c r="BE118" s="2"/>
      <c r="BF118" s="8">
        <f t="shared" si="58"/>
        <v>254.71</v>
      </c>
      <c r="BG118" s="22">
        <f t="shared" si="59"/>
        <v>4179.12</v>
      </c>
    </row>
    <row r="119" spans="1:59" s="29" customFormat="1" ht="23.1" customHeight="1" x14ac:dyDescent="0.35">
      <c r="A119" s="30"/>
      <c r="B119" s="31"/>
      <c r="C119" s="32" t="s">
        <v>25</v>
      </c>
      <c r="D119" s="2"/>
      <c r="E119" s="2"/>
      <c r="F119" s="2"/>
      <c r="G119" s="2">
        <f t="shared" si="39"/>
        <v>0</v>
      </c>
      <c r="H119" s="418">
        <f t="shared" si="40"/>
        <v>0</v>
      </c>
      <c r="I119" s="111">
        <f t="shared" si="41"/>
        <v>0</v>
      </c>
      <c r="J119" s="6"/>
      <c r="K119" s="6"/>
      <c r="L119" s="6"/>
      <c r="M119" s="2">
        <f t="shared" si="42"/>
        <v>0</v>
      </c>
      <c r="N119" s="7"/>
      <c r="O119" s="2">
        <f t="shared" si="43"/>
        <v>0</v>
      </c>
      <c r="P119" s="2">
        <f t="shared" si="44"/>
        <v>0</v>
      </c>
      <c r="Q119" s="2">
        <f t="shared" si="45"/>
        <v>0</v>
      </c>
      <c r="R119" s="8">
        <f t="shared" si="46"/>
        <v>0</v>
      </c>
      <c r="S119" s="9">
        <f t="shared" si="47"/>
        <v>0</v>
      </c>
      <c r="T119" s="10">
        <f t="shared" si="48"/>
        <v>0</v>
      </c>
      <c r="U119" s="11">
        <f t="shared" si="49"/>
        <v>0</v>
      </c>
      <c r="V119" s="12"/>
      <c r="W119" s="12"/>
      <c r="X119" s="13"/>
      <c r="Y119" s="30"/>
      <c r="Z119" s="14">
        <f t="shared" si="50"/>
        <v>0</v>
      </c>
      <c r="AA119" s="15"/>
      <c r="AB119" s="2">
        <f>H119*1%</f>
        <v>0</v>
      </c>
      <c r="AC119" s="2">
        <f t="shared" si="51"/>
        <v>0</v>
      </c>
      <c r="AD119" s="27"/>
      <c r="AE119" s="18">
        <f t="shared" si="52"/>
        <v>0</v>
      </c>
      <c r="AF119" s="19">
        <f t="shared" si="53"/>
        <v>0</v>
      </c>
      <c r="AG119" s="30"/>
      <c r="AH119" s="31"/>
      <c r="AI119" s="32" t="s">
        <v>25</v>
      </c>
      <c r="AJ119" s="7"/>
      <c r="AK119" s="15">
        <f t="shared" si="54"/>
        <v>0</v>
      </c>
      <c r="AL119" s="2"/>
      <c r="AM119" s="2"/>
      <c r="AN119" s="2"/>
      <c r="AO119" s="2"/>
      <c r="AP119" s="2"/>
      <c r="AQ119" s="2"/>
      <c r="AR119" s="2"/>
      <c r="AS119" s="2"/>
      <c r="AT119" s="2">
        <f t="shared" si="55"/>
        <v>0</v>
      </c>
      <c r="AU119" s="21"/>
      <c r="AV119" s="21"/>
      <c r="AW119" s="2"/>
      <c r="AX119" s="2">
        <f t="shared" si="56"/>
        <v>0</v>
      </c>
      <c r="AY119" s="2">
        <f t="shared" si="57"/>
        <v>0</v>
      </c>
      <c r="AZ119" s="2"/>
      <c r="BA119" s="2"/>
      <c r="BB119" s="2"/>
      <c r="BC119" s="2"/>
      <c r="BD119" s="2"/>
      <c r="BE119" s="2"/>
      <c r="BF119" s="8">
        <f t="shared" si="58"/>
        <v>0</v>
      </c>
      <c r="BG119" s="22">
        <f t="shared" si="59"/>
        <v>0</v>
      </c>
    </row>
    <row r="120" spans="1:59" s="29" customFormat="1" ht="23.1" customHeight="1" x14ac:dyDescent="0.35">
      <c r="A120" s="3">
        <v>55</v>
      </c>
      <c r="B120" s="4" t="s">
        <v>67</v>
      </c>
      <c r="C120" s="25" t="s">
        <v>46</v>
      </c>
      <c r="D120" s="2">
        <v>14678</v>
      </c>
      <c r="E120" s="2">
        <v>587</v>
      </c>
      <c r="F120" s="2">
        <v>0</v>
      </c>
      <c r="G120" s="2">
        <f t="shared" si="39"/>
        <v>15265</v>
      </c>
      <c r="H120" s="418">
        <f t="shared" si="40"/>
        <v>15265</v>
      </c>
      <c r="I120" s="111">
        <f t="shared" si="41"/>
        <v>0</v>
      </c>
      <c r="J120" s="6">
        <v>0</v>
      </c>
      <c r="K120" s="6">
        <v>0</v>
      </c>
      <c r="L120" s="6">
        <v>0</v>
      </c>
      <c r="M120" s="2">
        <f t="shared" si="42"/>
        <v>15265</v>
      </c>
      <c r="N120" s="7">
        <v>0</v>
      </c>
      <c r="O120" s="2">
        <f t="shared" si="43"/>
        <v>3283.1499999999996</v>
      </c>
      <c r="P120" s="2">
        <f t="shared" si="44"/>
        <v>200</v>
      </c>
      <c r="Q120" s="2">
        <f t="shared" si="45"/>
        <v>381.62</v>
      </c>
      <c r="R120" s="8">
        <f t="shared" si="46"/>
        <v>6400.23</v>
      </c>
      <c r="S120" s="9">
        <f t="shared" si="47"/>
        <v>10265</v>
      </c>
      <c r="T120" s="10">
        <f t="shared" si="48"/>
        <v>2500</v>
      </c>
      <c r="U120" s="11">
        <f t="shared" si="49"/>
        <v>2500</v>
      </c>
      <c r="V120" s="12"/>
      <c r="W120" s="12"/>
      <c r="X120" s="13">
        <f t="shared" ref="X120:X124" si="73">ROUND(T120+U120,2)</f>
        <v>5000</v>
      </c>
      <c r="Y120" s="3">
        <v>55</v>
      </c>
      <c r="Z120" s="14">
        <f t="shared" si="50"/>
        <v>1831.8</v>
      </c>
      <c r="AA120" s="15">
        <v>0</v>
      </c>
      <c r="AB120" s="16">
        <v>100</v>
      </c>
      <c r="AC120" s="2">
        <f t="shared" si="51"/>
        <v>381.63</v>
      </c>
      <c r="AD120" s="17">
        <v>200</v>
      </c>
      <c r="AE120" s="18">
        <f t="shared" si="52"/>
        <v>5000</v>
      </c>
      <c r="AF120" s="19">
        <f t="shared" si="53"/>
        <v>2500</v>
      </c>
      <c r="AG120" s="3">
        <v>55</v>
      </c>
      <c r="AH120" s="4" t="s">
        <v>67</v>
      </c>
      <c r="AI120" s="25" t="s">
        <v>46</v>
      </c>
      <c r="AJ120" s="7">
        <v>0</v>
      </c>
      <c r="AK120" s="15">
        <f t="shared" si="54"/>
        <v>1373.85</v>
      </c>
      <c r="AL120" s="2">
        <v>0</v>
      </c>
      <c r="AM120" s="2">
        <v>100</v>
      </c>
      <c r="AN120" s="2">
        <v>0</v>
      </c>
      <c r="AO120" s="2">
        <v>0</v>
      </c>
      <c r="AP120" s="2">
        <v>0</v>
      </c>
      <c r="AQ120" s="2">
        <v>498.18</v>
      </c>
      <c r="AR120" s="2"/>
      <c r="AS120" s="2">
        <v>1311.12</v>
      </c>
      <c r="AT120" s="2">
        <f t="shared" si="55"/>
        <v>3283.1499999999996</v>
      </c>
      <c r="AU120" s="21">
        <v>200</v>
      </c>
      <c r="AV120" s="21"/>
      <c r="AW120" s="2">
        <v>0</v>
      </c>
      <c r="AX120" s="2">
        <f t="shared" si="56"/>
        <v>200</v>
      </c>
      <c r="AY120" s="2">
        <f t="shared" si="57"/>
        <v>381.62</v>
      </c>
      <c r="AZ120" s="2"/>
      <c r="BA120" s="2">
        <v>3156.75</v>
      </c>
      <c r="BB120" s="16">
        <v>2739.37</v>
      </c>
      <c r="BC120" s="2">
        <v>504.11</v>
      </c>
      <c r="BD120" s="2"/>
      <c r="BE120" s="2">
        <v>0</v>
      </c>
      <c r="BF120" s="8">
        <f t="shared" si="58"/>
        <v>6400.23</v>
      </c>
      <c r="BG120" s="22">
        <f t="shared" si="59"/>
        <v>10265</v>
      </c>
    </row>
    <row r="121" spans="1:59" s="29" customFormat="1" ht="23.1" customHeight="1" x14ac:dyDescent="0.35">
      <c r="A121" s="3"/>
      <c r="B121" s="4"/>
      <c r="C121" s="25"/>
      <c r="D121" s="2"/>
      <c r="E121" s="2"/>
      <c r="F121" s="2"/>
      <c r="G121" s="2">
        <f t="shared" si="39"/>
        <v>0</v>
      </c>
      <c r="H121" s="418">
        <f t="shared" si="40"/>
        <v>0</v>
      </c>
      <c r="I121" s="111">
        <f t="shared" si="41"/>
        <v>0</v>
      </c>
      <c r="J121" s="6"/>
      <c r="K121" s="6"/>
      <c r="L121" s="6"/>
      <c r="M121" s="2">
        <f t="shared" si="42"/>
        <v>0</v>
      </c>
      <c r="N121" s="7"/>
      <c r="O121" s="2">
        <f t="shared" si="43"/>
        <v>0</v>
      </c>
      <c r="P121" s="2">
        <f t="shared" si="44"/>
        <v>0</v>
      </c>
      <c r="Q121" s="2">
        <f t="shared" si="45"/>
        <v>0</v>
      </c>
      <c r="R121" s="8">
        <f t="shared" si="46"/>
        <v>0</v>
      </c>
      <c r="S121" s="9">
        <f t="shared" si="47"/>
        <v>0</v>
      </c>
      <c r="T121" s="10">
        <f t="shared" si="48"/>
        <v>0</v>
      </c>
      <c r="U121" s="11">
        <f t="shared" si="49"/>
        <v>0</v>
      </c>
      <c r="V121" s="12"/>
      <c r="W121" s="12"/>
      <c r="X121" s="13"/>
      <c r="Y121" s="3"/>
      <c r="Z121" s="14">
        <f t="shared" si="50"/>
        <v>0</v>
      </c>
      <c r="AA121" s="15"/>
      <c r="AB121" s="33"/>
      <c r="AC121" s="2">
        <f t="shared" si="51"/>
        <v>0</v>
      </c>
      <c r="AD121" s="27"/>
      <c r="AE121" s="18">
        <f t="shared" si="52"/>
        <v>0</v>
      </c>
      <c r="AF121" s="19">
        <f t="shared" si="53"/>
        <v>0</v>
      </c>
      <c r="AG121" s="3"/>
      <c r="AH121" s="4"/>
      <c r="AI121" s="25"/>
      <c r="AJ121" s="7"/>
      <c r="AK121" s="15">
        <f t="shared" si="54"/>
        <v>0</v>
      </c>
      <c r="AL121" s="2"/>
      <c r="AM121" s="2"/>
      <c r="AN121" s="2"/>
      <c r="AO121" s="2"/>
      <c r="AP121" s="2"/>
      <c r="AQ121" s="2"/>
      <c r="AR121" s="2"/>
      <c r="AS121" s="2"/>
      <c r="AT121" s="2">
        <f t="shared" si="55"/>
        <v>0</v>
      </c>
      <c r="AU121" s="21"/>
      <c r="AV121" s="21"/>
      <c r="AW121" s="2"/>
      <c r="AX121" s="2">
        <f t="shared" si="56"/>
        <v>0</v>
      </c>
      <c r="AY121" s="2">
        <f t="shared" si="57"/>
        <v>0</v>
      </c>
      <c r="AZ121" s="2"/>
      <c r="BA121" s="2"/>
      <c r="BB121" s="16"/>
      <c r="BC121" s="2"/>
      <c r="BD121" s="2"/>
      <c r="BE121" s="2"/>
      <c r="BF121" s="8">
        <f t="shared" si="58"/>
        <v>0</v>
      </c>
      <c r="BG121" s="22">
        <f t="shared" si="59"/>
        <v>0</v>
      </c>
    </row>
    <row r="122" spans="1:59" s="29" customFormat="1" ht="23.1" customHeight="1" x14ac:dyDescent="0.35">
      <c r="A122" s="3">
        <v>56</v>
      </c>
      <c r="B122" s="67" t="s">
        <v>126</v>
      </c>
      <c r="C122" s="68" t="s">
        <v>127</v>
      </c>
      <c r="D122" s="2">
        <v>15586</v>
      </c>
      <c r="E122" s="2">
        <v>623</v>
      </c>
      <c r="F122" s="2">
        <v>0</v>
      </c>
      <c r="G122" s="2">
        <f t="shared" si="39"/>
        <v>16209</v>
      </c>
      <c r="H122" s="418">
        <f t="shared" si="40"/>
        <v>16209</v>
      </c>
      <c r="I122" s="111">
        <f t="shared" si="41"/>
        <v>0</v>
      </c>
      <c r="J122" s="6">
        <v>0</v>
      </c>
      <c r="K122" s="6">
        <v>0</v>
      </c>
      <c r="L122" s="6">
        <v>0</v>
      </c>
      <c r="M122" s="2">
        <f t="shared" si="42"/>
        <v>16209</v>
      </c>
      <c r="N122" s="7">
        <v>0</v>
      </c>
      <c r="O122" s="2">
        <f t="shared" si="43"/>
        <v>5144.5</v>
      </c>
      <c r="P122" s="2">
        <f t="shared" si="44"/>
        <v>200</v>
      </c>
      <c r="Q122" s="2">
        <f t="shared" si="45"/>
        <v>405.22</v>
      </c>
      <c r="R122" s="8">
        <f t="shared" si="46"/>
        <v>5459.2800000000007</v>
      </c>
      <c r="S122" s="9">
        <f t="shared" si="47"/>
        <v>11209</v>
      </c>
      <c r="T122" s="10">
        <f t="shared" si="48"/>
        <v>2500</v>
      </c>
      <c r="U122" s="11">
        <f t="shared" si="49"/>
        <v>2500</v>
      </c>
      <c r="V122" s="12"/>
      <c r="W122" s="12"/>
      <c r="X122" s="13">
        <f t="shared" ref="X122" si="74">ROUND(T122+U122,2)</f>
        <v>5000</v>
      </c>
      <c r="Y122" s="3">
        <v>56</v>
      </c>
      <c r="Z122" s="14">
        <f t="shared" si="50"/>
        <v>1945.08</v>
      </c>
      <c r="AA122" s="15">
        <v>0</v>
      </c>
      <c r="AB122" s="16">
        <v>100</v>
      </c>
      <c r="AC122" s="2">
        <f t="shared" si="51"/>
        <v>405.23</v>
      </c>
      <c r="AD122" s="17">
        <v>200</v>
      </c>
      <c r="AE122" s="18">
        <f t="shared" si="52"/>
        <v>5000</v>
      </c>
      <c r="AF122" s="19">
        <f t="shared" si="53"/>
        <v>2500</v>
      </c>
      <c r="AG122" s="3">
        <v>56</v>
      </c>
      <c r="AH122" s="67" t="s">
        <v>126</v>
      </c>
      <c r="AI122" s="68" t="s">
        <v>127</v>
      </c>
      <c r="AJ122" s="7">
        <v>0</v>
      </c>
      <c r="AK122" s="15">
        <f t="shared" si="54"/>
        <v>1458.81</v>
      </c>
      <c r="AL122" s="2">
        <v>0</v>
      </c>
      <c r="AM122" s="2"/>
      <c r="AN122" s="2">
        <v>0</v>
      </c>
      <c r="AO122" s="2">
        <v>0</v>
      </c>
      <c r="AP122" s="2">
        <v>0</v>
      </c>
      <c r="AQ122" s="2">
        <v>2394.42</v>
      </c>
      <c r="AR122" s="2"/>
      <c r="AS122" s="2">
        <v>1291.27</v>
      </c>
      <c r="AT122" s="2">
        <f t="shared" si="55"/>
        <v>5144.5</v>
      </c>
      <c r="AU122" s="21">
        <v>200</v>
      </c>
      <c r="AV122" s="21"/>
      <c r="AW122" s="2">
        <v>0</v>
      </c>
      <c r="AX122" s="2">
        <f t="shared" si="56"/>
        <v>200</v>
      </c>
      <c r="AY122" s="2">
        <f t="shared" si="57"/>
        <v>405.22</v>
      </c>
      <c r="AZ122" s="2"/>
      <c r="BA122" s="2">
        <v>2667.15</v>
      </c>
      <c r="BB122" s="16">
        <v>2692.13</v>
      </c>
      <c r="BC122" s="2">
        <v>100</v>
      </c>
      <c r="BD122" s="2"/>
      <c r="BE122" s="2">
        <v>0</v>
      </c>
      <c r="BF122" s="8">
        <f t="shared" si="58"/>
        <v>5459.2800000000007</v>
      </c>
      <c r="BG122" s="22">
        <f t="shared" si="59"/>
        <v>11209</v>
      </c>
    </row>
    <row r="123" spans="1:59" s="29" customFormat="1" ht="23.1" customHeight="1" x14ac:dyDescent="0.35">
      <c r="A123" s="3"/>
      <c r="B123" s="31"/>
      <c r="C123" s="32"/>
      <c r="D123" s="2"/>
      <c r="E123" s="2"/>
      <c r="F123" s="2"/>
      <c r="G123" s="2">
        <f t="shared" si="39"/>
        <v>0</v>
      </c>
      <c r="H123" s="418">
        <f t="shared" si="40"/>
        <v>0</v>
      </c>
      <c r="I123" s="111">
        <f t="shared" si="41"/>
        <v>0</v>
      </c>
      <c r="J123" s="6"/>
      <c r="K123" s="6"/>
      <c r="L123" s="6"/>
      <c r="M123" s="2">
        <f t="shared" si="42"/>
        <v>0</v>
      </c>
      <c r="N123" s="7"/>
      <c r="O123" s="2">
        <f t="shared" si="43"/>
        <v>0</v>
      </c>
      <c r="P123" s="2">
        <f t="shared" si="44"/>
        <v>0</v>
      </c>
      <c r="Q123" s="2">
        <f t="shared" si="45"/>
        <v>0</v>
      </c>
      <c r="R123" s="8">
        <f t="shared" si="46"/>
        <v>0</v>
      </c>
      <c r="S123" s="9">
        <f t="shared" si="47"/>
        <v>0</v>
      </c>
      <c r="T123" s="10">
        <f t="shared" si="48"/>
        <v>0</v>
      </c>
      <c r="U123" s="11">
        <f t="shared" si="49"/>
        <v>0</v>
      </c>
      <c r="V123" s="12"/>
      <c r="W123" s="12"/>
      <c r="X123" s="13"/>
      <c r="Y123" s="3"/>
      <c r="Z123" s="14">
        <f t="shared" si="50"/>
        <v>0</v>
      </c>
      <c r="AA123" s="2"/>
      <c r="AB123" s="33"/>
      <c r="AC123" s="2">
        <f t="shared" si="51"/>
        <v>0</v>
      </c>
      <c r="AD123" s="27"/>
      <c r="AE123" s="18">
        <f t="shared" si="52"/>
        <v>0</v>
      </c>
      <c r="AF123" s="19">
        <f t="shared" si="53"/>
        <v>0</v>
      </c>
      <c r="AG123" s="3"/>
      <c r="AH123" s="31"/>
      <c r="AI123" s="32"/>
      <c r="AJ123" s="7"/>
      <c r="AK123" s="15">
        <f t="shared" si="54"/>
        <v>0</v>
      </c>
      <c r="AL123" s="2"/>
      <c r="AM123" s="2"/>
      <c r="AN123" s="2"/>
      <c r="AO123" s="2"/>
      <c r="AP123" s="2"/>
      <c r="AQ123" s="2"/>
      <c r="AR123" s="2"/>
      <c r="AS123" s="2"/>
      <c r="AT123" s="2">
        <f t="shared" si="55"/>
        <v>0</v>
      </c>
      <c r="AU123" s="21"/>
      <c r="AV123" s="21"/>
      <c r="AW123" s="2"/>
      <c r="AX123" s="2">
        <f t="shared" si="56"/>
        <v>0</v>
      </c>
      <c r="AY123" s="2">
        <f t="shared" si="57"/>
        <v>0</v>
      </c>
      <c r="AZ123" s="2"/>
      <c r="BA123" s="2"/>
      <c r="BB123" s="2"/>
      <c r="BC123" s="2"/>
      <c r="BD123" s="2"/>
      <c r="BE123" s="2"/>
      <c r="BF123" s="8">
        <f t="shared" si="58"/>
        <v>0</v>
      </c>
      <c r="BG123" s="22">
        <f t="shared" si="59"/>
        <v>0</v>
      </c>
    </row>
    <row r="124" spans="1:59" s="29" customFormat="1" ht="23.1" customHeight="1" x14ac:dyDescent="0.35">
      <c r="A124" s="3">
        <v>57</v>
      </c>
      <c r="B124" s="28" t="s">
        <v>68</v>
      </c>
      <c r="C124" s="25" t="s">
        <v>46</v>
      </c>
      <c r="D124" s="2">
        <v>15136</v>
      </c>
      <c r="E124" s="2">
        <v>605</v>
      </c>
      <c r="F124" s="2">
        <v>0</v>
      </c>
      <c r="G124" s="2">
        <f t="shared" si="39"/>
        <v>15741</v>
      </c>
      <c r="H124" s="418">
        <f t="shared" si="40"/>
        <v>15741</v>
      </c>
      <c r="I124" s="111">
        <f t="shared" si="41"/>
        <v>0</v>
      </c>
      <c r="J124" s="6">
        <v>0</v>
      </c>
      <c r="K124" s="6">
        <v>0</v>
      </c>
      <c r="L124" s="6">
        <v>0</v>
      </c>
      <c r="M124" s="2">
        <f>H124-I124</f>
        <v>15741</v>
      </c>
      <c r="N124" s="7">
        <v>0</v>
      </c>
      <c r="O124" s="2">
        <f t="shared" si="43"/>
        <v>4877.47</v>
      </c>
      <c r="P124" s="2">
        <f t="shared" si="44"/>
        <v>1581.78</v>
      </c>
      <c r="Q124" s="2">
        <f t="shared" si="45"/>
        <v>393.52</v>
      </c>
      <c r="R124" s="8">
        <f t="shared" si="46"/>
        <v>3888.23</v>
      </c>
      <c r="S124" s="9">
        <f t="shared" si="47"/>
        <v>10741</v>
      </c>
      <c r="T124" s="10">
        <f t="shared" si="48"/>
        <v>2500</v>
      </c>
      <c r="U124" s="11">
        <f t="shared" si="49"/>
        <v>2500</v>
      </c>
      <c r="V124" s="12"/>
      <c r="W124" s="12"/>
      <c r="X124" s="13">
        <f t="shared" si="73"/>
        <v>5000</v>
      </c>
      <c r="Y124" s="3">
        <v>57</v>
      </c>
      <c r="Z124" s="14">
        <f t="shared" si="50"/>
        <v>1888.9199999999998</v>
      </c>
      <c r="AA124" s="15">
        <v>0</v>
      </c>
      <c r="AB124" s="2">
        <v>100</v>
      </c>
      <c r="AC124" s="2">
        <f t="shared" si="51"/>
        <v>393.53</v>
      </c>
      <c r="AD124" s="17">
        <v>200</v>
      </c>
      <c r="AE124" s="18">
        <f t="shared" si="52"/>
        <v>5000</v>
      </c>
      <c r="AF124" s="19">
        <f t="shared" si="53"/>
        <v>2500</v>
      </c>
      <c r="AG124" s="3">
        <v>57</v>
      </c>
      <c r="AH124" s="28" t="s">
        <v>68</v>
      </c>
      <c r="AI124" s="25" t="s">
        <v>46</v>
      </c>
      <c r="AJ124" s="7">
        <v>0</v>
      </c>
      <c r="AK124" s="15">
        <f t="shared" si="54"/>
        <v>1416.69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2213.9</v>
      </c>
      <c r="AR124" s="2"/>
      <c r="AS124" s="2">
        <v>1246.8800000000001</v>
      </c>
      <c r="AT124" s="2">
        <f t="shared" si="55"/>
        <v>4877.47</v>
      </c>
      <c r="AU124" s="21">
        <v>200</v>
      </c>
      <c r="AV124" s="21"/>
      <c r="AW124" s="2">
        <v>1381.78</v>
      </c>
      <c r="AX124" s="2">
        <f t="shared" si="56"/>
        <v>1581.78</v>
      </c>
      <c r="AY124" s="2">
        <f t="shared" si="57"/>
        <v>393.52</v>
      </c>
      <c r="AZ124" s="2">
        <v>0</v>
      </c>
      <c r="BA124" s="2">
        <v>0</v>
      </c>
      <c r="BB124" s="2">
        <v>3788.23</v>
      </c>
      <c r="BC124" s="2">
        <v>100</v>
      </c>
      <c r="BD124" s="2">
        <v>0</v>
      </c>
      <c r="BE124" s="2">
        <v>0</v>
      </c>
      <c r="BF124" s="8">
        <f t="shared" si="58"/>
        <v>3888.23</v>
      </c>
      <c r="BG124" s="22">
        <f>AJ124+AT124+AX124+AY124+BF124</f>
        <v>10741</v>
      </c>
    </row>
    <row r="125" spans="1:59" s="29" customFormat="1" ht="23.1" customHeight="1" thickBot="1" x14ac:dyDescent="0.4">
      <c r="A125" s="3"/>
      <c r="B125" s="112"/>
      <c r="C125" s="113"/>
      <c r="D125" s="38"/>
      <c r="E125" s="38"/>
      <c r="F125" s="38"/>
      <c r="G125" s="2">
        <f t="shared" si="39"/>
        <v>0</v>
      </c>
      <c r="H125" s="418">
        <f t="shared" si="40"/>
        <v>0</v>
      </c>
      <c r="I125" s="111">
        <f t="shared" si="41"/>
        <v>0</v>
      </c>
      <c r="J125" s="39"/>
      <c r="K125" s="39"/>
      <c r="L125" s="39"/>
      <c r="M125" s="38"/>
      <c r="N125" s="163"/>
      <c r="O125" s="2">
        <f t="shared" si="43"/>
        <v>0</v>
      </c>
      <c r="P125" s="2">
        <f t="shared" si="44"/>
        <v>0</v>
      </c>
      <c r="Q125" s="2">
        <f t="shared" si="45"/>
        <v>0</v>
      </c>
      <c r="R125" s="8">
        <f t="shared" si="46"/>
        <v>0</v>
      </c>
      <c r="S125" s="9">
        <f t="shared" si="47"/>
        <v>0</v>
      </c>
      <c r="T125" s="10">
        <f t="shared" si="48"/>
        <v>0</v>
      </c>
      <c r="U125" s="11">
        <f t="shared" si="49"/>
        <v>0</v>
      </c>
      <c r="V125" s="40"/>
      <c r="W125" s="40"/>
      <c r="X125" s="114"/>
      <c r="Y125" s="41"/>
      <c r="Z125" s="14">
        <f t="shared" si="50"/>
        <v>0</v>
      </c>
      <c r="AA125" s="115"/>
      <c r="AB125" s="38"/>
      <c r="AC125" s="2">
        <f t="shared" si="51"/>
        <v>0</v>
      </c>
      <c r="AD125" s="116"/>
      <c r="AE125" s="18">
        <f t="shared" si="52"/>
        <v>0</v>
      </c>
      <c r="AF125" s="19">
        <f t="shared" si="53"/>
        <v>0</v>
      </c>
      <c r="AG125" s="3"/>
      <c r="AH125" s="112"/>
      <c r="AI125" s="20"/>
      <c r="AJ125" s="7"/>
      <c r="AK125" s="15">
        <f t="shared" si="54"/>
        <v>0</v>
      </c>
      <c r="AL125" s="38"/>
      <c r="AM125" s="38"/>
      <c r="AN125" s="38"/>
      <c r="AO125" s="38"/>
      <c r="AP125" s="38"/>
      <c r="AQ125" s="38"/>
      <c r="AR125" s="38"/>
      <c r="AS125" s="38"/>
      <c r="AT125" s="2">
        <f t="shared" si="55"/>
        <v>0</v>
      </c>
      <c r="AU125" s="42"/>
      <c r="AV125" s="42"/>
      <c r="AW125" s="38"/>
      <c r="AX125" s="2">
        <f t="shared" si="56"/>
        <v>0</v>
      </c>
      <c r="AY125" s="2">
        <f t="shared" si="57"/>
        <v>0</v>
      </c>
      <c r="AZ125" s="38"/>
      <c r="BA125" s="38"/>
      <c r="BB125" s="38"/>
      <c r="BC125" s="38"/>
      <c r="BD125" s="38"/>
      <c r="BE125" s="38"/>
      <c r="BF125" s="8">
        <f t="shared" si="58"/>
        <v>0</v>
      </c>
      <c r="BG125" s="22">
        <f t="shared" si="59"/>
        <v>0</v>
      </c>
    </row>
    <row r="126" spans="1:59" s="29" customFormat="1" ht="24.95" customHeight="1" x14ac:dyDescent="0.35">
      <c r="A126" s="43"/>
      <c r="B126" s="44"/>
      <c r="C126" s="44"/>
      <c r="D126" s="44"/>
      <c r="E126" s="44"/>
      <c r="F126" s="44"/>
      <c r="G126" s="44"/>
      <c r="H126" s="44" t="s">
        <v>1</v>
      </c>
      <c r="I126" s="61"/>
      <c r="J126" s="44"/>
      <c r="K126" s="44"/>
      <c r="L126" s="44"/>
      <c r="M126" s="118" t="s">
        <v>1</v>
      </c>
      <c r="N126" s="45"/>
      <c r="O126" s="46"/>
      <c r="P126" s="46"/>
      <c r="Q126" s="46"/>
      <c r="R126" s="47"/>
      <c r="S126" s="48"/>
      <c r="T126" s="49" t="s">
        <v>1</v>
      </c>
      <c r="U126" s="50"/>
      <c r="V126" s="51"/>
      <c r="W126" s="51"/>
      <c r="X126" s="52"/>
      <c r="Y126" s="53"/>
      <c r="Z126" s="54"/>
      <c r="AA126" s="44"/>
      <c r="AB126" s="55"/>
      <c r="AC126" s="56"/>
      <c r="AD126" s="57"/>
      <c r="AE126" s="18"/>
      <c r="AF126" s="19"/>
      <c r="AG126" s="43"/>
      <c r="AH126" s="44"/>
      <c r="AI126" s="44"/>
      <c r="AJ126" s="45"/>
      <c r="AK126" s="46"/>
      <c r="AL126" s="58"/>
      <c r="AM126" s="58"/>
      <c r="AN126" s="58"/>
      <c r="AO126" s="58"/>
      <c r="AP126" s="58"/>
      <c r="AQ126" s="58"/>
      <c r="AR126" s="58"/>
      <c r="AS126" s="58"/>
      <c r="AT126" s="46"/>
      <c r="AU126" s="46"/>
      <c r="AV126" s="46"/>
      <c r="AW126" s="46"/>
      <c r="AX126" s="46"/>
      <c r="AY126" s="46"/>
      <c r="AZ126" s="46"/>
      <c r="BA126" s="46"/>
      <c r="BB126" s="58"/>
      <c r="BC126" s="58"/>
      <c r="BD126" s="46"/>
      <c r="BE126" s="46"/>
      <c r="BF126" s="47">
        <f>SUM(AZ126:BE126)</f>
        <v>0</v>
      </c>
      <c r="BG126" s="59"/>
    </row>
    <row r="127" spans="1:59" s="170" customFormat="1" ht="24.95" customHeight="1" x14ac:dyDescent="0.35">
      <c r="A127" s="168"/>
      <c r="B127" s="169" t="s">
        <v>69</v>
      </c>
      <c r="C127" s="60"/>
      <c r="D127" s="60">
        <f>SUM(D12:D125)</f>
        <v>1588586</v>
      </c>
      <c r="E127" s="60">
        <f t="shared" ref="E127:AD127" si="75">SUM(E12:E125)</f>
        <v>73667</v>
      </c>
      <c r="F127" s="60">
        <f t="shared" si="75"/>
        <v>115</v>
      </c>
      <c r="G127" s="60">
        <f t="shared" si="75"/>
        <v>1662368</v>
      </c>
      <c r="H127" s="60">
        <f t="shared" si="75"/>
        <v>1662368</v>
      </c>
      <c r="I127" s="60">
        <f t="shared" si="75"/>
        <v>12147.41</v>
      </c>
      <c r="J127" s="60"/>
      <c r="K127" s="60"/>
      <c r="L127" s="60"/>
      <c r="M127" s="60">
        <f t="shared" si="75"/>
        <v>1650220.59</v>
      </c>
      <c r="N127" s="60">
        <f t="shared" si="75"/>
        <v>90450.06</v>
      </c>
      <c r="O127" s="60">
        <f t="shared" si="75"/>
        <v>313354.66999999993</v>
      </c>
      <c r="P127" s="60">
        <f t="shared" si="75"/>
        <v>26315.87</v>
      </c>
      <c r="Q127" s="60">
        <f t="shared" si="75"/>
        <v>40636.720000000001</v>
      </c>
      <c r="R127" s="60">
        <f t="shared" si="75"/>
        <v>163863.27000000002</v>
      </c>
      <c r="S127" s="60">
        <f t="shared" si="75"/>
        <v>634620.59000000008</v>
      </c>
      <c r="T127" s="60">
        <f t="shared" si="75"/>
        <v>507798</v>
      </c>
      <c r="U127" s="60">
        <f t="shared" si="75"/>
        <v>507801.99999999994</v>
      </c>
      <c r="V127" s="60">
        <f t="shared" si="75"/>
        <v>0</v>
      </c>
      <c r="W127" s="60">
        <f t="shared" si="75"/>
        <v>0</v>
      </c>
      <c r="X127" s="60">
        <f t="shared" si="75"/>
        <v>613164.13</v>
      </c>
      <c r="Y127" s="60"/>
      <c r="Z127" s="60">
        <f t="shared" si="75"/>
        <v>199484.15999999997</v>
      </c>
      <c r="AA127" s="60">
        <f t="shared" si="75"/>
        <v>0</v>
      </c>
      <c r="AB127" s="60">
        <f t="shared" si="75"/>
        <v>5700</v>
      </c>
      <c r="AC127" s="60">
        <f t="shared" si="75"/>
        <v>40637.03</v>
      </c>
      <c r="AD127" s="60">
        <f t="shared" si="75"/>
        <v>11400</v>
      </c>
      <c r="AE127" s="420">
        <f>SUM(AE12:AE125)</f>
        <v>1015600.0000000005</v>
      </c>
      <c r="AF127" s="420">
        <f>SUM(AF12:AF125)</f>
        <v>507800.00000000023</v>
      </c>
      <c r="AG127" s="168"/>
      <c r="AH127" s="169" t="s">
        <v>69</v>
      </c>
      <c r="AI127" s="60"/>
      <c r="AJ127" s="60">
        <f>SUM(AJ12:AJ125)</f>
        <v>90450.06</v>
      </c>
      <c r="AK127" s="60">
        <f>SUM(AK12:AK125)</f>
        <v>149613.12</v>
      </c>
      <c r="AL127" s="60">
        <f t="shared" ref="AL127:BF127" si="76">SUM(AL12:AL125)</f>
        <v>10153.540000000001</v>
      </c>
      <c r="AM127" s="60">
        <f t="shared" si="76"/>
        <v>1100</v>
      </c>
      <c r="AN127" s="60">
        <f t="shared" si="76"/>
        <v>19268.88</v>
      </c>
      <c r="AO127" s="60">
        <f t="shared" si="76"/>
        <v>0</v>
      </c>
      <c r="AP127" s="60">
        <f t="shared" si="76"/>
        <v>0</v>
      </c>
      <c r="AQ127" s="60">
        <f t="shared" si="76"/>
        <v>106094.83999999998</v>
      </c>
      <c r="AR127" s="60">
        <f t="shared" si="76"/>
        <v>12616.66</v>
      </c>
      <c r="AS127" s="60">
        <f t="shared" si="76"/>
        <v>14507.629999999997</v>
      </c>
      <c r="AT127" s="60">
        <f t="shared" si="76"/>
        <v>313354.66999999993</v>
      </c>
      <c r="AU127" s="60">
        <f t="shared" si="76"/>
        <v>12000</v>
      </c>
      <c r="AV127" s="60">
        <f t="shared" si="76"/>
        <v>1500</v>
      </c>
      <c r="AW127" s="60">
        <f t="shared" si="76"/>
        <v>12815.87</v>
      </c>
      <c r="AX127" s="60">
        <f t="shared" si="76"/>
        <v>26315.87</v>
      </c>
      <c r="AY127" s="60">
        <f t="shared" si="76"/>
        <v>40636.720000000001</v>
      </c>
      <c r="AZ127" s="60">
        <f t="shared" si="76"/>
        <v>0</v>
      </c>
      <c r="BA127" s="60">
        <f t="shared" si="76"/>
        <v>106788.81000000001</v>
      </c>
      <c r="BB127" s="60">
        <f t="shared" si="76"/>
        <v>46073.48</v>
      </c>
      <c r="BC127" s="60">
        <f t="shared" si="76"/>
        <v>10512.980000000001</v>
      </c>
      <c r="BD127" s="60">
        <f t="shared" si="76"/>
        <v>488</v>
      </c>
      <c r="BE127" s="60">
        <f t="shared" si="76"/>
        <v>0</v>
      </c>
      <c r="BF127" s="60">
        <f t="shared" si="76"/>
        <v>163863.27000000002</v>
      </c>
      <c r="BG127" s="60">
        <f>SUM(BG12:BG125)</f>
        <v>634620.59000000008</v>
      </c>
    </row>
    <row r="128" spans="1:59" s="29" customFormat="1" ht="24.95" customHeight="1" thickBot="1" x14ac:dyDescent="0.4">
      <c r="A128" s="69"/>
      <c r="B128" s="70"/>
      <c r="C128" s="71"/>
      <c r="D128" s="65"/>
      <c r="E128" s="65"/>
      <c r="F128" s="65"/>
      <c r="G128" s="65"/>
      <c r="H128" s="65"/>
      <c r="I128" s="72"/>
      <c r="J128" s="65"/>
      <c r="K128" s="65"/>
      <c r="L128" s="65"/>
      <c r="M128" s="82"/>
      <c r="N128" s="73"/>
      <c r="O128" s="65"/>
      <c r="P128" s="65"/>
      <c r="Q128" s="65"/>
      <c r="R128" s="65"/>
      <c r="S128" s="74"/>
      <c r="T128" s="75"/>
      <c r="U128" s="76" t="s">
        <v>1</v>
      </c>
      <c r="V128" s="77"/>
      <c r="W128" s="77"/>
      <c r="X128" s="78"/>
      <c r="Y128" s="79"/>
      <c r="Z128" s="80"/>
      <c r="AA128" s="65"/>
      <c r="AB128" s="72"/>
      <c r="AC128" s="72"/>
      <c r="AD128" s="81"/>
      <c r="AE128" s="18"/>
      <c r="AF128" s="19"/>
      <c r="AG128" s="69"/>
      <c r="AH128" s="70"/>
      <c r="AI128" s="71"/>
      <c r="AJ128" s="73"/>
      <c r="AK128" s="65"/>
      <c r="AL128" s="82"/>
      <c r="AM128" s="82"/>
      <c r="AN128" s="82"/>
      <c r="AO128" s="82"/>
      <c r="AP128" s="82"/>
      <c r="AQ128" s="82"/>
      <c r="AR128" s="82"/>
      <c r="AS128" s="82"/>
      <c r="AT128" s="65"/>
      <c r="AU128" s="65"/>
      <c r="AV128" s="65"/>
      <c r="AW128" s="65"/>
      <c r="AX128" s="65"/>
      <c r="AY128" s="65"/>
      <c r="AZ128" s="65"/>
      <c r="BA128" s="65"/>
      <c r="BB128" s="82"/>
      <c r="BC128" s="82"/>
      <c r="BD128" s="65"/>
      <c r="BE128" s="65"/>
      <c r="BF128" s="65"/>
      <c r="BG128" s="83"/>
    </row>
    <row r="129" spans="1:59" s="94" customFormat="1" ht="24.95" customHeight="1" x14ac:dyDescent="0.35">
      <c r="A129" s="63"/>
      <c r="B129" s="357"/>
      <c r="C129" s="63"/>
      <c r="D129" s="66"/>
      <c r="E129" s="63"/>
      <c r="F129" s="66"/>
      <c r="G129" s="66"/>
      <c r="H129" s="63"/>
      <c r="I129" s="85"/>
      <c r="J129" s="66"/>
      <c r="K129" s="66"/>
      <c r="L129" s="66"/>
      <c r="M129" s="119"/>
      <c r="N129" s="86"/>
      <c r="O129" s="66"/>
      <c r="P129" s="66"/>
      <c r="Q129" s="66"/>
      <c r="R129" s="63"/>
      <c r="S129" s="87"/>
      <c r="T129" s="88"/>
      <c r="U129" s="88" t="s">
        <v>1</v>
      </c>
      <c r="V129" s="88"/>
      <c r="W129" s="88"/>
      <c r="X129" s="88"/>
      <c r="Y129" s="66"/>
      <c r="Z129" s="89" t="s">
        <v>1</v>
      </c>
      <c r="AA129" s="89"/>
      <c r="AB129" s="90" t="s">
        <v>1</v>
      </c>
      <c r="AC129" s="90"/>
      <c r="AD129" s="91"/>
      <c r="AE129" s="92"/>
      <c r="AF129" s="92"/>
      <c r="AG129" s="63"/>
      <c r="AH129" s="357"/>
      <c r="AI129" s="63"/>
      <c r="AJ129" s="86"/>
      <c r="AK129" s="66"/>
      <c r="AL129" s="93"/>
      <c r="AM129" s="93"/>
      <c r="AN129" s="93"/>
      <c r="AO129" s="93"/>
      <c r="AP129" s="93"/>
      <c r="AQ129" s="93"/>
      <c r="AR129" s="93"/>
      <c r="AS129" s="93"/>
      <c r="AT129" s="66"/>
      <c r="AU129" s="66"/>
      <c r="AV129" s="66"/>
      <c r="AW129" s="66"/>
      <c r="AX129" s="66"/>
      <c r="AY129" s="66"/>
      <c r="AZ129" s="66"/>
      <c r="BA129" s="66"/>
      <c r="BB129" s="119"/>
      <c r="BC129" s="119"/>
      <c r="BD129" s="66"/>
      <c r="BE129" s="66"/>
      <c r="BF129" s="63"/>
      <c r="BG129" s="87"/>
    </row>
    <row r="130" spans="1:59" s="94" customFormat="1" ht="24.95" customHeight="1" x14ac:dyDescent="0.35">
      <c r="A130" s="63"/>
      <c r="B130" s="426" t="s">
        <v>70</v>
      </c>
      <c r="C130" s="426"/>
      <c r="D130" s="426"/>
      <c r="E130" s="63"/>
      <c r="F130" s="63"/>
      <c r="G130" s="66"/>
      <c r="H130" s="427" t="s">
        <v>71</v>
      </c>
      <c r="I130" s="427"/>
      <c r="J130" s="427"/>
      <c r="K130" s="427"/>
      <c r="L130" s="427"/>
      <c r="M130" s="119"/>
      <c r="N130" s="63"/>
      <c r="O130" s="428" t="s">
        <v>72</v>
      </c>
      <c r="P130" s="428"/>
      <c r="Q130" s="428"/>
      <c r="R130" s="63"/>
      <c r="S130" s="63"/>
      <c r="T130" s="428" t="s">
        <v>73</v>
      </c>
      <c r="U130" s="428"/>
      <c r="V130" s="428"/>
      <c r="W130" s="428"/>
      <c r="X130" s="428"/>
      <c r="Y130" s="428"/>
      <c r="Z130" s="428"/>
      <c r="AA130" s="95"/>
      <c r="AB130" s="95"/>
      <c r="AC130" s="95"/>
      <c r="AD130" s="91"/>
      <c r="AE130" s="92"/>
      <c r="AF130" s="92"/>
      <c r="AG130" s="63"/>
      <c r="AH130" s="429" t="s">
        <v>70</v>
      </c>
      <c r="AI130" s="429"/>
      <c r="AJ130" s="95"/>
      <c r="AK130" s="95"/>
      <c r="AL130" s="63"/>
      <c r="AM130" s="63"/>
      <c r="AN130" s="93"/>
      <c r="AO130" s="97"/>
      <c r="AP130" s="97"/>
      <c r="AQ130" s="97"/>
      <c r="AR130" s="97"/>
      <c r="AS130" s="93"/>
      <c r="AT130" s="66"/>
      <c r="AU130" s="66"/>
      <c r="AV130" s="66"/>
      <c r="AW130" s="63"/>
      <c r="AX130" s="63"/>
      <c r="AY130" s="63"/>
      <c r="AZ130" s="66"/>
      <c r="BA130" s="66"/>
      <c r="BB130" s="119"/>
      <c r="BC130" s="164"/>
      <c r="BD130" s="95"/>
      <c r="BE130" s="95"/>
      <c r="BF130" s="95"/>
      <c r="BG130" s="95"/>
    </row>
    <row r="131" spans="1:59" s="94" customFormat="1" ht="24.95" customHeight="1" x14ac:dyDescent="0.35">
      <c r="A131" s="63"/>
      <c r="B131" s="357"/>
      <c r="C131" s="357"/>
      <c r="D131" s="357"/>
      <c r="E131" s="357"/>
      <c r="F131" s="66"/>
      <c r="G131" s="66"/>
      <c r="H131" s="63"/>
      <c r="I131" s="85"/>
      <c r="J131" s="357"/>
      <c r="K131" s="357"/>
      <c r="L131" s="357"/>
      <c r="M131" s="120"/>
      <c r="N131" s="357"/>
      <c r="O131" s="66"/>
      <c r="P131" s="66"/>
      <c r="Q131" s="357"/>
      <c r="R131" s="357"/>
      <c r="S131" s="357"/>
      <c r="T131" s="88"/>
      <c r="U131" s="88"/>
      <c r="V131" s="88"/>
      <c r="W131" s="88"/>
      <c r="X131" s="88"/>
      <c r="Y131" s="358"/>
      <c r="Z131" s="358"/>
      <c r="AA131" s="358"/>
      <c r="AB131" s="358"/>
      <c r="AC131" s="358"/>
      <c r="AD131" s="91"/>
      <c r="AE131" s="92"/>
      <c r="AF131" s="92"/>
      <c r="AG131" s="63"/>
      <c r="AH131" s="357"/>
      <c r="AI131" s="357"/>
      <c r="AJ131" s="86"/>
      <c r="AK131" s="66"/>
      <c r="AL131" s="93"/>
      <c r="AM131" s="93"/>
      <c r="AN131" s="93"/>
      <c r="AO131" s="93"/>
      <c r="AP131" s="93"/>
      <c r="AQ131" s="93"/>
      <c r="AR131" s="93"/>
      <c r="AS131" s="93"/>
      <c r="AT131" s="66"/>
      <c r="AU131" s="66"/>
      <c r="AV131" s="66"/>
      <c r="AW131" s="66"/>
      <c r="AY131" s="66"/>
      <c r="AZ131" s="66"/>
      <c r="BA131" s="66"/>
      <c r="BB131" s="119"/>
      <c r="BC131" s="119"/>
      <c r="BD131" s="66"/>
      <c r="BE131" s="66"/>
      <c r="BF131" s="63"/>
      <c r="BG131" s="87"/>
    </row>
    <row r="132" spans="1:59" s="94" customFormat="1" ht="24.95" customHeight="1" x14ac:dyDescent="0.35">
      <c r="A132" s="98"/>
      <c r="B132" s="357"/>
      <c r="C132" s="63"/>
      <c r="D132" s="66"/>
      <c r="E132" s="98"/>
      <c r="F132" s="98"/>
      <c r="G132" s="98"/>
      <c r="H132" s="98"/>
      <c r="I132" s="99"/>
      <c r="J132" s="98"/>
      <c r="K132" s="66"/>
      <c r="L132" s="66"/>
      <c r="M132" s="121"/>
      <c r="N132" s="100"/>
      <c r="O132" s="66"/>
      <c r="P132" s="66"/>
      <c r="Q132" s="66"/>
      <c r="R132" s="98"/>
      <c r="S132" s="63"/>
      <c r="T132" s="101"/>
      <c r="U132" s="102"/>
      <c r="V132" s="102"/>
      <c r="W132" s="102"/>
      <c r="X132" s="102"/>
      <c r="Y132" s="66"/>
      <c r="Z132" s="103"/>
      <c r="AA132" s="103"/>
      <c r="AB132" s="90"/>
      <c r="AC132" s="90"/>
      <c r="AD132" s="91"/>
      <c r="AE132" s="92"/>
      <c r="AF132" s="92"/>
      <c r="AG132" s="98"/>
      <c r="AH132" s="357"/>
      <c r="AI132" s="63"/>
      <c r="AJ132" s="100"/>
      <c r="AK132" s="66"/>
      <c r="AL132" s="93"/>
      <c r="AM132" s="93"/>
      <c r="AN132" s="93"/>
      <c r="AO132" s="104"/>
      <c r="AP132" s="104"/>
      <c r="AQ132" s="104"/>
      <c r="AR132" s="104"/>
      <c r="AS132" s="93"/>
      <c r="AT132" s="66"/>
      <c r="AU132" s="66"/>
      <c r="AV132" s="66"/>
      <c r="AW132" s="98"/>
      <c r="AX132" s="98"/>
      <c r="AY132" s="98"/>
      <c r="AZ132" s="66"/>
      <c r="BA132" s="66"/>
      <c r="BB132" s="119"/>
      <c r="BC132" s="119"/>
      <c r="BD132" s="66"/>
      <c r="BE132" s="66"/>
      <c r="BF132" s="98"/>
      <c r="BG132" s="63"/>
    </row>
    <row r="133" spans="1:59" s="94" customFormat="1" ht="24.95" customHeight="1" x14ac:dyDescent="0.35">
      <c r="A133" s="63"/>
      <c r="B133" s="431" t="s">
        <v>123</v>
      </c>
      <c r="C133" s="431"/>
      <c r="D133" s="431"/>
      <c r="E133" s="98"/>
      <c r="F133" s="98"/>
      <c r="G133" s="66"/>
      <c r="H133" s="431" t="s">
        <v>74</v>
      </c>
      <c r="I133" s="431"/>
      <c r="J133" s="431"/>
      <c r="K133" s="431"/>
      <c r="L133" s="431"/>
      <c r="M133" s="121"/>
      <c r="N133" s="98"/>
      <c r="O133" s="432" t="s">
        <v>75</v>
      </c>
      <c r="P133" s="432"/>
      <c r="Q133" s="432"/>
      <c r="R133" s="98"/>
      <c r="S133" s="98"/>
      <c r="T133" s="432" t="s">
        <v>76</v>
      </c>
      <c r="U133" s="432"/>
      <c r="V133" s="432"/>
      <c r="W133" s="432"/>
      <c r="X133" s="432"/>
      <c r="Y133" s="432"/>
      <c r="Z133" s="432"/>
      <c r="AA133" s="98"/>
      <c r="AB133" s="98"/>
      <c r="AC133" s="98"/>
      <c r="AD133" s="91"/>
      <c r="AE133" s="92"/>
      <c r="AF133" s="92"/>
      <c r="AG133" s="63"/>
      <c r="AH133" s="433" t="s">
        <v>123</v>
      </c>
      <c r="AI133" s="433"/>
      <c r="AJ133" s="105"/>
      <c r="AK133" s="105"/>
      <c r="AL133" s="93"/>
      <c r="AM133" s="93"/>
      <c r="AN133" s="93"/>
      <c r="AO133" s="104"/>
      <c r="AP133" s="104"/>
      <c r="AQ133" s="104"/>
      <c r="AR133" s="104"/>
      <c r="AS133" s="93"/>
      <c r="AT133" s="66"/>
      <c r="AU133" s="66"/>
      <c r="AV133" s="66"/>
      <c r="AW133" s="66"/>
      <c r="AX133" s="98"/>
      <c r="AY133" s="98"/>
      <c r="AZ133" s="66"/>
      <c r="BA133" s="66"/>
      <c r="BB133" s="119"/>
      <c r="BC133" s="121"/>
      <c r="BD133" s="98"/>
      <c r="BE133" s="98"/>
      <c r="BF133" s="98"/>
      <c r="BG133" s="98"/>
    </row>
    <row r="134" spans="1:59" s="94" customFormat="1" ht="24.95" customHeight="1" x14ac:dyDescent="0.35">
      <c r="B134" s="427" t="s">
        <v>124</v>
      </c>
      <c r="C134" s="427"/>
      <c r="D134" s="427"/>
      <c r="E134" s="63"/>
      <c r="F134" s="63"/>
      <c r="G134" s="66"/>
      <c r="H134" s="428" t="s">
        <v>125</v>
      </c>
      <c r="I134" s="428"/>
      <c r="J134" s="428"/>
      <c r="K134" s="428"/>
      <c r="L134" s="428"/>
      <c r="M134" s="119"/>
      <c r="N134" s="63"/>
      <c r="O134" s="428" t="s">
        <v>77</v>
      </c>
      <c r="P134" s="428"/>
      <c r="Q134" s="428"/>
      <c r="R134" s="63"/>
      <c r="S134" s="63"/>
      <c r="T134" s="428" t="s">
        <v>78</v>
      </c>
      <c r="U134" s="428"/>
      <c r="V134" s="428"/>
      <c r="W134" s="428"/>
      <c r="X134" s="428"/>
      <c r="Y134" s="428"/>
      <c r="Z134" s="428"/>
      <c r="AA134" s="63"/>
      <c r="AB134" s="63"/>
      <c r="AC134" s="63"/>
      <c r="AD134" s="91"/>
      <c r="AE134" s="92"/>
      <c r="AF134" s="92"/>
      <c r="AH134" s="430" t="s">
        <v>124</v>
      </c>
      <c r="AI134" s="430"/>
      <c r="AJ134" s="106"/>
      <c r="AK134" s="106"/>
      <c r="AL134" s="93"/>
      <c r="AM134" s="93"/>
      <c r="AN134" s="93"/>
      <c r="AO134" s="97"/>
      <c r="AP134" s="97"/>
      <c r="AQ134" s="97"/>
      <c r="AR134" s="97"/>
      <c r="AS134" s="93"/>
      <c r="AT134" s="107"/>
      <c r="AU134" s="108"/>
      <c r="AV134" s="108"/>
      <c r="AW134" s="63"/>
      <c r="AX134" s="63"/>
      <c r="AY134" s="63"/>
      <c r="AZ134" s="66"/>
      <c r="BA134" s="66"/>
      <c r="BB134" s="119"/>
      <c r="BC134" s="119"/>
      <c r="BD134" s="63"/>
      <c r="BE134" s="63"/>
      <c r="BF134" s="63"/>
      <c r="BG134" s="63"/>
    </row>
    <row r="135" spans="1:59" s="94" customFormat="1" ht="24.95" customHeight="1" x14ac:dyDescent="0.35">
      <c r="B135" s="109"/>
      <c r="C135" s="63"/>
      <c r="D135" s="66"/>
      <c r="E135" s="63"/>
      <c r="F135" s="66"/>
      <c r="G135" s="66"/>
      <c r="H135" s="63"/>
      <c r="J135" s="63"/>
      <c r="K135" s="66"/>
      <c r="L135" s="66"/>
      <c r="M135" s="119"/>
      <c r="N135" s="110"/>
      <c r="O135" s="107"/>
      <c r="P135" s="87"/>
      <c r="Q135" s="66"/>
      <c r="R135" s="63"/>
      <c r="S135" s="87"/>
      <c r="T135" s="88"/>
      <c r="U135" s="88"/>
      <c r="V135" s="88"/>
      <c r="W135" s="88"/>
      <c r="X135" s="88"/>
      <c r="Y135" s="66"/>
      <c r="Z135" s="103"/>
      <c r="AA135" s="103"/>
      <c r="AB135" s="90"/>
      <c r="AC135" s="90"/>
      <c r="AD135" s="91"/>
      <c r="AE135" s="92"/>
      <c r="AF135" s="92"/>
      <c r="AH135" s="109"/>
      <c r="AI135" s="63"/>
      <c r="AJ135" s="110"/>
      <c r="AK135" s="66"/>
      <c r="AL135" s="93"/>
      <c r="AM135" s="93"/>
      <c r="AN135" s="93"/>
      <c r="AO135" s="93"/>
      <c r="AP135" s="93"/>
      <c r="AQ135" s="93"/>
      <c r="AR135" s="93"/>
      <c r="AS135" s="93"/>
      <c r="AT135" s="107"/>
      <c r="AU135" s="108"/>
      <c r="AV135" s="108"/>
      <c r="AW135" s="108"/>
      <c r="AX135" s="87"/>
      <c r="AY135" s="66"/>
      <c r="AZ135" s="66"/>
      <c r="BA135" s="66"/>
      <c r="BB135" s="119"/>
      <c r="BC135" s="119"/>
      <c r="BD135" s="66"/>
      <c r="BE135" s="66"/>
      <c r="BF135" s="63"/>
      <c r="BG135" s="87"/>
    </row>
    <row r="136" spans="1:59" ht="24.95" customHeight="1" x14ac:dyDescent="0.35">
      <c r="D136" s="66"/>
      <c r="E136" s="421"/>
      <c r="F136" s="66"/>
      <c r="G136" s="66"/>
      <c r="H136" s="63"/>
      <c r="K136" s="66"/>
      <c r="L136" s="66"/>
      <c r="N136" s="110"/>
      <c r="O136" s="107" t="s">
        <v>1</v>
      </c>
      <c r="P136" s="87"/>
      <c r="Q136" s="66"/>
      <c r="R136" s="63" t="s">
        <v>1</v>
      </c>
      <c r="T136" s="88"/>
      <c r="U136" s="88"/>
      <c r="V136" s="88"/>
      <c r="W136" s="88"/>
      <c r="X136" s="88"/>
      <c r="Y136" s="66"/>
      <c r="Z136" s="103"/>
      <c r="AA136" s="103"/>
      <c r="AB136" s="90"/>
      <c r="AC136" s="90"/>
      <c r="AD136" s="91"/>
      <c r="AE136" s="92"/>
      <c r="AF136" s="92"/>
      <c r="AJ136" s="110"/>
      <c r="AK136" s="66"/>
      <c r="AL136" s="93"/>
      <c r="AM136" s="93"/>
      <c r="AN136" s="93"/>
      <c r="AO136" s="93"/>
      <c r="AP136" s="93"/>
      <c r="AQ136" s="93"/>
      <c r="AR136" s="93"/>
      <c r="AS136" s="93"/>
      <c r="AT136" s="107" t="s">
        <v>1</v>
      </c>
      <c r="AU136" s="108"/>
      <c r="AV136" s="108"/>
      <c r="AW136" s="108"/>
      <c r="AX136" s="87"/>
      <c r="AY136" s="66"/>
      <c r="AZ136" s="66"/>
      <c r="BA136" s="66"/>
      <c r="BD136" s="66"/>
      <c r="BE136" s="66"/>
      <c r="BF136" s="63" t="s">
        <v>1</v>
      </c>
    </row>
  </sheetData>
  <mergeCells count="77">
    <mergeCell ref="N4:R4"/>
    <mergeCell ref="AG4:BG4"/>
    <mergeCell ref="N1:R1"/>
    <mergeCell ref="AG1:BG1"/>
    <mergeCell ref="N2:R2"/>
    <mergeCell ref="AG2:BG2"/>
    <mergeCell ref="AG3:BG3"/>
    <mergeCell ref="N5:R5"/>
    <mergeCell ref="AG5:BG5"/>
    <mergeCell ref="A8:A10"/>
    <mergeCell ref="B8:B10"/>
    <mergeCell ref="C8:C10"/>
    <mergeCell ref="D8:D10"/>
    <mergeCell ref="E8:E10"/>
    <mergeCell ref="F8:F10"/>
    <mergeCell ref="H8:H10"/>
    <mergeCell ref="I8:I10"/>
    <mergeCell ref="U8:U10"/>
    <mergeCell ref="J8:J10"/>
    <mergeCell ref="K8:K10"/>
    <mergeCell ref="L8:L10"/>
    <mergeCell ref="AE8:AE10"/>
    <mergeCell ref="N8:N10"/>
    <mergeCell ref="O8:O10"/>
    <mergeCell ref="P8:P10"/>
    <mergeCell ref="Q8:Q10"/>
    <mergeCell ref="R8:R10"/>
    <mergeCell ref="S8:S10"/>
    <mergeCell ref="T8:T10"/>
    <mergeCell ref="AL8:AL10"/>
    <mergeCell ref="X8:X10"/>
    <mergeCell ref="Y8:Y10"/>
    <mergeCell ref="Z8:Z10"/>
    <mergeCell ref="AB8:AB10"/>
    <mergeCell ref="AC8:AC10"/>
    <mergeCell ref="AD8:AD10"/>
    <mergeCell ref="AG8:AG10"/>
    <mergeCell ref="AH8:AH10"/>
    <mergeCell ref="AI8:AI10"/>
    <mergeCell ref="AJ8:AJ10"/>
    <mergeCell ref="AK8:AK10"/>
    <mergeCell ref="AU8:AU10"/>
    <mergeCell ref="AV8:AV10"/>
    <mergeCell ref="AW8:AW10"/>
    <mergeCell ref="AX8:AX10"/>
    <mergeCell ref="AM8:AM10"/>
    <mergeCell ref="AN8:AN10"/>
    <mergeCell ref="AO8:AO10"/>
    <mergeCell ref="AP8:AP10"/>
    <mergeCell ref="AQ8:AQ10"/>
    <mergeCell ref="AR8:AR10"/>
    <mergeCell ref="BE8:BE10"/>
    <mergeCell ref="BF8:BF10"/>
    <mergeCell ref="BG8:BG10"/>
    <mergeCell ref="B130:D130"/>
    <mergeCell ref="H130:L130"/>
    <mergeCell ref="O130:Q130"/>
    <mergeCell ref="T130:Z130"/>
    <mergeCell ref="AH130:AI130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B134:D134"/>
    <mergeCell ref="H134:L134"/>
    <mergeCell ref="O134:Q134"/>
    <mergeCell ref="T134:Z134"/>
    <mergeCell ref="AH134:AI134"/>
    <mergeCell ref="B133:D133"/>
    <mergeCell ref="H133:L133"/>
    <mergeCell ref="O133:Q133"/>
    <mergeCell ref="T133:Z133"/>
    <mergeCell ref="AH133:AI133"/>
  </mergeCells>
  <printOptions horizontalCentered="1"/>
  <pageMargins left="0.15748031496062992" right="0.15748031496062992" top="0.27559055118110237" bottom="0.23622047244094491" header="0.23622047244094491" footer="0.23622047244094491"/>
  <pageSetup paperSize="258" scale="33" orientation="landscape" r:id="rId1"/>
  <rowBreaks count="1" manualBreakCount="1">
    <brk id="78" min="32" max="58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DECEMBER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2025-07-08T06:54:02Z</cp:lastPrinted>
  <dcterms:created xsi:type="dcterms:W3CDTF">2023-12-21T07:59:39Z</dcterms:created>
  <dcterms:modified xsi:type="dcterms:W3CDTF">2025-09-25T06:06:44Z</dcterms:modified>
</cp:coreProperties>
</file>