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7C328190-A110-4EA8-B356-6BE13C7149C8}" xr6:coauthVersionLast="36" xr6:coauthVersionMax="47" xr10:uidLastSave="{00000000-0000-0000-0000-000000000000}"/>
  <bookViews>
    <workbookView xWindow="0" yWindow="0" windowWidth="28800" windowHeight="12090" activeTab="1" xr2:uid="{00000000-000D-0000-FFFF-FFFF00000000}"/>
  </bookViews>
  <sheets>
    <sheet name="FEBRUARY" sheetId="13" r:id="rId1"/>
    <sheet name="JANUARY" sheetId="12" r:id="rId2"/>
  </sheets>
  <definedNames>
    <definedName name="_xlnm.Print_Area" localSheetId="0">FEBRUARY!$AE$1:$BC$27</definedName>
    <definedName name="_xlnm.Print_Area" localSheetId="1">JANUARY!$AD$1:$BB$27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AV14" i="13" s="1"/>
  <c r="AV19" i="13" s="1"/>
  <c r="BA19" i="13"/>
  <c r="AZ19" i="13"/>
  <c r="AY19" i="13"/>
  <c r="AX19" i="13"/>
  <c r="AW19" i="13"/>
  <c r="AT19" i="13"/>
  <c r="AS19" i="13"/>
  <c r="AQ19" i="13"/>
  <c r="AP19" i="13"/>
  <c r="AO19" i="13"/>
  <c r="AN19" i="13"/>
  <c r="AM19" i="13"/>
  <c r="AL19" i="13"/>
  <c r="AK19" i="13"/>
  <c r="AJ19" i="13"/>
  <c r="AB19" i="13"/>
  <c r="Z19" i="13"/>
  <c r="Y19" i="13"/>
  <c r="O19" i="13"/>
  <c r="F19" i="13"/>
  <c r="E19" i="13"/>
  <c r="D19" i="13"/>
  <c r="BB14" i="13"/>
  <c r="BB19" i="13" s="1"/>
  <c r="AU14" i="13"/>
  <c r="AU19" i="13" s="1"/>
  <c r="AH14" i="13"/>
  <c r="AH19" i="13" s="1"/>
  <c r="S14" i="13"/>
  <c r="S19" i="13" s="1"/>
  <c r="Q14" i="13"/>
  <c r="Q19" i="13" s="1"/>
  <c r="W11" i="13"/>
  <c r="AG14" i="12"/>
  <c r="AO19" i="12"/>
  <c r="AZ19" i="12"/>
  <c r="AY19" i="12"/>
  <c r="AX19" i="12"/>
  <c r="AW19" i="12"/>
  <c r="AV19" i="12"/>
  <c r="AT19" i="12"/>
  <c r="AS19" i="12"/>
  <c r="AR19" i="12"/>
  <c r="AP19" i="12"/>
  <c r="AN19" i="12"/>
  <c r="AM19" i="12"/>
  <c r="AL19" i="12"/>
  <c r="AK19" i="12"/>
  <c r="AJ19" i="12"/>
  <c r="AI19" i="12"/>
  <c r="AA19" i="12"/>
  <c r="Y19" i="12"/>
  <c r="X19" i="12"/>
  <c r="N19" i="12"/>
  <c r="F19" i="12"/>
  <c r="E19" i="12"/>
  <c r="D19" i="12"/>
  <c r="BA14" i="12"/>
  <c r="BA19" i="12" s="1"/>
  <c r="AT14" i="12"/>
  <c r="AG19" i="12"/>
  <c r="Z14" i="12"/>
  <c r="Z19" i="12" s="1"/>
  <c r="R14" i="12"/>
  <c r="R19" i="12" s="1"/>
  <c r="Q14" i="12"/>
  <c r="Q19" i="12" s="1"/>
  <c r="P14" i="12"/>
  <c r="P19" i="12" s="1"/>
  <c r="G14" i="12"/>
  <c r="AU14" i="12" s="1"/>
  <c r="AU19" i="12" s="1"/>
  <c r="V11" i="12"/>
  <c r="R14" i="13" l="1"/>
  <c r="R19" i="13" s="1"/>
  <c r="AA14" i="13"/>
  <c r="AA19" i="13" s="1"/>
  <c r="AI14" i="13"/>
  <c r="I14" i="13"/>
  <c r="H19" i="13"/>
  <c r="X14" i="13"/>
  <c r="X19" i="13" s="1"/>
  <c r="AH14" i="12"/>
  <c r="H14" i="12"/>
  <c r="G19" i="12"/>
  <c r="W14" i="12"/>
  <c r="W19" i="12" s="1"/>
  <c r="I19" i="13" l="1"/>
  <c r="J14" i="13"/>
  <c r="J19" i="13" s="1"/>
  <c r="P14" i="13"/>
  <c r="AR14" i="13"/>
  <c r="AI19" i="13"/>
  <c r="H19" i="12"/>
  <c r="I14" i="12"/>
  <c r="I19" i="12" s="1"/>
  <c r="O14" i="12"/>
  <c r="AQ14" i="12"/>
  <c r="AH19" i="12"/>
  <c r="AR19" i="13" l="1"/>
  <c r="BC14" i="13"/>
  <c r="BC19" i="13" s="1"/>
  <c r="T14" i="13"/>
  <c r="T19" i="13" s="1"/>
  <c r="P19" i="13"/>
  <c r="N14" i="13"/>
  <c r="S14" i="12"/>
  <c r="S19" i="12" s="1"/>
  <c r="O19" i="12"/>
  <c r="M14" i="12"/>
  <c r="AQ19" i="12"/>
  <c r="BB14" i="12"/>
  <c r="BB19" i="12" s="1"/>
  <c r="AD14" i="13" l="1"/>
  <c r="AC14" i="13"/>
  <c r="N19" i="13"/>
  <c r="M19" i="12"/>
  <c r="AC14" i="12"/>
  <c r="AB14" i="12"/>
  <c r="AC19" i="13" l="1"/>
  <c r="AD19" i="13"/>
  <c r="U14" i="13"/>
  <c r="U19" i="13" s="1"/>
  <c r="AB19" i="12"/>
  <c r="AC19" i="12"/>
  <c r="T14" i="12"/>
  <c r="T19" i="12" s="1"/>
  <c r="V14" i="13" l="1"/>
  <c r="V19" i="13" s="1"/>
  <c r="U14" i="12"/>
  <c r="U19" i="12" s="1"/>
</calcChain>
</file>

<file path=xl/sharedStrings.xml><?xml version="1.0" encoding="utf-8"?>
<sst xmlns="http://schemas.openxmlformats.org/spreadsheetml/2006/main" count="212" uniqueCount="72">
  <si>
    <t>REPUBLIC OF THE PHILIPPINES</t>
  </si>
  <si>
    <t xml:space="preserve"> </t>
  </si>
  <si>
    <t>ADVANCED EDUCATION</t>
  </si>
  <si>
    <t xml:space="preserve"> GSIS </t>
  </si>
  <si>
    <t>PAGIBIG</t>
  </si>
  <si>
    <t>PAY</t>
  </si>
  <si>
    <t>RT. INS.</t>
  </si>
  <si>
    <t>EC</t>
  </si>
  <si>
    <t>NO.</t>
  </si>
  <si>
    <t xml:space="preserve">NAME      </t>
  </si>
  <si>
    <t>POSITION</t>
  </si>
  <si>
    <t>INCREMENT</t>
  </si>
  <si>
    <t>ABS.</t>
  </si>
  <si>
    <t>D</t>
  </si>
  <si>
    <t>H</t>
  </si>
  <si>
    <t>M</t>
  </si>
  <si>
    <t xml:space="preserve"> ARREARS </t>
  </si>
  <si>
    <t>FEU</t>
  </si>
  <si>
    <t>1ST</t>
  </si>
  <si>
    <t>2ND</t>
  </si>
  <si>
    <t>ASSO. PROF. V</t>
  </si>
  <si>
    <t>-</t>
  </si>
  <si>
    <t>SORIANO, ELIZABETH E.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</si>
  <si>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</si>
  <si>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</si>
  <si>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</si>
  <si>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</si>
  <si>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</si>
  <si>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</si>
  <si>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</si>
  <si>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</si>
  <si>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</si>
  <si>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MPL</t>
  </si>
  <si>
    <t>RATE NBC 188</t>
  </si>
  <si>
    <t>GROSS SALARY</t>
  </si>
  <si>
    <t>NET SALARY</t>
  </si>
  <si>
    <t>WITHHOLDING TAX</t>
  </si>
  <si>
    <t>TOTAL GSIS DEDS.</t>
  </si>
  <si>
    <t>TOTAL PAGIBIG DEDS.</t>
  </si>
  <si>
    <t>PHILHEALTH</t>
  </si>
  <si>
    <t>TOTAL OTHER DEDS.</t>
  </si>
  <si>
    <t>TOTAL DEDUCTIONS</t>
  </si>
  <si>
    <t>PERSONAL LIFE/RET. INS.</t>
  </si>
  <si>
    <t>GSIS SALARY LOAN</t>
  </si>
  <si>
    <t>GSIS HOUSING LOAN</t>
  </si>
  <si>
    <t>NHMC HOUSING LOAN</t>
  </si>
  <si>
    <t>GSIS OPT. INS.</t>
  </si>
  <si>
    <t>PAGIBIG FUND CONT.</t>
  </si>
  <si>
    <t>MULTI PURP. LOAN</t>
  </si>
  <si>
    <t>LANDBANK SALARY LOAN</t>
  </si>
  <si>
    <t>MTSLA SALARY LOAN</t>
  </si>
  <si>
    <t>TOTAL DEDS.</t>
  </si>
  <si>
    <t>STATE UNIVERSITITES AND COLLEGES</t>
  </si>
  <si>
    <t>PAYROLL REGISTER FOR REGULAR EMPLOYEES</t>
  </si>
  <si>
    <t>Chief, HRMS</t>
  </si>
  <si>
    <t>Director, FMS</t>
  </si>
  <si>
    <t>STATE UNIVERSITIES AND COLLEGES</t>
  </si>
  <si>
    <t>LIST OF REMITTANCES</t>
  </si>
  <si>
    <t>ADVANCE EDUCATION</t>
  </si>
  <si>
    <t>EARIST CREDIT COOP.</t>
  </si>
  <si>
    <t>CASH ADVANCE</t>
  </si>
  <si>
    <t>NBC594</t>
  </si>
  <si>
    <t>Staff, HRMS</t>
  </si>
  <si>
    <t>MARJORIE E. ONDRA</t>
  </si>
  <si>
    <t>MPL LITE</t>
  </si>
  <si>
    <t>JANUARY 1 - 31, 2025</t>
  </si>
  <si>
    <t>FOR THE MONTH OF JANUARY 2025</t>
  </si>
  <si>
    <t>FEBRUARY 1 - 28, 2025</t>
  </si>
  <si>
    <t>FOR THE MONTH OF FEBRUARY 2025</t>
  </si>
  <si>
    <t>PHIL.</t>
  </si>
  <si>
    <t>HEALTH</t>
  </si>
  <si>
    <t>EMERGENCY LOAN (ELA)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</si>
</sst>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26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name val="Arial Narrow"/>
      <family val="2"/>
    </font>
    <font>
      <b/>
      <sz val="16"/>
      <color theme="1"/>
      <name val="Arial Narrow"/>
      <family val="2"/>
    </font>
    <font>
      <b/>
      <sz val="16"/>
      <name val="Arial Narrow"/>
      <family val="2"/>
    </font>
    <font>
      <b/>
      <sz val="18"/>
      <color rgb="FFFF0000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20"/>
      <name val="Arial Narrow"/>
      <family val="2"/>
    </font>
    <font>
      <b/>
      <sz val="16"/>
      <color rgb="FFFF0000"/>
      <name val="Arial Narrow"/>
      <family val="2"/>
    </font>
    <font>
      <b/>
      <sz val="12"/>
      <color rgb="FFFF0000"/>
      <name val="Arial Narrow"/>
      <family val="2"/>
    </font>
    <font>
      <sz val="2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rgb="FFFF0000"/>
      <name val="Arial Narrow"/>
      <family val="2"/>
    </font>
    <font>
      <b/>
      <sz val="20"/>
      <color rgb="FFFF0000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2" fillId="0" borderId="0" xfId="0" applyFont="1"/>
    <xf numFmtId="165" fontId="1" fillId="0" borderId="0" xfId="1" applyFont="1" applyBorder="1"/>
    <xf numFmtId="165" fontId="2" fillId="0" borderId="0" xfId="1" applyFont="1" applyBorder="1"/>
    <xf numFmtId="165" fontId="3" fillId="0" borderId="0" xfId="0" applyNumberFormat="1" applyFont="1"/>
    <xf numFmtId="165" fontId="4" fillId="0" borderId="0" xfId="1" applyFont="1" applyBorder="1"/>
    <xf numFmtId="165" fontId="1" fillId="0" borderId="0" xfId="0" applyNumberFormat="1" applyFont="1"/>
    <xf numFmtId="2" fontId="2" fillId="0" borderId="0" xfId="0" applyNumberFormat="1" applyFont="1"/>
    <xf numFmtId="165" fontId="3" fillId="0" borderId="0" xfId="1" applyFont="1" applyBorder="1"/>
    <xf numFmtId="164" fontId="4" fillId="0" borderId="0" xfId="1" applyNumberFormat="1" applyFont="1" applyBorder="1"/>
    <xf numFmtId="165" fontId="2" fillId="0" borderId="0" xfId="0" applyNumberFormat="1" applyFont="1"/>
    <xf numFmtId="165" fontId="4" fillId="0" borderId="0" xfId="0" applyNumberFormat="1" applyFont="1"/>
    <xf numFmtId="0" fontId="7" fillId="0" borderId="0" xfId="0" applyFont="1"/>
    <xf numFmtId="165" fontId="4" fillId="0" borderId="0" xfId="0" quotePrefix="1" applyNumberFormat="1" applyFont="1" applyAlignment="1">
      <alignment horizontal="left"/>
    </xf>
    <xf numFmtId="165" fontId="5" fillId="0" borderId="0" xfId="0" applyNumberFormat="1" applyFont="1"/>
    <xf numFmtId="165" fontId="7" fillId="0" borderId="0" xfId="0" applyNumberFormat="1" applyFont="1"/>
    <xf numFmtId="165" fontId="9" fillId="0" borderId="0" xfId="0" applyNumberFormat="1" applyFont="1"/>
    <xf numFmtId="0" fontId="1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20" fillId="2" borderId="49" xfId="0" applyFont="1" applyFill="1" applyBorder="1"/>
    <xf numFmtId="0" fontId="20" fillId="2" borderId="7" xfId="0" applyFont="1" applyFill="1" applyBorder="1" applyAlignment="1">
      <alignment shrinkToFit="1"/>
    </xf>
    <xf numFmtId="0" fontId="20" fillId="2" borderId="8" xfId="0" applyFont="1" applyFill="1" applyBorder="1"/>
    <xf numFmtId="165" fontId="20" fillId="2" borderId="8" xfId="1" applyFont="1" applyFill="1" applyBorder="1"/>
    <xf numFmtId="165" fontId="21" fillId="2" borderId="8" xfId="1" applyFont="1" applyFill="1" applyBorder="1"/>
    <xf numFmtId="165" fontId="22" fillId="2" borderId="8" xfId="0" applyNumberFormat="1" applyFont="1" applyFill="1" applyBorder="1"/>
    <xf numFmtId="165" fontId="20" fillId="2" borderId="8" xfId="0" applyNumberFormat="1" applyFont="1" applyFill="1" applyBorder="1"/>
    <xf numFmtId="165" fontId="20" fillId="2" borderId="18" xfId="1" applyFont="1" applyFill="1" applyBorder="1"/>
    <xf numFmtId="0" fontId="20" fillId="2" borderId="44" xfId="0" applyFont="1" applyFill="1" applyBorder="1"/>
    <xf numFmtId="165" fontId="20" fillId="2" borderId="7" xfId="1" applyFont="1" applyFill="1" applyBorder="1"/>
    <xf numFmtId="164" fontId="20" fillId="2" borderId="8" xfId="1" applyNumberFormat="1" applyFont="1" applyFill="1" applyBorder="1"/>
    <xf numFmtId="164" fontId="20" fillId="2" borderId="18" xfId="1" applyNumberFormat="1" applyFont="1" applyFill="1" applyBorder="1"/>
    <xf numFmtId="165" fontId="20" fillId="2" borderId="7" xfId="0" applyNumberFormat="1" applyFont="1" applyFill="1" applyBorder="1"/>
    <xf numFmtId="165" fontId="20" fillId="2" borderId="9" xfId="0" applyNumberFormat="1" applyFont="1" applyFill="1" applyBorder="1"/>
    <xf numFmtId="165" fontId="21" fillId="2" borderId="4" xfId="1" applyFont="1" applyFill="1" applyBorder="1"/>
    <xf numFmtId="2" fontId="21" fillId="2" borderId="8" xfId="0" applyNumberFormat="1" applyFont="1" applyFill="1" applyBorder="1"/>
    <xf numFmtId="165" fontId="20" fillId="2" borderId="18" xfId="0" applyNumberFormat="1" applyFont="1" applyFill="1" applyBorder="1"/>
    <xf numFmtId="0" fontId="20" fillId="2" borderId="0" xfId="0" applyFont="1" applyFill="1"/>
    <xf numFmtId="0" fontId="20" fillId="2" borderId="22" xfId="0" applyFont="1" applyFill="1" applyBorder="1"/>
    <xf numFmtId="0" fontId="20" fillId="2" borderId="7" xfId="0" applyFont="1" applyFill="1" applyBorder="1"/>
    <xf numFmtId="0" fontId="21" fillId="2" borderId="8" xfId="0" applyFont="1" applyFill="1" applyBorder="1"/>
    <xf numFmtId="0" fontId="20" fillId="2" borderId="18" xfId="0" applyFont="1" applyFill="1" applyBorder="1"/>
    <xf numFmtId="0" fontId="20" fillId="2" borderId="45" xfId="0" applyFont="1" applyFill="1" applyBorder="1"/>
    <xf numFmtId="0" fontId="23" fillId="2" borderId="7" xfId="0" applyFont="1" applyFill="1" applyBorder="1"/>
    <xf numFmtId="0" fontId="23" fillId="2" borderId="9" xfId="0" applyFont="1" applyFill="1" applyBorder="1"/>
    <xf numFmtId="0" fontId="20" fillId="2" borderId="23" xfId="0" applyFont="1" applyFill="1" applyBorder="1"/>
    <xf numFmtId="0" fontId="17" fillId="2" borderId="2" xfId="0" applyFont="1" applyFill="1" applyBorder="1" applyAlignment="1">
      <alignment shrinkToFit="1"/>
    </xf>
    <xf numFmtId="0" fontId="20" fillId="2" borderId="3" xfId="0" applyFont="1" applyFill="1" applyBorder="1" applyAlignment="1">
      <alignment shrinkToFit="1"/>
    </xf>
    <xf numFmtId="165" fontId="20" fillId="2" borderId="3" xfId="1" applyFont="1" applyFill="1" applyBorder="1"/>
    <xf numFmtId="165" fontId="21" fillId="2" borderId="3" xfId="1" applyFont="1" applyFill="1" applyBorder="1"/>
    <xf numFmtId="165" fontId="21" fillId="2" borderId="3" xfId="0" applyNumberFormat="1" applyFont="1" applyFill="1" applyBorder="1"/>
    <xf numFmtId="165" fontId="23" fillId="2" borderId="3" xfId="1" applyFont="1" applyFill="1" applyBorder="1"/>
    <xf numFmtId="0" fontId="20" fillId="2" borderId="3" xfId="0" applyFont="1" applyFill="1" applyBorder="1"/>
    <xf numFmtId="165" fontId="20" fillId="2" borderId="3" xfId="0" applyNumberFormat="1" applyFont="1" applyFill="1" applyBorder="1"/>
    <xf numFmtId="165" fontId="17" fillId="2" borderId="3" xfId="1" applyFont="1" applyFill="1" applyBorder="1"/>
    <xf numFmtId="165" fontId="17" fillId="2" borderId="34" xfId="1" applyFont="1" applyFill="1" applyBorder="1"/>
    <xf numFmtId="0" fontId="20" fillId="2" borderId="46" xfId="0" applyFont="1" applyFill="1" applyBorder="1"/>
    <xf numFmtId="165" fontId="20" fillId="2" borderId="2" xfId="1" applyFont="1" applyFill="1" applyBorder="1"/>
    <xf numFmtId="2" fontId="21" fillId="2" borderId="3" xfId="0" applyNumberFormat="1" applyFont="1" applyFill="1" applyBorder="1"/>
    <xf numFmtId="2" fontId="21" fillId="2" borderId="34" xfId="0" applyNumberFormat="1" applyFont="1" applyFill="1" applyBorder="1"/>
    <xf numFmtId="165" fontId="23" fillId="2" borderId="2" xfId="0" applyNumberFormat="1" applyFont="1" applyFill="1" applyBorder="1"/>
    <xf numFmtId="165" fontId="23" fillId="2" borderId="5" xfId="0" applyNumberFormat="1" applyFont="1" applyFill="1" applyBorder="1"/>
    <xf numFmtId="165" fontId="21" fillId="2" borderId="3" xfId="1" applyFont="1" applyFill="1" applyBorder="1" applyAlignment="1">
      <alignment horizontal="center"/>
    </xf>
    <xf numFmtId="165" fontId="20" fillId="2" borderId="34" xfId="0" applyNumberFormat="1" applyFont="1" applyFill="1" applyBorder="1"/>
    <xf numFmtId="0" fontId="20" fillId="2" borderId="43" xfId="0" applyFont="1" applyFill="1" applyBorder="1" applyAlignment="1">
      <alignment shrinkToFit="1"/>
    </xf>
    <xf numFmtId="0" fontId="20" fillId="2" borderId="15" xfId="0" applyFont="1" applyFill="1" applyBorder="1" applyAlignment="1">
      <alignment shrinkToFit="1"/>
    </xf>
    <xf numFmtId="165" fontId="20" fillId="2" borderId="15" xfId="1" applyFont="1" applyFill="1" applyBorder="1"/>
    <xf numFmtId="165" fontId="21" fillId="2" borderId="15" xfId="1" applyFont="1" applyFill="1" applyBorder="1"/>
    <xf numFmtId="165" fontId="21" fillId="2" borderId="15" xfId="0" applyNumberFormat="1" applyFont="1" applyFill="1" applyBorder="1"/>
    <xf numFmtId="165" fontId="23" fillId="2" borderId="8" xfId="1" applyFont="1" applyFill="1" applyBorder="1"/>
    <xf numFmtId="0" fontId="20" fillId="2" borderId="15" xfId="0" applyFont="1" applyFill="1" applyBorder="1"/>
    <xf numFmtId="165" fontId="20" fillId="2" borderId="15" xfId="0" applyNumberFormat="1" applyFont="1" applyFill="1" applyBorder="1"/>
    <xf numFmtId="165" fontId="20" fillId="2" borderId="35" xfId="1" applyFont="1" applyFill="1" applyBorder="1"/>
    <xf numFmtId="0" fontId="20" fillId="2" borderId="47" xfId="0" applyFont="1" applyFill="1" applyBorder="1"/>
    <xf numFmtId="165" fontId="20" fillId="2" borderId="43" xfId="1" applyFont="1" applyFill="1" applyBorder="1"/>
    <xf numFmtId="164" fontId="20" fillId="2" borderId="15" xfId="1" applyNumberFormat="1" applyFont="1" applyFill="1" applyBorder="1"/>
    <xf numFmtId="164" fontId="20" fillId="2" borderId="35" xfId="1" applyNumberFormat="1" applyFont="1" applyFill="1" applyBorder="1"/>
    <xf numFmtId="165" fontId="23" fillId="2" borderId="7" xfId="0" applyNumberFormat="1" applyFont="1" applyFill="1" applyBorder="1"/>
    <xf numFmtId="165" fontId="23" fillId="2" borderId="9" xfId="0" applyNumberFormat="1" applyFont="1" applyFill="1" applyBorder="1"/>
    <xf numFmtId="165" fontId="23" fillId="2" borderId="15" xfId="1" applyFont="1" applyFill="1" applyBorder="1"/>
    <xf numFmtId="2" fontId="21" fillId="2" borderId="15" xfId="0" applyNumberFormat="1" applyFont="1" applyFill="1" applyBorder="1"/>
    <xf numFmtId="165" fontId="25" fillId="2" borderId="15" xfId="1" applyFont="1" applyFill="1" applyBorder="1"/>
    <xf numFmtId="165" fontId="20" fillId="2" borderId="35" xfId="0" applyNumberFormat="1" applyFont="1" applyFill="1" applyBorder="1"/>
    <xf numFmtId="0" fontId="20" fillId="2" borderId="24" xfId="0" applyFont="1" applyFill="1" applyBorder="1"/>
    <xf numFmtId="0" fontId="20" fillId="2" borderId="39" xfId="0" applyFont="1" applyFill="1" applyBorder="1"/>
    <xf numFmtId="0" fontId="20" fillId="2" borderId="16" xfId="0" applyFont="1" applyFill="1" applyBorder="1"/>
    <xf numFmtId="0" fontId="20" fillId="2" borderId="4" xfId="0" applyFont="1" applyFill="1" applyBorder="1"/>
    <xf numFmtId="0" fontId="21" fillId="2" borderId="4" xfId="0" applyFont="1" applyFill="1" applyBorder="1"/>
    <xf numFmtId="165" fontId="20" fillId="2" borderId="4" xfId="1" applyFont="1" applyFill="1" applyBorder="1"/>
    <xf numFmtId="165" fontId="20" fillId="2" borderId="4" xfId="0" applyNumberFormat="1" applyFont="1" applyFill="1" applyBorder="1"/>
    <xf numFmtId="0" fontId="22" fillId="2" borderId="4" xfId="0" applyFont="1" applyFill="1" applyBorder="1"/>
    <xf numFmtId="0" fontId="17" fillId="2" borderId="4" xfId="0" applyFont="1" applyFill="1" applyBorder="1"/>
    <xf numFmtId="0" fontId="20" fillId="2" borderId="17" xfId="0" applyFont="1" applyFill="1" applyBorder="1"/>
    <xf numFmtId="0" fontId="20" fillId="2" borderId="37" xfId="0" applyFont="1" applyFill="1" applyBorder="1"/>
    <xf numFmtId="164" fontId="20" fillId="2" borderId="4" xfId="0" applyNumberFormat="1" applyFont="1" applyFill="1" applyBorder="1"/>
    <xf numFmtId="164" fontId="20" fillId="2" borderId="17" xfId="0" applyNumberFormat="1" applyFont="1" applyFill="1" applyBorder="1"/>
    <xf numFmtId="0" fontId="22" fillId="2" borderId="36" xfId="0" applyFont="1" applyFill="1" applyBorder="1"/>
    <xf numFmtId="0" fontId="22" fillId="2" borderId="6" xfId="0" applyFont="1" applyFill="1" applyBorder="1" applyAlignment="1">
      <alignment horizontal="center"/>
    </xf>
    <xf numFmtId="0" fontId="22" fillId="2" borderId="8" xfId="0" applyFont="1" applyFill="1" applyBorder="1"/>
    <xf numFmtId="165" fontId="22" fillId="2" borderId="18" xfId="0" applyNumberFormat="1" applyFont="1" applyFill="1" applyBorder="1"/>
    <xf numFmtId="165" fontId="22" fillId="2" borderId="45" xfId="0" applyNumberFormat="1" applyFont="1" applyFill="1" applyBorder="1"/>
    <xf numFmtId="165" fontId="22" fillId="2" borderId="7" xfId="0" applyNumberFormat="1" applyFont="1" applyFill="1" applyBorder="1"/>
    <xf numFmtId="165" fontId="22" fillId="2" borderId="8" xfId="1" applyFont="1" applyFill="1" applyBorder="1"/>
    <xf numFmtId="165" fontId="24" fillId="2" borderId="7" xfId="0" applyNumberFormat="1" applyFont="1" applyFill="1" applyBorder="1"/>
    <xf numFmtId="165" fontId="24" fillId="2" borderId="9" xfId="0" applyNumberFormat="1" applyFont="1" applyFill="1" applyBorder="1"/>
    <xf numFmtId="0" fontId="22" fillId="2" borderId="22" xfId="0" applyFont="1" applyFill="1" applyBorder="1"/>
    <xf numFmtId="0" fontId="22" fillId="2" borderId="7" xfId="0" applyFont="1" applyFill="1" applyBorder="1" applyAlignment="1">
      <alignment horizontal="center"/>
    </xf>
    <xf numFmtId="0" fontId="22" fillId="2" borderId="0" xfId="0" applyFont="1" applyFill="1"/>
    <xf numFmtId="0" fontId="20" fillId="2" borderId="38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/>
    <xf numFmtId="165" fontId="20" fillId="2" borderId="12" xfId="0" applyNumberFormat="1" applyFont="1" applyFill="1" applyBorder="1"/>
    <xf numFmtId="165" fontId="21" fillId="2" borderId="12" xfId="0" applyNumberFormat="1" applyFont="1" applyFill="1" applyBorder="1"/>
    <xf numFmtId="165" fontId="20" fillId="2" borderId="19" xfId="0" applyNumberFormat="1" applyFont="1" applyFill="1" applyBorder="1"/>
    <xf numFmtId="165" fontId="20" fillId="2" borderId="48" xfId="0" applyNumberFormat="1" applyFont="1" applyFill="1" applyBorder="1"/>
    <xf numFmtId="165" fontId="20" fillId="2" borderId="11" xfId="0" applyNumberFormat="1" applyFont="1" applyFill="1" applyBorder="1"/>
    <xf numFmtId="165" fontId="20" fillId="2" borderId="14" xfId="0" applyNumberFormat="1" applyFont="1" applyFill="1" applyBorder="1"/>
    <xf numFmtId="0" fontId="20" fillId="2" borderId="11" xfId="0" applyFont="1" applyFill="1" applyBorder="1" applyAlignment="1">
      <alignment horizontal="center"/>
    </xf>
    <xf numFmtId="165" fontId="20" fillId="2" borderId="0" xfId="1" applyFont="1" applyFill="1" applyBorder="1"/>
    <xf numFmtId="165" fontId="21" fillId="3" borderId="3" xfId="1" applyFont="1" applyFill="1" applyBorder="1"/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1" fillId="2" borderId="20" xfId="0" quotePrefix="1" applyFont="1" applyFill="1" applyBorder="1" applyAlignment="1">
      <alignment horizontal="center" vertical="center" wrapText="1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7" fillId="2" borderId="20" xfId="0" quotePrefix="1" applyFont="1" applyFill="1" applyBorder="1" applyAlignment="1">
      <alignment horizontal="center" vertical="center" wrapText="1"/>
    </xf>
    <xf numFmtId="0" fontId="7" fillId="2" borderId="21" xfId="0" quotePrefix="1" applyFont="1" applyFill="1" applyBorder="1" applyAlignment="1">
      <alignment horizontal="center" vertical="center" wrapText="1"/>
    </xf>
    <xf numFmtId="0" fontId="7" fillId="2" borderId="13" xfId="0" quotePrefix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9" fillId="2" borderId="20" xfId="0" quotePrefix="1" applyFont="1" applyFill="1" applyBorder="1" applyAlignment="1">
      <alignment horizontal="center" vertical="center" wrapText="1"/>
    </xf>
    <xf numFmtId="0" fontId="19" fillId="2" borderId="21" xfId="0" quotePrefix="1" applyFont="1" applyFill="1" applyBorder="1" applyAlignment="1">
      <alignment horizontal="center" vertical="center" wrapText="1"/>
    </xf>
    <xf numFmtId="0" fontId="19" fillId="2" borderId="13" xfId="0" quotePrefix="1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8" fillId="2" borderId="20" xfId="0" quotePrefix="1" applyFont="1" applyFill="1" applyBorder="1" applyAlignment="1">
      <alignment horizontal="center" vertical="center" wrapText="1"/>
    </xf>
    <xf numFmtId="0" fontId="18" fillId="2" borderId="21" xfId="0" quotePrefix="1" applyFont="1" applyFill="1" applyBorder="1" applyAlignment="1">
      <alignment horizontal="center" vertical="center" wrapText="1"/>
    </xf>
    <xf numFmtId="0" fontId="18" fillId="2" borderId="13" xfId="0" quotePrefix="1" applyFont="1" applyFill="1" applyBorder="1" applyAlignment="1">
      <alignment horizontal="center" vertical="center" wrapText="1"/>
    </xf>
    <xf numFmtId="0" fontId="18" fillId="2" borderId="20" xfId="0" quotePrefix="1" applyFont="1" applyFill="1" applyBorder="1" applyAlignment="1">
      <alignment horizontal="center" wrapText="1"/>
    </xf>
    <xf numFmtId="0" fontId="18" fillId="2" borderId="21" xfId="0" quotePrefix="1" applyFont="1" applyFill="1" applyBorder="1" applyAlignment="1">
      <alignment horizontal="center" wrapText="1"/>
    </xf>
    <xf numFmtId="0" fontId="18" fillId="2" borderId="13" xfId="0" quotePrefix="1" applyFont="1" applyFill="1" applyBorder="1" applyAlignment="1">
      <alignment horizont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7" fillId="2" borderId="5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center" vertical="center" wrapText="1"/>
    </xf>
    <xf numFmtId="0" fontId="5" fillId="2" borderId="20" xfId="0" quotePrefix="1" applyFont="1" applyFill="1" applyBorder="1" applyAlignment="1">
      <alignment horizontal="center" vertical="center" wrapText="1"/>
    </xf>
    <xf numFmtId="0" fontId="5" fillId="2" borderId="21" xfId="0" quotePrefix="1" applyFont="1" applyFill="1" applyBorder="1" applyAlignment="1">
      <alignment horizontal="center" vertical="center" wrapText="1"/>
    </xf>
    <xf numFmtId="0" fontId="5" fillId="2" borderId="13" xfId="0" quotePrefix="1" applyFont="1" applyFill="1" applyBorder="1" applyAlignment="1">
      <alignment horizontal="center" vertical="center" wrapText="1"/>
    </xf>
    <xf numFmtId="0" fontId="8" fillId="2" borderId="20" xfId="0" quotePrefix="1" applyFont="1" applyFill="1" applyBorder="1" applyAlignment="1">
      <alignment horizontal="center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0" fontId="9" fillId="2" borderId="20" xfId="0" quotePrefix="1" applyFont="1" applyFill="1" applyBorder="1" applyAlignment="1">
      <alignment horizontal="center" vertical="center" wrapText="1"/>
    </xf>
    <xf numFmtId="0" fontId="9" fillId="2" borderId="21" xfId="0" quotePrefix="1" applyFont="1" applyFill="1" applyBorder="1" applyAlignment="1">
      <alignment horizontal="center" vertical="center" wrapText="1"/>
    </xf>
    <xf numFmtId="0" fontId="9" fillId="2" borderId="13" xfId="0" quotePrefix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793749</xdr:colOff>
      <xdr:row>0</xdr:row>
      <xdr:rowOff>190501</xdr:rowOff>
    </xdr:from>
    <xdr:to>
      <xdr:col>11</xdr:col>
      <xdr:colOff>188301</xdr:colOff>
      <xdr:row>6</xdr:row>
      <xdr:rowOff>26893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FDCC18B9-9210-49AA-B8C8-C61C50CE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499" y="190501"/>
          <a:ext cx="1823427" cy="155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76200</xdr:colOff>
      <xdr:row>0</xdr:row>
      <xdr:rowOff>190500</xdr:rowOff>
    </xdr:from>
    <xdr:to>
      <xdr:col>38</xdr:col>
      <xdr:colOff>857250</xdr:colOff>
      <xdr:row>6</xdr:row>
      <xdr:rowOff>22878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7C30AC51-7297-4A2B-A7C0-27F6CEF3D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04475" y="190500"/>
          <a:ext cx="1638300" cy="154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793749</xdr:colOff>
      <xdr:row>0</xdr:row>
      <xdr:rowOff>190501</xdr:rowOff>
    </xdr:from>
    <xdr:to>
      <xdr:col>10</xdr:col>
      <xdr:colOff>188301</xdr:colOff>
      <xdr:row>6</xdr:row>
      <xdr:rowOff>26893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EB0B217-41E6-4238-8954-30280861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499" y="190501"/>
          <a:ext cx="1823427" cy="155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76200</xdr:colOff>
      <xdr:row>0</xdr:row>
      <xdr:rowOff>190500</xdr:rowOff>
    </xdr:from>
    <xdr:to>
      <xdr:col>37</xdr:col>
      <xdr:colOff>857250</xdr:colOff>
      <xdr:row>6</xdr:row>
      <xdr:rowOff>22878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4DCCA9E3-70AA-42E2-B121-02BC87C7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04475" y="190500"/>
          <a:ext cx="1638300" cy="154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F54A-B0CF-4C4F-8200-EF486B576BBE}">
  <sheetPr>
    <pageSetUpPr fitToPage="1"/>
  </sheetPr>
  <dimension ref="A1:HS31"/>
  <sheetViews>
    <sheetView view="pageBreakPreview" topLeftCell="AB1" zoomScale="50" zoomScaleNormal="50" zoomScaleSheetLayoutView="50" workbookViewId="0">
      <selection activeCell="AF4" sqref="AF4:BC4"/>
    </sheetView>
  </sheetViews>
  <sheetFormatPr defaultColWidth="9.140625" defaultRowHeight="23.1" customHeight="1" x14ac:dyDescent="0.35"/>
  <cols>
    <col min="1" max="1" width="5.7109375" style="1" customWidth="1"/>
    <col min="2" max="2" width="31.42578125" style="1" customWidth="1"/>
    <col min="3" max="3" width="15" style="1" customWidth="1"/>
    <col min="4" max="4" width="17.5703125" style="1" customWidth="1"/>
    <col min="5" max="5" width="15.85546875" style="4" customWidth="1"/>
    <col min="6" max="7" width="15.85546875" style="1" customWidth="1"/>
    <col min="8" max="8" width="18.140625" style="1" customWidth="1"/>
    <col min="9" max="9" width="16.85546875" style="3" hidden="1" customWidth="1"/>
    <col min="10" max="10" width="13.28515625" style="1" customWidth="1"/>
    <col min="11" max="11" width="5" style="1" customWidth="1"/>
    <col min="12" max="12" width="4" style="1" customWidth="1"/>
    <col min="13" max="13" width="5" style="1" customWidth="1"/>
    <col min="14" max="14" width="17.7109375" style="1" customWidth="1"/>
    <col min="15" max="15" width="19" style="4" customWidth="1"/>
    <col min="16" max="16" width="18" style="4" customWidth="1"/>
    <col min="17" max="17" width="15.28515625" style="4" customWidth="1"/>
    <col min="18" max="18" width="17.5703125" style="4" customWidth="1"/>
    <col min="19" max="19" width="18.42578125" style="1" customWidth="1"/>
    <col min="20" max="20" width="20" style="1" customWidth="1"/>
    <col min="21" max="22" width="18.7109375" style="1" customWidth="1"/>
    <col min="23" max="23" width="4.42578125" style="1" customWidth="1"/>
    <col min="24" max="24" width="18.140625" style="5" customWidth="1"/>
    <col min="25" max="25" width="15.28515625" style="5" hidden="1" customWidth="1"/>
    <col min="26" max="26" width="13.28515625" style="5" customWidth="1"/>
    <col min="27" max="27" width="17.28515625" style="5" customWidth="1"/>
    <col min="28" max="28" width="14" style="5" customWidth="1"/>
    <col min="29" max="29" width="18.42578125" style="1" customWidth="1"/>
    <col min="30" max="30" width="18.85546875" style="1" customWidth="1"/>
    <col min="31" max="31" width="5.7109375" style="1" customWidth="1"/>
    <col min="32" max="32" width="29.7109375" style="1" customWidth="1"/>
    <col min="33" max="33" width="15" style="1" customWidth="1"/>
    <col min="34" max="35" width="19" style="4" customWidth="1"/>
    <col min="36" max="36" width="19.140625" style="4" customWidth="1"/>
    <col min="37" max="37" width="13.5703125" style="4" customWidth="1"/>
    <col min="38" max="38" width="12.85546875" style="4" customWidth="1"/>
    <col min="39" max="39" width="13.140625" style="4" customWidth="1"/>
    <col min="40" max="40" width="10.140625" style="4" hidden="1" customWidth="1"/>
    <col min="41" max="42" width="18.140625" style="4" customWidth="1"/>
    <col min="43" max="43" width="12" style="4" customWidth="1"/>
    <col min="44" max="44" width="18" style="4" customWidth="1"/>
    <col min="45" max="45" width="15.5703125" style="4" customWidth="1"/>
    <col min="46" max="46" width="12.140625" style="4" customWidth="1"/>
    <col min="47" max="47" width="15.28515625" style="4" customWidth="1"/>
    <col min="48" max="48" width="17.85546875" style="4" customWidth="1"/>
    <col min="49" max="49" width="17.42578125" style="4" customWidth="1"/>
    <col min="50" max="50" width="21.28515625" style="4" customWidth="1"/>
    <col min="51" max="51" width="14.5703125" style="4" customWidth="1"/>
    <col min="52" max="52" width="13.85546875" style="4" customWidth="1"/>
    <col min="53" max="53" width="15.7109375" style="4" customWidth="1"/>
    <col min="54" max="54" width="17.7109375" style="1" customWidth="1"/>
    <col min="55" max="55" width="17.5703125" style="1" customWidth="1"/>
    <col min="56" max="16384" width="9.140625" style="1"/>
  </cols>
  <sheetData>
    <row r="1" spans="1:227" ht="23.1" customHeight="1" x14ac:dyDescent="0.35">
      <c r="B1" s="4"/>
      <c r="C1" s="4"/>
      <c r="D1" s="4"/>
      <c r="F1" s="2"/>
      <c r="G1" s="2"/>
      <c r="H1" s="2"/>
      <c r="T1" s="1" t="s">
        <v>1</v>
      </c>
      <c r="BC1" s="1" t="s">
        <v>1</v>
      </c>
    </row>
    <row r="2" spans="1:227" ht="23.1" customHeight="1" x14ac:dyDescent="0.35">
      <c r="A2" s="230" t="s">
        <v>0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F2" s="164" t="s">
        <v>0</v>
      </c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</row>
    <row r="3" spans="1:227" ht="23.1" customHeight="1" x14ac:dyDescent="0.35">
      <c r="A3" s="230" t="s">
        <v>52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F3" s="164" t="s">
        <v>56</v>
      </c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</row>
    <row r="4" spans="1:227" ht="23.1" customHeight="1" x14ac:dyDescent="0.35">
      <c r="A4" s="230" t="s">
        <v>53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F4" s="164" t="s">
        <v>57</v>
      </c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26"/>
      <c r="BE4" s="26"/>
      <c r="BF4" s="26"/>
      <c r="BG4" s="26"/>
      <c r="BH4" s="26"/>
    </row>
    <row r="5" spans="1:227" ht="23.1" customHeight="1" x14ac:dyDescent="0.35">
      <c r="A5" s="217" t="s">
        <v>2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F5" s="145" t="s">
        <v>68</v>
      </c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</row>
    <row r="6" spans="1:227" ht="23.1" customHeight="1" x14ac:dyDescent="0.35">
      <c r="A6" s="217" t="s">
        <v>67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F6" s="145" t="s">
        <v>58</v>
      </c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</row>
    <row r="7" spans="1:227" s="6" customFormat="1" ht="23.1" customHeight="1" thickBot="1" x14ac:dyDescent="0.4">
      <c r="E7" s="7"/>
      <c r="I7" s="8"/>
      <c r="O7" s="7"/>
      <c r="P7" s="7"/>
      <c r="Q7" s="7"/>
      <c r="R7" s="7"/>
      <c r="X7" s="9"/>
      <c r="Y7" s="9"/>
      <c r="Z7" s="9"/>
      <c r="AA7" s="9"/>
      <c r="AB7" s="9"/>
      <c r="AC7" s="6" t="s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</row>
    <row r="8" spans="1:227" s="31" customFormat="1" ht="23.1" customHeight="1" x14ac:dyDescent="0.35">
      <c r="A8" s="218" t="s">
        <v>8</v>
      </c>
      <c r="B8" s="205" t="s">
        <v>9</v>
      </c>
      <c r="C8" s="214" t="s">
        <v>10</v>
      </c>
      <c r="D8" s="214" t="s">
        <v>33</v>
      </c>
      <c r="E8" s="221" t="s">
        <v>61</v>
      </c>
      <c r="F8" s="142" t="s">
        <v>11</v>
      </c>
      <c r="G8" s="142"/>
      <c r="H8" s="224" t="s">
        <v>34</v>
      </c>
      <c r="I8" s="224" t="s">
        <v>34</v>
      </c>
      <c r="J8" s="227" t="s">
        <v>12</v>
      </c>
      <c r="K8" s="149" t="s">
        <v>13</v>
      </c>
      <c r="L8" s="149" t="s">
        <v>14</v>
      </c>
      <c r="M8" s="149" t="s">
        <v>15</v>
      </c>
      <c r="N8" s="152" t="s">
        <v>35</v>
      </c>
      <c r="O8" s="155" t="s">
        <v>36</v>
      </c>
      <c r="P8" s="158" t="s">
        <v>37</v>
      </c>
      <c r="Q8" s="161" t="s">
        <v>38</v>
      </c>
      <c r="R8" s="139" t="s">
        <v>69</v>
      </c>
      <c r="S8" s="149" t="s">
        <v>40</v>
      </c>
      <c r="T8" s="190" t="s">
        <v>41</v>
      </c>
      <c r="U8" s="27" t="s">
        <v>5</v>
      </c>
      <c r="V8" s="28" t="s">
        <v>5</v>
      </c>
      <c r="W8" s="193" t="s">
        <v>8</v>
      </c>
      <c r="X8" s="196" t="s">
        <v>6</v>
      </c>
      <c r="Y8" s="29" t="s">
        <v>3</v>
      </c>
      <c r="Z8" s="149" t="s">
        <v>7</v>
      </c>
      <c r="AA8" s="199" t="s">
        <v>39</v>
      </c>
      <c r="AB8" s="202" t="s">
        <v>4</v>
      </c>
      <c r="AC8" s="205"/>
      <c r="AD8" s="208"/>
      <c r="AE8" s="211" t="s">
        <v>8</v>
      </c>
      <c r="AF8" s="205" t="s">
        <v>9</v>
      </c>
      <c r="AG8" s="214" t="s">
        <v>10</v>
      </c>
      <c r="AH8" s="155" t="s">
        <v>36</v>
      </c>
      <c r="AI8" s="187" t="s">
        <v>42</v>
      </c>
      <c r="AJ8" s="178" t="s">
        <v>43</v>
      </c>
      <c r="AK8" s="178" t="s">
        <v>44</v>
      </c>
      <c r="AL8" s="181" t="s">
        <v>45</v>
      </c>
      <c r="AM8" s="178" t="s">
        <v>46</v>
      </c>
      <c r="AN8" s="29" t="s">
        <v>3</v>
      </c>
      <c r="AO8" s="181" t="s">
        <v>32</v>
      </c>
      <c r="AP8" s="181" t="s">
        <v>64</v>
      </c>
      <c r="AQ8" s="178" t="s">
        <v>71</v>
      </c>
      <c r="AR8" s="158" t="s">
        <v>37</v>
      </c>
      <c r="AS8" s="184" t="s">
        <v>47</v>
      </c>
      <c r="AT8" s="178" t="s">
        <v>48</v>
      </c>
      <c r="AU8" s="158" t="s">
        <v>38</v>
      </c>
      <c r="AV8" s="172" t="s">
        <v>39</v>
      </c>
      <c r="AW8" s="175" t="s">
        <v>49</v>
      </c>
      <c r="AX8" s="178" t="s">
        <v>59</v>
      </c>
      <c r="AY8" s="178" t="s">
        <v>50</v>
      </c>
      <c r="AZ8" s="181" t="s">
        <v>17</v>
      </c>
      <c r="BA8" s="181" t="s">
        <v>60</v>
      </c>
      <c r="BB8" s="149" t="s">
        <v>40</v>
      </c>
      <c r="BC8" s="168" t="s">
        <v>51</v>
      </c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</row>
    <row r="9" spans="1:227" s="32" customFormat="1" ht="23.1" customHeight="1" x14ac:dyDescent="0.35">
      <c r="A9" s="219"/>
      <c r="B9" s="206"/>
      <c r="C9" s="215"/>
      <c r="D9" s="215"/>
      <c r="E9" s="222"/>
      <c r="F9" s="143"/>
      <c r="G9" s="143"/>
      <c r="H9" s="225"/>
      <c r="I9" s="225"/>
      <c r="J9" s="228"/>
      <c r="K9" s="150"/>
      <c r="L9" s="150"/>
      <c r="M9" s="150"/>
      <c r="N9" s="153"/>
      <c r="O9" s="156"/>
      <c r="P9" s="159"/>
      <c r="Q9" s="162"/>
      <c r="R9" s="140" t="s">
        <v>70</v>
      </c>
      <c r="S9" s="150"/>
      <c r="T9" s="191"/>
      <c r="U9" s="32" t="s">
        <v>18</v>
      </c>
      <c r="V9" s="33" t="s">
        <v>19</v>
      </c>
      <c r="W9" s="194"/>
      <c r="X9" s="197"/>
      <c r="Y9" s="34" t="s">
        <v>16</v>
      </c>
      <c r="Z9" s="150"/>
      <c r="AA9" s="200"/>
      <c r="AB9" s="203"/>
      <c r="AC9" s="206"/>
      <c r="AD9" s="209"/>
      <c r="AE9" s="212"/>
      <c r="AF9" s="206"/>
      <c r="AG9" s="215"/>
      <c r="AH9" s="156"/>
      <c r="AI9" s="188"/>
      <c r="AJ9" s="179"/>
      <c r="AK9" s="179"/>
      <c r="AL9" s="182"/>
      <c r="AM9" s="179"/>
      <c r="AN9" s="34" t="s">
        <v>16</v>
      </c>
      <c r="AO9" s="182"/>
      <c r="AP9" s="182"/>
      <c r="AQ9" s="179"/>
      <c r="AR9" s="159"/>
      <c r="AS9" s="185"/>
      <c r="AT9" s="179"/>
      <c r="AU9" s="159"/>
      <c r="AV9" s="173"/>
      <c r="AW9" s="176"/>
      <c r="AX9" s="179"/>
      <c r="AY9" s="179"/>
      <c r="AZ9" s="182"/>
      <c r="BA9" s="182"/>
      <c r="BB9" s="150"/>
      <c r="BC9" s="169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</row>
    <row r="10" spans="1:227" s="35" customFormat="1" ht="23.1" customHeight="1" thickBot="1" x14ac:dyDescent="0.4">
      <c r="A10" s="220"/>
      <c r="B10" s="207"/>
      <c r="C10" s="216"/>
      <c r="D10" s="216"/>
      <c r="E10" s="223"/>
      <c r="F10" s="144"/>
      <c r="G10" s="144"/>
      <c r="H10" s="226"/>
      <c r="I10" s="226"/>
      <c r="J10" s="229"/>
      <c r="K10" s="151"/>
      <c r="L10" s="151"/>
      <c r="M10" s="151"/>
      <c r="N10" s="154"/>
      <c r="O10" s="157"/>
      <c r="P10" s="160"/>
      <c r="Q10" s="163"/>
      <c r="R10" s="141"/>
      <c r="S10" s="151"/>
      <c r="T10" s="192"/>
      <c r="V10" s="36"/>
      <c r="W10" s="195"/>
      <c r="X10" s="198"/>
      <c r="Y10" s="37"/>
      <c r="Z10" s="151"/>
      <c r="AA10" s="201"/>
      <c r="AB10" s="204"/>
      <c r="AC10" s="207"/>
      <c r="AD10" s="210"/>
      <c r="AE10" s="213"/>
      <c r="AF10" s="207"/>
      <c r="AG10" s="216"/>
      <c r="AH10" s="157"/>
      <c r="AI10" s="189"/>
      <c r="AJ10" s="180"/>
      <c r="AK10" s="180"/>
      <c r="AL10" s="183"/>
      <c r="AM10" s="180"/>
      <c r="AN10" s="38"/>
      <c r="AO10" s="182"/>
      <c r="AP10" s="183"/>
      <c r="AQ10" s="180"/>
      <c r="AR10" s="160"/>
      <c r="AS10" s="186"/>
      <c r="AT10" s="180"/>
      <c r="AU10" s="160"/>
      <c r="AV10" s="174"/>
      <c r="AW10" s="177"/>
      <c r="AX10" s="180"/>
      <c r="AY10" s="180"/>
      <c r="AZ10" s="183"/>
      <c r="BA10" s="183"/>
      <c r="BB10" s="151"/>
      <c r="BC10" s="17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</row>
    <row r="11" spans="1:227" s="41" customFormat="1" ht="23.1" customHeight="1" x14ac:dyDescent="0.35">
      <c r="A11" s="39"/>
      <c r="B11" s="40"/>
      <c r="D11" s="42"/>
      <c r="E11" s="43"/>
      <c r="F11" s="42"/>
      <c r="G11" s="42"/>
      <c r="H11" s="42"/>
      <c r="I11" s="44"/>
      <c r="J11" s="42"/>
      <c r="K11" s="41" t="s">
        <v>1</v>
      </c>
      <c r="L11" s="41" t="s">
        <v>1</v>
      </c>
      <c r="M11" s="41" t="s">
        <v>1</v>
      </c>
      <c r="N11" s="45" t="s">
        <v>1</v>
      </c>
      <c r="O11" s="43"/>
      <c r="P11" s="43"/>
      <c r="Q11" s="43"/>
      <c r="R11" s="43"/>
      <c r="S11" s="42"/>
      <c r="T11" s="45"/>
      <c r="U11" s="42"/>
      <c r="V11" s="46"/>
      <c r="W11" s="47" t="e">
        <f>+#REF!</f>
        <v>#REF!</v>
      </c>
      <c r="X11" s="48" t="s">
        <v>1</v>
      </c>
      <c r="Y11" s="42"/>
      <c r="Z11" s="49"/>
      <c r="AA11" s="42"/>
      <c r="AB11" s="50"/>
      <c r="AC11" s="51"/>
      <c r="AD11" s="52"/>
      <c r="AE11" s="39"/>
      <c r="AF11" s="40"/>
      <c r="AH11" s="43"/>
      <c r="AI11" s="43"/>
      <c r="AJ11" s="43"/>
      <c r="AK11" s="43" t="s">
        <v>1</v>
      </c>
      <c r="AL11" s="43" t="s">
        <v>1</v>
      </c>
      <c r="AM11" s="43" t="s">
        <v>1</v>
      </c>
      <c r="AN11" s="43"/>
      <c r="AO11" s="53"/>
      <c r="AP11" s="68"/>
      <c r="AQ11" s="43"/>
      <c r="AR11" s="43"/>
      <c r="AS11" s="54"/>
      <c r="AT11" s="43"/>
      <c r="AU11" s="43"/>
      <c r="AV11" s="43"/>
      <c r="AW11" s="43"/>
      <c r="AX11" s="43"/>
      <c r="AY11" s="43"/>
      <c r="AZ11" s="43"/>
      <c r="BA11" s="43"/>
      <c r="BB11" s="42"/>
      <c r="BC11" s="55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</row>
    <row r="12" spans="1:227" s="56" customFormat="1" ht="23.1" customHeight="1" x14ac:dyDescent="0.35">
      <c r="A12" s="57"/>
      <c r="B12" s="58"/>
      <c r="C12" s="41"/>
      <c r="D12" s="41"/>
      <c r="E12" s="59"/>
      <c r="F12" s="41"/>
      <c r="G12" s="41"/>
      <c r="H12" s="41"/>
      <c r="I12" s="59"/>
      <c r="J12" s="41"/>
      <c r="K12" s="41"/>
      <c r="L12" s="41"/>
      <c r="M12" s="41"/>
      <c r="N12" s="41"/>
      <c r="O12" s="59"/>
      <c r="P12" s="59"/>
      <c r="Q12" s="59"/>
      <c r="R12" s="59"/>
      <c r="S12" s="41"/>
      <c r="T12" s="41"/>
      <c r="U12" s="41"/>
      <c r="V12" s="60"/>
      <c r="W12" s="61"/>
      <c r="X12" s="58"/>
      <c r="Y12" s="41"/>
      <c r="Z12" s="41"/>
      <c r="AA12" s="41"/>
      <c r="AB12" s="60"/>
      <c r="AC12" s="62"/>
      <c r="AD12" s="63"/>
      <c r="AE12" s="57"/>
      <c r="AF12" s="58"/>
      <c r="AG12" s="41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41"/>
      <c r="BC12" s="60"/>
    </row>
    <row r="13" spans="1:227" s="56" customFormat="1" ht="23.1" customHeight="1" x14ac:dyDescent="0.35">
      <c r="A13" s="57"/>
      <c r="B13" s="58"/>
      <c r="C13" s="41"/>
      <c r="D13" s="41"/>
      <c r="E13" s="59"/>
      <c r="F13" s="41"/>
      <c r="G13" s="41"/>
      <c r="H13" s="41"/>
      <c r="I13" s="59"/>
      <c r="J13" s="41"/>
      <c r="K13" s="41"/>
      <c r="L13" s="41"/>
      <c r="M13" s="41"/>
      <c r="N13" s="41"/>
      <c r="O13" s="59"/>
      <c r="P13" s="59"/>
      <c r="Q13" s="59"/>
      <c r="R13" s="59"/>
      <c r="S13" s="41"/>
      <c r="T13" s="41"/>
      <c r="U13" s="41"/>
      <c r="V13" s="60"/>
      <c r="W13" s="61"/>
      <c r="X13" s="58"/>
      <c r="Y13" s="41"/>
      <c r="Z13" s="41"/>
      <c r="AA13" s="41"/>
      <c r="AB13" s="60"/>
      <c r="AC13" s="62"/>
      <c r="AD13" s="63"/>
      <c r="AE13" s="57"/>
      <c r="AF13" s="58"/>
      <c r="AG13" s="41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41"/>
      <c r="BC13" s="60"/>
    </row>
    <row r="14" spans="1:227" s="56" customFormat="1" ht="23.1" customHeight="1" x14ac:dyDescent="0.35">
      <c r="A14" s="64">
        <v>1</v>
      </c>
      <c r="B14" s="65" t="s">
        <v>22</v>
      </c>
      <c r="C14" s="66" t="s">
        <v>20</v>
      </c>
      <c r="D14" s="67">
        <v>89281</v>
      </c>
      <c r="E14" s="68">
        <v>4018</v>
      </c>
      <c r="F14" s="67">
        <v>0</v>
      </c>
      <c r="G14" s="67">
        <v>3656</v>
      </c>
      <c r="H14" s="67">
        <f>SUM(D14+E14+F14+G14)</f>
        <v>96955</v>
      </c>
      <c r="I14" s="69">
        <f>H14</f>
        <v>96955</v>
      </c>
      <c r="J14" s="70">
        <f>ROUND(I14/6/31/60*(M14+L14*60+K14*6*60),2)</f>
        <v>0</v>
      </c>
      <c r="K14" s="71">
        <v>0</v>
      </c>
      <c r="L14" s="71">
        <v>0</v>
      </c>
      <c r="M14" s="71">
        <v>0</v>
      </c>
      <c r="N14" s="72">
        <f>I14-J14</f>
        <v>96955</v>
      </c>
      <c r="O14" s="68">
        <v>14687.98</v>
      </c>
      <c r="P14" s="68">
        <f>SUM(AI14:AQ14)</f>
        <v>22635.519999999997</v>
      </c>
      <c r="Q14" s="68">
        <f>SUM(AS14:AT14)</f>
        <v>200</v>
      </c>
      <c r="R14" s="68">
        <f>ROUNDDOWN(H14*5%/2,2)</f>
        <v>2423.87</v>
      </c>
      <c r="S14" s="67">
        <f>SUM(AW14:BA14)</f>
        <v>13700</v>
      </c>
      <c r="T14" s="72">
        <f>O14+P14+Q14+R14+S14</f>
        <v>53647.37</v>
      </c>
      <c r="U14" s="73">
        <f>ROUND(AD14,0)</f>
        <v>21654</v>
      </c>
      <c r="V14" s="74">
        <f>(AC14-U14)</f>
        <v>21653.629999999997</v>
      </c>
      <c r="W14" s="75">
        <v>2</v>
      </c>
      <c r="X14" s="76">
        <f>H14*12%</f>
        <v>11634.6</v>
      </c>
      <c r="Y14" s="67">
        <v>0</v>
      </c>
      <c r="Z14" s="77">
        <v>100</v>
      </c>
      <c r="AA14" s="67">
        <f>ROUNDUP(H14*5%/2,2)</f>
        <v>2423.88</v>
      </c>
      <c r="AB14" s="78">
        <v>200</v>
      </c>
      <c r="AC14" s="79">
        <f>+N14-T14</f>
        <v>43307.63</v>
      </c>
      <c r="AD14" s="80">
        <f>(+N14-T14)/2</f>
        <v>21653.814999999999</v>
      </c>
      <c r="AE14" s="64">
        <v>1</v>
      </c>
      <c r="AF14" s="65" t="s">
        <v>22</v>
      </c>
      <c r="AG14" s="66" t="s">
        <v>20</v>
      </c>
      <c r="AH14" s="68">
        <f>O14</f>
        <v>14687.98</v>
      </c>
      <c r="AI14" s="68">
        <f>H14*9%</f>
        <v>8725.9499999999989</v>
      </c>
      <c r="AJ14" s="68">
        <v>0</v>
      </c>
      <c r="AK14" s="81" t="s">
        <v>21</v>
      </c>
      <c r="AL14" s="81" t="s">
        <v>21</v>
      </c>
      <c r="AM14" s="68">
        <v>0</v>
      </c>
      <c r="AN14" s="68">
        <v>0</v>
      </c>
      <c r="AO14" s="138">
        <v>13909.57</v>
      </c>
      <c r="AP14" s="68"/>
      <c r="AQ14" s="68">
        <v>0</v>
      </c>
      <c r="AR14" s="68">
        <f>SUM(AI14:AQ14)</f>
        <v>22635.519999999997</v>
      </c>
      <c r="AS14" s="77">
        <v>200</v>
      </c>
      <c r="AT14" s="68">
        <v>0</v>
      </c>
      <c r="AU14" s="68">
        <f>SUM(AS14:AT14)</f>
        <v>200</v>
      </c>
      <c r="AV14" s="68">
        <f>ROUNDDOWN(H14*5%/2,2)</f>
        <v>2423.87</v>
      </c>
      <c r="AW14" s="68">
        <v>0</v>
      </c>
      <c r="AX14" s="137">
        <v>13600</v>
      </c>
      <c r="AY14" s="68">
        <v>0</v>
      </c>
      <c r="AZ14" s="68">
        <v>100</v>
      </c>
      <c r="BA14" s="68"/>
      <c r="BB14" s="67">
        <f>SUM(AW14:BA14)</f>
        <v>13700</v>
      </c>
      <c r="BC14" s="82">
        <f>AH14+AR14+AU14+AV14+BB14</f>
        <v>53647.37</v>
      </c>
    </row>
    <row r="15" spans="1:227" s="56" customFormat="1" ht="23.1" customHeight="1" x14ac:dyDescent="0.35">
      <c r="A15" s="57"/>
      <c r="B15" s="83"/>
      <c r="C15" s="84"/>
      <c r="D15" s="85"/>
      <c r="E15" s="86"/>
      <c r="F15" s="85"/>
      <c r="G15" s="85"/>
      <c r="H15" s="85"/>
      <c r="I15" s="87"/>
      <c r="J15" s="88"/>
      <c r="K15" s="89"/>
      <c r="L15" s="89"/>
      <c r="M15" s="89"/>
      <c r="N15" s="90"/>
      <c r="O15" s="86"/>
      <c r="P15" s="86"/>
      <c r="Q15" s="86"/>
      <c r="R15" s="86"/>
      <c r="S15" s="85"/>
      <c r="T15" s="90"/>
      <c r="U15" s="85"/>
      <c r="V15" s="91"/>
      <c r="W15" s="92"/>
      <c r="X15" s="93"/>
      <c r="Y15" s="85"/>
      <c r="Z15" s="94"/>
      <c r="AA15" s="85"/>
      <c r="AB15" s="95"/>
      <c r="AC15" s="96"/>
      <c r="AD15" s="97"/>
      <c r="AE15" s="57"/>
      <c r="AF15" s="83"/>
      <c r="AG15" s="84"/>
      <c r="AH15" s="86"/>
      <c r="AI15" s="86"/>
      <c r="AJ15" s="98"/>
      <c r="AK15" s="86"/>
      <c r="AL15" s="86"/>
      <c r="AM15" s="86"/>
      <c r="AN15" s="86"/>
      <c r="AO15" s="86"/>
      <c r="AP15" s="86"/>
      <c r="AQ15" s="86"/>
      <c r="AR15" s="86"/>
      <c r="AS15" s="99"/>
      <c r="AT15" s="86"/>
      <c r="AU15" s="86"/>
      <c r="AV15" s="86"/>
      <c r="AW15" s="86"/>
      <c r="AX15" s="86"/>
      <c r="AY15" s="86"/>
      <c r="AZ15" s="86"/>
      <c r="BA15" s="100"/>
      <c r="BB15" s="85"/>
      <c r="BC15" s="101"/>
    </row>
    <row r="16" spans="1:227" s="56" customFormat="1" ht="23.1" customHeight="1" x14ac:dyDescent="0.35">
      <c r="A16" s="57"/>
      <c r="B16" s="83"/>
      <c r="C16" s="84"/>
      <c r="D16" s="85"/>
      <c r="E16" s="86"/>
      <c r="F16" s="85"/>
      <c r="G16" s="85"/>
      <c r="H16" s="85"/>
      <c r="I16" s="87"/>
      <c r="J16" s="88"/>
      <c r="K16" s="89"/>
      <c r="L16" s="89"/>
      <c r="M16" s="89"/>
      <c r="N16" s="90"/>
      <c r="O16" s="86"/>
      <c r="P16" s="86"/>
      <c r="Q16" s="86"/>
      <c r="R16" s="86"/>
      <c r="S16" s="85"/>
      <c r="T16" s="90"/>
      <c r="U16" s="85"/>
      <c r="V16" s="91"/>
      <c r="W16" s="92"/>
      <c r="X16" s="93"/>
      <c r="Y16" s="85"/>
      <c r="Z16" s="94"/>
      <c r="AA16" s="85"/>
      <c r="AB16" s="95"/>
      <c r="AC16" s="96"/>
      <c r="AD16" s="97"/>
      <c r="AE16" s="57"/>
      <c r="AF16" s="83"/>
      <c r="AG16" s="84"/>
      <c r="AH16" s="86"/>
      <c r="AI16" s="86"/>
      <c r="AJ16" s="98"/>
      <c r="AK16" s="86"/>
      <c r="AL16" s="86"/>
      <c r="AM16" s="86"/>
      <c r="AN16" s="86"/>
      <c r="AO16" s="86"/>
      <c r="AP16" s="86"/>
      <c r="AQ16" s="86"/>
      <c r="AR16" s="86"/>
      <c r="AS16" s="99"/>
      <c r="AT16" s="86"/>
      <c r="AU16" s="86"/>
      <c r="AV16" s="86"/>
      <c r="AW16" s="86"/>
      <c r="AX16" s="86"/>
      <c r="AY16" s="86"/>
      <c r="AZ16" s="86"/>
      <c r="BA16" s="86"/>
      <c r="BB16" s="85"/>
      <c r="BC16" s="101"/>
    </row>
    <row r="17" spans="1:227" s="56" customFormat="1" ht="23.1" customHeight="1" thickBot="1" x14ac:dyDescent="0.4">
      <c r="A17" s="57"/>
      <c r="B17" s="83"/>
      <c r="C17" s="89"/>
      <c r="D17" s="85"/>
      <c r="E17" s="86"/>
      <c r="F17" s="85"/>
      <c r="G17" s="85"/>
      <c r="H17" s="85"/>
      <c r="I17" s="87"/>
      <c r="J17" s="85"/>
      <c r="K17" s="89"/>
      <c r="L17" s="89"/>
      <c r="M17" s="89"/>
      <c r="N17" s="90"/>
      <c r="O17" s="86"/>
      <c r="P17" s="86"/>
      <c r="Q17" s="86"/>
      <c r="R17" s="86"/>
      <c r="S17" s="85"/>
      <c r="T17" s="90"/>
      <c r="U17" s="85"/>
      <c r="V17" s="91"/>
      <c r="W17" s="92"/>
      <c r="X17" s="93"/>
      <c r="Y17" s="85"/>
      <c r="Z17" s="94"/>
      <c r="AA17" s="85"/>
      <c r="AB17" s="95"/>
      <c r="AC17" s="96"/>
      <c r="AD17" s="97"/>
      <c r="AE17" s="102"/>
      <c r="AF17" s="83"/>
      <c r="AG17" s="89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99"/>
      <c r="AT17" s="86"/>
      <c r="AU17" s="86"/>
      <c r="AV17" s="86"/>
      <c r="AW17" s="86"/>
      <c r="AX17" s="86"/>
      <c r="AY17" s="86"/>
      <c r="AZ17" s="86"/>
      <c r="BA17" s="86"/>
      <c r="BB17" s="85"/>
      <c r="BC17" s="101"/>
    </row>
    <row r="18" spans="1:227" s="71" customFormat="1" ht="23.1" customHeight="1" x14ac:dyDescent="0.35">
      <c r="A18" s="103"/>
      <c r="B18" s="104"/>
      <c r="C18" s="105"/>
      <c r="D18" s="105"/>
      <c r="E18" s="106"/>
      <c r="F18" s="105"/>
      <c r="G18" s="105"/>
      <c r="H18" s="105"/>
      <c r="I18" s="106" t="s">
        <v>1</v>
      </c>
      <c r="J18" s="107"/>
      <c r="K18" s="105"/>
      <c r="L18" s="105"/>
      <c r="M18" s="105"/>
      <c r="N18" s="108" t="s">
        <v>1</v>
      </c>
      <c r="O18" s="109"/>
      <c r="P18" s="109"/>
      <c r="Q18" s="109"/>
      <c r="R18" s="109"/>
      <c r="S18" s="110"/>
      <c r="T18" s="105"/>
      <c r="U18" s="110" t="s">
        <v>1</v>
      </c>
      <c r="V18" s="111"/>
      <c r="W18" s="47"/>
      <c r="X18" s="112"/>
      <c r="Y18" s="105"/>
      <c r="Z18" s="113"/>
      <c r="AA18" s="107"/>
      <c r="AB18" s="114"/>
      <c r="AC18" s="79"/>
      <c r="AD18" s="80"/>
      <c r="AE18" s="39"/>
      <c r="AF18" s="112"/>
      <c r="AG18" s="105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10"/>
      <c r="BC18" s="111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</row>
    <row r="19" spans="1:227" s="117" customFormat="1" ht="23.1" customHeight="1" x14ac:dyDescent="0.35">
      <c r="A19" s="115"/>
      <c r="B19" s="116" t="s">
        <v>23</v>
      </c>
      <c r="D19" s="44">
        <f t="shared" ref="D19:AD19" si="0">SUM(D12:D17)</f>
        <v>89281</v>
      </c>
      <c r="E19" s="44">
        <f t="shared" si="0"/>
        <v>4018</v>
      </c>
      <c r="F19" s="44">
        <f t="shared" si="0"/>
        <v>0</v>
      </c>
      <c r="G19" s="44"/>
      <c r="H19" s="44">
        <f t="shared" si="0"/>
        <v>96955</v>
      </c>
      <c r="I19" s="44">
        <f t="shared" si="0"/>
        <v>96955</v>
      </c>
      <c r="J19" s="44">
        <f t="shared" si="0"/>
        <v>0</v>
      </c>
      <c r="K19" s="44"/>
      <c r="L19" s="44"/>
      <c r="M19" s="44"/>
      <c r="N19" s="44">
        <f t="shared" si="0"/>
        <v>96955</v>
      </c>
      <c r="O19" s="44">
        <f t="shared" si="0"/>
        <v>14687.98</v>
      </c>
      <c r="P19" s="44">
        <f t="shared" si="0"/>
        <v>22635.519999999997</v>
      </c>
      <c r="Q19" s="44">
        <f t="shared" si="0"/>
        <v>200</v>
      </c>
      <c r="R19" s="44">
        <f t="shared" si="0"/>
        <v>2423.87</v>
      </c>
      <c r="S19" s="44">
        <f t="shared" si="0"/>
        <v>13700</v>
      </c>
      <c r="T19" s="44">
        <f t="shared" si="0"/>
        <v>53647.37</v>
      </c>
      <c r="U19" s="44">
        <f t="shared" si="0"/>
        <v>21654</v>
      </c>
      <c r="V19" s="118">
        <f t="shared" si="0"/>
        <v>21653.629999999997</v>
      </c>
      <c r="W19" s="119"/>
      <c r="X19" s="120">
        <f t="shared" si="0"/>
        <v>11634.6</v>
      </c>
      <c r="Y19" s="44">
        <f t="shared" si="0"/>
        <v>0</v>
      </c>
      <c r="Z19" s="121">
        <f t="shared" si="0"/>
        <v>100</v>
      </c>
      <c r="AA19" s="44">
        <f t="shared" si="0"/>
        <v>2423.88</v>
      </c>
      <c r="AB19" s="118">
        <f t="shared" si="0"/>
        <v>200</v>
      </c>
      <c r="AC19" s="122">
        <f t="shared" si="0"/>
        <v>43307.63</v>
      </c>
      <c r="AD19" s="123">
        <f t="shared" si="0"/>
        <v>21653.814999999999</v>
      </c>
      <c r="AE19" s="124"/>
      <c r="AF19" s="125" t="s">
        <v>23</v>
      </c>
      <c r="AH19" s="44">
        <f t="shared" ref="AH19:BC19" si="1">SUM(AH12:AH17)</f>
        <v>14687.98</v>
      </c>
      <c r="AI19" s="44">
        <f t="shared" si="1"/>
        <v>8725.9499999999989</v>
      </c>
      <c r="AJ19" s="44">
        <f t="shared" si="1"/>
        <v>0</v>
      </c>
      <c r="AK19" s="44">
        <f t="shared" si="1"/>
        <v>0</v>
      </c>
      <c r="AL19" s="44">
        <f t="shared" si="1"/>
        <v>0</v>
      </c>
      <c r="AM19" s="44">
        <f t="shared" si="1"/>
        <v>0</v>
      </c>
      <c r="AN19" s="44">
        <f t="shared" si="1"/>
        <v>0</v>
      </c>
      <c r="AO19" s="44">
        <f t="shared" si="1"/>
        <v>13909.57</v>
      </c>
      <c r="AP19" s="44">
        <f t="shared" si="1"/>
        <v>0</v>
      </c>
      <c r="AQ19" s="44">
        <f t="shared" si="1"/>
        <v>0</v>
      </c>
      <c r="AR19" s="44">
        <f t="shared" si="1"/>
        <v>22635.519999999997</v>
      </c>
      <c r="AS19" s="44">
        <f t="shared" si="1"/>
        <v>200</v>
      </c>
      <c r="AT19" s="44">
        <f t="shared" si="1"/>
        <v>0</v>
      </c>
      <c r="AU19" s="44">
        <f t="shared" si="1"/>
        <v>200</v>
      </c>
      <c r="AV19" s="44">
        <f t="shared" si="1"/>
        <v>2423.87</v>
      </c>
      <c r="AW19" s="44">
        <f t="shared" si="1"/>
        <v>0</v>
      </c>
      <c r="AX19" s="44">
        <f t="shared" si="1"/>
        <v>13600</v>
      </c>
      <c r="AY19" s="44">
        <f t="shared" si="1"/>
        <v>0</v>
      </c>
      <c r="AZ19" s="44">
        <f t="shared" si="1"/>
        <v>100</v>
      </c>
      <c r="BA19" s="44">
        <f t="shared" si="1"/>
        <v>0</v>
      </c>
      <c r="BB19" s="44">
        <f t="shared" si="1"/>
        <v>13700</v>
      </c>
      <c r="BC19" s="118">
        <f t="shared" si="1"/>
        <v>53647.37</v>
      </c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129" customFormat="1" ht="23.1" customHeight="1" thickBot="1" x14ac:dyDescent="0.4">
      <c r="A20" s="127"/>
      <c r="B20" s="128"/>
      <c r="D20" s="130"/>
      <c r="E20" s="131"/>
      <c r="F20" s="130"/>
      <c r="G20" s="130"/>
      <c r="H20" s="130"/>
      <c r="I20" s="131"/>
      <c r="J20" s="130"/>
      <c r="K20" s="130"/>
      <c r="L20" s="130"/>
      <c r="M20" s="130"/>
      <c r="N20" s="130"/>
      <c r="O20" s="131"/>
      <c r="P20" s="131"/>
      <c r="Q20" s="131"/>
      <c r="R20" s="131"/>
      <c r="S20" s="130"/>
      <c r="T20" s="130"/>
      <c r="U20" s="130"/>
      <c r="V20" s="132" t="s">
        <v>1</v>
      </c>
      <c r="W20" s="133"/>
      <c r="X20" s="134"/>
      <c r="Y20" s="130"/>
      <c r="Z20" s="130"/>
      <c r="AA20" s="130"/>
      <c r="AB20" s="132"/>
      <c r="AC20" s="134"/>
      <c r="AD20" s="135"/>
      <c r="AE20" s="102"/>
      <c r="AF20" s="136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0"/>
      <c r="BC20" s="132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</row>
    <row r="21" spans="1:227" ht="23.1" customHeight="1" x14ac:dyDescent="0.35">
      <c r="C21" s="10"/>
      <c r="D21" s="11"/>
      <c r="E21" s="12"/>
      <c r="F21" s="11"/>
      <c r="G21" s="11"/>
      <c r="H21" s="11"/>
      <c r="I21" s="13"/>
      <c r="J21" s="14"/>
      <c r="K21" s="5"/>
      <c r="L21" s="5"/>
      <c r="M21" s="5"/>
      <c r="N21" s="15"/>
      <c r="O21" s="12"/>
      <c r="P21" s="12"/>
      <c r="Q21" s="12"/>
      <c r="R21" s="17"/>
      <c r="S21" s="11"/>
      <c r="T21" s="15"/>
      <c r="U21" s="11"/>
      <c r="V21" s="11"/>
      <c r="X21" s="14"/>
      <c r="Y21" s="14"/>
      <c r="Z21" s="18"/>
      <c r="AA21" s="14"/>
      <c r="AB21" s="18"/>
      <c r="AC21" s="15"/>
      <c r="AD21" s="15"/>
      <c r="AG21" s="10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6"/>
      <c r="AT21" s="12"/>
      <c r="AU21" s="12"/>
      <c r="AV21" s="17"/>
      <c r="AW21" s="12"/>
      <c r="AX21" s="12"/>
      <c r="AY21" s="12"/>
      <c r="AZ21" s="12"/>
      <c r="BA21" s="12"/>
      <c r="BB21" s="11"/>
      <c r="BC21" s="15"/>
    </row>
    <row r="22" spans="1:227" ht="23.1" customHeight="1" x14ac:dyDescent="0.35">
      <c r="E22" s="19"/>
      <c r="F22" s="15"/>
      <c r="G22" s="15"/>
      <c r="H22" s="15"/>
      <c r="I22" s="13"/>
      <c r="J22" s="15"/>
      <c r="K22" s="15"/>
      <c r="L22" s="15"/>
      <c r="M22" s="15"/>
      <c r="O22" s="19"/>
      <c r="P22" s="19"/>
      <c r="Q22" s="19"/>
      <c r="R22" s="19"/>
      <c r="U22" s="15"/>
      <c r="V22" s="15" t="s">
        <v>1</v>
      </c>
      <c r="W22" s="15"/>
      <c r="X22" s="20"/>
      <c r="Y22" s="20"/>
      <c r="Z22" s="20"/>
      <c r="AA22" s="20"/>
      <c r="AB22" s="20"/>
      <c r="AC22" s="15"/>
      <c r="AD22" s="15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227" ht="23.1" customHeight="1" x14ac:dyDescent="0.35">
      <c r="B23" s="164" t="s">
        <v>24</v>
      </c>
      <c r="C23" s="164"/>
      <c r="E23" s="19"/>
      <c r="F23" s="15"/>
      <c r="G23" s="15"/>
      <c r="H23" s="171" t="s">
        <v>25</v>
      </c>
      <c r="I23" s="171"/>
      <c r="J23" s="171"/>
      <c r="K23" s="171"/>
      <c r="L23" s="171"/>
      <c r="M23" s="171"/>
      <c r="O23" s="19"/>
      <c r="P23" s="19"/>
      <c r="Q23" s="166" t="s">
        <v>26</v>
      </c>
      <c r="R23" s="166"/>
      <c r="S23" s="166"/>
      <c r="U23" s="15"/>
      <c r="V23" s="167" t="s">
        <v>27</v>
      </c>
      <c r="W23" s="167"/>
      <c r="X23" s="167"/>
      <c r="Y23" s="167"/>
      <c r="Z23" s="167"/>
      <c r="AA23" s="167"/>
      <c r="AB23" s="20"/>
      <c r="AC23" s="15"/>
      <c r="AD23" s="15"/>
      <c r="AF23" s="164" t="s">
        <v>24</v>
      </c>
      <c r="AG23" s="16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227" ht="23.1" customHeight="1" x14ac:dyDescent="0.35">
      <c r="E24" s="19"/>
      <c r="F24" s="15"/>
      <c r="G24" s="15"/>
      <c r="H24" s="15"/>
      <c r="I24" s="13"/>
      <c r="J24" s="15"/>
      <c r="K24" s="15"/>
      <c r="L24" s="15"/>
      <c r="M24" s="15"/>
      <c r="O24" s="19"/>
      <c r="P24" s="19"/>
      <c r="Q24" s="19"/>
      <c r="R24" s="19"/>
      <c r="U24" s="15"/>
      <c r="V24" s="15"/>
      <c r="W24" s="15"/>
      <c r="X24" s="20"/>
      <c r="Y24" s="20"/>
      <c r="Z24" s="20"/>
      <c r="AA24" s="20"/>
      <c r="AB24" s="20"/>
      <c r="AC24" s="15"/>
      <c r="AD24" s="15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227" ht="23.1" customHeight="1" x14ac:dyDescent="0.35">
      <c r="A25" s="21"/>
      <c r="D25" s="21"/>
      <c r="E25" s="19"/>
      <c r="F25" s="15"/>
      <c r="G25" s="15"/>
      <c r="H25" s="15"/>
      <c r="I25" s="13"/>
      <c r="J25" s="15"/>
      <c r="K25" s="15"/>
      <c r="L25" s="15"/>
      <c r="M25" s="15"/>
      <c r="N25" s="21"/>
      <c r="O25" s="19"/>
      <c r="P25" s="19"/>
      <c r="Q25" s="19"/>
      <c r="R25" s="19"/>
      <c r="S25" s="21"/>
      <c r="U25" s="15"/>
      <c r="V25" s="15"/>
      <c r="W25" s="15"/>
      <c r="X25" s="20"/>
      <c r="Y25" s="20"/>
      <c r="Z25" s="20"/>
      <c r="AA25" s="20"/>
      <c r="AB25" s="20"/>
      <c r="AC25" s="15"/>
      <c r="AD25" s="15"/>
      <c r="AE25" s="21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21"/>
    </row>
    <row r="26" spans="1:227" s="21" customFormat="1" ht="23.1" customHeight="1" x14ac:dyDescent="0.35">
      <c r="B26" s="145" t="s">
        <v>63</v>
      </c>
      <c r="C26" s="145"/>
      <c r="E26" s="23"/>
      <c r="F26" s="24"/>
      <c r="G26" s="24"/>
      <c r="H26" s="146" t="s">
        <v>28</v>
      </c>
      <c r="I26" s="146"/>
      <c r="J26" s="146"/>
      <c r="K26" s="146"/>
      <c r="L26" s="146"/>
      <c r="M26" s="146"/>
      <c r="O26" s="23"/>
      <c r="P26" s="23"/>
      <c r="Q26" s="147" t="s">
        <v>29</v>
      </c>
      <c r="R26" s="147"/>
      <c r="S26" s="147"/>
      <c r="U26" s="24"/>
      <c r="V26" s="148" t="s">
        <v>30</v>
      </c>
      <c r="W26" s="148"/>
      <c r="X26" s="148"/>
      <c r="Y26" s="148"/>
      <c r="Z26" s="148"/>
      <c r="AA26" s="148"/>
      <c r="AB26" s="25"/>
      <c r="AC26" s="24"/>
      <c r="AD26" s="24"/>
      <c r="AF26" s="145" t="s">
        <v>63</v>
      </c>
      <c r="AG26" s="145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227" ht="23.1" customHeight="1" x14ac:dyDescent="0.35">
      <c r="B27" s="164" t="s">
        <v>62</v>
      </c>
      <c r="C27" s="164"/>
      <c r="D27" s="15"/>
      <c r="E27" s="19"/>
      <c r="F27" s="15"/>
      <c r="G27" s="15"/>
      <c r="H27" s="165" t="s">
        <v>54</v>
      </c>
      <c r="I27" s="165"/>
      <c r="J27" s="165"/>
      <c r="K27" s="165"/>
      <c r="L27" s="165"/>
      <c r="M27" s="165"/>
      <c r="N27" s="15"/>
      <c r="O27" s="19"/>
      <c r="P27" s="19"/>
      <c r="Q27" s="166" t="s">
        <v>55</v>
      </c>
      <c r="R27" s="166"/>
      <c r="S27" s="166"/>
      <c r="U27" s="15"/>
      <c r="V27" s="167" t="s">
        <v>31</v>
      </c>
      <c r="W27" s="167"/>
      <c r="X27" s="167"/>
      <c r="Y27" s="167"/>
      <c r="Z27" s="167"/>
      <c r="AA27" s="167"/>
      <c r="AB27" s="20"/>
      <c r="AC27" s="15"/>
      <c r="AD27" s="15"/>
      <c r="AF27" s="164" t="s">
        <v>62</v>
      </c>
      <c r="AG27" s="16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227" ht="23.1" customHeight="1" x14ac:dyDescent="0.35">
      <c r="A28" s="22"/>
      <c r="D28" s="15"/>
      <c r="E28" s="19"/>
      <c r="F28" s="15"/>
      <c r="G28" s="15"/>
      <c r="H28" s="15"/>
      <c r="I28" s="4"/>
      <c r="L28" s="15"/>
      <c r="M28" s="15"/>
      <c r="O28" s="19"/>
      <c r="P28" s="13"/>
      <c r="R28" s="19"/>
      <c r="U28" s="15"/>
      <c r="V28" s="15"/>
      <c r="W28" s="15"/>
      <c r="X28" s="20"/>
      <c r="Y28" s="20"/>
      <c r="Z28" s="20"/>
      <c r="AA28" s="20"/>
      <c r="AB28" s="20"/>
      <c r="AC28" s="15"/>
      <c r="AD28" s="15"/>
      <c r="AE28" s="22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3"/>
      <c r="AS28" s="19"/>
      <c r="AT28" s="19"/>
      <c r="AV28" s="19"/>
      <c r="AW28" s="19"/>
      <c r="AX28" s="19"/>
      <c r="AY28" s="19"/>
      <c r="AZ28" s="19"/>
      <c r="BA28" s="19"/>
    </row>
    <row r="29" spans="1:227" ht="23.1" customHeight="1" x14ac:dyDescent="0.35">
      <c r="D29" s="15"/>
      <c r="E29" s="19"/>
      <c r="F29" s="15"/>
      <c r="G29" s="15"/>
      <c r="H29" s="15"/>
      <c r="I29" s="4"/>
      <c r="L29" s="15"/>
      <c r="M29" s="15"/>
      <c r="O29" s="19"/>
      <c r="P29" s="13"/>
      <c r="R29" s="19"/>
      <c r="U29" s="15"/>
      <c r="V29" s="15"/>
      <c r="W29" s="15"/>
      <c r="X29" s="20"/>
      <c r="Y29" s="20"/>
      <c r="Z29" s="20"/>
      <c r="AA29" s="20"/>
      <c r="AB29" s="20"/>
      <c r="AC29" s="15"/>
      <c r="AD29" s="15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3"/>
      <c r="AS29" s="19"/>
      <c r="AT29" s="19"/>
      <c r="AV29" s="19"/>
      <c r="AW29" s="19"/>
      <c r="AX29" s="19"/>
      <c r="AY29" s="19"/>
      <c r="AZ29" s="19"/>
      <c r="BA29" s="19"/>
    </row>
    <row r="30" spans="1:227" ht="23.1" customHeight="1" x14ac:dyDescent="0.35">
      <c r="A30" s="22"/>
      <c r="D30" s="15"/>
      <c r="E30" s="19"/>
      <c r="F30" s="15"/>
      <c r="G30" s="15"/>
      <c r="H30" s="15"/>
      <c r="I30" s="4"/>
      <c r="J30" s="15"/>
      <c r="K30" s="15"/>
      <c r="L30" s="15"/>
      <c r="M30" s="15"/>
      <c r="N30" s="15"/>
      <c r="P30" s="19"/>
      <c r="Q30" s="13"/>
      <c r="U30" s="15"/>
      <c r="V30" s="15"/>
      <c r="W30" s="15"/>
      <c r="X30" s="20"/>
      <c r="Y30" s="20"/>
      <c r="Z30" s="20"/>
      <c r="AA30" s="20"/>
      <c r="AB30" s="20"/>
      <c r="AC30" s="15"/>
      <c r="AD30" s="15"/>
      <c r="AE30" s="22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3"/>
      <c r="AW30" s="19"/>
      <c r="AX30" s="19"/>
      <c r="AY30" s="19"/>
    </row>
    <row r="31" spans="1:227" ht="23.1" customHeight="1" x14ac:dyDescent="0.35">
      <c r="B31" s="2"/>
      <c r="D31" s="15"/>
      <c r="E31" s="19"/>
      <c r="F31" s="15"/>
      <c r="G31" s="15"/>
      <c r="H31" s="15"/>
      <c r="I31" s="13"/>
      <c r="J31" s="15"/>
      <c r="K31" s="15"/>
      <c r="L31" s="15"/>
      <c r="M31" s="15"/>
      <c r="N31" s="15"/>
      <c r="O31" s="19"/>
      <c r="P31" s="19"/>
      <c r="Q31" s="19"/>
      <c r="R31" s="19"/>
      <c r="U31" s="15"/>
      <c r="V31" s="15"/>
      <c r="W31" s="15"/>
      <c r="X31" s="20"/>
      <c r="Y31" s="20"/>
      <c r="Z31" s="20"/>
      <c r="AA31" s="20"/>
      <c r="AB31" s="20"/>
      <c r="AC31" s="15"/>
      <c r="AD31" s="15"/>
      <c r="AF31" s="2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</sheetData>
  <mergeCells count="75">
    <mergeCell ref="A2:AB2"/>
    <mergeCell ref="AF2:BC2"/>
    <mergeCell ref="A3:AB3"/>
    <mergeCell ref="AF3:BC3"/>
    <mergeCell ref="A4:AB4"/>
    <mergeCell ref="AF4:BC4"/>
    <mergeCell ref="A5:AB5"/>
    <mergeCell ref="AF5:BC5"/>
    <mergeCell ref="A6:AB6"/>
    <mergeCell ref="AF6:BC6"/>
    <mergeCell ref="A8:A10"/>
    <mergeCell ref="B8:B10"/>
    <mergeCell ref="C8:C10"/>
    <mergeCell ref="D8:D10"/>
    <mergeCell ref="E8:E10"/>
    <mergeCell ref="F8:F10"/>
    <mergeCell ref="S8:S10"/>
    <mergeCell ref="H8:H10"/>
    <mergeCell ref="I8:I10"/>
    <mergeCell ref="J8:J10"/>
    <mergeCell ref="K8:K10"/>
    <mergeCell ref="L8:L10"/>
    <mergeCell ref="AH8:AH10"/>
    <mergeCell ref="T8:T10"/>
    <mergeCell ref="W8:W10"/>
    <mergeCell ref="X8:X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S8:AS10"/>
    <mergeCell ref="AT8:AT10"/>
    <mergeCell ref="AU8:AU10"/>
    <mergeCell ref="AI8:AI10"/>
    <mergeCell ref="AJ8:AJ10"/>
    <mergeCell ref="AK8:AK10"/>
    <mergeCell ref="AL8:AL10"/>
    <mergeCell ref="AM8:AM10"/>
    <mergeCell ref="AO8:AO10"/>
    <mergeCell ref="BB8:BB10"/>
    <mergeCell ref="BC8:BC10"/>
    <mergeCell ref="B23:C23"/>
    <mergeCell ref="H23:M23"/>
    <mergeCell ref="Q23:S23"/>
    <mergeCell ref="V23:AA23"/>
    <mergeCell ref="AF23:AG23"/>
    <mergeCell ref="AV8:AV10"/>
    <mergeCell ref="AW8:AW10"/>
    <mergeCell ref="AX8:AX10"/>
    <mergeCell ref="AY8:AY10"/>
    <mergeCell ref="AZ8:AZ10"/>
    <mergeCell ref="BA8:BA10"/>
    <mergeCell ref="AP8:AP10"/>
    <mergeCell ref="AQ8:AQ10"/>
    <mergeCell ref="AR8:AR10"/>
    <mergeCell ref="AF26:AG26"/>
    <mergeCell ref="B27:C27"/>
    <mergeCell ref="H27:M27"/>
    <mergeCell ref="Q27:S27"/>
    <mergeCell ref="V27:AA27"/>
    <mergeCell ref="AF27:AG27"/>
    <mergeCell ref="G8:G10"/>
    <mergeCell ref="B26:C26"/>
    <mergeCell ref="H26:M26"/>
    <mergeCell ref="Q26:S26"/>
    <mergeCell ref="V26:AA26"/>
    <mergeCell ref="M8:M10"/>
    <mergeCell ref="N8:N10"/>
    <mergeCell ref="O8:O10"/>
    <mergeCell ref="P8:P10"/>
    <mergeCell ref="Q8:Q10"/>
  </mergeCells>
  <printOptions horizontalCentered="1"/>
  <pageMargins left="0.22" right="0.23" top="0.41" bottom="0.59055118110236227" header="0.43" footer="0.78740157480314965"/>
  <pageSetup paperSize="258"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0D10-ED8C-4CA8-A62C-CD739D3FC4C8}">
  <sheetPr>
    <pageSetUpPr fitToPage="1"/>
  </sheetPr>
  <dimension ref="A1:HR31"/>
  <sheetViews>
    <sheetView tabSelected="1" view="pageBreakPreview" topLeftCell="AI1" zoomScale="55" zoomScaleNormal="50" zoomScaleSheetLayoutView="55" workbookViewId="0">
      <selection activeCell="BA18" sqref="BA18"/>
    </sheetView>
  </sheetViews>
  <sheetFormatPr defaultColWidth="9.140625" defaultRowHeight="23.1" customHeight="1" x14ac:dyDescent="0.35"/>
  <cols>
    <col min="1" max="1" width="5.7109375" style="1" customWidth="1"/>
    <col min="2" max="2" width="31.42578125" style="1" customWidth="1"/>
    <col min="3" max="3" width="15" style="1" customWidth="1"/>
    <col min="4" max="4" width="17.5703125" style="1" customWidth="1"/>
    <col min="5" max="5" width="15.85546875" style="4" customWidth="1"/>
    <col min="6" max="6" width="15.85546875" style="1" customWidth="1"/>
    <col min="7" max="7" width="18.140625" style="1" customWidth="1"/>
    <col min="8" max="8" width="16.85546875" style="3" hidden="1" customWidth="1"/>
    <col min="9" max="9" width="13.28515625" style="1" customWidth="1"/>
    <col min="10" max="10" width="5" style="1" customWidth="1"/>
    <col min="11" max="11" width="4" style="1" customWidth="1"/>
    <col min="12" max="12" width="5" style="1" customWidth="1"/>
    <col min="13" max="13" width="17.7109375" style="1" customWidth="1"/>
    <col min="14" max="14" width="19" style="4" customWidth="1"/>
    <col min="15" max="15" width="18" style="4" customWidth="1"/>
    <col min="16" max="16" width="15.28515625" style="4" customWidth="1"/>
    <col min="17" max="17" width="17.5703125" style="4" customWidth="1"/>
    <col min="18" max="18" width="18.42578125" style="1" customWidth="1"/>
    <col min="19" max="19" width="20" style="1" customWidth="1"/>
    <col min="20" max="21" width="18.7109375" style="1" customWidth="1"/>
    <col min="22" max="22" width="4.42578125" style="1" customWidth="1"/>
    <col min="23" max="23" width="18.140625" style="5" customWidth="1"/>
    <col min="24" max="24" width="15.28515625" style="5" hidden="1" customWidth="1"/>
    <col min="25" max="25" width="13.28515625" style="5" customWidth="1"/>
    <col min="26" max="26" width="17.28515625" style="5" customWidth="1"/>
    <col min="27" max="27" width="14" style="5" customWidth="1"/>
    <col min="28" max="28" width="18.42578125" style="1" customWidth="1"/>
    <col min="29" max="29" width="18.85546875" style="1" customWidth="1"/>
    <col min="30" max="30" width="5.7109375" style="1" customWidth="1"/>
    <col min="31" max="31" width="29.7109375" style="1" customWidth="1"/>
    <col min="32" max="32" width="15" style="1" customWidth="1"/>
    <col min="33" max="34" width="19" style="4" customWidth="1"/>
    <col min="35" max="35" width="19.140625" style="4" customWidth="1"/>
    <col min="36" max="36" width="13.5703125" style="4" customWidth="1"/>
    <col min="37" max="37" width="12.85546875" style="4" customWidth="1"/>
    <col min="38" max="38" width="13.140625" style="4" customWidth="1"/>
    <col min="39" max="39" width="10.140625" style="4" hidden="1" customWidth="1"/>
    <col min="40" max="41" width="18.140625" style="4" customWidth="1"/>
    <col min="42" max="42" width="12" style="4" customWidth="1"/>
    <col min="43" max="43" width="18" style="4" customWidth="1"/>
    <col min="44" max="44" width="15.5703125" style="4" customWidth="1"/>
    <col min="45" max="45" width="12.140625" style="4" customWidth="1"/>
    <col min="46" max="46" width="15.28515625" style="4" customWidth="1"/>
    <col min="47" max="47" width="17.85546875" style="4" customWidth="1"/>
    <col min="48" max="48" width="17.42578125" style="4" customWidth="1"/>
    <col min="49" max="49" width="21.28515625" style="4" customWidth="1"/>
    <col min="50" max="50" width="14.5703125" style="4" customWidth="1"/>
    <col min="51" max="51" width="13.85546875" style="4" customWidth="1"/>
    <col min="52" max="52" width="15.7109375" style="4" customWidth="1"/>
    <col min="53" max="53" width="17.7109375" style="1" customWidth="1"/>
    <col min="54" max="54" width="17.5703125" style="1" customWidth="1"/>
    <col min="55" max="16384" width="9.140625" style="1"/>
  </cols>
  <sheetData>
    <row r="1" spans="1:226" ht="23.1" customHeight="1" x14ac:dyDescent="0.35">
      <c r="B1" s="4"/>
      <c r="C1" s="4"/>
      <c r="D1" s="4"/>
      <c r="F1" s="2"/>
      <c r="G1" s="2"/>
      <c r="S1" s="1" t="s">
        <v>1</v>
      </c>
      <c r="BB1" s="1" t="s">
        <v>1</v>
      </c>
    </row>
    <row r="2" spans="1:226" ht="23.1" customHeight="1" x14ac:dyDescent="0.35">
      <c r="A2" s="230" t="s">
        <v>0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E2" s="164" t="s">
        <v>0</v>
      </c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</row>
    <row r="3" spans="1:226" ht="23.1" customHeight="1" x14ac:dyDescent="0.35">
      <c r="A3" s="230" t="s">
        <v>52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E3" s="164" t="s">
        <v>56</v>
      </c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</row>
    <row r="4" spans="1:226" ht="23.1" customHeight="1" x14ac:dyDescent="0.35">
      <c r="A4" s="230" t="s">
        <v>53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E4" s="164" t="s">
        <v>57</v>
      </c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26"/>
      <c r="BD4" s="26"/>
      <c r="BE4" s="26"/>
      <c r="BF4" s="26"/>
      <c r="BG4" s="26"/>
    </row>
    <row r="5" spans="1:226" ht="23.1" customHeight="1" x14ac:dyDescent="0.35">
      <c r="A5" s="217" t="s">
        <v>2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E5" s="145" t="s">
        <v>66</v>
      </c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</row>
    <row r="6" spans="1:226" ht="23.1" customHeight="1" x14ac:dyDescent="0.35">
      <c r="A6" s="217" t="s">
        <v>65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E6" s="145" t="s">
        <v>58</v>
      </c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</row>
    <row r="7" spans="1:226" s="6" customFormat="1" ht="23.1" customHeight="1" thickBot="1" x14ac:dyDescent="0.4">
      <c r="E7" s="7"/>
      <c r="H7" s="8"/>
      <c r="N7" s="7"/>
      <c r="O7" s="7"/>
      <c r="P7" s="7"/>
      <c r="Q7" s="7"/>
      <c r="W7" s="9"/>
      <c r="X7" s="9"/>
      <c r="Y7" s="9"/>
      <c r="Z7" s="9"/>
      <c r="AA7" s="9"/>
      <c r="AB7" s="6" t="s">
        <v>1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</row>
    <row r="8" spans="1:226" s="31" customFormat="1" ht="23.1" customHeight="1" x14ac:dyDescent="0.35">
      <c r="A8" s="218" t="s">
        <v>8</v>
      </c>
      <c r="B8" s="205" t="s">
        <v>9</v>
      </c>
      <c r="C8" s="214" t="s">
        <v>10</v>
      </c>
      <c r="D8" s="214" t="s">
        <v>33</v>
      </c>
      <c r="E8" s="221" t="s">
        <v>61</v>
      </c>
      <c r="F8" s="142" t="s">
        <v>11</v>
      </c>
      <c r="G8" s="224" t="s">
        <v>34</v>
      </c>
      <c r="H8" s="224" t="s">
        <v>34</v>
      </c>
      <c r="I8" s="227" t="s">
        <v>12</v>
      </c>
      <c r="J8" s="149" t="s">
        <v>13</v>
      </c>
      <c r="K8" s="149" t="s">
        <v>14</v>
      </c>
      <c r="L8" s="149" t="s">
        <v>15</v>
      </c>
      <c r="M8" s="152" t="s">
        <v>35</v>
      </c>
      <c r="N8" s="155" t="s">
        <v>36</v>
      </c>
      <c r="O8" s="158" t="s">
        <v>37</v>
      </c>
      <c r="P8" s="161" t="s">
        <v>38</v>
      </c>
      <c r="Q8" s="139" t="s">
        <v>69</v>
      </c>
      <c r="R8" s="149" t="s">
        <v>40</v>
      </c>
      <c r="S8" s="190" t="s">
        <v>41</v>
      </c>
      <c r="T8" s="27" t="s">
        <v>5</v>
      </c>
      <c r="U8" s="28" t="s">
        <v>5</v>
      </c>
      <c r="V8" s="193" t="s">
        <v>8</v>
      </c>
      <c r="W8" s="196" t="s">
        <v>6</v>
      </c>
      <c r="X8" s="29" t="s">
        <v>3</v>
      </c>
      <c r="Y8" s="149" t="s">
        <v>7</v>
      </c>
      <c r="Z8" s="199" t="s">
        <v>39</v>
      </c>
      <c r="AA8" s="202" t="s">
        <v>4</v>
      </c>
      <c r="AB8" s="205"/>
      <c r="AC8" s="208"/>
      <c r="AD8" s="211" t="s">
        <v>8</v>
      </c>
      <c r="AE8" s="205" t="s">
        <v>9</v>
      </c>
      <c r="AF8" s="214" t="s">
        <v>10</v>
      </c>
      <c r="AG8" s="155" t="s">
        <v>36</v>
      </c>
      <c r="AH8" s="187" t="s">
        <v>42</v>
      </c>
      <c r="AI8" s="178" t="s">
        <v>43</v>
      </c>
      <c r="AJ8" s="178" t="s">
        <v>44</v>
      </c>
      <c r="AK8" s="181" t="s">
        <v>45</v>
      </c>
      <c r="AL8" s="178" t="s">
        <v>46</v>
      </c>
      <c r="AM8" s="29" t="s">
        <v>3</v>
      </c>
      <c r="AN8" s="181" t="s">
        <v>32</v>
      </c>
      <c r="AO8" s="181" t="s">
        <v>64</v>
      </c>
      <c r="AP8" s="178" t="s">
        <v>71</v>
      </c>
      <c r="AQ8" s="158" t="s">
        <v>37</v>
      </c>
      <c r="AR8" s="184" t="s">
        <v>47</v>
      </c>
      <c r="AS8" s="178" t="s">
        <v>48</v>
      </c>
      <c r="AT8" s="158" t="s">
        <v>38</v>
      </c>
      <c r="AU8" s="172" t="s">
        <v>39</v>
      </c>
      <c r="AV8" s="175" t="s">
        <v>49</v>
      </c>
      <c r="AW8" s="178" t="s">
        <v>59</v>
      </c>
      <c r="AX8" s="178" t="s">
        <v>50</v>
      </c>
      <c r="AY8" s="181" t="s">
        <v>17</v>
      </c>
      <c r="AZ8" s="181" t="s">
        <v>60</v>
      </c>
      <c r="BA8" s="149" t="s">
        <v>40</v>
      </c>
      <c r="BB8" s="168" t="s">
        <v>51</v>
      </c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</row>
    <row r="9" spans="1:226" s="32" customFormat="1" ht="23.1" customHeight="1" x14ac:dyDescent="0.35">
      <c r="A9" s="219"/>
      <c r="B9" s="206"/>
      <c r="C9" s="215"/>
      <c r="D9" s="215"/>
      <c r="E9" s="222"/>
      <c r="F9" s="143"/>
      <c r="G9" s="225"/>
      <c r="H9" s="225"/>
      <c r="I9" s="228"/>
      <c r="J9" s="150"/>
      <c r="K9" s="150"/>
      <c r="L9" s="150"/>
      <c r="M9" s="153"/>
      <c r="N9" s="156"/>
      <c r="O9" s="159"/>
      <c r="P9" s="162"/>
      <c r="Q9" s="140" t="s">
        <v>70</v>
      </c>
      <c r="R9" s="150"/>
      <c r="S9" s="191"/>
      <c r="T9" s="32" t="s">
        <v>18</v>
      </c>
      <c r="U9" s="33" t="s">
        <v>19</v>
      </c>
      <c r="V9" s="194"/>
      <c r="W9" s="197"/>
      <c r="X9" s="34" t="s">
        <v>16</v>
      </c>
      <c r="Y9" s="150"/>
      <c r="Z9" s="200"/>
      <c r="AA9" s="203"/>
      <c r="AB9" s="206"/>
      <c r="AC9" s="209"/>
      <c r="AD9" s="212"/>
      <c r="AE9" s="206"/>
      <c r="AF9" s="215"/>
      <c r="AG9" s="156"/>
      <c r="AH9" s="188"/>
      <c r="AI9" s="179"/>
      <c r="AJ9" s="179"/>
      <c r="AK9" s="182"/>
      <c r="AL9" s="179"/>
      <c r="AM9" s="34" t="s">
        <v>16</v>
      </c>
      <c r="AN9" s="182"/>
      <c r="AO9" s="182"/>
      <c r="AP9" s="179"/>
      <c r="AQ9" s="159"/>
      <c r="AR9" s="185"/>
      <c r="AS9" s="179"/>
      <c r="AT9" s="159"/>
      <c r="AU9" s="173"/>
      <c r="AV9" s="176"/>
      <c r="AW9" s="179"/>
      <c r="AX9" s="179"/>
      <c r="AY9" s="182"/>
      <c r="AZ9" s="182"/>
      <c r="BA9" s="150"/>
      <c r="BB9" s="169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</row>
    <row r="10" spans="1:226" s="35" customFormat="1" ht="23.1" customHeight="1" thickBot="1" x14ac:dyDescent="0.4">
      <c r="A10" s="220"/>
      <c r="B10" s="207"/>
      <c r="C10" s="216"/>
      <c r="D10" s="216"/>
      <c r="E10" s="223"/>
      <c r="F10" s="144"/>
      <c r="G10" s="226"/>
      <c r="H10" s="226"/>
      <c r="I10" s="229"/>
      <c r="J10" s="151"/>
      <c r="K10" s="151"/>
      <c r="L10" s="151"/>
      <c r="M10" s="154"/>
      <c r="N10" s="157"/>
      <c r="O10" s="160"/>
      <c r="P10" s="163"/>
      <c r="Q10" s="141"/>
      <c r="R10" s="151"/>
      <c r="S10" s="192"/>
      <c r="U10" s="36"/>
      <c r="V10" s="195"/>
      <c r="W10" s="198"/>
      <c r="X10" s="37"/>
      <c r="Y10" s="151"/>
      <c r="Z10" s="201"/>
      <c r="AA10" s="204"/>
      <c r="AB10" s="207"/>
      <c r="AC10" s="210"/>
      <c r="AD10" s="213"/>
      <c r="AE10" s="207"/>
      <c r="AF10" s="216"/>
      <c r="AG10" s="157"/>
      <c r="AH10" s="189"/>
      <c r="AI10" s="180"/>
      <c r="AJ10" s="180"/>
      <c r="AK10" s="183"/>
      <c r="AL10" s="180"/>
      <c r="AM10" s="38"/>
      <c r="AN10" s="182"/>
      <c r="AO10" s="183"/>
      <c r="AP10" s="180"/>
      <c r="AQ10" s="160"/>
      <c r="AR10" s="186"/>
      <c r="AS10" s="180"/>
      <c r="AT10" s="160"/>
      <c r="AU10" s="174"/>
      <c r="AV10" s="177"/>
      <c r="AW10" s="180"/>
      <c r="AX10" s="180"/>
      <c r="AY10" s="183"/>
      <c r="AZ10" s="183"/>
      <c r="BA10" s="151"/>
      <c r="BB10" s="17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</row>
    <row r="11" spans="1:226" s="41" customFormat="1" ht="23.1" customHeight="1" x14ac:dyDescent="0.35">
      <c r="A11" s="39"/>
      <c r="B11" s="40"/>
      <c r="D11" s="42"/>
      <c r="E11" s="43"/>
      <c r="F11" s="42"/>
      <c r="G11" s="42"/>
      <c r="H11" s="44"/>
      <c r="I11" s="42"/>
      <c r="J11" s="41" t="s">
        <v>1</v>
      </c>
      <c r="K11" s="41" t="s">
        <v>1</v>
      </c>
      <c r="L11" s="41" t="s">
        <v>1</v>
      </c>
      <c r="M11" s="45" t="s">
        <v>1</v>
      </c>
      <c r="N11" s="43"/>
      <c r="O11" s="43"/>
      <c r="P11" s="43"/>
      <c r="Q11" s="43"/>
      <c r="R11" s="42"/>
      <c r="S11" s="45"/>
      <c r="T11" s="42"/>
      <c r="U11" s="46"/>
      <c r="V11" s="47" t="e">
        <f>+#REF!</f>
        <v>#REF!</v>
      </c>
      <c r="W11" s="48" t="s">
        <v>1</v>
      </c>
      <c r="X11" s="42"/>
      <c r="Y11" s="49"/>
      <c r="Z11" s="42"/>
      <c r="AA11" s="50"/>
      <c r="AB11" s="51"/>
      <c r="AC11" s="52"/>
      <c r="AD11" s="39"/>
      <c r="AE11" s="40"/>
      <c r="AG11" s="43"/>
      <c r="AH11" s="43"/>
      <c r="AI11" s="43"/>
      <c r="AJ11" s="43" t="s">
        <v>1</v>
      </c>
      <c r="AK11" s="43" t="s">
        <v>1</v>
      </c>
      <c r="AL11" s="43" t="s">
        <v>1</v>
      </c>
      <c r="AM11" s="43"/>
      <c r="AN11" s="53"/>
      <c r="AO11" s="68"/>
      <c r="AP11" s="43"/>
      <c r="AQ11" s="43"/>
      <c r="AR11" s="54"/>
      <c r="AS11" s="43"/>
      <c r="AT11" s="43"/>
      <c r="AU11" s="43"/>
      <c r="AV11" s="43"/>
      <c r="AW11" s="43"/>
      <c r="AX11" s="43"/>
      <c r="AY11" s="43"/>
      <c r="AZ11" s="43"/>
      <c r="BA11" s="42"/>
      <c r="BB11" s="55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</row>
    <row r="12" spans="1:226" s="56" customFormat="1" ht="23.1" customHeight="1" x14ac:dyDescent="0.35">
      <c r="A12" s="57"/>
      <c r="B12" s="58"/>
      <c r="C12" s="41"/>
      <c r="D12" s="41"/>
      <c r="E12" s="59"/>
      <c r="F12" s="41"/>
      <c r="G12" s="41"/>
      <c r="H12" s="59"/>
      <c r="I12" s="41"/>
      <c r="J12" s="41"/>
      <c r="K12" s="41"/>
      <c r="L12" s="41"/>
      <c r="M12" s="41"/>
      <c r="N12" s="59"/>
      <c r="O12" s="59"/>
      <c r="P12" s="59"/>
      <c r="Q12" s="59"/>
      <c r="R12" s="41"/>
      <c r="S12" s="41"/>
      <c r="T12" s="41"/>
      <c r="U12" s="60"/>
      <c r="V12" s="61"/>
      <c r="W12" s="58"/>
      <c r="X12" s="41"/>
      <c r="Y12" s="41"/>
      <c r="Z12" s="41"/>
      <c r="AA12" s="60"/>
      <c r="AB12" s="62"/>
      <c r="AC12" s="63"/>
      <c r="AD12" s="57"/>
      <c r="AE12" s="58"/>
      <c r="AF12" s="41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41"/>
      <c r="BB12" s="60"/>
    </row>
    <row r="13" spans="1:226" s="56" customFormat="1" ht="23.1" customHeight="1" x14ac:dyDescent="0.35">
      <c r="A13" s="57"/>
      <c r="B13" s="58"/>
      <c r="C13" s="41"/>
      <c r="D13" s="41"/>
      <c r="E13" s="59"/>
      <c r="F13" s="41"/>
      <c r="G13" s="41"/>
      <c r="H13" s="59"/>
      <c r="I13" s="41"/>
      <c r="J13" s="41"/>
      <c r="K13" s="41"/>
      <c r="L13" s="41"/>
      <c r="M13" s="41"/>
      <c r="N13" s="59"/>
      <c r="O13" s="59"/>
      <c r="P13" s="59"/>
      <c r="Q13" s="59"/>
      <c r="R13" s="41"/>
      <c r="S13" s="41"/>
      <c r="T13" s="41"/>
      <c r="U13" s="60"/>
      <c r="V13" s="61"/>
      <c r="W13" s="58"/>
      <c r="X13" s="41"/>
      <c r="Y13" s="41"/>
      <c r="Z13" s="41"/>
      <c r="AA13" s="60"/>
      <c r="AB13" s="62"/>
      <c r="AC13" s="63"/>
      <c r="AD13" s="57"/>
      <c r="AE13" s="58"/>
      <c r="AF13" s="41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41"/>
      <c r="BB13" s="60"/>
    </row>
    <row r="14" spans="1:226" s="56" customFormat="1" ht="23.1" customHeight="1" x14ac:dyDescent="0.35">
      <c r="A14" s="64">
        <v>1</v>
      </c>
      <c r="B14" s="65" t="s">
        <v>22</v>
      </c>
      <c r="C14" s="66" t="s">
        <v>20</v>
      </c>
      <c r="D14" s="67">
        <v>89281</v>
      </c>
      <c r="E14" s="68">
        <v>4018</v>
      </c>
      <c r="F14" s="67">
        <v>0</v>
      </c>
      <c r="G14" s="67">
        <f>SUM(D14+E14+F14)</f>
        <v>93299</v>
      </c>
      <c r="H14" s="69">
        <f>G14</f>
        <v>93299</v>
      </c>
      <c r="I14" s="70">
        <f>ROUND(H14/6/31/60*(L14+K14*60+J14*6*60),2)</f>
        <v>0</v>
      </c>
      <c r="J14" s="71">
        <v>0</v>
      </c>
      <c r="K14" s="71">
        <v>0</v>
      </c>
      <c r="L14" s="71">
        <v>0</v>
      </c>
      <c r="M14" s="72">
        <f>H14-I14</f>
        <v>93299</v>
      </c>
      <c r="N14" s="68">
        <v>14687.98</v>
      </c>
      <c r="O14" s="68">
        <f>SUM(AH14:AP14)</f>
        <v>22306.48</v>
      </c>
      <c r="P14" s="68">
        <f>SUM(AR14:AS14)</f>
        <v>200</v>
      </c>
      <c r="Q14" s="68">
        <f>ROUNDDOWN(G14*5%/2,2)</f>
        <v>2332.4699999999998</v>
      </c>
      <c r="R14" s="67">
        <f>SUM(AV14:AZ14)</f>
        <v>13656.11</v>
      </c>
      <c r="S14" s="72">
        <f>N14+O14+P14+Q14+R14</f>
        <v>53183.040000000001</v>
      </c>
      <c r="T14" s="73">
        <f>ROUND(AC14,0)</f>
        <v>20058</v>
      </c>
      <c r="U14" s="74">
        <f>(AB14-T14)</f>
        <v>20057.96</v>
      </c>
      <c r="V14" s="75">
        <v>2</v>
      </c>
      <c r="W14" s="76">
        <f>G14*12%</f>
        <v>11195.88</v>
      </c>
      <c r="X14" s="67">
        <v>0</v>
      </c>
      <c r="Y14" s="77">
        <v>100</v>
      </c>
      <c r="Z14" s="67">
        <f>ROUNDUP(G14*5%/2,2)</f>
        <v>2332.48</v>
      </c>
      <c r="AA14" s="78">
        <v>200</v>
      </c>
      <c r="AB14" s="79">
        <f>+M14-S14</f>
        <v>40115.96</v>
      </c>
      <c r="AC14" s="80">
        <f>(+M14-S14)/2</f>
        <v>20057.98</v>
      </c>
      <c r="AD14" s="64">
        <v>1</v>
      </c>
      <c r="AE14" s="65" t="s">
        <v>22</v>
      </c>
      <c r="AF14" s="66" t="s">
        <v>20</v>
      </c>
      <c r="AG14" s="68">
        <f>N14</f>
        <v>14687.98</v>
      </c>
      <c r="AH14" s="68">
        <f>G14*9%</f>
        <v>8396.91</v>
      </c>
      <c r="AI14" s="68">
        <v>0</v>
      </c>
      <c r="AJ14" s="81" t="s">
        <v>21</v>
      </c>
      <c r="AK14" s="81" t="s">
        <v>21</v>
      </c>
      <c r="AL14" s="68">
        <v>0</v>
      </c>
      <c r="AM14" s="68">
        <v>0</v>
      </c>
      <c r="AN14" s="68">
        <v>13909.57</v>
      </c>
      <c r="AO14" s="68"/>
      <c r="AP14" s="68">
        <v>0</v>
      </c>
      <c r="AQ14" s="68">
        <f>SUM(AH14:AP14)</f>
        <v>22306.48</v>
      </c>
      <c r="AR14" s="77">
        <v>200</v>
      </c>
      <c r="AS14" s="68">
        <v>0</v>
      </c>
      <c r="AT14" s="68">
        <f>SUM(AR14:AS14)</f>
        <v>200</v>
      </c>
      <c r="AU14" s="68">
        <f>ROUNDDOWN(G14*5%/2,2)</f>
        <v>2332.4699999999998</v>
      </c>
      <c r="AV14" s="68">
        <v>0</v>
      </c>
      <c r="AW14" s="137">
        <v>13600</v>
      </c>
      <c r="AX14" s="68">
        <v>0</v>
      </c>
      <c r="AY14" s="68">
        <v>56.11</v>
      </c>
      <c r="AZ14" s="68"/>
      <c r="BA14" s="67">
        <f>SUM(AV14:AZ14)</f>
        <v>13656.11</v>
      </c>
      <c r="BB14" s="82">
        <f>AG14+AQ14+AT14+AU14+BA14</f>
        <v>53183.040000000001</v>
      </c>
    </row>
    <row r="15" spans="1:226" s="56" customFormat="1" ht="23.1" customHeight="1" x14ac:dyDescent="0.35">
      <c r="A15" s="57"/>
      <c r="B15" s="83"/>
      <c r="C15" s="84"/>
      <c r="D15" s="85"/>
      <c r="E15" s="86"/>
      <c r="F15" s="85"/>
      <c r="G15" s="85"/>
      <c r="H15" s="87"/>
      <c r="I15" s="88"/>
      <c r="J15" s="89"/>
      <c r="K15" s="89"/>
      <c r="L15" s="89"/>
      <c r="M15" s="90"/>
      <c r="N15" s="86"/>
      <c r="O15" s="86"/>
      <c r="P15" s="86"/>
      <c r="Q15" s="86"/>
      <c r="R15" s="85"/>
      <c r="S15" s="90"/>
      <c r="T15" s="85"/>
      <c r="U15" s="91"/>
      <c r="V15" s="92"/>
      <c r="W15" s="93"/>
      <c r="X15" s="85"/>
      <c r="Y15" s="94"/>
      <c r="Z15" s="85"/>
      <c r="AA15" s="95"/>
      <c r="AB15" s="96"/>
      <c r="AC15" s="97"/>
      <c r="AD15" s="57"/>
      <c r="AE15" s="83"/>
      <c r="AF15" s="84"/>
      <c r="AG15" s="86"/>
      <c r="AH15" s="86"/>
      <c r="AI15" s="98"/>
      <c r="AJ15" s="86"/>
      <c r="AK15" s="86"/>
      <c r="AL15" s="86"/>
      <c r="AM15" s="86"/>
      <c r="AN15" s="86"/>
      <c r="AO15" s="86"/>
      <c r="AP15" s="86"/>
      <c r="AQ15" s="86"/>
      <c r="AR15" s="99"/>
      <c r="AS15" s="86"/>
      <c r="AT15" s="86"/>
      <c r="AU15" s="86"/>
      <c r="AV15" s="86"/>
      <c r="AW15" s="86"/>
      <c r="AX15" s="86"/>
      <c r="AY15" s="86"/>
      <c r="AZ15" s="100"/>
      <c r="BA15" s="85"/>
      <c r="BB15" s="101"/>
    </row>
    <row r="16" spans="1:226" s="56" customFormat="1" ht="23.1" customHeight="1" x14ac:dyDescent="0.35">
      <c r="A16" s="57"/>
      <c r="B16" s="83"/>
      <c r="C16" s="84"/>
      <c r="D16" s="85"/>
      <c r="E16" s="86"/>
      <c r="F16" s="85"/>
      <c r="G16" s="85"/>
      <c r="H16" s="87"/>
      <c r="I16" s="88"/>
      <c r="J16" s="89"/>
      <c r="K16" s="89"/>
      <c r="L16" s="89"/>
      <c r="M16" s="90"/>
      <c r="N16" s="86"/>
      <c r="O16" s="86"/>
      <c r="P16" s="86"/>
      <c r="Q16" s="86"/>
      <c r="R16" s="85"/>
      <c r="S16" s="90"/>
      <c r="T16" s="85"/>
      <c r="U16" s="91"/>
      <c r="V16" s="92"/>
      <c r="W16" s="93"/>
      <c r="X16" s="85"/>
      <c r="Y16" s="94"/>
      <c r="Z16" s="85"/>
      <c r="AA16" s="95"/>
      <c r="AB16" s="96"/>
      <c r="AC16" s="97"/>
      <c r="AD16" s="57"/>
      <c r="AE16" s="83"/>
      <c r="AF16" s="84"/>
      <c r="AG16" s="86"/>
      <c r="AH16" s="86"/>
      <c r="AI16" s="98"/>
      <c r="AJ16" s="86"/>
      <c r="AK16" s="86"/>
      <c r="AL16" s="86"/>
      <c r="AM16" s="86"/>
      <c r="AN16" s="86"/>
      <c r="AO16" s="86"/>
      <c r="AP16" s="86"/>
      <c r="AQ16" s="86"/>
      <c r="AR16" s="99"/>
      <c r="AS16" s="86"/>
      <c r="AT16" s="86"/>
      <c r="AU16" s="86"/>
      <c r="AV16" s="86"/>
      <c r="AW16" s="86"/>
      <c r="AX16" s="86"/>
      <c r="AY16" s="86"/>
      <c r="AZ16" s="86"/>
      <c r="BA16" s="85"/>
      <c r="BB16" s="101"/>
    </row>
    <row r="17" spans="1:226" s="56" customFormat="1" ht="23.1" customHeight="1" thickBot="1" x14ac:dyDescent="0.4">
      <c r="A17" s="57"/>
      <c r="B17" s="83"/>
      <c r="C17" s="89"/>
      <c r="D17" s="85"/>
      <c r="E17" s="86"/>
      <c r="F17" s="85"/>
      <c r="G17" s="85"/>
      <c r="H17" s="87"/>
      <c r="I17" s="85"/>
      <c r="J17" s="89"/>
      <c r="K17" s="89"/>
      <c r="L17" s="89"/>
      <c r="M17" s="90"/>
      <c r="N17" s="86"/>
      <c r="O17" s="86"/>
      <c r="P17" s="86"/>
      <c r="Q17" s="86"/>
      <c r="R17" s="85"/>
      <c r="S17" s="90"/>
      <c r="T17" s="85"/>
      <c r="U17" s="91"/>
      <c r="V17" s="92"/>
      <c r="W17" s="93"/>
      <c r="X17" s="85"/>
      <c r="Y17" s="94"/>
      <c r="Z17" s="85"/>
      <c r="AA17" s="95"/>
      <c r="AB17" s="96"/>
      <c r="AC17" s="97"/>
      <c r="AD17" s="102"/>
      <c r="AE17" s="83"/>
      <c r="AF17" s="89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99"/>
      <c r="AS17" s="86"/>
      <c r="AT17" s="86"/>
      <c r="AU17" s="86"/>
      <c r="AV17" s="86"/>
      <c r="AW17" s="86"/>
      <c r="AX17" s="86"/>
      <c r="AY17" s="86"/>
      <c r="AZ17" s="86"/>
      <c r="BA17" s="85"/>
      <c r="BB17" s="101"/>
    </row>
    <row r="18" spans="1:226" s="71" customFormat="1" ht="23.1" customHeight="1" x14ac:dyDescent="0.35">
      <c r="A18" s="103"/>
      <c r="B18" s="104"/>
      <c r="C18" s="105"/>
      <c r="D18" s="105"/>
      <c r="E18" s="106"/>
      <c r="F18" s="105"/>
      <c r="G18" s="105"/>
      <c r="H18" s="106" t="s">
        <v>1</v>
      </c>
      <c r="I18" s="107"/>
      <c r="J18" s="105"/>
      <c r="K18" s="105"/>
      <c r="L18" s="105"/>
      <c r="M18" s="108" t="s">
        <v>1</v>
      </c>
      <c r="N18" s="109"/>
      <c r="O18" s="109"/>
      <c r="P18" s="109"/>
      <c r="Q18" s="109"/>
      <c r="R18" s="110"/>
      <c r="S18" s="105"/>
      <c r="T18" s="110" t="s">
        <v>1</v>
      </c>
      <c r="U18" s="111"/>
      <c r="V18" s="47"/>
      <c r="W18" s="112"/>
      <c r="X18" s="105"/>
      <c r="Y18" s="113"/>
      <c r="Z18" s="107"/>
      <c r="AA18" s="114"/>
      <c r="AB18" s="79"/>
      <c r="AC18" s="80"/>
      <c r="AD18" s="39"/>
      <c r="AE18" s="112"/>
      <c r="AF18" s="105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10"/>
      <c r="BB18" s="111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</row>
    <row r="19" spans="1:226" s="117" customFormat="1" ht="23.1" customHeight="1" x14ac:dyDescent="0.35">
      <c r="A19" s="115"/>
      <c r="B19" s="116" t="s">
        <v>23</v>
      </c>
      <c r="D19" s="44">
        <f t="shared" ref="D19:AC19" si="0">SUM(D12:D17)</f>
        <v>89281</v>
      </c>
      <c r="E19" s="44">
        <f t="shared" si="0"/>
        <v>4018</v>
      </c>
      <c r="F19" s="44">
        <f t="shared" si="0"/>
        <v>0</v>
      </c>
      <c r="G19" s="44">
        <f t="shared" si="0"/>
        <v>93299</v>
      </c>
      <c r="H19" s="44">
        <f t="shared" si="0"/>
        <v>93299</v>
      </c>
      <c r="I19" s="44">
        <f t="shared" si="0"/>
        <v>0</v>
      </c>
      <c r="J19" s="44"/>
      <c r="K19" s="44"/>
      <c r="L19" s="44"/>
      <c r="M19" s="44">
        <f t="shared" si="0"/>
        <v>93299</v>
      </c>
      <c r="N19" s="44">
        <f t="shared" si="0"/>
        <v>14687.98</v>
      </c>
      <c r="O19" s="44">
        <f t="shared" si="0"/>
        <v>22306.48</v>
      </c>
      <c r="P19" s="44">
        <f t="shared" si="0"/>
        <v>200</v>
      </c>
      <c r="Q19" s="44">
        <f t="shared" si="0"/>
        <v>2332.4699999999998</v>
      </c>
      <c r="R19" s="44">
        <f t="shared" si="0"/>
        <v>13656.11</v>
      </c>
      <c r="S19" s="44">
        <f t="shared" si="0"/>
        <v>53183.040000000001</v>
      </c>
      <c r="T19" s="44">
        <f t="shared" si="0"/>
        <v>20058</v>
      </c>
      <c r="U19" s="118">
        <f t="shared" si="0"/>
        <v>20057.96</v>
      </c>
      <c r="V19" s="119"/>
      <c r="W19" s="120">
        <f t="shared" si="0"/>
        <v>11195.88</v>
      </c>
      <c r="X19" s="44">
        <f t="shared" si="0"/>
        <v>0</v>
      </c>
      <c r="Y19" s="121">
        <f t="shared" si="0"/>
        <v>100</v>
      </c>
      <c r="Z19" s="44">
        <f t="shared" si="0"/>
        <v>2332.48</v>
      </c>
      <c r="AA19" s="118">
        <f t="shared" si="0"/>
        <v>200</v>
      </c>
      <c r="AB19" s="122">
        <f t="shared" si="0"/>
        <v>40115.96</v>
      </c>
      <c r="AC19" s="123">
        <f t="shared" si="0"/>
        <v>20057.98</v>
      </c>
      <c r="AD19" s="124"/>
      <c r="AE19" s="125" t="s">
        <v>23</v>
      </c>
      <c r="AG19" s="44">
        <f t="shared" ref="AG19:BB19" si="1">SUM(AG12:AG17)</f>
        <v>14687.98</v>
      </c>
      <c r="AH19" s="44">
        <f t="shared" si="1"/>
        <v>8396.91</v>
      </c>
      <c r="AI19" s="44">
        <f t="shared" si="1"/>
        <v>0</v>
      </c>
      <c r="AJ19" s="44">
        <f t="shared" si="1"/>
        <v>0</v>
      </c>
      <c r="AK19" s="44">
        <f t="shared" si="1"/>
        <v>0</v>
      </c>
      <c r="AL19" s="44">
        <f t="shared" si="1"/>
        <v>0</v>
      </c>
      <c r="AM19" s="44">
        <f t="shared" si="1"/>
        <v>0</v>
      </c>
      <c r="AN19" s="44">
        <f t="shared" si="1"/>
        <v>13909.57</v>
      </c>
      <c r="AO19" s="44">
        <f t="shared" si="1"/>
        <v>0</v>
      </c>
      <c r="AP19" s="44">
        <f t="shared" si="1"/>
        <v>0</v>
      </c>
      <c r="AQ19" s="44">
        <f t="shared" si="1"/>
        <v>22306.48</v>
      </c>
      <c r="AR19" s="44">
        <f t="shared" si="1"/>
        <v>200</v>
      </c>
      <c r="AS19" s="44">
        <f t="shared" si="1"/>
        <v>0</v>
      </c>
      <c r="AT19" s="44">
        <f t="shared" si="1"/>
        <v>200</v>
      </c>
      <c r="AU19" s="44">
        <f t="shared" si="1"/>
        <v>2332.4699999999998</v>
      </c>
      <c r="AV19" s="44">
        <f t="shared" si="1"/>
        <v>0</v>
      </c>
      <c r="AW19" s="44">
        <f t="shared" si="1"/>
        <v>13600</v>
      </c>
      <c r="AX19" s="44">
        <f t="shared" si="1"/>
        <v>0</v>
      </c>
      <c r="AY19" s="44">
        <f t="shared" si="1"/>
        <v>56.11</v>
      </c>
      <c r="AZ19" s="44">
        <f t="shared" si="1"/>
        <v>0</v>
      </c>
      <c r="BA19" s="44">
        <f t="shared" si="1"/>
        <v>13656.11</v>
      </c>
      <c r="BB19" s="118">
        <f t="shared" si="1"/>
        <v>53183.040000000001</v>
      </c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</row>
    <row r="20" spans="1:226" s="129" customFormat="1" ht="23.1" customHeight="1" thickBot="1" x14ac:dyDescent="0.4">
      <c r="A20" s="127"/>
      <c r="B20" s="128"/>
      <c r="D20" s="130"/>
      <c r="E20" s="131"/>
      <c r="F20" s="130"/>
      <c r="G20" s="130"/>
      <c r="H20" s="131"/>
      <c r="I20" s="130"/>
      <c r="J20" s="130"/>
      <c r="K20" s="130"/>
      <c r="L20" s="130"/>
      <c r="M20" s="130"/>
      <c r="N20" s="131"/>
      <c r="O20" s="131"/>
      <c r="P20" s="131"/>
      <c r="Q20" s="131"/>
      <c r="R20" s="130"/>
      <c r="S20" s="130"/>
      <c r="T20" s="130"/>
      <c r="U20" s="132" t="s">
        <v>1</v>
      </c>
      <c r="V20" s="133"/>
      <c r="W20" s="134"/>
      <c r="X20" s="130"/>
      <c r="Y20" s="130"/>
      <c r="Z20" s="130"/>
      <c r="AA20" s="132"/>
      <c r="AB20" s="134"/>
      <c r="AC20" s="135"/>
      <c r="AD20" s="102"/>
      <c r="AE20" s="136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0"/>
      <c r="BB20" s="132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</row>
    <row r="21" spans="1:226" ht="23.1" customHeight="1" x14ac:dyDescent="0.35">
      <c r="C21" s="10"/>
      <c r="D21" s="11"/>
      <c r="E21" s="12"/>
      <c r="F21" s="11"/>
      <c r="G21" s="11"/>
      <c r="H21" s="13"/>
      <c r="I21" s="14"/>
      <c r="J21" s="5"/>
      <c r="K21" s="5"/>
      <c r="L21" s="5"/>
      <c r="M21" s="15"/>
      <c r="N21" s="12"/>
      <c r="O21" s="12"/>
      <c r="P21" s="12"/>
      <c r="Q21" s="17"/>
      <c r="R21" s="11"/>
      <c r="S21" s="15"/>
      <c r="T21" s="11"/>
      <c r="U21" s="11"/>
      <c r="W21" s="14"/>
      <c r="X21" s="14"/>
      <c r="Y21" s="18"/>
      <c r="Z21" s="14"/>
      <c r="AA21" s="18"/>
      <c r="AB21" s="15"/>
      <c r="AC21" s="15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6"/>
      <c r="AS21" s="12"/>
      <c r="AT21" s="12"/>
      <c r="AU21" s="17"/>
      <c r="AV21" s="12"/>
      <c r="AW21" s="12"/>
      <c r="AX21" s="12"/>
      <c r="AY21" s="12"/>
      <c r="AZ21" s="12"/>
      <c r="BA21" s="11"/>
      <c r="BB21" s="15"/>
    </row>
    <row r="22" spans="1:226" ht="23.1" customHeight="1" x14ac:dyDescent="0.35">
      <c r="E22" s="19"/>
      <c r="F22" s="15"/>
      <c r="G22" s="15"/>
      <c r="H22" s="13"/>
      <c r="I22" s="15"/>
      <c r="J22" s="15"/>
      <c r="K22" s="15"/>
      <c r="L22" s="15"/>
      <c r="N22" s="19"/>
      <c r="O22" s="19"/>
      <c r="P22" s="19"/>
      <c r="Q22" s="19"/>
      <c r="T22" s="15"/>
      <c r="U22" s="15" t="s">
        <v>1</v>
      </c>
      <c r="V22" s="15"/>
      <c r="W22" s="20"/>
      <c r="X22" s="20"/>
      <c r="Y22" s="20"/>
      <c r="Z22" s="20"/>
      <c r="AA22" s="20"/>
      <c r="AB22" s="15"/>
      <c r="AC22" s="15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226" ht="23.1" customHeight="1" x14ac:dyDescent="0.35">
      <c r="B23" s="164" t="s">
        <v>24</v>
      </c>
      <c r="C23" s="164"/>
      <c r="E23" s="19"/>
      <c r="F23" s="15"/>
      <c r="G23" s="171" t="s">
        <v>25</v>
      </c>
      <c r="H23" s="171"/>
      <c r="I23" s="171"/>
      <c r="J23" s="171"/>
      <c r="K23" s="171"/>
      <c r="L23" s="171"/>
      <c r="N23" s="19"/>
      <c r="O23" s="19"/>
      <c r="P23" s="166" t="s">
        <v>26</v>
      </c>
      <c r="Q23" s="166"/>
      <c r="R23" s="166"/>
      <c r="T23" s="15"/>
      <c r="U23" s="167" t="s">
        <v>27</v>
      </c>
      <c r="V23" s="167"/>
      <c r="W23" s="167"/>
      <c r="X23" s="167"/>
      <c r="Y23" s="167"/>
      <c r="Z23" s="167"/>
      <c r="AA23" s="20"/>
      <c r="AB23" s="15"/>
      <c r="AC23" s="15"/>
      <c r="AE23" s="164" t="s">
        <v>24</v>
      </c>
      <c r="AF23" s="164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226" ht="23.1" customHeight="1" x14ac:dyDescent="0.35">
      <c r="E24" s="19"/>
      <c r="F24" s="15"/>
      <c r="G24" s="15"/>
      <c r="H24" s="13"/>
      <c r="I24" s="15"/>
      <c r="J24" s="15"/>
      <c r="K24" s="15"/>
      <c r="L24" s="15"/>
      <c r="N24" s="19"/>
      <c r="O24" s="19"/>
      <c r="P24" s="19"/>
      <c r="Q24" s="19"/>
      <c r="T24" s="15"/>
      <c r="U24" s="15"/>
      <c r="V24" s="15"/>
      <c r="W24" s="20"/>
      <c r="X24" s="20"/>
      <c r="Y24" s="20"/>
      <c r="Z24" s="20"/>
      <c r="AA24" s="20"/>
      <c r="AB24" s="15"/>
      <c r="AC24" s="15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226" ht="23.1" customHeight="1" x14ac:dyDescent="0.35">
      <c r="A25" s="21"/>
      <c r="D25" s="21"/>
      <c r="E25" s="19"/>
      <c r="F25" s="15"/>
      <c r="G25" s="15"/>
      <c r="H25" s="13"/>
      <c r="I25" s="15"/>
      <c r="J25" s="15"/>
      <c r="K25" s="15"/>
      <c r="L25" s="15"/>
      <c r="M25" s="21"/>
      <c r="N25" s="19"/>
      <c r="O25" s="19"/>
      <c r="P25" s="19"/>
      <c r="Q25" s="19"/>
      <c r="R25" s="21"/>
      <c r="T25" s="15"/>
      <c r="U25" s="15"/>
      <c r="V25" s="15"/>
      <c r="W25" s="20"/>
      <c r="X25" s="20"/>
      <c r="Y25" s="20"/>
      <c r="Z25" s="20"/>
      <c r="AA25" s="20"/>
      <c r="AB25" s="15"/>
      <c r="AC25" s="15"/>
      <c r="AD25" s="21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1"/>
    </row>
    <row r="26" spans="1:226" s="21" customFormat="1" ht="23.1" customHeight="1" x14ac:dyDescent="0.35">
      <c r="B26" s="145" t="s">
        <v>63</v>
      </c>
      <c r="C26" s="145"/>
      <c r="E26" s="23"/>
      <c r="F26" s="24"/>
      <c r="G26" s="146" t="s">
        <v>28</v>
      </c>
      <c r="H26" s="146"/>
      <c r="I26" s="146"/>
      <c r="J26" s="146"/>
      <c r="K26" s="146"/>
      <c r="L26" s="146"/>
      <c r="N26" s="23"/>
      <c r="O26" s="23"/>
      <c r="P26" s="147" t="s">
        <v>29</v>
      </c>
      <c r="Q26" s="147"/>
      <c r="R26" s="147"/>
      <c r="T26" s="24"/>
      <c r="U26" s="148" t="s">
        <v>30</v>
      </c>
      <c r="V26" s="148"/>
      <c r="W26" s="148"/>
      <c r="X26" s="148"/>
      <c r="Y26" s="148"/>
      <c r="Z26" s="148"/>
      <c r="AA26" s="25"/>
      <c r="AB26" s="24"/>
      <c r="AC26" s="24"/>
      <c r="AE26" s="145" t="s">
        <v>63</v>
      </c>
      <c r="AF26" s="145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226" ht="23.1" customHeight="1" x14ac:dyDescent="0.35">
      <c r="B27" s="164" t="s">
        <v>62</v>
      </c>
      <c r="C27" s="164"/>
      <c r="D27" s="15"/>
      <c r="E27" s="19"/>
      <c r="F27" s="15"/>
      <c r="G27" s="165" t="s">
        <v>54</v>
      </c>
      <c r="H27" s="165"/>
      <c r="I27" s="165"/>
      <c r="J27" s="165"/>
      <c r="K27" s="165"/>
      <c r="L27" s="165"/>
      <c r="M27" s="15"/>
      <c r="N27" s="19"/>
      <c r="O27" s="19"/>
      <c r="P27" s="166" t="s">
        <v>55</v>
      </c>
      <c r="Q27" s="166"/>
      <c r="R27" s="166"/>
      <c r="T27" s="15"/>
      <c r="U27" s="167" t="s">
        <v>31</v>
      </c>
      <c r="V27" s="167"/>
      <c r="W27" s="167"/>
      <c r="X27" s="167"/>
      <c r="Y27" s="167"/>
      <c r="Z27" s="167"/>
      <c r="AA27" s="20"/>
      <c r="AB27" s="15"/>
      <c r="AC27" s="15"/>
      <c r="AE27" s="164" t="s">
        <v>62</v>
      </c>
      <c r="AF27" s="164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226" ht="23.1" customHeight="1" x14ac:dyDescent="0.35">
      <c r="A28" s="22"/>
      <c r="D28" s="15"/>
      <c r="E28" s="19"/>
      <c r="F28" s="15"/>
      <c r="G28" s="15"/>
      <c r="H28" s="4"/>
      <c r="K28" s="15"/>
      <c r="L28" s="15"/>
      <c r="N28" s="19"/>
      <c r="O28" s="13"/>
      <c r="Q28" s="19"/>
      <c r="T28" s="15"/>
      <c r="U28" s="15"/>
      <c r="V28" s="15"/>
      <c r="W28" s="20"/>
      <c r="X28" s="20"/>
      <c r="Y28" s="20"/>
      <c r="Z28" s="20"/>
      <c r="AA28" s="20"/>
      <c r="AB28" s="15"/>
      <c r="AC28" s="15"/>
      <c r="AD28" s="22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3"/>
      <c r="AR28" s="19"/>
      <c r="AS28" s="19"/>
      <c r="AU28" s="19"/>
      <c r="AV28" s="19"/>
      <c r="AW28" s="19"/>
      <c r="AX28" s="19"/>
      <c r="AY28" s="19"/>
      <c r="AZ28" s="19"/>
    </row>
    <row r="29" spans="1:226" ht="23.1" customHeight="1" x14ac:dyDescent="0.35">
      <c r="D29" s="15"/>
      <c r="E29" s="19"/>
      <c r="F29" s="15"/>
      <c r="G29" s="15"/>
      <c r="H29" s="4"/>
      <c r="K29" s="15"/>
      <c r="L29" s="15"/>
      <c r="N29" s="19"/>
      <c r="O29" s="13"/>
      <c r="Q29" s="19"/>
      <c r="T29" s="15"/>
      <c r="U29" s="15"/>
      <c r="V29" s="15"/>
      <c r="W29" s="20"/>
      <c r="X29" s="20"/>
      <c r="Y29" s="20"/>
      <c r="Z29" s="20"/>
      <c r="AA29" s="20"/>
      <c r="AB29" s="15"/>
      <c r="AC29" s="15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3"/>
      <c r="AR29" s="19"/>
      <c r="AS29" s="19"/>
      <c r="AU29" s="19"/>
      <c r="AV29" s="19"/>
      <c r="AW29" s="19"/>
      <c r="AX29" s="19"/>
      <c r="AY29" s="19"/>
      <c r="AZ29" s="19"/>
    </row>
    <row r="30" spans="1:226" ht="23.1" customHeight="1" x14ac:dyDescent="0.35">
      <c r="A30" s="22"/>
      <c r="D30" s="15"/>
      <c r="E30" s="19"/>
      <c r="F30" s="15"/>
      <c r="G30" s="15"/>
      <c r="H30" s="4"/>
      <c r="I30" s="15"/>
      <c r="J30" s="15"/>
      <c r="K30" s="15"/>
      <c r="L30" s="15"/>
      <c r="M30" s="15"/>
      <c r="O30" s="19"/>
      <c r="P30" s="13"/>
      <c r="T30" s="15"/>
      <c r="U30" s="15"/>
      <c r="V30" s="15"/>
      <c r="W30" s="20"/>
      <c r="X30" s="20"/>
      <c r="Y30" s="20"/>
      <c r="Z30" s="20"/>
      <c r="AA30" s="20"/>
      <c r="AB30" s="15"/>
      <c r="AC30" s="15"/>
      <c r="AD30" s="22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3"/>
      <c r="AV30" s="19"/>
      <c r="AW30" s="19"/>
      <c r="AX30" s="19"/>
    </row>
    <row r="31" spans="1:226" ht="23.1" customHeight="1" x14ac:dyDescent="0.35">
      <c r="B31" s="2"/>
      <c r="D31" s="15"/>
      <c r="E31" s="19"/>
      <c r="F31" s="15"/>
      <c r="G31" s="15"/>
      <c r="H31" s="13"/>
      <c r="I31" s="15"/>
      <c r="J31" s="15"/>
      <c r="K31" s="15"/>
      <c r="L31" s="15"/>
      <c r="M31" s="15"/>
      <c r="N31" s="19"/>
      <c r="O31" s="19"/>
      <c r="P31" s="19"/>
      <c r="Q31" s="19"/>
      <c r="T31" s="15"/>
      <c r="U31" s="15"/>
      <c r="V31" s="15"/>
      <c r="W31" s="20"/>
      <c r="X31" s="20"/>
      <c r="Y31" s="20"/>
      <c r="Z31" s="20"/>
      <c r="AA31" s="20"/>
      <c r="AB31" s="15"/>
      <c r="AC31" s="15"/>
      <c r="AE31" s="2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</sheetData>
  <mergeCells count="74">
    <mergeCell ref="B26:C26"/>
    <mergeCell ref="G26:L26"/>
    <mergeCell ref="P26:R26"/>
    <mergeCell ref="U26:Z26"/>
    <mergeCell ref="AE26:AF26"/>
    <mergeCell ref="B27:C27"/>
    <mergeCell ref="G27:L27"/>
    <mergeCell ref="P27:R27"/>
    <mergeCell ref="U27:Z27"/>
    <mergeCell ref="AE27:AF27"/>
    <mergeCell ref="BB8:BB10"/>
    <mergeCell ref="B23:C23"/>
    <mergeCell ref="G23:L23"/>
    <mergeCell ref="P23:R23"/>
    <mergeCell ref="U23:Z23"/>
    <mergeCell ref="AE23:AF23"/>
    <mergeCell ref="AO8:AO10"/>
    <mergeCell ref="AV8:AV10"/>
    <mergeCell ref="AW8:AW10"/>
    <mergeCell ref="AX8:AX10"/>
    <mergeCell ref="AY8:AY10"/>
    <mergeCell ref="AZ8:AZ10"/>
    <mergeCell ref="BA8:BA10"/>
    <mergeCell ref="AP8:AP10"/>
    <mergeCell ref="AQ8:AQ10"/>
    <mergeCell ref="AR8:AR10"/>
    <mergeCell ref="AS8:AS10"/>
    <mergeCell ref="AT8:AT10"/>
    <mergeCell ref="AU8:AU10"/>
    <mergeCell ref="AH8:AH10"/>
    <mergeCell ref="AI8:AI10"/>
    <mergeCell ref="AJ8:AJ10"/>
    <mergeCell ref="AK8:AK10"/>
    <mergeCell ref="AL8:AL10"/>
    <mergeCell ref="AN8:AN10"/>
    <mergeCell ref="AG8:AG10"/>
    <mergeCell ref="S8:S10"/>
    <mergeCell ref="V8:V10"/>
    <mergeCell ref="W8:W10"/>
    <mergeCell ref="Y8:Y10"/>
    <mergeCell ref="Z8:Z10"/>
    <mergeCell ref="AA8:AA10"/>
    <mergeCell ref="AB8:AB10"/>
    <mergeCell ref="AC8:AC10"/>
    <mergeCell ref="AD8:AD10"/>
    <mergeCell ref="AE8:AE10"/>
    <mergeCell ref="AF8:AF10"/>
    <mergeCell ref="L8:L10"/>
    <mergeCell ref="M8:M10"/>
    <mergeCell ref="N8:N10"/>
    <mergeCell ref="O8:O10"/>
    <mergeCell ref="P8:P10"/>
    <mergeCell ref="A5:AA5"/>
    <mergeCell ref="AE5:BB5"/>
    <mergeCell ref="A6:AA6"/>
    <mergeCell ref="AE6:BB6"/>
    <mergeCell ref="A8:A10"/>
    <mergeCell ref="B8:B10"/>
    <mergeCell ref="C8:C10"/>
    <mergeCell ref="D8:D10"/>
    <mergeCell ref="E8:E10"/>
    <mergeCell ref="F8:F10"/>
    <mergeCell ref="R8:R10"/>
    <mergeCell ref="G8:G10"/>
    <mergeCell ref="H8:H10"/>
    <mergeCell ref="I8:I10"/>
    <mergeCell ref="J8:J10"/>
    <mergeCell ref="K8:K10"/>
    <mergeCell ref="A2:AA2"/>
    <mergeCell ref="AE2:BB2"/>
    <mergeCell ref="A3:AA3"/>
    <mergeCell ref="AE3:BB3"/>
    <mergeCell ref="A4:AA4"/>
    <mergeCell ref="AE4:BB4"/>
  </mergeCells>
  <printOptions horizontalCentered="1"/>
  <pageMargins left="0.22" right="0.23" top="0.41" bottom="0.59055118110236227" header="0.43" footer="0.78740157480314965"/>
  <pageSetup paperSize="258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FEBRUARY</vt:lpstr>
      <vt:lpstr>JANUARY</vt:lpstr>
      <vt:lpstr>FEBRUARY!Print_Area</vt:lpstr>
      <vt:lpstr>JANUARY!Print_Area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2025-01-14T03:46:14Z</cp:lastPrinted>
  <dcterms:created xsi:type="dcterms:W3CDTF">2023-12-27T00:33:29Z</dcterms:created>
  <dcterms:modified xsi:type="dcterms:W3CDTF">2025-08-06T05:13:11Z</dcterms:modified>
</cp:coreProperties>
</file>