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F984BD85-F9ED-4CDE-A503-B09014B85E1B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</sheets>
  <definedNames>
    <definedName name="_xlnm.Print_Area" localSheetId="5">APRIL!$AJ$1:$BL$74</definedName>
    <definedName name="_xlnm.Print_Area" localSheetId="1">AUGUST!$AJ$1:$BL$68</definedName>
    <definedName name="_xlnm.Print_Area" localSheetId="2">JULY!$A$1:$BL$74</definedName>
    <definedName name="_xlnm.Print_Area" localSheetId="3">JUNE!$A$1:$BL$74</definedName>
    <definedName name="_xlnm.Print_Area" localSheetId="6">MARCH!$AJ$1:$BK$74</definedName>
    <definedName name="_xlnm.Print_Area" localSheetId="4">MAY!$A$1:$AG$74</definedName>
    <definedName name="_xlnm.Print_Area" localSheetId="0">SEPTEMBER!$AJ$1:$BL$70</definedName>
    <definedName name="_xlnm.Print_Titles" localSheetId="5">APRIL!$1:$9</definedName>
    <definedName name="_xlnm.Print_Titles" localSheetId="1">AUGUST!$1:$9</definedName>
    <definedName name="_xlnm.Print_Titles" localSheetId="2">JULY!$1:$9</definedName>
    <definedName name="_xlnm.Print_Titles" localSheetId="3">JUNE!$1:$9</definedName>
    <definedName name="_xlnm.Print_Titles" localSheetId="6">MARCH!$1:$9</definedName>
    <definedName name="_xlnm.Print_Titles" localSheetId="4">MAY!$1:$9</definedName>
    <definedName name="_xlnm.Print_Titles" localSheetId="0">SEPTEMBER!$1:$9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76" i="19" l="1"/>
  <c r="BC76" i="19"/>
  <c r="AM76" i="19"/>
  <c r="U76" i="19"/>
  <c r="S76" i="19"/>
  <c r="F76" i="19"/>
  <c r="J76" i="19" s="1"/>
  <c r="BK75" i="19"/>
  <c r="BC75" i="19"/>
  <c r="AM75" i="19"/>
  <c r="U75" i="19"/>
  <c r="T75" i="19"/>
  <c r="S75" i="19"/>
  <c r="F75" i="19"/>
  <c r="J75" i="19" s="1"/>
  <c r="BK74" i="19"/>
  <c r="BD74" i="19"/>
  <c r="BC74" i="19"/>
  <c r="AM74" i="19"/>
  <c r="AC74" i="19"/>
  <c r="U74" i="19"/>
  <c r="T74" i="19"/>
  <c r="S74" i="19"/>
  <c r="J74" i="19"/>
  <c r="AF74" i="19" s="1"/>
  <c r="F74" i="19"/>
  <c r="BK73" i="19"/>
  <c r="BC73" i="19"/>
  <c r="AM73" i="19"/>
  <c r="AF73" i="19"/>
  <c r="U73" i="19"/>
  <c r="S73" i="19"/>
  <c r="J73" i="19"/>
  <c r="BD73" i="19" s="1"/>
  <c r="F73" i="19"/>
  <c r="BJ62" i="19"/>
  <c r="BI62" i="19"/>
  <c r="BH62" i="19"/>
  <c r="BG62" i="19"/>
  <c r="BF62" i="19"/>
  <c r="BE62" i="19"/>
  <c r="BB62" i="19"/>
  <c r="BA62" i="19"/>
  <c r="AZ62" i="19"/>
  <c r="AY62" i="19"/>
  <c r="AW62" i="19"/>
  <c r="AV62" i="19"/>
  <c r="AU62" i="19"/>
  <c r="AT62" i="19"/>
  <c r="AS62" i="19"/>
  <c r="AR62" i="19"/>
  <c r="AQ62" i="19"/>
  <c r="AO62" i="19"/>
  <c r="AG62" i="19"/>
  <c r="AE62" i="19"/>
  <c r="AD62" i="19"/>
  <c r="Z62" i="19"/>
  <c r="Y62" i="19"/>
  <c r="Q62" i="19"/>
  <c r="O62" i="19"/>
  <c r="N62" i="19"/>
  <c r="M62" i="19"/>
  <c r="I62" i="19"/>
  <c r="H62" i="19"/>
  <c r="G62" i="19"/>
  <c r="E62" i="19"/>
  <c r="D62" i="19"/>
  <c r="BL60" i="19"/>
  <c r="BK60" i="19"/>
  <c r="BD60" i="19"/>
  <c r="BC60" i="19"/>
  <c r="AN60" i="19"/>
  <c r="AX60" i="19" s="1"/>
  <c r="AM60" i="19"/>
  <c r="AF60" i="19"/>
  <c r="AC60" i="19"/>
  <c r="U60" i="19"/>
  <c r="T60" i="19"/>
  <c r="S60" i="19"/>
  <c r="R60" i="19"/>
  <c r="P60" i="19"/>
  <c r="K60" i="19"/>
  <c r="BK59" i="19"/>
  <c r="BC59" i="19"/>
  <c r="AM59" i="19"/>
  <c r="U59" i="19"/>
  <c r="T59" i="19"/>
  <c r="S59" i="19"/>
  <c r="K59" i="19"/>
  <c r="J59" i="19"/>
  <c r="AN59" i="19" s="1"/>
  <c r="F59" i="19"/>
  <c r="BK58" i="19"/>
  <c r="BC58" i="19"/>
  <c r="AM58" i="19"/>
  <c r="U58" i="19"/>
  <c r="S58" i="19"/>
  <c r="F58" i="19"/>
  <c r="J58" i="19" s="1"/>
  <c r="BK57" i="19"/>
  <c r="BC57" i="19"/>
  <c r="AM57" i="19"/>
  <c r="U57" i="19"/>
  <c r="S57" i="19"/>
  <c r="F57" i="19"/>
  <c r="J57" i="19" s="1"/>
  <c r="AN57" i="19" s="1"/>
  <c r="BK56" i="19"/>
  <c r="BC56" i="19"/>
  <c r="AM56" i="19"/>
  <c r="U56" i="19"/>
  <c r="S56" i="19"/>
  <c r="F56" i="19"/>
  <c r="J56" i="19" s="1"/>
  <c r="BK55" i="19"/>
  <c r="BC55" i="19"/>
  <c r="AM55" i="19"/>
  <c r="AF55" i="19"/>
  <c r="U55" i="19"/>
  <c r="T55" i="19"/>
  <c r="S55" i="19"/>
  <c r="J55" i="19"/>
  <c r="BD55" i="19" s="1"/>
  <c r="BK54" i="19"/>
  <c r="BD54" i="19"/>
  <c r="BC54" i="19"/>
  <c r="AM54" i="19"/>
  <c r="U54" i="19"/>
  <c r="T54" i="19"/>
  <c r="S54" i="19"/>
  <c r="F54" i="19"/>
  <c r="J54" i="19" s="1"/>
  <c r="BK53" i="19"/>
  <c r="BD53" i="19"/>
  <c r="BC53" i="19"/>
  <c r="AM53" i="19"/>
  <c r="AF53" i="19"/>
  <c r="AC53" i="19"/>
  <c r="U53" i="19"/>
  <c r="S53" i="19"/>
  <c r="R53" i="19"/>
  <c r="K53" i="19"/>
  <c r="L53" i="19" s="1"/>
  <c r="P53" i="19" s="1"/>
  <c r="F53" i="19"/>
  <c r="J53" i="19" s="1"/>
  <c r="AN53" i="19" s="1"/>
  <c r="AX53" i="19" s="1"/>
  <c r="BL53" i="19" s="1"/>
  <c r="BK52" i="19"/>
  <c r="BD52" i="19"/>
  <c r="BC52" i="19"/>
  <c r="AN52" i="19"/>
  <c r="R52" i="19" s="1"/>
  <c r="V52" i="19" s="1"/>
  <c r="AM52" i="19"/>
  <c r="U52" i="19"/>
  <c r="T52" i="19"/>
  <c r="S52" i="19"/>
  <c r="K52" i="19"/>
  <c r="P52" i="19" s="1"/>
  <c r="J52" i="19"/>
  <c r="F52" i="19"/>
  <c r="BK51" i="19"/>
  <c r="BD51" i="19"/>
  <c r="BC51" i="19"/>
  <c r="AM51" i="19"/>
  <c r="AF51" i="19"/>
  <c r="AC51" i="19"/>
  <c r="U51" i="19"/>
  <c r="S51" i="19"/>
  <c r="K51" i="19"/>
  <c r="J51" i="19"/>
  <c r="T51" i="19" s="1"/>
  <c r="F51" i="19"/>
  <c r="BK50" i="19"/>
  <c r="BC50" i="19"/>
  <c r="AM50" i="19"/>
  <c r="U50" i="19"/>
  <c r="S50" i="19"/>
  <c r="F50" i="19"/>
  <c r="J50" i="19" s="1"/>
  <c r="BK49" i="19"/>
  <c r="BC49" i="19"/>
  <c r="AM49" i="19"/>
  <c r="U49" i="19"/>
  <c r="S49" i="19"/>
  <c r="J49" i="19"/>
  <c r="BD49" i="19" s="1"/>
  <c r="F49" i="19"/>
  <c r="BK48" i="19"/>
  <c r="BC48" i="19"/>
  <c r="AM48" i="19"/>
  <c r="U48" i="19"/>
  <c r="S48" i="19"/>
  <c r="F48" i="19"/>
  <c r="J48" i="19" s="1"/>
  <c r="BK47" i="19"/>
  <c r="BC47" i="19"/>
  <c r="AM47" i="19"/>
  <c r="U47" i="19"/>
  <c r="S47" i="19"/>
  <c r="J47" i="19"/>
  <c r="F47" i="19"/>
  <c r="BK46" i="19"/>
  <c r="BC46" i="19"/>
  <c r="AM46" i="19"/>
  <c r="U46" i="19"/>
  <c r="T46" i="19"/>
  <c r="S46" i="19"/>
  <c r="F46" i="19"/>
  <c r="J46" i="19" s="1"/>
  <c r="BK45" i="19"/>
  <c r="BC45" i="19"/>
  <c r="AM45" i="19"/>
  <c r="U45" i="19"/>
  <c r="S45" i="19"/>
  <c r="J45" i="19"/>
  <c r="AF45" i="19" s="1"/>
  <c r="F45" i="19"/>
  <c r="BK44" i="19"/>
  <c r="BC44" i="19"/>
  <c r="AM44" i="19"/>
  <c r="U44" i="19"/>
  <c r="S44" i="19"/>
  <c r="F44" i="19"/>
  <c r="J44" i="19" s="1"/>
  <c r="BK43" i="19"/>
  <c r="BC43" i="19"/>
  <c r="AM43" i="19"/>
  <c r="U43" i="19"/>
  <c r="T43" i="19"/>
  <c r="S43" i="19"/>
  <c r="F43" i="19"/>
  <c r="J43" i="19" s="1"/>
  <c r="BK42" i="19"/>
  <c r="BC42" i="19"/>
  <c r="AM42" i="19"/>
  <c r="U42" i="19"/>
  <c r="S42" i="19"/>
  <c r="J42" i="19"/>
  <c r="AF42" i="19" s="1"/>
  <c r="F42" i="19"/>
  <c r="BK41" i="19"/>
  <c r="BC41" i="19"/>
  <c r="AM41" i="19"/>
  <c r="U41" i="19"/>
  <c r="S41" i="19"/>
  <c r="J41" i="19"/>
  <c r="AC41" i="19" s="1"/>
  <c r="F41" i="19"/>
  <c r="BK40" i="19"/>
  <c r="BC40" i="19"/>
  <c r="AM40" i="19"/>
  <c r="AF40" i="19"/>
  <c r="U40" i="19"/>
  <c r="S40" i="19"/>
  <c r="F40" i="19"/>
  <c r="J40" i="19" s="1"/>
  <c r="AC40" i="19" s="1"/>
  <c r="BK39" i="19"/>
  <c r="BC39" i="19"/>
  <c r="AX39" i="19"/>
  <c r="AM39" i="19"/>
  <c r="AF39" i="19"/>
  <c r="U39" i="19"/>
  <c r="T39" i="19"/>
  <c r="S39" i="19"/>
  <c r="R39" i="19"/>
  <c r="F39" i="19"/>
  <c r="J39" i="19" s="1"/>
  <c r="AN39" i="19" s="1"/>
  <c r="BK38" i="19"/>
  <c r="BD38" i="19"/>
  <c r="BC38" i="19"/>
  <c r="AM38" i="19"/>
  <c r="AC38" i="19"/>
  <c r="U38" i="19"/>
  <c r="S38" i="19"/>
  <c r="K38" i="19"/>
  <c r="P38" i="19" s="1"/>
  <c r="J38" i="19"/>
  <c r="AF38" i="19" s="1"/>
  <c r="F38" i="19"/>
  <c r="BK37" i="19"/>
  <c r="BC37" i="19"/>
  <c r="AN37" i="19"/>
  <c r="AX37" i="19" s="1"/>
  <c r="AM37" i="19"/>
  <c r="AF37" i="19"/>
  <c r="AC37" i="19"/>
  <c r="U37" i="19"/>
  <c r="S37" i="19"/>
  <c r="J37" i="19"/>
  <c r="T37" i="19" s="1"/>
  <c r="F37" i="19"/>
  <c r="BK36" i="19"/>
  <c r="BC36" i="19"/>
  <c r="AM36" i="19"/>
  <c r="U36" i="19"/>
  <c r="S36" i="19"/>
  <c r="F36" i="19"/>
  <c r="J36" i="19" s="1"/>
  <c r="BK35" i="19"/>
  <c r="BC35" i="19"/>
  <c r="AN35" i="19"/>
  <c r="AX35" i="19" s="1"/>
  <c r="AM35" i="19"/>
  <c r="U35" i="19"/>
  <c r="S35" i="19"/>
  <c r="R35" i="19"/>
  <c r="F35" i="19"/>
  <c r="J35" i="19" s="1"/>
  <c r="BK34" i="19"/>
  <c r="BC34" i="19"/>
  <c r="AM34" i="19"/>
  <c r="U34" i="19"/>
  <c r="S34" i="19"/>
  <c r="F34" i="19"/>
  <c r="J34" i="19" s="1"/>
  <c r="BK33" i="19"/>
  <c r="BC33" i="19"/>
  <c r="AM33" i="19"/>
  <c r="U33" i="19"/>
  <c r="T33" i="19"/>
  <c r="S33" i="19"/>
  <c r="J33" i="19"/>
  <c r="F33" i="19"/>
  <c r="BK32" i="19"/>
  <c r="BC32" i="19"/>
  <c r="AM32" i="19"/>
  <c r="U32" i="19"/>
  <c r="S32" i="19"/>
  <c r="J32" i="19"/>
  <c r="F32" i="19"/>
  <c r="BK31" i="19"/>
  <c r="BC31" i="19"/>
  <c r="AM31" i="19"/>
  <c r="U31" i="19"/>
  <c r="S31" i="19"/>
  <c r="K31" i="19"/>
  <c r="J31" i="19"/>
  <c r="BK30" i="19"/>
  <c r="BC30" i="19"/>
  <c r="AM30" i="19"/>
  <c r="U30" i="19"/>
  <c r="S30" i="19"/>
  <c r="F30" i="19"/>
  <c r="J30" i="19" s="1"/>
  <c r="BK29" i="19"/>
  <c r="BC29" i="19"/>
  <c r="AP29" i="19"/>
  <c r="AP62" i="19" s="1"/>
  <c r="AM29" i="19"/>
  <c r="AC29" i="19"/>
  <c r="U29" i="19"/>
  <c r="S29" i="19"/>
  <c r="J29" i="19"/>
  <c r="BD29" i="19" s="1"/>
  <c r="BK28" i="19"/>
  <c r="BC28" i="19"/>
  <c r="AM28" i="19"/>
  <c r="U28" i="19"/>
  <c r="S28" i="19"/>
  <c r="J28" i="19"/>
  <c r="F28" i="19"/>
  <c r="BK27" i="19"/>
  <c r="BD27" i="19"/>
  <c r="BC27" i="19"/>
  <c r="AM27" i="19"/>
  <c r="U27" i="19"/>
  <c r="S27" i="19"/>
  <c r="F27" i="19"/>
  <c r="J27" i="19" s="1"/>
  <c r="BK26" i="19"/>
  <c r="BC26" i="19"/>
  <c r="AN26" i="19"/>
  <c r="AX26" i="19" s="1"/>
  <c r="AM26" i="19"/>
  <c r="AF26" i="19"/>
  <c r="AC26" i="19"/>
  <c r="U26" i="19"/>
  <c r="T26" i="19"/>
  <c r="S26" i="19"/>
  <c r="R26" i="19"/>
  <c r="V26" i="19" s="1"/>
  <c r="J26" i="19"/>
  <c r="BD26" i="19" s="1"/>
  <c r="F26" i="19"/>
  <c r="BK25" i="19"/>
  <c r="BC25" i="19"/>
  <c r="AN25" i="19"/>
  <c r="R25" i="19" s="1"/>
  <c r="V25" i="19" s="1"/>
  <c r="AM25" i="19"/>
  <c r="U25" i="19"/>
  <c r="S25" i="19"/>
  <c r="J25" i="19"/>
  <c r="T25" i="19" s="1"/>
  <c r="F25" i="19"/>
  <c r="BK24" i="19"/>
  <c r="BC24" i="19"/>
  <c r="AM24" i="19"/>
  <c r="U24" i="19"/>
  <c r="S24" i="19"/>
  <c r="F24" i="19"/>
  <c r="J24" i="19" s="1"/>
  <c r="BK23" i="19"/>
  <c r="BD23" i="19"/>
  <c r="BC23" i="19"/>
  <c r="AN23" i="19"/>
  <c r="AX23" i="19" s="1"/>
  <c r="AM23" i="19"/>
  <c r="U23" i="19"/>
  <c r="S23" i="19"/>
  <c r="K23" i="19"/>
  <c r="J23" i="19"/>
  <c r="AC23" i="19" s="1"/>
  <c r="BK22" i="19"/>
  <c r="BC22" i="19"/>
  <c r="AM22" i="19"/>
  <c r="U22" i="19"/>
  <c r="S22" i="19"/>
  <c r="F22" i="19"/>
  <c r="J22" i="19" s="1"/>
  <c r="BK21" i="19"/>
  <c r="BC21" i="19"/>
  <c r="AM21" i="19"/>
  <c r="U21" i="19"/>
  <c r="S21" i="19"/>
  <c r="F21" i="19"/>
  <c r="J21" i="19" s="1"/>
  <c r="BK20" i="19"/>
  <c r="BC20" i="19"/>
  <c r="AN20" i="19"/>
  <c r="R20" i="19" s="1"/>
  <c r="AM20" i="19"/>
  <c r="U20" i="19"/>
  <c r="S20" i="19"/>
  <c r="J20" i="19"/>
  <c r="F20" i="19"/>
  <c r="BK19" i="19"/>
  <c r="BC19" i="19"/>
  <c r="AM19" i="19"/>
  <c r="U19" i="19"/>
  <c r="S19" i="19"/>
  <c r="F19" i="19"/>
  <c r="J19" i="19" s="1"/>
  <c r="BK18" i="19"/>
  <c r="BC18" i="19"/>
  <c r="AM18" i="19"/>
  <c r="U18" i="19"/>
  <c r="S18" i="19"/>
  <c r="F18" i="19"/>
  <c r="J18" i="19" s="1"/>
  <c r="BK17" i="19"/>
  <c r="BC17" i="19"/>
  <c r="AM17" i="19"/>
  <c r="U17" i="19"/>
  <c r="S17" i="19"/>
  <c r="F17" i="19"/>
  <c r="J17" i="19" s="1"/>
  <c r="BK16" i="19"/>
  <c r="BC16" i="19"/>
  <c r="AM16" i="19"/>
  <c r="U16" i="19"/>
  <c r="S16" i="19"/>
  <c r="F16" i="19"/>
  <c r="J16" i="19" s="1"/>
  <c r="BK15" i="19"/>
  <c r="BC15" i="19"/>
  <c r="AM15" i="19"/>
  <c r="U15" i="19"/>
  <c r="S15" i="19"/>
  <c r="F15" i="19"/>
  <c r="J15" i="19" s="1"/>
  <c r="BK14" i="19"/>
  <c r="BC14" i="19"/>
  <c r="AX14" i="19"/>
  <c r="AM14" i="19"/>
  <c r="AF14" i="19"/>
  <c r="U14" i="19"/>
  <c r="T14" i="19"/>
  <c r="S14" i="19"/>
  <c r="R14" i="19"/>
  <c r="V14" i="19" s="1"/>
  <c r="F14" i="19"/>
  <c r="J14" i="19" s="1"/>
  <c r="AN14" i="19" s="1"/>
  <c r="BK13" i="19"/>
  <c r="BD13" i="19"/>
  <c r="BC13" i="19"/>
  <c r="AX13" i="19"/>
  <c r="BL13" i="19" s="1"/>
  <c r="AN13" i="19"/>
  <c r="AM13" i="19"/>
  <c r="AF13" i="19"/>
  <c r="AC13" i="19"/>
  <c r="U13" i="19"/>
  <c r="T13" i="19"/>
  <c r="S13" i="19"/>
  <c r="R13" i="19"/>
  <c r="K13" i="19"/>
  <c r="L13" i="19" s="1"/>
  <c r="J13" i="19"/>
  <c r="BK12" i="19"/>
  <c r="BC12" i="19"/>
  <c r="AM12" i="19"/>
  <c r="U12" i="19"/>
  <c r="S12" i="19"/>
  <c r="F12" i="19"/>
  <c r="J12" i="19" s="1"/>
  <c r="BK11" i="19"/>
  <c r="BK62" i="19" s="1"/>
  <c r="BC11" i="19"/>
  <c r="AM11" i="19"/>
  <c r="U11" i="19"/>
  <c r="S11" i="19"/>
  <c r="F11" i="19"/>
  <c r="J11" i="19" s="1"/>
  <c r="K16" i="19" l="1"/>
  <c r="P16" i="19" s="1"/>
  <c r="AC16" i="19"/>
  <c r="T16" i="19"/>
  <c r="BD16" i="19"/>
  <c r="AN16" i="19"/>
  <c r="AF16" i="19"/>
  <c r="BD21" i="19"/>
  <c r="AC21" i="19"/>
  <c r="AN21" i="19"/>
  <c r="T21" i="19"/>
  <c r="AF21" i="19"/>
  <c r="K21" i="19"/>
  <c r="T34" i="19"/>
  <c r="AF34" i="19"/>
  <c r="AC34" i="19"/>
  <c r="BD34" i="19"/>
  <c r="AN34" i="19"/>
  <c r="K34" i="19"/>
  <c r="P34" i="19" s="1"/>
  <c r="AN15" i="19"/>
  <c r="K15" i="19"/>
  <c r="BD15" i="19"/>
  <c r="T15" i="19"/>
  <c r="AF15" i="19"/>
  <c r="AC15" i="19"/>
  <c r="AF19" i="19"/>
  <c r="BD19" i="19"/>
  <c r="AN19" i="19"/>
  <c r="T19" i="19"/>
  <c r="K19" i="19"/>
  <c r="AC19" i="19"/>
  <c r="K12" i="19"/>
  <c r="P12" i="19" s="1"/>
  <c r="T12" i="19"/>
  <c r="AF12" i="19"/>
  <c r="AC12" i="19"/>
  <c r="BD12" i="19"/>
  <c r="AN12" i="19"/>
  <c r="K18" i="19"/>
  <c r="P18" i="19" s="1"/>
  <c r="T18" i="19"/>
  <c r="AN18" i="19"/>
  <c r="AF18" i="19"/>
  <c r="AC18" i="19"/>
  <c r="BD18" i="19"/>
  <c r="BL26" i="19"/>
  <c r="R57" i="19"/>
  <c r="AX57" i="19"/>
  <c r="P23" i="19"/>
  <c r="T24" i="19"/>
  <c r="AF24" i="19"/>
  <c r="AC24" i="19"/>
  <c r="K24" i="19"/>
  <c r="P24" i="19" s="1"/>
  <c r="BD24" i="19"/>
  <c r="AN24" i="19"/>
  <c r="K30" i="19"/>
  <c r="P30" i="19" s="1"/>
  <c r="BD30" i="19"/>
  <c r="AN30" i="19"/>
  <c r="AF30" i="19"/>
  <c r="AC30" i="19"/>
  <c r="T30" i="19"/>
  <c r="J62" i="19"/>
  <c r="T11" i="19"/>
  <c r="AC11" i="19"/>
  <c r="BD11" i="19"/>
  <c r="K11" i="19"/>
  <c r="AN11" i="19"/>
  <c r="AF11" i="19"/>
  <c r="AN17" i="19"/>
  <c r="BD17" i="19"/>
  <c r="T17" i="19"/>
  <c r="AF17" i="19"/>
  <c r="AC17" i="19"/>
  <c r="K17" i="19"/>
  <c r="AF22" i="19"/>
  <c r="BD22" i="19"/>
  <c r="AC22" i="19"/>
  <c r="K22" i="19"/>
  <c r="P22" i="19" s="1"/>
  <c r="AN22" i="19"/>
  <c r="T22" i="19"/>
  <c r="AF56" i="19"/>
  <c r="K56" i="19"/>
  <c r="P56" i="19" s="1"/>
  <c r="BD56" i="19"/>
  <c r="AC56" i="19"/>
  <c r="T56" i="19"/>
  <c r="AN56" i="19"/>
  <c r="T36" i="19"/>
  <c r="AN36" i="19"/>
  <c r="AF36" i="19"/>
  <c r="BD36" i="19"/>
  <c r="AC36" i="19"/>
  <c r="K36" i="19"/>
  <c r="P36" i="19" s="1"/>
  <c r="BD44" i="19"/>
  <c r="AC44" i="19"/>
  <c r="AN44" i="19"/>
  <c r="K44" i="19"/>
  <c r="P44" i="19" s="1"/>
  <c r="AF44" i="19"/>
  <c r="T44" i="19"/>
  <c r="T50" i="19"/>
  <c r="AF50" i="19"/>
  <c r="AC50" i="19"/>
  <c r="K50" i="19"/>
  <c r="P50" i="19" s="1"/>
  <c r="AN50" i="19"/>
  <c r="BD50" i="19"/>
  <c r="P51" i="19"/>
  <c r="AX20" i="19"/>
  <c r="BL20" i="19" s="1"/>
  <c r="AX25" i="19"/>
  <c r="BL25" i="19" s="1"/>
  <c r="P13" i="19"/>
  <c r="AN27" i="19"/>
  <c r="K27" i="19"/>
  <c r="BD20" i="19"/>
  <c r="AC20" i="19"/>
  <c r="AF20" i="19"/>
  <c r="K28" i="19"/>
  <c r="P28" i="19" s="1"/>
  <c r="AN28" i="19"/>
  <c r="AF28" i="19"/>
  <c r="T29" i="19"/>
  <c r="BD41" i="19"/>
  <c r="AF47" i="19"/>
  <c r="BD47" i="19"/>
  <c r="AC47" i="19"/>
  <c r="AN47" i="19"/>
  <c r="T47" i="19"/>
  <c r="T48" i="19"/>
  <c r="AF48" i="19"/>
  <c r="AC48" i="19"/>
  <c r="K48" i="19"/>
  <c r="P48" i="19" s="1"/>
  <c r="BD48" i="19"/>
  <c r="AN48" i="19"/>
  <c r="K20" i="19"/>
  <c r="P20" i="19" s="1"/>
  <c r="L23" i="19"/>
  <c r="AC25" i="19"/>
  <c r="T35" i="19"/>
  <c r="V35" i="19" s="1"/>
  <c r="AF35" i="19"/>
  <c r="BD35" i="19"/>
  <c r="BL37" i="19"/>
  <c r="V39" i="19"/>
  <c r="T40" i="19"/>
  <c r="AC42" i="19"/>
  <c r="AF43" i="19"/>
  <c r="K43" i="19"/>
  <c r="AC43" i="19"/>
  <c r="BD43" i="19"/>
  <c r="K47" i="19"/>
  <c r="AF57" i="19"/>
  <c r="BC62" i="19"/>
  <c r="K14" i="19"/>
  <c r="P14" i="19" s="1"/>
  <c r="BD14" i="19"/>
  <c r="BL14" i="19" s="1"/>
  <c r="AF25" i="19"/>
  <c r="AF33" i="19"/>
  <c r="BD33" i="19"/>
  <c r="AC33" i="19"/>
  <c r="AN33" i="19"/>
  <c r="K35" i="19"/>
  <c r="AC35" i="19"/>
  <c r="AN43" i="19"/>
  <c r="AF46" i="19"/>
  <c r="BD46" i="19"/>
  <c r="AC46" i="19"/>
  <c r="K46" i="19"/>
  <c r="P46" i="19" s="1"/>
  <c r="AN54" i="19"/>
  <c r="AF54" i="19"/>
  <c r="AC54" i="19"/>
  <c r="K54" i="19"/>
  <c r="P54" i="19" s="1"/>
  <c r="AC14" i="19"/>
  <c r="T20" i="19"/>
  <c r="V20" i="19" s="1"/>
  <c r="R23" i="19"/>
  <c r="K26" i="19"/>
  <c r="P26" i="19" s="1"/>
  <c r="T27" i="19"/>
  <c r="T28" i="19"/>
  <c r="BD28" i="19"/>
  <c r="BD31" i="19"/>
  <c r="AC31" i="19"/>
  <c r="AN31" i="19"/>
  <c r="T31" i="19"/>
  <c r="AF31" i="19"/>
  <c r="K33" i="19"/>
  <c r="R37" i="19"/>
  <c r="V37" i="19" s="1"/>
  <c r="AN46" i="19"/>
  <c r="AF52" i="19"/>
  <c r="AC52" i="19"/>
  <c r="BL23" i="19"/>
  <c r="P31" i="19"/>
  <c r="AF32" i="19"/>
  <c r="BD32" i="19"/>
  <c r="AC32" i="19"/>
  <c r="K32" i="19"/>
  <c r="P32" i="19" s="1"/>
  <c r="BL35" i="19"/>
  <c r="AN41" i="19"/>
  <c r="K41" i="19"/>
  <c r="T41" i="19"/>
  <c r="AF41" i="19"/>
  <c r="K42" i="19"/>
  <c r="P42" i="19" s="1"/>
  <c r="T42" i="19"/>
  <c r="AN42" i="19"/>
  <c r="BD45" i="19"/>
  <c r="AC45" i="19"/>
  <c r="T45" i="19"/>
  <c r="AI52" i="19"/>
  <c r="W52" i="19" s="1"/>
  <c r="AH52" i="19"/>
  <c r="L31" i="19"/>
  <c r="AN32" i="19"/>
  <c r="K40" i="19"/>
  <c r="P40" i="19" s="1"/>
  <c r="AN40" i="19"/>
  <c r="BD40" i="19"/>
  <c r="K45" i="19"/>
  <c r="AN45" i="19"/>
  <c r="T49" i="19"/>
  <c r="AF49" i="19"/>
  <c r="AN49" i="19"/>
  <c r="L51" i="19"/>
  <c r="AX52" i="19"/>
  <c r="BL52" i="19" s="1"/>
  <c r="T57" i="19"/>
  <c r="BD57" i="19"/>
  <c r="AC57" i="19"/>
  <c r="K57" i="19"/>
  <c r="P57" i="19" s="1"/>
  <c r="R59" i="19"/>
  <c r="V59" i="19" s="1"/>
  <c r="AX59" i="19"/>
  <c r="T32" i="19"/>
  <c r="K49" i="19"/>
  <c r="AC27" i="19"/>
  <c r="AF29" i="19"/>
  <c r="K29" i="19"/>
  <c r="BD42" i="19"/>
  <c r="AF58" i="19"/>
  <c r="BD58" i="19"/>
  <c r="AC58" i="19"/>
  <c r="K58" i="19"/>
  <c r="P58" i="19" s="1"/>
  <c r="AN58" i="19"/>
  <c r="T58" i="19"/>
  <c r="U62" i="19"/>
  <c r="AM62" i="19"/>
  <c r="V13" i="19"/>
  <c r="T23" i="19"/>
  <c r="AF23" i="19"/>
  <c r="K25" i="19"/>
  <c r="BD25" i="19"/>
  <c r="AF27" i="19"/>
  <c r="AC28" i="19"/>
  <c r="AN29" i="19"/>
  <c r="AN38" i="19"/>
  <c r="T38" i="19"/>
  <c r="AC49" i="19"/>
  <c r="F62" i="19"/>
  <c r="S62" i="19"/>
  <c r="BD39" i="19"/>
  <c r="BL39" i="19" s="1"/>
  <c r="AN51" i="19"/>
  <c r="T53" i="19"/>
  <c r="V53" i="19" s="1"/>
  <c r="L59" i="19"/>
  <c r="P59" i="19" s="1"/>
  <c r="AF75" i="19"/>
  <c r="BD75" i="19"/>
  <c r="AC75" i="19"/>
  <c r="AN75" i="19"/>
  <c r="K75" i="19"/>
  <c r="K37" i="19"/>
  <c r="BD37" i="19"/>
  <c r="K39" i="19"/>
  <c r="P39" i="19" s="1"/>
  <c r="AC39" i="19"/>
  <c r="T76" i="19"/>
  <c r="AF76" i="19"/>
  <c r="BD76" i="19"/>
  <c r="AC76" i="19"/>
  <c r="K76" i="19"/>
  <c r="P76" i="19" s="1"/>
  <c r="AN76" i="19"/>
  <c r="AN55" i="19"/>
  <c r="K55" i="19"/>
  <c r="AC55" i="19"/>
  <c r="V60" i="19"/>
  <c r="AI60" i="19" s="1"/>
  <c r="W60" i="19" s="1"/>
  <c r="BL57" i="19"/>
  <c r="AF59" i="19"/>
  <c r="BD59" i="19"/>
  <c r="AC59" i="19"/>
  <c r="T73" i="19"/>
  <c r="AN74" i="19"/>
  <c r="K73" i="19"/>
  <c r="AN73" i="19"/>
  <c r="K74" i="19"/>
  <c r="P74" i="19" s="1"/>
  <c r="AC73" i="19"/>
  <c r="AI59" i="19" l="1"/>
  <c r="W59" i="19" s="1"/>
  <c r="AH59" i="19"/>
  <c r="AI53" i="19"/>
  <c r="W53" i="19" s="1"/>
  <c r="AH53" i="19"/>
  <c r="L25" i="19"/>
  <c r="P25" i="19" s="1"/>
  <c r="L29" i="19"/>
  <c r="P29" i="19" s="1"/>
  <c r="BL59" i="19"/>
  <c r="AX41" i="19"/>
  <c r="BL41" i="19" s="1"/>
  <c r="R41" i="19"/>
  <c r="V41" i="19" s="1"/>
  <c r="P35" i="19"/>
  <c r="L35" i="19"/>
  <c r="AH13" i="19"/>
  <c r="AI13" i="19"/>
  <c r="W13" i="19" s="1"/>
  <c r="AC62" i="19"/>
  <c r="AX19" i="19"/>
  <c r="BL19" i="19" s="1"/>
  <c r="R19" i="19"/>
  <c r="V19" i="19" s="1"/>
  <c r="AX15" i="19"/>
  <c r="BL15" i="19" s="1"/>
  <c r="R15" i="19"/>
  <c r="V15" i="19" s="1"/>
  <c r="L37" i="19"/>
  <c r="P37" i="19" s="1"/>
  <c r="R58" i="19"/>
  <c r="V58" i="19" s="1"/>
  <c r="AX58" i="19"/>
  <c r="BL58" i="19" s="1"/>
  <c r="AX49" i="19"/>
  <c r="BL49" i="19" s="1"/>
  <c r="R49" i="19"/>
  <c r="V49" i="19" s="1"/>
  <c r="R31" i="19"/>
  <c r="V31" i="19" s="1"/>
  <c r="AX31" i="19"/>
  <c r="BL31" i="19" s="1"/>
  <c r="V23" i="19"/>
  <c r="R33" i="19"/>
  <c r="V33" i="19" s="1"/>
  <c r="AX33" i="19"/>
  <c r="BL33" i="19" s="1"/>
  <c r="AX28" i="19"/>
  <c r="BL28" i="19" s="1"/>
  <c r="R28" i="19"/>
  <c r="V28" i="19" s="1"/>
  <c r="AX56" i="19"/>
  <c r="BL56" i="19" s="1"/>
  <c r="R56" i="19"/>
  <c r="V56" i="19" s="1"/>
  <c r="R22" i="19"/>
  <c r="V22" i="19" s="1"/>
  <c r="AH22" i="19" s="1"/>
  <c r="AX22" i="19"/>
  <c r="BL22" i="19" s="1"/>
  <c r="T62" i="19"/>
  <c r="R24" i="19"/>
  <c r="V24" i="19" s="1"/>
  <c r="AX24" i="19"/>
  <c r="BL24" i="19" s="1"/>
  <c r="AH39" i="19"/>
  <c r="AI39" i="19"/>
  <c r="W39" i="19" s="1"/>
  <c r="AI26" i="19"/>
  <c r="W26" i="19" s="1"/>
  <c r="AH26" i="19"/>
  <c r="X26" i="19" s="1"/>
  <c r="L15" i="19"/>
  <c r="P15" i="19" s="1"/>
  <c r="R73" i="19"/>
  <c r="V73" i="19" s="1"/>
  <c r="AX73" i="19"/>
  <c r="BL73" i="19" s="1"/>
  <c r="AI58" i="19"/>
  <c r="W58" i="19" s="1"/>
  <c r="AH58" i="19"/>
  <c r="X58" i="19" s="1"/>
  <c r="R32" i="19"/>
  <c r="V32" i="19" s="1"/>
  <c r="AH32" i="19" s="1"/>
  <c r="X32" i="19" s="1"/>
  <c r="AX32" i="19"/>
  <c r="BL32" i="19" s="1"/>
  <c r="AX42" i="19"/>
  <c r="BL42" i="19" s="1"/>
  <c r="R42" i="19"/>
  <c r="V42" i="19" s="1"/>
  <c r="AH42" i="19" s="1"/>
  <c r="X42" i="19" s="1"/>
  <c r="AI20" i="19"/>
  <c r="W20" i="19" s="1"/>
  <c r="AH20" i="19"/>
  <c r="X20" i="19" s="1"/>
  <c r="R47" i="19"/>
  <c r="V47" i="19" s="1"/>
  <c r="AX47" i="19"/>
  <c r="BL47" i="19" s="1"/>
  <c r="AI28" i="19"/>
  <c r="W28" i="19" s="1"/>
  <c r="AH28" i="19"/>
  <c r="AX18" i="19"/>
  <c r="BL18" i="19" s="1"/>
  <c r="R18" i="19"/>
  <c r="V18" i="19" s="1"/>
  <c r="AX16" i="19"/>
  <c r="BL16" i="19" s="1"/>
  <c r="R16" i="19"/>
  <c r="V16" i="19" s="1"/>
  <c r="AX40" i="19"/>
  <c r="BL40" i="19" s="1"/>
  <c r="R40" i="19"/>
  <c r="V40" i="19" s="1"/>
  <c r="AI40" i="19" s="1"/>
  <c r="W40" i="19" s="1"/>
  <c r="AH14" i="19"/>
  <c r="AI14" i="19"/>
  <c r="W14" i="19" s="1"/>
  <c r="L73" i="19"/>
  <c r="P73" i="19"/>
  <c r="P75" i="19"/>
  <c r="L75" i="19"/>
  <c r="AX51" i="19"/>
  <c r="BL51" i="19" s="1"/>
  <c r="R51" i="19"/>
  <c r="V51" i="19" s="1"/>
  <c r="AI51" i="19" s="1"/>
  <c r="W51" i="19" s="1"/>
  <c r="AX38" i="19"/>
  <c r="BL38" i="19" s="1"/>
  <c r="R38" i="19"/>
  <c r="V38" i="19" s="1"/>
  <c r="AI32" i="19"/>
  <c r="W32" i="19" s="1"/>
  <c r="R46" i="19"/>
  <c r="V46" i="19" s="1"/>
  <c r="AI46" i="19" s="1"/>
  <c r="W46" i="19" s="1"/>
  <c r="AX46" i="19"/>
  <c r="BL46" i="19" s="1"/>
  <c r="L47" i="19"/>
  <c r="P47" i="19" s="1"/>
  <c r="AX48" i="19"/>
  <c r="BL48" i="19" s="1"/>
  <c r="R48" i="19"/>
  <c r="V48" i="19" s="1"/>
  <c r="AI48" i="19" s="1"/>
  <c r="W48" i="19" s="1"/>
  <c r="AH51" i="19"/>
  <c r="AX17" i="19"/>
  <c r="BL17" i="19" s="1"/>
  <c r="R17" i="19"/>
  <c r="V17" i="19" s="1"/>
  <c r="AI24" i="19"/>
  <c r="W24" i="19" s="1"/>
  <c r="AH24" i="19"/>
  <c r="X24" i="19" s="1"/>
  <c r="V57" i="19"/>
  <c r="AI57" i="19" s="1"/>
  <c r="W57" i="19" s="1"/>
  <c r="AH34" i="19"/>
  <c r="L21" i="19"/>
  <c r="P21" i="19" s="1"/>
  <c r="L41" i="19"/>
  <c r="P41" i="19" s="1"/>
  <c r="R54" i="19"/>
  <c r="V54" i="19" s="1"/>
  <c r="AX54" i="19"/>
  <c r="BL54" i="19" s="1"/>
  <c r="P43" i="19"/>
  <c r="L43" i="19"/>
  <c r="AX27" i="19"/>
  <c r="BL27" i="19" s="1"/>
  <c r="R27" i="19"/>
  <c r="V27" i="19" s="1"/>
  <c r="AX74" i="19"/>
  <c r="BL74" i="19" s="1"/>
  <c r="R74" i="19"/>
  <c r="V74" i="19" s="1"/>
  <c r="AI74" i="19" s="1"/>
  <c r="W74" i="19" s="1"/>
  <c r="L55" i="19"/>
  <c r="P55" i="19" s="1"/>
  <c r="AH60" i="19"/>
  <c r="X60" i="19" s="1"/>
  <c r="AA60" i="19" s="1"/>
  <c r="R75" i="19"/>
  <c r="V75" i="19" s="1"/>
  <c r="AX75" i="19"/>
  <c r="BL75" i="19" s="1"/>
  <c r="AX29" i="19"/>
  <c r="BL29" i="19" s="1"/>
  <c r="R29" i="19"/>
  <c r="V29" i="19" s="1"/>
  <c r="R45" i="19"/>
  <c r="V45" i="19" s="1"/>
  <c r="AX45" i="19"/>
  <c r="BL45" i="19" s="1"/>
  <c r="X52" i="19"/>
  <c r="AI42" i="19"/>
  <c r="W42" i="19" s="1"/>
  <c r="AH54" i="19"/>
  <c r="AI54" i="19"/>
  <c r="W54" i="19" s="1"/>
  <c r="AF62" i="19"/>
  <c r="AI18" i="19"/>
  <c r="W18" i="19" s="1"/>
  <c r="AH18" i="19"/>
  <c r="X18" i="19" s="1"/>
  <c r="R34" i="19"/>
  <c r="V34" i="19" s="1"/>
  <c r="AI34" i="19" s="1"/>
  <c r="W34" i="19" s="1"/>
  <c r="AX34" i="19"/>
  <c r="BL34" i="19" s="1"/>
  <c r="AI31" i="19"/>
  <c r="W31" i="19" s="1"/>
  <c r="AH31" i="19"/>
  <c r="AH23" i="19"/>
  <c r="AI23" i="19"/>
  <c r="W23" i="19" s="1"/>
  <c r="AX55" i="19"/>
  <c r="BL55" i="19" s="1"/>
  <c r="R55" i="19"/>
  <c r="V55" i="19" s="1"/>
  <c r="L49" i="19"/>
  <c r="P49" i="19"/>
  <c r="P45" i="19"/>
  <c r="L45" i="19"/>
  <c r="AA52" i="19"/>
  <c r="AX43" i="19"/>
  <c r="BL43" i="19" s="1"/>
  <c r="R43" i="19"/>
  <c r="V43" i="19" s="1"/>
  <c r="AH48" i="19"/>
  <c r="R50" i="19"/>
  <c r="V50" i="19" s="1"/>
  <c r="AX50" i="19"/>
  <c r="BL50" i="19" s="1"/>
  <c r="R44" i="19"/>
  <c r="V44" i="19" s="1"/>
  <c r="AI44" i="19" s="1"/>
  <c r="W44" i="19" s="1"/>
  <c r="AX44" i="19"/>
  <c r="BL44" i="19" s="1"/>
  <c r="R36" i="19"/>
  <c r="V36" i="19" s="1"/>
  <c r="AI36" i="19" s="1"/>
  <c r="W36" i="19" s="1"/>
  <c r="AX36" i="19"/>
  <c r="BL36" i="19" s="1"/>
  <c r="AI56" i="19"/>
  <c r="W56" i="19" s="1"/>
  <c r="AH56" i="19"/>
  <c r="AN62" i="19"/>
  <c r="AX11" i="19"/>
  <c r="R11" i="19"/>
  <c r="R12" i="19"/>
  <c r="V12" i="19" s="1"/>
  <c r="AH12" i="19" s="1"/>
  <c r="AX12" i="19"/>
  <c r="BL12" i="19" s="1"/>
  <c r="BD62" i="19"/>
  <c r="R76" i="19"/>
  <c r="V76" i="19" s="1"/>
  <c r="AH76" i="19" s="1"/>
  <c r="AX76" i="19"/>
  <c r="BL76" i="19" s="1"/>
  <c r="L33" i="19"/>
  <c r="P33" i="19" s="1"/>
  <c r="L27" i="19"/>
  <c r="P27" i="19" s="1"/>
  <c r="AI50" i="19"/>
  <c r="W50" i="19" s="1"/>
  <c r="AH50" i="19"/>
  <c r="L17" i="19"/>
  <c r="P17" i="19" s="1"/>
  <c r="K62" i="19"/>
  <c r="P11" i="19"/>
  <c r="L11" i="19"/>
  <c r="AX30" i="19"/>
  <c r="BL30" i="19" s="1"/>
  <c r="R30" i="19"/>
  <c r="V30" i="19" s="1"/>
  <c r="AI30" i="19" s="1"/>
  <c r="W30" i="19" s="1"/>
  <c r="L19" i="19"/>
  <c r="P19" i="19" s="1"/>
  <c r="R21" i="19"/>
  <c r="V21" i="19" s="1"/>
  <c r="AX21" i="19"/>
  <c r="BL21" i="19" s="1"/>
  <c r="AI16" i="19"/>
  <c r="W16" i="19" s="1"/>
  <c r="AH16" i="19"/>
  <c r="AH19" i="19" l="1"/>
  <c r="X19" i="19" s="1"/>
  <c r="AI19" i="19"/>
  <c r="W19" i="19" s="1"/>
  <c r="X22" i="19"/>
  <c r="AA30" i="19"/>
  <c r="AI27" i="19"/>
  <c r="W27" i="19" s="1"/>
  <c r="AH27" i="19"/>
  <c r="AI55" i="19"/>
  <c r="W55" i="19" s="1"/>
  <c r="AH55" i="19"/>
  <c r="X55" i="19" s="1"/>
  <c r="AI33" i="19"/>
  <c r="W33" i="19" s="1"/>
  <c r="AH33" i="19"/>
  <c r="X33" i="19" s="1"/>
  <c r="AA34" i="19"/>
  <c r="AA74" i="19"/>
  <c r="AI41" i="19"/>
  <c r="W41" i="19" s="1"/>
  <c r="AH41" i="19"/>
  <c r="AI21" i="19"/>
  <c r="W21" i="19" s="1"/>
  <c r="AH21" i="19"/>
  <c r="X21" i="19" s="1"/>
  <c r="AA51" i="19"/>
  <c r="AH29" i="19"/>
  <c r="X29" i="19" s="1"/>
  <c r="AI29" i="19"/>
  <c r="W29" i="19" s="1"/>
  <c r="AI25" i="19"/>
  <c r="W25" i="19" s="1"/>
  <c r="AH25" i="19"/>
  <c r="X25" i="19" s="1"/>
  <c r="AI47" i="19"/>
  <c r="W47" i="19" s="1"/>
  <c r="AH47" i="19"/>
  <c r="X47" i="19" s="1"/>
  <c r="AI17" i="19"/>
  <c r="W17" i="19" s="1"/>
  <c r="AH17" i="19"/>
  <c r="X17" i="19" s="1"/>
  <c r="AA36" i="19"/>
  <c r="AI37" i="19"/>
  <c r="W37" i="19" s="1"/>
  <c r="AH37" i="19"/>
  <c r="X37" i="19" s="1"/>
  <c r="AA46" i="19"/>
  <c r="AI15" i="19"/>
  <c r="W15" i="19" s="1"/>
  <c r="AH15" i="19"/>
  <c r="X15" i="19" s="1"/>
  <c r="X56" i="19"/>
  <c r="AA56" i="19" s="1"/>
  <c r="AI12" i="19"/>
  <c r="W12" i="19" s="1"/>
  <c r="AH57" i="19"/>
  <c r="X57" i="19" s="1"/>
  <c r="AA57" i="19" s="1"/>
  <c r="AA26" i="19"/>
  <c r="AH46" i="19"/>
  <c r="X46" i="19" s="1"/>
  <c r="X48" i="19"/>
  <c r="AA48" i="19" s="1"/>
  <c r="AA42" i="19"/>
  <c r="AH43" i="19"/>
  <c r="X43" i="19" s="1"/>
  <c r="AI43" i="19"/>
  <c r="W43" i="19" s="1"/>
  <c r="X34" i="19"/>
  <c r="AI38" i="19"/>
  <c r="W38" i="19" s="1"/>
  <c r="AH38" i="19"/>
  <c r="AA14" i="19"/>
  <c r="AH35" i="19"/>
  <c r="AI35" i="19"/>
  <c r="W35" i="19" s="1"/>
  <c r="X50" i="19"/>
  <c r="AA18" i="19"/>
  <c r="X14" i="19"/>
  <c r="AA20" i="19"/>
  <c r="AA58" i="19"/>
  <c r="X39" i="19"/>
  <c r="AA39" i="19" s="1"/>
  <c r="AH36" i="19"/>
  <c r="X36" i="19" s="1"/>
  <c r="AA50" i="19"/>
  <c r="AA23" i="19"/>
  <c r="AI22" i="19"/>
  <c r="W22" i="19" s="1"/>
  <c r="AH74" i="19"/>
  <c r="X74" i="19" s="1"/>
  <c r="AH30" i="19"/>
  <c r="X30" i="19" s="1"/>
  <c r="X23" i="19"/>
  <c r="AH44" i="19"/>
  <c r="X44" i="19" s="1"/>
  <c r="AA44" i="19" s="1"/>
  <c r="AA24" i="19"/>
  <c r="AH40" i="19"/>
  <c r="X40" i="19" s="1"/>
  <c r="AA40" i="19" s="1"/>
  <c r="X53" i="19"/>
  <c r="X16" i="19"/>
  <c r="L62" i="19"/>
  <c r="R62" i="19"/>
  <c r="V11" i="19"/>
  <c r="V62" i="19" s="1"/>
  <c r="X31" i="19"/>
  <c r="AA31" i="19" s="1"/>
  <c r="X28" i="19"/>
  <c r="AA28" i="19" s="1"/>
  <c r="AI76" i="19"/>
  <c r="W76" i="19" s="1"/>
  <c r="X76" i="19" s="1"/>
  <c r="AA53" i="19"/>
  <c r="AA16" i="19"/>
  <c r="P62" i="19"/>
  <c r="AI11" i="19"/>
  <c r="AX62" i="19"/>
  <c r="BL11" i="19"/>
  <c r="BL62" i="19" s="1"/>
  <c r="AI45" i="19"/>
  <c r="W45" i="19" s="1"/>
  <c r="AH45" i="19"/>
  <c r="AI75" i="19"/>
  <c r="W75" i="19" s="1"/>
  <c r="AH75" i="19"/>
  <c r="X75" i="19" s="1"/>
  <c r="X59" i="19"/>
  <c r="AA59" i="19" s="1"/>
  <c r="AH49" i="19"/>
  <c r="X49" i="19" s="1"/>
  <c r="AI49" i="19"/>
  <c r="W49" i="19" s="1"/>
  <c r="X54" i="19"/>
  <c r="AA54" i="19" s="1"/>
  <c r="X51" i="19"/>
  <c r="AA32" i="19"/>
  <c r="AI73" i="19"/>
  <c r="W73" i="19" s="1"/>
  <c r="AH73" i="19"/>
  <c r="X73" i="19" s="1"/>
  <c r="X13" i="19"/>
  <c r="AA13" i="19" s="1"/>
  <c r="X35" i="19" l="1"/>
  <c r="AA17" i="19"/>
  <c r="AA49" i="19"/>
  <c r="AA22" i="19"/>
  <c r="AA37" i="19"/>
  <c r="AA25" i="19"/>
  <c r="AA21" i="19"/>
  <c r="AA55" i="19"/>
  <c r="X45" i="19"/>
  <c r="AA43" i="19"/>
  <c r="X41" i="19"/>
  <c r="AA41" i="19" s="1"/>
  <c r="X27" i="19"/>
  <c r="AA45" i="19"/>
  <c r="AA76" i="19"/>
  <c r="AA35" i="19"/>
  <c r="AA29" i="19"/>
  <c r="AA27" i="19"/>
  <c r="AA73" i="19"/>
  <c r="AA15" i="19"/>
  <c r="AI62" i="19"/>
  <c r="W11" i="19"/>
  <c r="AA47" i="19"/>
  <c r="AA75" i="19"/>
  <c r="AH11" i="19"/>
  <c r="X38" i="19"/>
  <c r="AA38" i="19" s="1"/>
  <c r="X12" i="19"/>
  <c r="AA12" i="19" s="1"/>
  <c r="AA33" i="19"/>
  <c r="AA19" i="19"/>
  <c r="AH62" i="19" l="1"/>
  <c r="X11" i="19"/>
  <c r="X62" i="19" s="1"/>
  <c r="W62" i="19"/>
  <c r="AA11" i="19"/>
  <c r="AA62" i="19" s="1"/>
  <c r="BK76" i="18" l="1"/>
  <c r="BC76" i="18"/>
  <c r="AM76" i="18"/>
  <c r="U76" i="18"/>
  <c r="S76" i="18"/>
  <c r="K76" i="18"/>
  <c r="P76" i="18" s="1"/>
  <c r="J76" i="18"/>
  <c r="T76" i="18" s="1"/>
  <c r="F76" i="18"/>
  <c r="BL75" i="18"/>
  <c r="BK75" i="18"/>
  <c r="BD75" i="18"/>
  <c r="BC75" i="18"/>
  <c r="AP75" i="18"/>
  <c r="AN75" i="18"/>
  <c r="AX75" i="18" s="1"/>
  <c r="AM75" i="18"/>
  <c r="AF75" i="18"/>
  <c r="AC75" i="18"/>
  <c r="U75" i="18"/>
  <c r="T75" i="18"/>
  <c r="S75" i="18"/>
  <c r="R75" i="18"/>
  <c r="K75" i="18"/>
  <c r="J75" i="18"/>
  <c r="BK74" i="18"/>
  <c r="BC74" i="18"/>
  <c r="AM74" i="18"/>
  <c r="U74" i="18"/>
  <c r="S74" i="18"/>
  <c r="F74" i="18"/>
  <c r="J74" i="18" s="1"/>
  <c r="BK73" i="18"/>
  <c r="BC73" i="18"/>
  <c r="AN73" i="18"/>
  <c r="AM73" i="18"/>
  <c r="U73" i="18"/>
  <c r="S73" i="18"/>
  <c r="J73" i="18"/>
  <c r="F73" i="18"/>
  <c r="BK72" i="18"/>
  <c r="BC72" i="18"/>
  <c r="AN72" i="18"/>
  <c r="AM72" i="18"/>
  <c r="AF72" i="18"/>
  <c r="U72" i="18"/>
  <c r="S72" i="18"/>
  <c r="K72" i="18"/>
  <c r="P72" i="18" s="1"/>
  <c r="F72" i="18"/>
  <c r="J72" i="18" s="1"/>
  <c r="BK71" i="18"/>
  <c r="BD71" i="18"/>
  <c r="BC71" i="18"/>
  <c r="AM71" i="18"/>
  <c r="U71" i="18"/>
  <c r="S71" i="18"/>
  <c r="J71" i="18"/>
  <c r="AF71" i="18" s="1"/>
  <c r="F71" i="18"/>
  <c r="BJ60" i="18"/>
  <c r="BI60" i="18"/>
  <c r="BH60" i="18"/>
  <c r="BG60" i="18"/>
  <c r="BF60" i="18"/>
  <c r="BE60" i="18"/>
  <c r="BB60" i="18"/>
  <c r="BA60" i="18"/>
  <c r="AZ60" i="18"/>
  <c r="AY60" i="18"/>
  <c r="AW60" i="18"/>
  <c r="AV60" i="18"/>
  <c r="AU60" i="18"/>
  <c r="AT60" i="18"/>
  <c r="AS60" i="18"/>
  <c r="AR60" i="18"/>
  <c r="AQ60" i="18"/>
  <c r="AP60" i="18"/>
  <c r="AO60" i="18"/>
  <c r="AG60" i="18"/>
  <c r="AE60" i="18"/>
  <c r="AD60" i="18"/>
  <c r="Z60" i="18"/>
  <c r="Y60" i="18"/>
  <c r="Q60" i="18"/>
  <c r="O60" i="18"/>
  <c r="N60" i="18"/>
  <c r="M60" i="18"/>
  <c r="I60" i="18"/>
  <c r="H60" i="18"/>
  <c r="G60" i="18"/>
  <c r="E60" i="18"/>
  <c r="D60" i="18"/>
  <c r="BK58" i="18"/>
  <c r="BD58" i="18"/>
  <c r="BC58" i="18"/>
  <c r="AX58" i="18"/>
  <c r="AN58" i="18"/>
  <c r="AM58" i="18"/>
  <c r="AF58" i="18"/>
  <c r="AC58" i="18"/>
  <c r="V58" i="18"/>
  <c r="U58" i="18"/>
  <c r="T58" i="18"/>
  <c r="S58" i="18"/>
  <c r="R58" i="18"/>
  <c r="K58" i="18"/>
  <c r="P58" i="18" s="1"/>
  <c r="BK57" i="18"/>
  <c r="BC57" i="18"/>
  <c r="AM57" i="18"/>
  <c r="U57" i="18"/>
  <c r="S57" i="18"/>
  <c r="F57" i="18"/>
  <c r="J57" i="18" s="1"/>
  <c r="BK56" i="18"/>
  <c r="BC56" i="18"/>
  <c r="AM56" i="18"/>
  <c r="AF56" i="18"/>
  <c r="AC56" i="18"/>
  <c r="U56" i="18"/>
  <c r="S56" i="18"/>
  <c r="J56" i="18"/>
  <c r="F56" i="18"/>
  <c r="BK55" i="18"/>
  <c r="BC55" i="18"/>
  <c r="AM55" i="18"/>
  <c r="U55" i="18"/>
  <c r="S55" i="18"/>
  <c r="J55" i="18"/>
  <c r="F55" i="18"/>
  <c r="BK54" i="18"/>
  <c r="BD54" i="18"/>
  <c r="BC54" i="18"/>
  <c r="AM54" i="18"/>
  <c r="BL54" i="18" s="1"/>
  <c r="AF54" i="18"/>
  <c r="U54" i="18"/>
  <c r="T54" i="18"/>
  <c r="S54" i="18"/>
  <c r="R54" i="18"/>
  <c r="F54" i="18"/>
  <c r="J54" i="18" s="1"/>
  <c r="AN54" i="18" s="1"/>
  <c r="AX54" i="18" s="1"/>
  <c r="BK53" i="18"/>
  <c r="BD53" i="18"/>
  <c r="BC53" i="18"/>
  <c r="AN53" i="18"/>
  <c r="R53" i="18" s="1"/>
  <c r="V53" i="18" s="1"/>
  <c r="AM53" i="18"/>
  <c r="AF53" i="18"/>
  <c r="AC53" i="18"/>
  <c r="U53" i="18"/>
  <c r="T53" i="18"/>
  <c r="S53" i="18"/>
  <c r="P53" i="18"/>
  <c r="K53" i="18"/>
  <c r="L53" i="18" s="1"/>
  <c r="J53" i="18"/>
  <c r="BK52" i="18"/>
  <c r="BC52" i="18"/>
  <c r="AM52" i="18"/>
  <c r="U52" i="18"/>
  <c r="S52" i="18"/>
  <c r="J52" i="18"/>
  <c r="F52" i="18"/>
  <c r="BK51" i="18"/>
  <c r="BC51" i="18"/>
  <c r="AM51" i="18"/>
  <c r="U51" i="18"/>
  <c r="S51" i="18"/>
  <c r="J51" i="18"/>
  <c r="F51" i="18"/>
  <c r="BK50" i="18"/>
  <c r="BD50" i="18"/>
  <c r="BC50" i="18"/>
  <c r="AM50" i="18"/>
  <c r="AC50" i="18"/>
  <c r="U50" i="18"/>
  <c r="S50" i="18"/>
  <c r="F50" i="18"/>
  <c r="J50" i="18" s="1"/>
  <c r="BK49" i="18"/>
  <c r="BC49" i="18"/>
  <c r="AN49" i="18"/>
  <c r="AX49" i="18" s="1"/>
  <c r="AM49" i="18"/>
  <c r="AC49" i="18"/>
  <c r="U49" i="18"/>
  <c r="T49" i="18"/>
  <c r="S49" i="18"/>
  <c r="R49" i="18"/>
  <c r="V49" i="18" s="1"/>
  <c r="J49" i="18"/>
  <c r="AF49" i="18" s="1"/>
  <c r="F49" i="18"/>
  <c r="BK48" i="18"/>
  <c r="BD48" i="18"/>
  <c r="BC48" i="18"/>
  <c r="AN48" i="18"/>
  <c r="AM48" i="18"/>
  <c r="U48" i="18"/>
  <c r="S48" i="18"/>
  <c r="F48" i="18"/>
  <c r="J48" i="18" s="1"/>
  <c r="BK47" i="18"/>
  <c r="BC47" i="18"/>
  <c r="AM47" i="18"/>
  <c r="U47" i="18"/>
  <c r="S47" i="18"/>
  <c r="F47" i="18"/>
  <c r="J47" i="18" s="1"/>
  <c r="BK46" i="18"/>
  <c r="BC46" i="18"/>
  <c r="AM46" i="18"/>
  <c r="U46" i="18"/>
  <c r="S46" i="18"/>
  <c r="F46" i="18"/>
  <c r="J46" i="18" s="1"/>
  <c r="AF46" i="18" s="1"/>
  <c r="BK45" i="18"/>
  <c r="BD45" i="18"/>
  <c r="BC45" i="18"/>
  <c r="AM45" i="18"/>
  <c r="AC45" i="18"/>
  <c r="U45" i="18"/>
  <c r="S45" i="18"/>
  <c r="J45" i="18"/>
  <c r="F45" i="18"/>
  <c r="BK44" i="18"/>
  <c r="BC44" i="18"/>
  <c r="AN44" i="18"/>
  <c r="AX44" i="18" s="1"/>
  <c r="AM44" i="18"/>
  <c r="U44" i="18"/>
  <c r="S44" i="18"/>
  <c r="J44" i="18"/>
  <c r="F44" i="18"/>
  <c r="BK43" i="18"/>
  <c r="BC43" i="18"/>
  <c r="AM43" i="18"/>
  <c r="U43" i="18"/>
  <c r="S43" i="18"/>
  <c r="J43" i="18"/>
  <c r="F43" i="18"/>
  <c r="BK42" i="18"/>
  <c r="BC42" i="18"/>
  <c r="AM42" i="18"/>
  <c r="U42" i="18"/>
  <c r="S42" i="18"/>
  <c r="F42" i="18"/>
  <c r="J42" i="18" s="1"/>
  <c r="BK41" i="18"/>
  <c r="BD41" i="18"/>
  <c r="BC41" i="18"/>
  <c r="AM41" i="18"/>
  <c r="U41" i="18"/>
  <c r="T41" i="18"/>
  <c r="S41" i="18"/>
  <c r="J41" i="18"/>
  <c r="F41" i="18"/>
  <c r="BK40" i="18"/>
  <c r="BC40" i="18"/>
  <c r="AM40" i="18"/>
  <c r="U40" i="18"/>
  <c r="S40" i="18"/>
  <c r="F40" i="18"/>
  <c r="J40" i="18" s="1"/>
  <c r="BK39" i="18"/>
  <c r="BD39" i="18"/>
  <c r="BC39" i="18"/>
  <c r="AM39" i="18"/>
  <c r="AC39" i="18"/>
  <c r="U39" i="18"/>
  <c r="S39" i="18"/>
  <c r="K39" i="18"/>
  <c r="L39" i="18" s="1"/>
  <c r="F39" i="18"/>
  <c r="J39" i="18" s="1"/>
  <c r="BK38" i="18"/>
  <c r="BC38" i="18"/>
  <c r="AM38" i="18"/>
  <c r="U38" i="18"/>
  <c r="S38" i="18"/>
  <c r="J38" i="18"/>
  <c r="F38" i="18"/>
  <c r="BK37" i="18"/>
  <c r="BC37" i="18"/>
  <c r="AM37" i="18"/>
  <c r="U37" i="18"/>
  <c r="S37" i="18"/>
  <c r="F37" i="18"/>
  <c r="J37" i="18" s="1"/>
  <c r="BK36" i="18"/>
  <c r="BC36" i="18"/>
  <c r="AM36" i="18"/>
  <c r="U36" i="18"/>
  <c r="S36" i="18"/>
  <c r="F36" i="18"/>
  <c r="J36" i="18" s="1"/>
  <c r="BK35" i="18"/>
  <c r="BC35" i="18"/>
  <c r="AM35" i="18"/>
  <c r="AC35" i="18"/>
  <c r="U35" i="18"/>
  <c r="T35" i="18"/>
  <c r="S35" i="18"/>
  <c r="K35" i="18"/>
  <c r="F35" i="18"/>
  <c r="J35" i="18" s="1"/>
  <c r="BK34" i="18"/>
  <c r="BC34" i="18"/>
  <c r="AN34" i="18"/>
  <c r="AM34" i="18"/>
  <c r="U34" i="18"/>
  <c r="S34" i="18"/>
  <c r="J34" i="18"/>
  <c r="F34" i="18"/>
  <c r="BK33" i="18"/>
  <c r="BC33" i="18"/>
  <c r="AM33" i="18"/>
  <c r="U33" i="18"/>
  <c r="S33" i="18"/>
  <c r="F33" i="18"/>
  <c r="J33" i="18" s="1"/>
  <c r="BK32" i="18"/>
  <c r="BC32" i="18"/>
  <c r="AM32" i="18"/>
  <c r="U32" i="18"/>
  <c r="S32" i="18"/>
  <c r="J32" i="18"/>
  <c r="F32" i="18"/>
  <c r="BK31" i="18"/>
  <c r="BC31" i="18"/>
  <c r="AM31" i="18"/>
  <c r="AC31" i="18"/>
  <c r="U31" i="18"/>
  <c r="S31" i="18"/>
  <c r="K31" i="18"/>
  <c r="L31" i="18" s="1"/>
  <c r="F31" i="18"/>
  <c r="J31" i="18" s="1"/>
  <c r="BK30" i="18"/>
  <c r="BC30" i="18"/>
  <c r="AN30" i="18"/>
  <c r="AM30" i="18"/>
  <c r="U30" i="18"/>
  <c r="S30" i="18"/>
  <c r="K30" i="18"/>
  <c r="P30" i="18" s="1"/>
  <c r="F30" i="18"/>
  <c r="J30" i="18" s="1"/>
  <c r="BK29" i="18"/>
  <c r="BD29" i="18"/>
  <c r="BC29" i="18"/>
  <c r="AM29" i="18"/>
  <c r="U29" i="18"/>
  <c r="T29" i="18"/>
  <c r="S29" i="18"/>
  <c r="J29" i="18"/>
  <c r="BK28" i="18"/>
  <c r="BD28" i="18"/>
  <c r="BC28" i="18"/>
  <c r="AM28" i="18"/>
  <c r="AC28" i="18"/>
  <c r="U28" i="18"/>
  <c r="T28" i="18"/>
  <c r="S28" i="18"/>
  <c r="K28" i="18"/>
  <c r="P28" i="18" s="1"/>
  <c r="F28" i="18"/>
  <c r="J28" i="18" s="1"/>
  <c r="BK27" i="18"/>
  <c r="BC27" i="18"/>
  <c r="AM27" i="18"/>
  <c r="U27" i="18"/>
  <c r="S27" i="18"/>
  <c r="J27" i="18"/>
  <c r="F27" i="18"/>
  <c r="BK26" i="18"/>
  <c r="BC26" i="18"/>
  <c r="AM26" i="18"/>
  <c r="U26" i="18"/>
  <c r="S26" i="18"/>
  <c r="F26" i="18"/>
  <c r="J26" i="18" s="1"/>
  <c r="BK25" i="18"/>
  <c r="BC25" i="18"/>
  <c r="AM25" i="18"/>
  <c r="AF25" i="18"/>
  <c r="U25" i="18"/>
  <c r="T25" i="18"/>
  <c r="S25" i="18"/>
  <c r="J25" i="18"/>
  <c r="F25" i="18"/>
  <c r="BK24" i="18"/>
  <c r="BC24" i="18"/>
  <c r="AM24" i="18"/>
  <c r="U24" i="18"/>
  <c r="S24" i="18"/>
  <c r="F24" i="18"/>
  <c r="J24" i="18" s="1"/>
  <c r="BK23" i="18"/>
  <c r="BC23" i="18"/>
  <c r="AM23" i="18"/>
  <c r="U23" i="18"/>
  <c r="S23" i="18"/>
  <c r="J23" i="18"/>
  <c r="BK22" i="18"/>
  <c r="BC22" i="18"/>
  <c r="AM22" i="18"/>
  <c r="U22" i="18"/>
  <c r="S22" i="18"/>
  <c r="F22" i="18"/>
  <c r="J22" i="18" s="1"/>
  <c r="BK21" i="18"/>
  <c r="BC21" i="18"/>
  <c r="AM21" i="18"/>
  <c r="U21" i="18"/>
  <c r="S21" i="18"/>
  <c r="F21" i="18"/>
  <c r="J21" i="18" s="1"/>
  <c r="BK20" i="18"/>
  <c r="BD20" i="18"/>
  <c r="BL20" i="18" s="1"/>
  <c r="BC20" i="18"/>
  <c r="AM20" i="18"/>
  <c r="AF20" i="18"/>
  <c r="AC20" i="18"/>
  <c r="U20" i="18"/>
  <c r="T20" i="18"/>
  <c r="S20" i="18"/>
  <c r="R20" i="18"/>
  <c r="J20" i="18"/>
  <c r="AN20" i="18" s="1"/>
  <c r="AX20" i="18" s="1"/>
  <c r="F20" i="18"/>
  <c r="BK19" i="18"/>
  <c r="BD19" i="18"/>
  <c r="BC19" i="18"/>
  <c r="AM19" i="18"/>
  <c r="AF19" i="18"/>
  <c r="AC19" i="18"/>
  <c r="U19" i="18"/>
  <c r="T19" i="18"/>
  <c r="S19" i="18"/>
  <c r="J19" i="18"/>
  <c r="AN19" i="18" s="1"/>
  <c r="F19" i="18"/>
  <c r="BK18" i="18"/>
  <c r="BD18" i="18"/>
  <c r="BC18" i="18"/>
  <c r="AX18" i="18"/>
  <c r="BL18" i="18" s="1"/>
  <c r="AM18" i="18"/>
  <c r="AF18" i="18"/>
  <c r="AC18" i="18"/>
  <c r="U18" i="18"/>
  <c r="T18" i="18"/>
  <c r="S18" i="18"/>
  <c r="R18" i="18"/>
  <c r="V18" i="18" s="1"/>
  <c r="K18" i="18"/>
  <c r="P18" i="18" s="1"/>
  <c r="F18" i="18"/>
  <c r="J18" i="18" s="1"/>
  <c r="AN18" i="18" s="1"/>
  <c r="BK17" i="18"/>
  <c r="BC17" i="18"/>
  <c r="AN17" i="18"/>
  <c r="AX17" i="18" s="1"/>
  <c r="AM17" i="18"/>
  <c r="AF17" i="18"/>
  <c r="U17" i="18"/>
  <c r="S17" i="18"/>
  <c r="F17" i="18"/>
  <c r="J17" i="18" s="1"/>
  <c r="T17" i="18" s="1"/>
  <c r="BK16" i="18"/>
  <c r="BC16" i="18"/>
  <c r="AM16" i="18"/>
  <c r="U16" i="18"/>
  <c r="S16" i="18"/>
  <c r="J16" i="18"/>
  <c r="F16" i="18"/>
  <c r="BK15" i="18"/>
  <c r="BC15" i="18"/>
  <c r="AM15" i="18"/>
  <c r="U15" i="18"/>
  <c r="S15" i="18"/>
  <c r="J15" i="18"/>
  <c r="K15" i="18" s="1"/>
  <c r="F15" i="18"/>
  <c r="BK14" i="18"/>
  <c r="BC14" i="18"/>
  <c r="AM14" i="18"/>
  <c r="U14" i="18"/>
  <c r="S14" i="18"/>
  <c r="F14" i="18"/>
  <c r="J14" i="18" s="1"/>
  <c r="AC14" i="18" s="1"/>
  <c r="BK13" i="18"/>
  <c r="BC13" i="18"/>
  <c r="AN13" i="18"/>
  <c r="AM13" i="18"/>
  <c r="U13" i="18"/>
  <c r="S13" i="18"/>
  <c r="J13" i="18"/>
  <c r="BK12" i="18"/>
  <c r="BC12" i="18"/>
  <c r="AM12" i="18"/>
  <c r="U12" i="18"/>
  <c r="S12" i="18"/>
  <c r="F12" i="18"/>
  <c r="J12" i="18" s="1"/>
  <c r="T12" i="18" s="1"/>
  <c r="BK11" i="18"/>
  <c r="BC11" i="18"/>
  <c r="AM11" i="18"/>
  <c r="U11" i="18"/>
  <c r="S11" i="18"/>
  <c r="F11" i="18"/>
  <c r="AI18" i="18" l="1"/>
  <c r="W18" i="18" s="1"/>
  <c r="AH18" i="18"/>
  <c r="L15" i="18"/>
  <c r="P15" i="18"/>
  <c r="AF26" i="18"/>
  <c r="BD26" i="18"/>
  <c r="AC26" i="18"/>
  <c r="AN26" i="18"/>
  <c r="T26" i="18"/>
  <c r="K26" i="18"/>
  <c r="P26" i="18" s="1"/>
  <c r="BD24" i="18"/>
  <c r="AC24" i="18"/>
  <c r="T24" i="18"/>
  <c r="AN24" i="18"/>
  <c r="AF24" i="18"/>
  <c r="K24" i="18"/>
  <c r="P24" i="18" s="1"/>
  <c r="AN21" i="18"/>
  <c r="K21" i="18"/>
  <c r="BD21" i="18"/>
  <c r="AF21" i="18"/>
  <c r="AC21" i="18"/>
  <c r="U60" i="18"/>
  <c r="K22" i="18"/>
  <c r="P22" i="18" s="1"/>
  <c r="T22" i="18"/>
  <c r="AN22" i="18"/>
  <c r="AF22" i="18"/>
  <c r="BD22" i="18"/>
  <c r="BL17" i="18"/>
  <c r="R34" i="18"/>
  <c r="V34" i="18" s="1"/>
  <c r="AX34" i="18"/>
  <c r="T36" i="18"/>
  <c r="BD36" i="18"/>
  <c r="K36" i="18"/>
  <c r="P36" i="18" s="1"/>
  <c r="AN36" i="18"/>
  <c r="AF36" i="18"/>
  <c r="AC36" i="18"/>
  <c r="AX53" i="18"/>
  <c r="BL53" i="18" s="1"/>
  <c r="AM60" i="18"/>
  <c r="BD33" i="18"/>
  <c r="AC33" i="18"/>
  <c r="AF33" i="18"/>
  <c r="AN33" i="18"/>
  <c r="T33" i="18"/>
  <c r="K33" i="18"/>
  <c r="BD38" i="18"/>
  <c r="AC38" i="18"/>
  <c r="AN38" i="18"/>
  <c r="T38" i="18"/>
  <c r="BD43" i="18"/>
  <c r="K43" i="18"/>
  <c r="AN43" i="18"/>
  <c r="AC43" i="18"/>
  <c r="T43" i="18"/>
  <c r="R17" i="18"/>
  <c r="V17" i="18" s="1"/>
  <c r="K38" i="18"/>
  <c r="P38" i="18" s="1"/>
  <c r="T16" i="18"/>
  <c r="BD16" i="18"/>
  <c r="AF16" i="18"/>
  <c r="AC16" i="18"/>
  <c r="K16" i="18"/>
  <c r="P16" i="18" s="1"/>
  <c r="AF12" i="18"/>
  <c r="BD12" i="18"/>
  <c r="AC12" i="18"/>
  <c r="K12" i="18"/>
  <c r="P12" i="18" s="1"/>
  <c r="BD46" i="18"/>
  <c r="AC46" i="18"/>
  <c r="K46" i="18"/>
  <c r="P46" i="18" s="1"/>
  <c r="AN46" i="18"/>
  <c r="T46" i="18"/>
  <c r="BD47" i="18"/>
  <c r="AC47" i="18"/>
  <c r="T47" i="18"/>
  <c r="K47" i="18"/>
  <c r="AN47" i="18"/>
  <c r="AF47" i="18"/>
  <c r="K57" i="18"/>
  <c r="T57" i="18"/>
  <c r="AF57" i="18"/>
  <c r="AN57" i="18"/>
  <c r="AC57" i="18"/>
  <c r="BD57" i="18"/>
  <c r="AF27" i="18"/>
  <c r="T27" i="18"/>
  <c r="AN27" i="18"/>
  <c r="BD27" i="18"/>
  <c r="P31" i="18"/>
  <c r="T37" i="18"/>
  <c r="BD37" i="18"/>
  <c r="K37" i="18"/>
  <c r="P37" i="18" s="1"/>
  <c r="AN37" i="18"/>
  <c r="BD52" i="18"/>
  <c r="AN52" i="18"/>
  <c r="AF52" i="18"/>
  <c r="K52" i="18"/>
  <c r="P52" i="18" s="1"/>
  <c r="T52" i="18"/>
  <c r="AC52" i="18"/>
  <c r="R13" i="18"/>
  <c r="V13" i="18" s="1"/>
  <c r="AX13" i="18"/>
  <c r="AF15" i="18"/>
  <c r="T15" i="18"/>
  <c r="AN15" i="18"/>
  <c r="AC15" i="18"/>
  <c r="T21" i="18"/>
  <c r="K27" i="18"/>
  <c r="AF14" i="18"/>
  <c r="T14" i="18"/>
  <c r="AN14" i="18"/>
  <c r="BD14" i="18"/>
  <c r="BD15" i="18"/>
  <c r="K23" i="18"/>
  <c r="AF23" i="18"/>
  <c r="BD23" i="18"/>
  <c r="AC23" i="18"/>
  <c r="AN23" i="18"/>
  <c r="R30" i="18"/>
  <c r="V30" i="18" s="1"/>
  <c r="AI30" i="18" s="1"/>
  <c r="W30" i="18" s="1"/>
  <c r="AX30" i="18"/>
  <c r="AF34" i="18"/>
  <c r="K34" i="18"/>
  <c r="P34" i="18" s="1"/>
  <c r="AC34" i="18"/>
  <c r="BD34" i="18"/>
  <c r="T34" i="18"/>
  <c r="AC37" i="18"/>
  <c r="AX48" i="18"/>
  <c r="BL48" i="18" s="1"/>
  <c r="R48" i="18"/>
  <c r="AN12" i="18"/>
  <c r="K14" i="18"/>
  <c r="P14" i="18" s="1"/>
  <c r="AN16" i="18"/>
  <c r="AX19" i="18"/>
  <c r="BL19" i="18" s="1"/>
  <c r="R19" i="18"/>
  <c r="V19" i="18" s="1"/>
  <c r="P35" i="18"/>
  <c r="AF37" i="18"/>
  <c r="T44" i="18"/>
  <c r="BD44" i="18"/>
  <c r="BL44" i="18" s="1"/>
  <c r="AC44" i="18"/>
  <c r="K44" i="18"/>
  <c r="P44" i="18" s="1"/>
  <c r="AF44" i="18"/>
  <c r="S60" i="18"/>
  <c r="AC22" i="18"/>
  <c r="T23" i="18"/>
  <c r="AC27" i="18"/>
  <c r="AF30" i="18"/>
  <c r="AC30" i="18"/>
  <c r="BD30" i="18"/>
  <c r="T30" i="18"/>
  <c r="L35" i="18"/>
  <c r="AF38" i="18"/>
  <c r="P39" i="18"/>
  <c r="AF43" i="18"/>
  <c r="R44" i="18"/>
  <c r="V44" i="18" s="1"/>
  <c r="AH30" i="18"/>
  <c r="BL13" i="18"/>
  <c r="K42" i="18"/>
  <c r="P42" i="18" s="1"/>
  <c r="AF42" i="18"/>
  <c r="BD42" i="18"/>
  <c r="AC42" i="18"/>
  <c r="T51" i="18"/>
  <c r="AN51" i="18"/>
  <c r="AF51" i="18"/>
  <c r="AN56" i="18"/>
  <c r="T56" i="18"/>
  <c r="BD56" i="18"/>
  <c r="F60" i="18"/>
  <c r="BD17" i="18"/>
  <c r="AN40" i="18"/>
  <c r="AC40" i="18"/>
  <c r="K40" i="18"/>
  <c r="P40" i="18" s="1"/>
  <c r="AF40" i="18"/>
  <c r="BD40" i="18"/>
  <c r="AN42" i="18"/>
  <c r="AN45" i="18"/>
  <c r="T45" i="18"/>
  <c r="AF45" i="18"/>
  <c r="K51" i="18"/>
  <c r="K56" i="18"/>
  <c r="P56" i="18" s="1"/>
  <c r="J11" i="18"/>
  <c r="BD13" i="18"/>
  <c r="AC13" i="18"/>
  <c r="T13" i="18"/>
  <c r="AF13" i="18"/>
  <c r="K17" i="18"/>
  <c r="BD32" i="18"/>
  <c r="AC32" i="18"/>
  <c r="AF32" i="18"/>
  <c r="AN32" i="18"/>
  <c r="T32" i="18"/>
  <c r="K45" i="18"/>
  <c r="T50" i="18"/>
  <c r="AF50" i="18"/>
  <c r="AN50" i="18"/>
  <c r="BD51" i="18"/>
  <c r="BD73" i="18"/>
  <c r="AC73" i="18"/>
  <c r="T73" i="18"/>
  <c r="K73" i="18"/>
  <c r="AF73" i="18"/>
  <c r="AF74" i="18"/>
  <c r="BD74" i="18"/>
  <c r="AC74" i="18"/>
  <c r="AN74" i="18"/>
  <c r="T74" i="18"/>
  <c r="K74" i="18"/>
  <c r="P74" i="18" s="1"/>
  <c r="K13" i="18"/>
  <c r="AC17" i="18"/>
  <c r="V20" i="18"/>
  <c r="T31" i="18"/>
  <c r="AN31" i="18"/>
  <c r="BD31" i="18"/>
  <c r="AF31" i="18"/>
  <c r="K32" i="18"/>
  <c r="P32" i="18" s="1"/>
  <c r="AN39" i="18"/>
  <c r="T39" i="18"/>
  <c r="AF39" i="18"/>
  <c r="T40" i="18"/>
  <c r="T42" i="18"/>
  <c r="K50" i="18"/>
  <c r="P50" i="18" s="1"/>
  <c r="V54" i="18"/>
  <c r="K55" i="18"/>
  <c r="P55" i="18" s="1"/>
  <c r="AF55" i="18"/>
  <c r="BD55" i="18"/>
  <c r="AN55" i="18"/>
  <c r="T55" i="18"/>
  <c r="AC55" i="18"/>
  <c r="BK60" i="18"/>
  <c r="AF48" i="18"/>
  <c r="T48" i="18"/>
  <c r="AC48" i="18"/>
  <c r="K48" i="18"/>
  <c r="P48" i="18" s="1"/>
  <c r="AC51" i="18"/>
  <c r="R73" i="18"/>
  <c r="AX73" i="18"/>
  <c r="BL73" i="18" s="1"/>
  <c r="BC60" i="18"/>
  <c r="BD25" i="18"/>
  <c r="AC25" i="18"/>
  <c r="AC29" i="18"/>
  <c r="AN29" i="18"/>
  <c r="AF29" i="18"/>
  <c r="AN41" i="18"/>
  <c r="K41" i="18"/>
  <c r="AC41" i="18"/>
  <c r="AF41" i="18"/>
  <c r="AH53" i="18"/>
  <c r="X53" i="18" s="1"/>
  <c r="BL58" i="18"/>
  <c r="AN71" i="18"/>
  <c r="K19" i="18"/>
  <c r="K20" i="18"/>
  <c r="P20" i="18" s="1"/>
  <c r="K25" i="18"/>
  <c r="K29" i="18"/>
  <c r="AF35" i="18"/>
  <c r="BD35" i="18"/>
  <c r="AN35" i="18"/>
  <c r="K49" i="18"/>
  <c r="BD49" i="18"/>
  <c r="BL49" i="18" s="1"/>
  <c r="AI53" i="18"/>
  <c r="W53" i="18" s="1"/>
  <c r="K54" i="18"/>
  <c r="P54" i="18" s="1"/>
  <c r="AC54" i="18"/>
  <c r="T71" i="18"/>
  <c r="AC71" i="18"/>
  <c r="BD72" i="18"/>
  <c r="AC72" i="18"/>
  <c r="T72" i="18"/>
  <c r="BL72" i="18"/>
  <c r="R72" i="18"/>
  <c r="V72" i="18" s="1"/>
  <c r="AI72" i="18" s="1"/>
  <c r="W72" i="18" s="1"/>
  <c r="AX72" i="18"/>
  <c r="AH58" i="18"/>
  <c r="AI58" i="18"/>
  <c r="W58" i="18" s="1"/>
  <c r="AH72" i="18"/>
  <c r="L75" i="18"/>
  <c r="P75" i="18" s="1"/>
  <c r="AN25" i="18"/>
  <c r="AN28" i="18"/>
  <c r="AF28" i="18"/>
  <c r="K71" i="18"/>
  <c r="V75" i="18"/>
  <c r="AN76" i="18"/>
  <c r="AC76" i="18"/>
  <c r="BD76" i="18"/>
  <c r="AF76" i="18"/>
  <c r="AH75" i="18" l="1"/>
  <c r="AI75" i="18"/>
  <c r="W75" i="18" s="1"/>
  <c r="R26" i="18"/>
  <c r="V26" i="18" s="1"/>
  <c r="AH26" i="18" s="1"/>
  <c r="AX26" i="18"/>
  <c r="BL26" i="18" s="1"/>
  <c r="R76" i="18"/>
  <c r="V76" i="18" s="1"/>
  <c r="AX76" i="18"/>
  <c r="BL76" i="18" s="1"/>
  <c r="V48" i="18"/>
  <c r="AI48" i="18" s="1"/>
  <c r="W48" i="18" s="1"/>
  <c r="P23" i="18"/>
  <c r="L23" i="18"/>
  <c r="L27" i="18"/>
  <c r="P27" i="18" s="1"/>
  <c r="L33" i="18"/>
  <c r="P33" i="18" s="1"/>
  <c r="BL34" i="18"/>
  <c r="R24" i="18"/>
  <c r="V24" i="18" s="1"/>
  <c r="AX24" i="18"/>
  <c r="BL24" i="18" s="1"/>
  <c r="AH48" i="18"/>
  <c r="R50" i="18"/>
  <c r="V50" i="18" s="1"/>
  <c r="AI50" i="18" s="1"/>
  <c r="W50" i="18" s="1"/>
  <c r="AX50" i="18"/>
  <c r="BL50" i="18" s="1"/>
  <c r="R12" i="18"/>
  <c r="V12" i="18" s="1"/>
  <c r="AI12" i="18" s="1"/>
  <c r="W12" i="18" s="1"/>
  <c r="AX12" i="18"/>
  <c r="BL12" i="18" s="1"/>
  <c r="X72" i="18"/>
  <c r="AA72" i="18" s="1"/>
  <c r="L29" i="18"/>
  <c r="P29" i="18" s="1"/>
  <c r="L51" i="18"/>
  <c r="P51" i="18"/>
  <c r="AX56" i="18"/>
  <c r="BL56" i="18" s="1"/>
  <c r="R56" i="18"/>
  <c r="V56" i="18" s="1"/>
  <c r="AH56" i="18" s="1"/>
  <c r="BL30" i="18"/>
  <c r="R57" i="18"/>
  <c r="V57" i="18" s="1"/>
  <c r="AX57" i="18"/>
  <c r="BL57" i="18" s="1"/>
  <c r="AX43" i="18"/>
  <c r="BL43" i="18" s="1"/>
  <c r="R43" i="18"/>
  <c r="V43" i="18" s="1"/>
  <c r="AI22" i="18"/>
  <c r="W22" i="18" s="1"/>
  <c r="L71" i="18"/>
  <c r="P71" i="18" s="1"/>
  <c r="AH54" i="18"/>
  <c r="AI54" i="18"/>
  <c r="W54" i="18" s="1"/>
  <c r="L25" i="18"/>
  <c r="P25" i="18"/>
  <c r="AI55" i="18"/>
  <c r="W55" i="18" s="1"/>
  <c r="R39" i="18"/>
  <c r="V39" i="18" s="1"/>
  <c r="AH39" i="18" s="1"/>
  <c r="AX39" i="18"/>
  <c r="BL39" i="18" s="1"/>
  <c r="L13" i="18"/>
  <c r="P13" i="18" s="1"/>
  <c r="L73" i="18"/>
  <c r="P73" i="18" s="1"/>
  <c r="P45" i="18"/>
  <c r="L45" i="18"/>
  <c r="L17" i="18"/>
  <c r="P17" i="18" s="1"/>
  <c r="AX40" i="18"/>
  <c r="BL40" i="18" s="1"/>
  <c r="R40" i="18"/>
  <c r="V40" i="18" s="1"/>
  <c r="AH40" i="18" s="1"/>
  <c r="X30" i="18"/>
  <c r="AA30" i="18" s="1"/>
  <c r="AH35" i="18"/>
  <c r="X35" i="18" s="1"/>
  <c r="AI35" i="18"/>
  <c r="W35" i="18" s="1"/>
  <c r="AH52" i="18"/>
  <c r="AH31" i="18"/>
  <c r="AI38" i="18"/>
  <c r="W38" i="18" s="1"/>
  <c r="L43" i="18"/>
  <c r="P43" i="18" s="1"/>
  <c r="R33" i="18"/>
  <c r="V33" i="18" s="1"/>
  <c r="AX33" i="18"/>
  <c r="BL33" i="18" s="1"/>
  <c r="AX55" i="18"/>
  <c r="BL55" i="18" s="1"/>
  <c r="R55" i="18"/>
  <c r="V55" i="18" s="1"/>
  <c r="AH55" i="18" s="1"/>
  <c r="X55" i="18" s="1"/>
  <c r="X58" i="18"/>
  <c r="AA58" i="18" s="1"/>
  <c r="AA53" i="18"/>
  <c r="AI20" i="18"/>
  <c r="W20" i="18" s="1"/>
  <c r="AH20" i="18"/>
  <c r="AH32" i="18"/>
  <c r="R51" i="18"/>
  <c r="V51" i="18" s="1"/>
  <c r="AX51" i="18"/>
  <c r="BL51" i="18" s="1"/>
  <c r="AI44" i="18"/>
  <c r="W44" i="18" s="1"/>
  <c r="AH44" i="18"/>
  <c r="AX15" i="18"/>
  <c r="BL15" i="18" s="1"/>
  <c r="R15" i="18"/>
  <c r="V15" i="18" s="1"/>
  <c r="AI15" i="18" s="1"/>
  <c r="W15" i="18" s="1"/>
  <c r="L19" i="18"/>
  <c r="P19" i="18" s="1"/>
  <c r="P41" i="18"/>
  <c r="L41" i="18"/>
  <c r="R45" i="18"/>
  <c r="V45" i="18" s="1"/>
  <c r="AX45" i="18"/>
  <c r="BL45" i="18" s="1"/>
  <c r="R23" i="18"/>
  <c r="V23" i="18" s="1"/>
  <c r="AX23" i="18"/>
  <c r="BL23" i="18" s="1"/>
  <c r="R14" i="18"/>
  <c r="V14" i="18" s="1"/>
  <c r="AX14" i="18"/>
  <c r="BL14" i="18" s="1"/>
  <c r="R52" i="18"/>
  <c r="V52" i="18" s="1"/>
  <c r="AI52" i="18" s="1"/>
  <c r="W52" i="18" s="1"/>
  <c r="AX52" i="18"/>
  <c r="BL52" i="18" s="1"/>
  <c r="AX27" i="18"/>
  <c r="BL27" i="18" s="1"/>
  <c r="R27" i="18"/>
  <c r="V27" i="18" s="1"/>
  <c r="L57" i="18"/>
  <c r="P57" i="18" s="1"/>
  <c r="R46" i="18"/>
  <c r="V46" i="18" s="1"/>
  <c r="AI46" i="18" s="1"/>
  <c r="W46" i="18" s="1"/>
  <c r="AX46" i="18"/>
  <c r="BL46" i="18" s="1"/>
  <c r="AX36" i="18"/>
  <c r="BL36" i="18" s="1"/>
  <c r="R36" i="18"/>
  <c r="V36" i="18" s="1"/>
  <c r="AI36" i="18" s="1"/>
  <c r="W36" i="18" s="1"/>
  <c r="L21" i="18"/>
  <c r="P21" i="18"/>
  <c r="AX29" i="18"/>
  <c r="BL29" i="18" s="1"/>
  <c r="R29" i="18"/>
  <c r="V29" i="18" s="1"/>
  <c r="R28" i="18"/>
  <c r="V28" i="18" s="1"/>
  <c r="AX28" i="18"/>
  <c r="BL28" i="18" s="1"/>
  <c r="L49" i="18"/>
  <c r="P49" i="18"/>
  <c r="AX71" i="18"/>
  <c r="BL71" i="18" s="1"/>
  <c r="R71" i="18"/>
  <c r="V71" i="18" s="1"/>
  <c r="AX41" i="18"/>
  <c r="BL41" i="18" s="1"/>
  <c r="R41" i="18"/>
  <c r="V41" i="18" s="1"/>
  <c r="V73" i="18"/>
  <c r="AH50" i="18"/>
  <c r="R74" i="18"/>
  <c r="V74" i="18" s="1"/>
  <c r="AI74" i="18" s="1"/>
  <c r="W74" i="18" s="1"/>
  <c r="AX74" i="18"/>
  <c r="BL74" i="18" s="1"/>
  <c r="R32" i="18"/>
  <c r="V32" i="18" s="1"/>
  <c r="AI32" i="18" s="1"/>
  <c r="W32" i="18" s="1"/>
  <c r="AX32" i="18"/>
  <c r="BL32" i="18" s="1"/>
  <c r="AX42" i="18"/>
  <c r="BL42" i="18" s="1"/>
  <c r="R42" i="18"/>
  <c r="V42" i="18" s="1"/>
  <c r="AI42" i="18" s="1"/>
  <c r="W42" i="18" s="1"/>
  <c r="R16" i="18"/>
  <c r="V16" i="18" s="1"/>
  <c r="AH16" i="18" s="1"/>
  <c r="AX16" i="18"/>
  <c r="BL16" i="18" s="1"/>
  <c r="AH46" i="18"/>
  <c r="AX38" i="18"/>
  <c r="BL38" i="18" s="1"/>
  <c r="R38" i="18"/>
  <c r="V38" i="18" s="1"/>
  <c r="AH38" i="18" s="1"/>
  <c r="X38" i="18" s="1"/>
  <c r="AH36" i="18"/>
  <c r="AX22" i="18"/>
  <c r="BL22" i="18" s="1"/>
  <c r="R22" i="18"/>
  <c r="V22" i="18" s="1"/>
  <c r="AH22" i="18" s="1"/>
  <c r="X22" i="18" s="1"/>
  <c r="R21" i="18"/>
  <c r="V21" i="18" s="1"/>
  <c r="AX21" i="18"/>
  <c r="BL21" i="18" s="1"/>
  <c r="X18" i="18"/>
  <c r="AA18" i="18" s="1"/>
  <c r="J60" i="18"/>
  <c r="BD11" i="18"/>
  <c r="BD60" i="18" s="1"/>
  <c r="AC11" i="18"/>
  <c r="AC60" i="18" s="1"/>
  <c r="K11" i="18"/>
  <c r="AF11" i="18"/>
  <c r="AF60" i="18" s="1"/>
  <c r="T11" i="18"/>
  <c r="T60" i="18" s="1"/>
  <c r="AN11" i="18"/>
  <c r="AI34" i="18"/>
  <c r="W34" i="18" s="1"/>
  <c r="AH34" i="18"/>
  <c r="L47" i="18"/>
  <c r="P47" i="18"/>
  <c r="R25" i="18"/>
  <c r="V25" i="18" s="1"/>
  <c r="AX25" i="18"/>
  <c r="BL25" i="18" s="1"/>
  <c r="AX35" i="18"/>
  <c r="BL35" i="18" s="1"/>
  <c r="R35" i="18"/>
  <c r="V35" i="18" s="1"/>
  <c r="AX31" i="18"/>
  <c r="BL31" i="18" s="1"/>
  <c r="R31" i="18"/>
  <c r="V31" i="18" s="1"/>
  <c r="AI31" i="18" s="1"/>
  <c r="W31" i="18" s="1"/>
  <c r="AI14" i="18"/>
  <c r="W14" i="18" s="1"/>
  <c r="AH14" i="18"/>
  <c r="X14" i="18" s="1"/>
  <c r="AX37" i="18"/>
  <c r="BL37" i="18" s="1"/>
  <c r="R37" i="18"/>
  <c r="V37" i="18" s="1"/>
  <c r="AI37" i="18" s="1"/>
  <c r="W37" i="18" s="1"/>
  <c r="R47" i="18"/>
  <c r="V47" i="18" s="1"/>
  <c r="AX47" i="18"/>
  <c r="BL47" i="18" s="1"/>
  <c r="AH24" i="18"/>
  <c r="X24" i="18" s="1"/>
  <c r="AI24" i="18"/>
  <c r="W24" i="18" s="1"/>
  <c r="AH13" i="18" l="1"/>
  <c r="X13" i="18" s="1"/>
  <c r="AI13" i="18"/>
  <c r="W13" i="18" s="1"/>
  <c r="AI71" i="18"/>
  <c r="W71" i="18" s="1"/>
  <c r="AH71" i="18"/>
  <c r="AA50" i="18"/>
  <c r="AA36" i="18"/>
  <c r="AA74" i="18"/>
  <c r="AI19" i="18"/>
  <c r="W19" i="18" s="1"/>
  <c r="AH19" i="18"/>
  <c r="AI43" i="18"/>
  <c r="W43" i="18" s="1"/>
  <c r="AH43" i="18"/>
  <c r="X43" i="18" s="1"/>
  <c r="AH29" i="18"/>
  <c r="AI29" i="18"/>
  <c r="W29" i="18" s="1"/>
  <c r="AA15" i="18"/>
  <c r="AH17" i="18"/>
  <c r="AI17" i="18"/>
  <c r="W17" i="18" s="1"/>
  <c r="AI33" i="18"/>
  <c r="W33" i="18" s="1"/>
  <c r="AH33" i="18"/>
  <c r="AI57" i="18"/>
  <c r="W57" i="18" s="1"/>
  <c r="AH57" i="18"/>
  <c r="AH27" i="18"/>
  <c r="X27" i="18" s="1"/>
  <c r="AI27" i="18"/>
  <c r="W27" i="18" s="1"/>
  <c r="AH73" i="18"/>
  <c r="AI73" i="18"/>
  <c r="W73" i="18" s="1"/>
  <c r="AA34" i="18"/>
  <c r="X36" i="18"/>
  <c r="AH49" i="18"/>
  <c r="AI49" i="18"/>
  <c r="W49" i="18" s="1"/>
  <c r="AI21" i="18"/>
  <c r="W21" i="18" s="1"/>
  <c r="AH21" i="18"/>
  <c r="X21" i="18" s="1"/>
  <c r="X32" i="18"/>
  <c r="AA32" i="18" s="1"/>
  <c r="X52" i="18"/>
  <c r="AA52" i="18" s="1"/>
  <c r="AI23" i="18"/>
  <c r="W23" i="18" s="1"/>
  <c r="AH23" i="18"/>
  <c r="AN60" i="18"/>
  <c r="AX11" i="18"/>
  <c r="R11" i="18"/>
  <c r="AI26" i="18"/>
  <c r="W26" i="18" s="1"/>
  <c r="AI39" i="18"/>
  <c r="W39" i="18" s="1"/>
  <c r="AI76" i="18"/>
  <c r="W76" i="18" s="1"/>
  <c r="AH76" i="18"/>
  <c r="X76" i="18" s="1"/>
  <c r="X50" i="18"/>
  <c r="X44" i="18"/>
  <c r="X20" i="18"/>
  <c r="AA20" i="18" s="1"/>
  <c r="AA35" i="18"/>
  <c r="AH45" i="18"/>
  <c r="AI45" i="18"/>
  <c r="W45" i="18" s="1"/>
  <c r="AA55" i="18"/>
  <c r="AH42" i="18"/>
  <c r="X42" i="18" s="1"/>
  <c r="AA42" i="18" s="1"/>
  <c r="AI16" i="18"/>
  <c r="W16" i="18" s="1"/>
  <c r="AA44" i="18"/>
  <c r="AI25" i="18"/>
  <c r="W25" i="18" s="1"/>
  <c r="AH25" i="18"/>
  <c r="AA22" i="18"/>
  <c r="AI28" i="18"/>
  <c r="W28" i="18" s="1"/>
  <c r="AH28" i="18"/>
  <c r="AH41" i="18"/>
  <c r="X41" i="18" s="1"/>
  <c r="AI41" i="18"/>
  <c r="W41" i="18" s="1"/>
  <c r="K60" i="18"/>
  <c r="L11" i="18"/>
  <c r="L60" i="18" s="1"/>
  <c r="P11" i="18"/>
  <c r="AH37" i="18"/>
  <c r="X37" i="18" s="1"/>
  <c r="AA37" i="18" s="1"/>
  <c r="AI40" i="18"/>
  <c r="W40" i="18" s="1"/>
  <c r="AI47" i="18"/>
  <c r="W47" i="18" s="1"/>
  <c r="AH47" i="18"/>
  <c r="X46" i="18"/>
  <c r="AA46" i="18" s="1"/>
  <c r="AA38" i="18"/>
  <c r="AH51" i="18"/>
  <c r="AI51" i="18"/>
  <c r="W51" i="18" s="1"/>
  <c r="AA14" i="18"/>
  <c r="AH15" i="18"/>
  <c r="X15" i="18" s="1"/>
  <c r="AH74" i="18"/>
  <c r="X74" i="18" s="1"/>
  <c r="X54" i="18"/>
  <c r="AA54" i="18" s="1"/>
  <c r="AH12" i="18"/>
  <c r="X12" i="18" s="1"/>
  <c r="AA12" i="18" s="1"/>
  <c r="X48" i="18"/>
  <c r="AA48" i="18" s="1"/>
  <c r="AI56" i="18"/>
  <c r="W56" i="18" s="1"/>
  <c r="X56" i="18" s="1"/>
  <c r="X75" i="18"/>
  <c r="AA75" i="18" s="1"/>
  <c r="X31" i="18"/>
  <c r="AA31" i="18" s="1"/>
  <c r="AA24" i="18"/>
  <c r="X34" i="18"/>
  <c r="AX60" i="18" l="1"/>
  <c r="BL11" i="18"/>
  <c r="BL60" i="18" s="1"/>
  <c r="AA49" i="18"/>
  <c r="AA33" i="18"/>
  <c r="X49" i="18"/>
  <c r="AA43" i="18"/>
  <c r="X47" i="18"/>
  <c r="AA47" i="18" s="1"/>
  <c r="AA41" i="18"/>
  <c r="X23" i="18"/>
  <c r="AA23" i="18" s="1"/>
  <c r="X57" i="18"/>
  <c r="AA57" i="18" s="1"/>
  <c r="X16" i="18"/>
  <c r="AA16" i="18" s="1"/>
  <c r="X19" i="18"/>
  <c r="AA17" i="18"/>
  <c r="AA19" i="18"/>
  <c r="AA40" i="18"/>
  <c r="X28" i="18"/>
  <c r="AA28" i="18" s="1"/>
  <c r="AA76" i="18"/>
  <c r="X17" i="18"/>
  <c r="AA56" i="18"/>
  <c r="AA51" i="18"/>
  <c r="AA45" i="18"/>
  <c r="AA39" i="18"/>
  <c r="AA73" i="18"/>
  <c r="X39" i="18"/>
  <c r="X71" i="18"/>
  <c r="X51" i="18"/>
  <c r="X40" i="18"/>
  <c r="P60" i="18"/>
  <c r="AI11" i="18"/>
  <c r="X45" i="18"/>
  <c r="X73" i="18"/>
  <c r="X26" i="18"/>
  <c r="AA26" i="18" s="1"/>
  <c r="AA71" i="18"/>
  <c r="X25" i="18"/>
  <c r="AA25" i="18" s="1"/>
  <c r="V11" i="18"/>
  <c r="V60" i="18" s="1"/>
  <c r="R60" i="18"/>
  <c r="AA21" i="18"/>
  <c r="AA27" i="18"/>
  <c r="X33" i="18"/>
  <c r="X29" i="18"/>
  <c r="AA29" i="18" s="1"/>
  <c r="AA13" i="18"/>
  <c r="AH11" i="18" l="1"/>
  <c r="AI60" i="18"/>
  <c r="W11" i="18"/>
  <c r="W60" i="18" l="1"/>
  <c r="X11" i="18"/>
  <c r="X60" i="18" s="1"/>
  <c r="AH60" i="18"/>
  <c r="AA11" i="18" l="1"/>
  <c r="AA60" i="18" s="1"/>
  <c r="BJ66" i="17" l="1"/>
  <c r="BI66" i="17"/>
  <c r="BH66" i="17"/>
  <c r="BG66" i="17"/>
  <c r="BF66" i="17"/>
  <c r="BE66" i="17"/>
  <c r="BB66" i="17"/>
  <c r="BA66" i="17"/>
  <c r="AZ66" i="17"/>
  <c r="AY66" i="17"/>
  <c r="AW66" i="17"/>
  <c r="AV66" i="17"/>
  <c r="AU66" i="17"/>
  <c r="AT66" i="17"/>
  <c r="AS66" i="17"/>
  <c r="AR66" i="17"/>
  <c r="AQ66" i="17"/>
  <c r="AO66" i="17"/>
  <c r="AG66" i="17"/>
  <c r="AE66" i="17"/>
  <c r="AD66" i="17"/>
  <c r="Z66" i="17"/>
  <c r="Y66" i="17"/>
  <c r="Q66" i="17"/>
  <c r="O66" i="17"/>
  <c r="N66" i="17"/>
  <c r="M66" i="17"/>
  <c r="I66" i="17"/>
  <c r="H66" i="17"/>
  <c r="G66" i="17"/>
  <c r="E66" i="17"/>
  <c r="D66" i="17"/>
  <c r="BK64" i="17"/>
  <c r="BD64" i="17"/>
  <c r="BC64" i="17"/>
  <c r="AX64" i="17"/>
  <c r="BL64" i="17" s="1"/>
  <c r="AN64" i="17"/>
  <c r="AM64" i="17"/>
  <c r="AF64" i="17"/>
  <c r="AC64" i="17"/>
  <c r="U64" i="17"/>
  <c r="T64" i="17"/>
  <c r="S64" i="17"/>
  <c r="R64" i="17"/>
  <c r="V64" i="17" s="1"/>
  <c r="K64" i="17"/>
  <c r="P64" i="17" s="1"/>
  <c r="BK63" i="17"/>
  <c r="BC63" i="17"/>
  <c r="AM63" i="17"/>
  <c r="U63" i="17"/>
  <c r="S63" i="17"/>
  <c r="F63" i="17"/>
  <c r="J63" i="17" s="1"/>
  <c r="BK62" i="17"/>
  <c r="BC62" i="17"/>
  <c r="AM62" i="17"/>
  <c r="U62" i="17"/>
  <c r="S62" i="17"/>
  <c r="F62" i="17"/>
  <c r="J62" i="17" s="1"/>
  <c r="BK61" i="17"/>
  <c r="BC61" i="17"/>
  <c r="AM61" i="17"/>
  <c r="U61" i="17"/>
  <c r="T61" i="17"/>
  <c r="S61" i="17"/>
  <c r="J61" i="17"/>
  <c r="BD61" i="17" s="1"/>
  <c r="F61" i="17"/>
  <c r="BK60" i="17"/>
  <c r="BC60" i="17"/>
  <c r="AM60" i="17"/>
  <c r="U60" i="17"/>
  <c r="S60" i="17"/>
  <c r="F60" i="17"/>
  <c r="J60" i="17" s="1"/>
  <c r="AF60" i="17" s="1"/>
  <c r="BK59" i="17"/>
  <c r="BD59" i="17"/>
  <c r="BC59" i="17"/>
  <c r="AN59" i="17"/>
  <c r="AX59" i="17" s="1"/>
  <c r="AM59" i="17"/>
  <c r="AF59" i="17"/>
  <c r="AC59" i="17"/>
  <c r="U59" i="17"/>
  <c r="S59" i="17"/>
  <c r="R59" i="17"/>
  <c r="V59" i="17" s="1"/>
  <c r="K59" i="17"/>
  <c r="L59" i="17" s="1"/>
  <c r="J59" i="17"/>
  <c r="T59" i="17" s="1"/>
  <c r="BK58" i="17"/>
  <c r="BC58" i="17"/>
  <c r="AM58" i="17"/>
  <c r="U58" i="17"/>
  <c r="S58" i="17"/>
  <c r="F58" i="17"/>
  <c r="J58" i="17" s="1"/>
  <c r="AC58" i="17" s="1"/>
  <c r="BK57" i="17"/>
  <c r="BC57" i="17"/>
  <c r="AM57" i="17"/>
  <c r="U57" i="17"/>
  <c r="S57" i="17"/>
  <c r="F57" i="17"/>
  <c r="J57" i="17" s="1"/>
  <c r="BK56" i="17"/>
  <c r="BC56" i="17"/>
  <c r="AM56" i="17"/>
  <c r="U56" i="17"/>
  <c r="S56" i="17"/>
  <c r="P56" i="17"/>
  <c r="F56" i="17"/>
  <c r="J56" i="17" s="1"/>
  <c r="K56" i="17" s="1"/>
  <c r="BK55" i="17"/>
  <c r="BC55" i="17"/>
  <c r="AM55" i="17"/>
  <c r="U55" i="17"/>
  <c r="S55" i="17"/>
  <c r="K55" i="17"/>
  <c r="F55" i="17"/>
  <c r="J55" i="17" s="1"/>
  <c r="BK54" i="17"/>
  <c r="BC54" i="17"/>
  <c r="AN54" i="17"/>
  <c r="R54" i="17" s="1"/>
  <c r="AM54" i="17"/>
  <c r="U54" i="17"/>
  <c r="S54" i="17"/>
  <c r="K54" i="17"/>
  <c r="P54" i="17" s="1"/>
  <c r="J54" i="17"/>
  <c r="F54" i="17"/>
  <c r="BK53" i="17"/>
  <c r="BC53" i="17"/>
  <c r="AN53" i="17"/>
  <c r="AM53" i="17"/>
  <c r="U53" i="17"/>
  <c r="S53" i="17"/>
  <c r="J53" i="17"/>
  <c r="F53" i="17"/>
  <c r="BK52" i="17"/>
  <c r="BC52" i="17"/>
  <c r="AM52" i="17"/>
  <c r="U52" i="17"/>
  <c r="S52" i="17"/>
  <c r="F52" i="17"/>
  <c r="J52" i="17" s="1"/>
  <c r="AN52" i="17" s="1"/>
  <c r="BK51" i="17"/>
  <c r="BC51" i="17"/>
  <c r="AM51" i="17"/>
  <c r="U51" i="17"/>
  <c r="S51" i="17"/>
  <c r="F51" i="17"/>
  <c r="J51" i="17" s="1"/>
  <c r="BK50" i="17"/>
  <c r="BC50" i="17"/>
  <c r="AM50" i="17"/>
  <c r="U50" i="17"/>
  <c r="S50" i="17"/>
  <c r="F50" i="17"/>
  <c r="J50" i="17" s="1"/>
  <c r="BK49" i="17"/>
  <c r="BC49" i="17"/>
  <c r="AM49" i="17"/>
  <c r="U49" i="17"/>
  <c r="T49" i="17"/>
  <c r="S49" i="17"/>
  <c r="F49" i="17"/>
  <c r="J49" i="17" s="1"/>
  <c r="BK48" i="17"/>
  <c r="BC48" i="17"/>
  <c r="AM48" i="17"/>
  <c r="U48" i="17"/>
  <c r="T48" i="17"/>
  <c r="S48" i="17"/>
  <c r="J48" i="17"/>
  <c r="BD48" i="17" s="1"/>
  <c r="F48" i="17"/>
  <c r="BK47" i="17"/>
  <c r="BC47" i="17"/>
  <c r="AM47" i="17"/>
  <c r="U47" i="17"/>
  <c r="S47" i="17"/>
  <c r="J47" i="17"/>
  <c r="AN47" i="17" s="1"/>
  <c r="F47" i="17"/>
  <c r="BK46" i="17"/>
  <c r="BC46" i="17"/>
  <c r="AM46" i="17"/>
  <c r="U46" i="17"/>
  <c r="T46" i="17"/>
  <c r="S46" i="17"/>
  <c r="F46" i="17"/>
  <c r="J46" i="17" s="1"/>
  <c r="AF46" i="17" s="1"/>
  <c r="BK45" i="17"/>
  <c r="BC45" i="17"/>
  <c r="AM45" i="17"/>
  <c r="AF45" i="17"/>
  <c r="AC45" i="17"/>
  <c r="U45" i="17"/>
  <c r="S45" i="17"/>
  <c r="F45" i="17"/>
  <c r="J45" i="17" s="1"/>
  <c r="BK44" i="17"/>
  <c r="BD44" i="17"/>
  <c r="BC44" i="17"/>
  <c r="AM44" i="17"/>
  <c r="AF44" i="17"/>
  <c r="AC44" i="17"/>
  <c r="U44" i="17"/>
  <c r="S44" i="17"/>
  <c r="J44" i="17"/>
  <c r="K44" i="17" s="1"/>
  <c r="P44" i="17" s="1"/>
  <c r="F44" i="17"/>
  <c r="BK43" i="17"/>
  <c r="BC43" i="17"/>
  <c r="AM43" i="17"/>
  <c r="AC43" i="17"/>
  <c r="U43" i="17"/>
  <c r="S43" i="17"/>
  <c r="F43" i="17"/>
  <c r="J43" i="17" s="1"/>
  <c r="BD43" i="17" s="1"/>
  <c r="BK42" i="17"/>
  <c r="BC42" i="17"/>
  <c r="AM42" i="17"/>
  <c r="U42" i="17"/>
  <c r="S42" i="17"/>
  <c r="F42" i="17"/>
  <c r="J42" i="17" s="1"/>
  <c r="BK41" i="17"/>
  <c r="BC41" i="17"/>
  <c r="AM41" i="17"/>
  <c r="U41" i="17"/>
  <c r="S41" i="17"/>
  <c r="K41" i="17"/>
  <c r="F41" i="17"/>
  <c r="J41" i="17" s="1"/>
  <c r="BK40" i="17"/>
  <c r="BC40" i="17"/>
  <c r="AN40" i="17"/>
  <c r="AX40" i="17" s="1"/>
  <c r="AM40" i="17"/>
  <c r="U40" i="17"/>
  <c r="T40" i="17"/>
  <c r="S40" i="17"/>
  <c r="K40" i="17"/>
  <c r="P40" i="17" s="1"/>
  <c r="J40" i="17"/>
  <c r="F40" i="17"/>
  <c r="BK39" i="17"/>
  <c r="BC39" i="17"/>
  <c r="AM39" i="17"/>
  <c r="U39" i="17"/>
  <c r="S39" i="17"/>
  <c r="J39" i="17"/>
  <c r="F39" i="17"/>
  <c r="BK38" i="17"/>
  <c r="BC38" i="17"/>
  <c r="AN38" i="17"/>
  <c r="AM38" i="17"/>
  <c r="U38" i="17"/>
  <c r="S38" i="17"/>
  <c r="F38" i="17"/>
  <c r="J38" i="17" s="1"/>
  <c r="BK37" i="17"/>
  <c r="BC37" i="17"/>
  <c r="AM37" i="17"/>
  <c r="U37" i="17"/>
  <c r="S37" i="17"/>
  <c r="J37" i="17"/>
  <c r="F37" i="17"/>
  <c r="BK36" i="17"/>
  <c r="BC36" i="17"/>
  <c r="AM36" i="17"/>
  <c r="AC36" i="17"/>
  <c r="U36" i="17"/>
  <c r="S36" i="17"/>
  <c r="F36" i="17"/>
  <c r="J36" i="17" s="1"/>
  <c r="K36" i="17" s="1"/>
  <c r="P36" i="17" s="1"/>
  <c r="BK35" i="17"/>
  <c r="BC35" i="17"/>
  <c r="AN35" i="17"/>
  <c r="AM35" i="17"/>
  <c r="U35" i="17"/>
  <c r="T35" i="17"/>
  <c r="S35" i="17"/>
  <c r="K35" i="17"/>
  <c r="L35" i="17" s="1"/>
  <c r="J35" i="17"/>
  <c r="BD35" i="17" s="1"/>
  <c r="BK34" i="17"/>
  <c r="BC34" i="17"/>
  <c r="AM34" i="17"/>
  <c r="AF34" i="17"/>
  <c r="U34" i="17"/>
  <c r="S34" i="17"/>
  <c r="F34" i="17"/>
  <c r="J34" i="17" s="1"/>
  <c r="T34" i="17" s="1"/>
  <c r="BK33" i="17"/>
  <c r="BC33" i="17"/>
  <c r="AP33" i="17"/>
  <c r="AP66" i="17" s="1"/>
  <c r="AM33" i="17"/>
  <c r="AF33" i="17"/>
  <c r="U33" i="17"/>
  <c r="T33" i="17"/>
  <c r="S33" i="17"/>
  <c r="J33" i="17"/>
  <c r="BD33" i="17" s="1"/>
  <c r="BK32" i="17"/>
  <c r="BC32" i="17"/>
  <c r="AM32" i="17"/>
  <c r="U32" i="17"/>
  <c r="S32" i="17"/>
  <c r="J32" i="17"/>
  <c r="F32" i="17"/>
  <c r="BK31" i="17"/>
  <c r="BC31" i="17"/>
  <c r="AM31" i="17"/>
  <c r="U31" i="17"/>
  <c r="S31" i="17"/>
  <c r="J31" i="17"/>
  <c r="F31" i="17"/>
  <c r="BK30" i="17"/>
  <c r="BC30" i="17"/>
  <c r="AM30" i="17"/>
  <c r="U30" i="17"/>
  <c r="S30" i="17"/>
  <c r="F30" i="17"/>
  <c r="J30" i="17" s="1"/>
  <c r="BK29" i="17"/>
  <c r="BC29" i="17"/>
  <c r="AM29" i="17"/>
  <c r="AF29" i="17"/>
  <c r="U29" i="17"/>
  <c r="S29" i="17"/>
  <c r="F29" i="17"/>
  <c r="J29" i="17" s="1"/>
  <c r="BK28" i="17"/>
  <c r="BC28" i="17"/>
  <c r="AM28" i="17"/>
  <c r="U28" i="17"/>
  <c r="S28" i="17"/>
  <c r="F28" i="17"/>
  <c r="J28" i="17" s="1"/>
  <c r="T28" i="17" s="1"/>
  <c r="BK27" i="17"/>
  <c r="BC27" i="17"/>
  <c r="AN27" i="17"/>
  <c r="AM27" i="17"/>
  <c r="U27" i="17"/>
  <c r="T27" i="17"/>
  <c r="S27" i="17"/>
  <c r="J27" i="17"/>
  <c r="AF27" i="17" s="1"/>
  <c r="F27" i="17"/>
  <c r="BK26" i="17"/>
  <c r="BC26" i="17"/>
  <c r="AM26" i="17"/>
  <c r="AF26" i="17"/>
  <c r="U26" i="17"/>
  <c r="S26" i="17"/>
  <c r="F26" i="17"/>
  <c r="J26" i="17" s="1"/>
  <c r="BK25" i="17"/>
  <c r="BD25" i="17"/>
  <c r="BC25" i="17"/>
  <c r="AM25" i="17"/>
  <c r="BL25" i="17" s="1"/>
  <c r="AF25" i="17"/>
  <c r="AC25" i="17"/>
  <c r="U25" i="17"/>
  <c r="S25" i="17"/>
  <c r="J25" i="17"/>
  <c r="AN25" i="17" s="1"/>
  <c r="AX25" i="17" s="1"/>
  <c r="BK24" i="17"/>
  <c r="BC24" i="17"/>
  <c r="AM24" i="17"/>
  <c r="U24" i="17"/>
  <c r="S24" i="17"/>
  <c r="F24" i="17"/>
  <c r="J24" i="17" s="1"/>
  <c r="BK23" i="17"/>
  <c r="BC23" i="17"/>
  <c r="AM23" i="17"/>
  <c r="U23" i="17"/>
  <c r="S23" i="17"/>
  <c r="F23" i="17"/>
  <c r="J23" i="17" s="1"/>
  <c r="BK22" i="17"/>
  <c r="BC22" i="17"/>
  <c r="AM22" i="17"/>
  <c r="U22" i="17"/>
  <c r="S22" i="17"/>
  <c r="F22" i="17"/>
  <c r="J22" i="17" s="1"/>
  <c r="K22" i="17" s="1"/>
  <c r="P22" i="17" s="1"/>
  <c r="BK21" i="17"/>
  <c r="BC21" i="17"/>
  <c r="AM21" i="17"/>
  <c r="U21" i="17"/>
  <c r="S21" i="17"/>
  <c r="F21" i="17"/>
  <c r="J21" i="17" s="1"/>
  <c r="AN21" i="17" s="1"/>
  <c r="BK20" i="17"/>
  <c r="BC20" i="17"/>
  <c r="AM20" i="17"/>
  <c r="U20" i="17"/>
  <c r="S20" i="17"/>
  <c r="J20" i="17"/>
  <c r="F20" i="17"/>
  <c r="BK19" i="17"/>
  <c r="BC19" i="17"/>
  <c r="AM19" i="17"/>
  <c r="U19" i="17"/>
  <c r="S19" i="17"/>
  <c r="J19" i="17"/>
  <c r="F19" i="17"/>
  <c r="BK18" i="17"/>
  <c r="BC18" i="17"/>
  <c r="AM18" i="17"/>
  <c r="U18" i="17"/>
  <c r="S18" i="17"/>
  <c r="F18" i="17"/>
  <c r="J18" i="17" s="1"/>
  <c r="BK17" i="17"/>
  <c r="BC17" i="17"/>
  <c r="AM17" i="17"/>
  <c r="U17" i="17"/>
  <c r="S17" i="17"/>
  <c r="F17" i="17"/>
  <c r="J17" i="17" s="1"/>
  <c r="BK16" i="17"/>
  <c r="BC16" i="17"/>
  <c r="AM16" i="17"/>
  <c r="U16" i="17"/>
  <c r="S16" i="17"/>
  <c r="F16" i="17"/>
  <c r="J16" i="17" s="1"/>
  <c r="BK15" i="17"/>
  <c r="BC15" i="17"/>
  <c r="AM15" i="17"/>
  <c r="U15" i="17"/>
  <c r="S15" i="17"/>
  <c r="F15" i="17"/>
  <c r="J15" i="17" s="1"/>
  <c r="BK14" i="17"/>
  <c r="BC14" i="17"/>
  <c r="AM14" i="17"/>
  <c r="U14" i="17"/>
  <c r="T14" i="17"/>
  <c r="S14" i="17"/>
  <c r="J14" i="17"/>
  <c r="BD14" i="17" s="1"/>
  <c r="F14" i="17"/>
  <c r="BK13" i="17"/>
  <c r="BC13" i="17"/>
  <c r="AM13" i="17"/>
  <c r="AF13" i="17"/>
  <c r="U13" i="17"/>
  <c r="T13" i="17"/>
  <c r="S13" i="17"/>
  <c r="J13" i="17"/>
  <c r="AN13" i="17" s="1"/>
  <c r="BK12" i="17"/>
  <c r="BD12" i="17"/>
  <c r="BC12" i="17"/>
  <c r="AM12" i="17"/>
  <c r="AC12" i="17"/>
  <c r="U12" i="17"/>
  <c r="S12" i="17"/>
  <c r="F12" i="17"/>
  <c r="J12" i="17" s="1"/>
  <c r="BK11" i="17"/>
  <c r="BC11" i="17"/>
  <c r="AM11" i="17"/>
  <c r="U11" i="17"/>
  <c r="S11" i="17"/>
  <c r="F11" i="17"/>
  <c r="AB10" i="17"/>
  <c r="BJ66" i="16"/>
  <c r="BI66" i="16"/>
  <c r="BH66" i="16"/>
  <c r="BG66" i="16"/>
  <c r="BF66" i="16"/>
  <c r="BE66" i="16"/>
  <c r="BB66" i="16"/>
  <c r="BA66" i="16"/>
  <c r="AZ66" i="16"/>
  <c r="AY66" i="16"/>
  <c r="AW66" i="16"/>
  <c r="AV66" i="16"/>
  <c r="AU66" i="16"/>
  <c r="AT66" i="16"/>
  <c r="AS66" i="16"/>
  <c r="AR66" i="16"/>
  <c r="AQ66" i="16"/>
  <c r="AO66" i="16"/>
  <c r="AG66" i="16"/>
  <c r="AE66" i="16"/>
  <c r="AD66" i="16"/>
  <c r="Z66" i="16"/>
  <c r="Y66" i="16"/>
  <c r="Q66" i="16"/>
  <c r="O66" i="16"/>
  <c r="N66" i="16"/>
  <c r="M66" i="16"/>
  <c r="I66" i="16"/>
  <c r="H66" i="16"/>
  <c r="G66" i="16"/>
  <c r="E66" i="16"/>
  <c r="D66" i="16"/>
  <c r="BK64" i="16"/>
  <c r="BD64" i="16"/>
  <c r="BC64" i="16"/>
  <c r="AN64" i="16"/>
  <c r="AM64" i="16"/>
  <c r="AF64" i="16"/>
  <c r="AC64" i="16"/>
  <c r="U64" i="16"/>
  <c r="T64" i="16"/>
  <c r="S64" i="16"/>
  <c r="P64" i="16"/>
  <c r="K64" i="16"/>
  <c r="BK63" i="16"/>
  <c r="BC63" i="16"/>
  <c r="AN63" i="16"/>
  <c r="R63" i="16" s="1"/>
  <c r="AM63" i="16"/>
  <c r="U63" i="16"/>
  <c r="T63" i="16"/>
  <c r="S63" i="16"/>
  <c r="K63" i="16"/>
  <c r="L63" i="16" s="1"/>
  <c r="P63" i="16" s="1"/>
  <c r="J63" i="16"/>
  <c r="AF63" i="16" s="1"/>
  <c r="F63" i="16"/>
  <c r="BK62" i="16"/>
  <c r="BC62" i="16"/>
  <c r="AM62" i="16"/>
  <c r="U62" i="16"/>
  <c r="T62" i="16"/>
  <c r="S62" i="16"/>
  <c r="J62" i="16"/>
  <c r="AF62" i="16" s="1"/>
  <c r="F62" i="16"/>
  <c r="BK61" i="16"/>
  <c r="BC61" i="16"/>
  <c r="AM61" i="16"/>
  <c r="AF61" i="16"/>
  <c r="U61" i="16"/>
  <c r="S61" i="16"/>
  <c r="K61" i="16"/>
  <c r="P61" i="16" s="1"/>
  <c r="F61" i="16"/>
  <c r="J61" i="16" s="1"/>
  <c r="BK60" i="16"/>
  <c r="BD60" i="16"/>
  <c r="BC60" i="16"/>
  <c r="AM60" i="16"/>
  <c r="U60" i="16"/>
  <c r="S60" i="16"/>
  <c r="J60" i="16"/>
  <c r="AN60" i="16" s="1"/>
  <c r="F60" i="16"/>
  <c r="BK59" i="16"/>
  <c r="BC59" i="16"/>
  <c r="AM59" i="16"/>
  <c r="U59" i="16"/>
  <c r="S59" i="16"/>
  <c r="J59" i="16"/>
  <c r="BK58" i="16"/>
  <c r="BC58" i="16"/>
  <c r="AM58" i="16"/>
  <c r="U58" i="16"/>
  <c r="S58" i="16"/>
  <c r="F58" i="16"/>
  <c r="J58" i="16" s="1"/>
  <c r="K58" i="16" s="1"/>
  <c r="P58" i="16" s="1"/>
  <c r="BK57" i="16"/>
  <c r="BC57" i="16"/>
  <c r="AM57" i="16"/>
  <c r="U57" i="16"/>
  <c r="S57" i="16"/>
  <c r="K57" i="16"/>
  <c r="F57" i="16"/>
  <c r="J57" i="16" s="1"/>
  <c r="BK56" i="16"/>
  <c r="BC56" i="16"/>
  <c r="AN56" i="16"/>
  <c r="AM56" i="16"/>
  <c r="U56" i="16"/>
  <c r="T56" i="16"/>
  <c r="S56" i="16"/>
  <c r="J56" i="16"/>
  <c r="F56" i="16"/>
  <c r="BK55" i="16"/>
  <c r="BC55" i="16"/>
  <c r="AM55" i="16"/>
  <c r="U55" i="16"/>
  <c r="S55" i="16"/>
  <c r="J55" i="16"/>
  <c r="F55" i="16"/>
  <c r="BK54" i="16"/>
  <c r="BC54" i="16"/>
  <c r="AM54" i="16"/>
  <c r="U54" i="16"/>
  <c r="S54" i="16"/>
  <c r="F54" i="16"/>
  <c r="J54" i="16" s="1"/>
  <c r="AF54" i="16" s="1"/>
  <c r="BK53" i="16"/>
  <c r="BC53" i="16"/>
  <c r="AM53" i="16"/>
  <c r="U53" i="16"/>
  <c r="S53" i="16"/>
  <c r="F53" i="16"/>
  <c r="J53" i="16" s="1"/>
  <c r="AC53" i="16" s="1"/>
  <c r="BK52" i="16"/>
  <c r="BD52" i="16"/>
  <c r="BC52" i="16"/>
  <c r="AM52" i="16"/>
  <c r="AC52" i="16"/>
  <c r="U52" i="16"/>
  <c r="S52" i="16"/>
  <c r="K52" i="16"/>
  <c r="P52" i="16" s="1"/>
  <c r="J52" i="16"/>
  <c r="T52" i="16" s="1"/>
  <c r="F52" i="16"/>
  <c r="BK51" i="16"/>
  <c r="BC51" i="16"/>
  <c r="AN51" i="16"/>
  <c r="R51" i="16" s="1"/>
  <c r="AM51" i="16"/>
  <c r="U51" i="16"/>
  <c r="T51" i="16"/>
  <c r="S51" i="16"/>
  <c r="K51" i="16"/>
  <c r="L51" i="16" s="1"/>
  <c r="P51" i="16" s="1"/>
  <c r="J51" i="16"/>
  <c r="AF51" i="16" s="1"/>
  <c r="F51" i="16"/>
  <c r="BK50" i="16"/>
  <c r="BC50" i="16"/>
  <c r="AM50" i="16"/>
  <c r="U50" i="16"/>
  <c r="T50" i="16"/>
  <c r="S50" i="16"/>
  <c r="J50" i="16"/>
  <c r="AF50" i="16" s="1"/>
  <c r="F50" i="16"/>
  <c r="BK49" i="16"/>
  <c r="BC49" i="16"/>
  <c r="AM49" i="16"/>
  <c r="AF49" i="16"/>
  <c r="U49" i="16"/>
  <c r="S49" i="16"/>
  <c r="J49" i="16"/>
  <c r="BD49" i="16" s="1"/>
  <c r="F49" i="16"/>
  <c r="BK48" i="16"/>
  <c r="BC48" i="16"/>
  <c r="AM48" i="16"/>
  <c r="U48" i="16"/>
  <c r="S48" i="16"/>
  <c r="F48" i="16"/>
  <c r="J48" i="16" s="1"/>
  <c r="BK47" i="16"/>
  <c r="BD47" i="16"/>
  <c r="BC47" i="16"/>
  <c r="AM47" i="16"/>
  <c r="U47" i="16"/>
  <c r="S47" i="16"/>
  <c r="F47" i="16"/>
  <c r="J47" i="16" s="1"/>
  <c r="AC47" i="16" s="1"/>
  <c r="BK46" i="16"/>
  <c r="BD46" i="16"/>
  <c r="BC46" i="16"/>
  <c r="AN46" i="16"/>
  <c r="AX46" i="16" s="1"/>
  <c r="AM46" i="16"/>
  <c r="AC46" i="16"/>
  <c r="U46" i="16"/>
  <c r="S46" i="16"/>
  <c r="J46" i="16"/>
  <c r="F46" i="16"/>
  <c r="BK45" i="16"/>
  <c r="BC45" i="16"/>
  <c r="AM45" i="16"/>
  <c r="U45" i="16"/>
  <c r="S45" i="16"/>
  <c r="J45" i="16"/>
  <c r="F45" i="16"/>
  <c r="BK44" i="16"/>
  <c r="BC44" i="16"/>
  <c r="AM44" i="16"/>
  <c r="U44" i="16"/>
  <c r="S44" i="16"/>
  <c r="F44" i="16"/>
  <c r="J44" i="16" s="1"/>
  <c r="BK43" i="16"/>
  <c r="BC43" i="16"/>
  <c r="AM43" i="16"/>
  <c r="U43" i="16"/>
  <c r="S43" i="16"/>
  <c r="F43" i="16"/>
  <c r="J43" i="16" s="1"/>
  <c r="BK42" i="16"/>
  <c r="BC42" i="16"/>
  <c r="AM42" i="16"/>
  <c r="U42" i="16"/>
  <c r="S42" i="16"/>
  <c r="J42" i="16"/>
  <c r="AN42" i="16" s="1"/>
  <c r="F42" i="16"/>
  <c r="BK41" i="16"/>
  <c r="BC41" i="16"/>
  <c r="AM41" i="16"/>
  <c r="AF41" i="16"/>
  <c r="U41" i="16"/>
  <c r="S41" i="16"/>
  <c r="J41" i="16"/>
  <c r="F41" i="16"/>
  <c r="BK40" i="16"/>
  <c r="BC40" i="16"/>
  <c r="AM40" i="16"/>
  <c r="U40" i="16"/>
  <c r="S40" i="16"/>
  <c r="F40" i="16"/>
  <c r="J40" i="16" s="1"/>
  <c r="BK39" i="16"/>
  <c r="BC39" i="16"/>
  <c r="AM39" i="16"/>
  <c r="U39" i="16"/>
  <c r="S39" i="16"/>
  <c r="F39" i="16"/>
  <c r="J39" i="16" s="1"/>
  <c r="AC39" i="16" s="1"/>
  <c r="BK38" i="16"/>
  <c r="BD38" i="16"/>
  <c r="BC38" i="16"/>
  <c r="AM38" i="16"/>
  <c r="AC38" i="16"/>
  <c r="U38" i="16"/>
  <c r="S38" i="16"/>
  <c r="K38" i="16"/>
  <c r="P38" i="16" s="1"/>
  <c r="J38" i="16"/>
  <c r="T38" i="16" s="1"/>
  <c r="F38" i="16"/>
  <c r="BK37" i="16"/>
  <c r="BC37" i="16"/>
  <c r="AM37" i="16"/>
  <c r="U37" i="16"/>
  <c r="T37" i="16"/>
  <c r="S37" i="16"/>
  <c r="F37" i="16"/>
  <c r="J37" i="16" s="1"/>
  <c r="BK36" i="16"/>
  <c r="BC36" i="16"/>
  <c r="AM36" i="16"/>
  <c r="U36" i="16"/>
  <c r="T36" i="16"/>
  <c r="S36" i="16"/>
  <c r="J36" i="16"/>
  <c r="AF36" i="16" s="1"/>
  <c r="F36" i="16"/>
  <c r="BK35" i="16"/>
  <c r="BC35" i="16"/>
  <c r="AM35" i="16"/>
  <c r="AF35" i="16"/>
  <c r="U35" i="16"/>
  <c r="S35" i="16"/>
  <c r="J35" i="16"/>
  <c r="BD35" i="16" s="1"/>
  <c r="BK34" i="16"/>
  <c r="BC34" i="16"/>
  <c r="AN34" i="16"/>
  <c r="AX34" i="16" s="1"/>
  <c r="AM34" i="16"/>
  <c r="U34" i="16"/>
  <c r="S34" i="16"/>
  <c r="J34" i="16"/>
  <c r="AC34" i="16" s="1"/>
  <c r="F34" i="16"/>
  <c r="BK33" i="16"/>
  <c r="BC33" i="16"/>
  <c r="AP33" i="16"/>
  <c r="AP66" i="16" s="1"/>
  <c r="AN33" i="16"/>
  <c r="AX33" i="16" s="1"/>
  <c r="AM33" i="16"/>
  <c r="AC33" i="16"/>
  <c r="U33" i="16"/>
  <c r="S33" i="16"/>
  <c r="R33" i="16"/>
  <c r="V33" i="16" s="1"/>
  <c r="K33" i="16"/>
  <c r="J33" i="16"/>
  <c r="T33" i="16" s="1"/>
  <c r="BK32" i="16"/>
  <c r="BC32" i="16"/>
  <c r="AM32" i="16"/>
  <c r="U32" i="16"/>
  <c r="S32" i="16"/>
  <c r="F32" i="16"/>
  <c r="J32" i="16" s="1"/>
  <c r="BK31" i="16"/>
  <c r="BC31" i="16"/>
  <c r="AM31" i="16"/>
  <c r="U31" i="16"/>
  <c r="S31" i="16"/>
  <c r="F31" i="16"/>
  <c r="J31" i="16" s="1"/>
  <c r="BK30" i="16"/>
  <c r="BC30" i="16"/>
  <c r="AM30" i="16"/>
  <c r="U30" i="16"/>
  <c r="S30" i="16"/>
  <c r="K30" i="16"/>
  <c r="P30" i="16" s="1"/>
  <c r="J30" i="16"/>
  <c r="AN30" i="16" s="1"/>
  <c r="R30" i="16" s="1"/>
  <c r="F30" i="16"/>
  <c r="BK29" i="16"/>
  <c r="BC29" i="16"/>
  <c r="AN29" i="16"/>
  <c r="AM29" i="16"/>
  <c r="U29" i="16"/>
  <c r="T29" i="16"/>
  <c r="S29" i="16"/>
  <c r="K29" i="16"/>
  <c r="J29" i="16"/>
  <c r="AF29" i="16" s="1"/>
  <c r="F29" i="16"/>
  <c r="BK28" i="16"/>
  <c r="BC28" i="16"/>
  <c r="AN28" i="16"/>
  <c r="AM28" i="16"/>
  <c r="U28" i="16"/>
  <c r="T28" i="16"/>
  <c r="S28" i="16"/>
  <c r="J28" i="16"/>
  <c r="F28" i="16"/>
  <c r="BK27" i="16"/>
  <c r="BC27" i="16"/>
  <c r="AM27" i="16"/>
  <c r="AF27" i="16"/>
  <c r="U27" i="16"/>
  <c r="S27" i="16"/>
  <c r="J27" i="16"/>
  <c r="T27" i="16" s="1"/>
  <c r="F27" i="16"/>
  <c r="BK26" i="16"/>
  <c r="BC26" i="16"/>
  <c r="AM26" i="16"/>
  <c r="U26" i="16"/>
  <c r="S26" i="16"/>
  <c r="F26" i="16"/>
  <c r="J26" i="16" s="1"/>
  <c r="BK25" i="16"/>
  <c r="BD25" i="16"/>
  <c r="BC25" i="16"/>
  <c r="AN25" i="16"/>
  <c r="AX25" i="16" s="1"/>
  <c r="BL25" i="16" s="1"/>
  <c r="AM25" i="16"/>
  <c r="AF25" i="16"/>
  <c r="AC25" i="16"/>
  <c r="U25" i="16"/>
  <c r="T25" i="16"/>
  <c r="S25" i="16"/>
  <c r="R25" i="16"/>
  <c r="V25" i="16" s="1"/>
  <c r="K25" i="16"/>
  <c r="J25" i="16"/>
  <c r="BK24" i="16"/>
  <c r="BC24" i="16"/>
  <c r="AM24" i="16"/>
  <c r="U24" i="16"/>
  <c r="S24" i="16"/>
  <c r="F24" i="16"/>
  <c r="J24" i="16" s="1"/>
  <c r="BK23" i="16"/>
  <c r="BC23" i="16"/>
  <c r="AM23" i="16"/>
  <c r="U23" i="16"/>
  <c r="S23" i="16"/>
  <c r="F23" i="16"/>
  <c r="J23" i="16" s="1"/>
  <c r="BK22" i="16"/>
  <c r="BC22" i="16"/>
  <c r="AM22" i="16"/>
  <c r="AF22" i="16"/>
  <c r="U22" i="16"/>
  <c r="S22" i="16"/>
  <c r="K22" i="16"/>
  <c r="P22" i="16" s="1"/>
  <c r="J22" i="16"/>
  <c r="BD22" i="16" s="1"/>
  <c r="F22" i="16"/>
  <c r="BK21" i="16"/>
  <c r="BD21" i="16"/>
  <c r="BC21" i="16"/>
  <c r="AN21" i="16"/>
  <c r="AX21" i="16" s="1"/>
  <c r="BL21" i="16" s="1"/>
  <c r="AM21" i="16"/>
  <c r="AC21" i="16"/>
  <c r="U21" i="16"/>
  <c r="T21" i="16"/>
  <c r="S21" i="16"/>
  <c r="R21" i="16"/>
  <c r="V21" i="16" s="1"/>
  <c r="K21" i="16"/>
  <c r="J21" i="16"/>
  <c r="AF21" i="16" s="1"/>
  <c r="F21" i="16"/>
  <c r="BK20" i="16"/>
  <c r="BD20" i="16"/>
  <c r="BC20" i="16"/>
  <c r="AM20" i="16"/>
  <c r="AC20" i="16"/>
  <c r="U20" i="16"/>
  <c r="S20" i="16"/>
  <c r="J20" i="16"/>
  <c r="K20" i="16" s="1"/>
  <c r="P20" i="16" s="1"/>
  <c r="F20" i="16"/>
  <c r="BK19" i="16"/>
  <c r="BC19" i="16"/>
  <c r="AM19" i="16"/>
  <c r="U19" i="16"/>
  <c r="S19" i="16"/>
  <c r="J19" i="16"/>
  <c r="AN19" i="16" s="1"/>
  <c r="F19" i="16"/>
  <c r="BK18" i="16"/>
  <c r="BC18" i="16"/>
  <c r="AM18" i="16"/>
  <c r="U18" i="16"/>
  <c r="S18" i="16"/>
  <c r="F18" i="16"/>
  <c r="J18" i="16" s="1"/>
  <c r="BK17" i="16"/>
  <c r="BC17" i="16"/>
  <c r="AM17" i="16"/>
  <c r="U17" i="16"/>
  <c r="S17" i="16"/>
  <c r="F17" i="16"/>
  <c r="J17" i="16" s="1"/>
  <c r="BK16" i="16"/>
  <c r="BC16" i="16"/>
  <c r="AM16" i="16"/>
  <c r="U16" i="16"/>
  <c r="S16" i="16"/>
  <c r="F16" i="16"/>
  <c r="J16" i="16" s="1"/>
  <c r="BK15" i="16"/>
  <c r="BC15" i="16"/>
  <c r="AM15" i="16"/>
  <c r="U15" i="16"/>
  <c r="S15" i="16"/>
  <c r="F15" i="16"/>
  <c r="J15" i="16" s="1"/>
  <c r="BK14" i="16"/>
  <c r="BC14" i="16"/>
  <c r="AM14" i="16"/>
  <c r="U14" i="16"/>
  <c r="S14" i="16"/>
  <c r="J14" i="16"/>
  <c r="T14" i="16" s="1"/>
  <c r="F14" i="16"/>
  <c r="F66" i="16" s="1"/>
  <c r="BK13" i="16"/>
  <c r="BC13" i="16"/>
  <c r="AM13" i="16"/>
  <c r="U13" i="16"/>
  <c r="S13" i="16"/>
  <c r="S66" i="16" s="1"/>
  <c r="J13" i="16"/>
  <c r="AF13" i="16" s="1"/>
  <c r="BK12" i="16"/>
  <c r="BD12" i="16"/>
  <c r="BC12" i="16"/>
  <c r="AM12" i="16"/>
  <c r="AC12" i="16"/>
  <c r="U12" i="16"/>
  <c r="S12" i="16"/>
  <c r="J12" i="16"/>
  <c r="T12" i="16" s="1"/>
  <c r="F12" i="16"/>
  <c r="BK11" i="16"/>
  <c r="BC11" i="16"/>
  <c r="BC66" i="16" s="1"/>
  <c r="AM11" i="16"/>
  <c r="U11" i="16"/>
  <c r="T11" i="16"/>
  <c r="S11" i="16"/>
  <c r="J11" i="16"/>
  <c r="F11" i="16"/>
  <c r="AB10" i="16"/>
  <c r="BJ66" i="15"/>
  <c r="BI66" i="15"/>
  <c r="BH66" i="15"/>
  <c r="BG66" i="15"/>
  <c r="BF66" i="15"/>
  <c r="BE66" i="15"/>
  <c r="BB66" i="15"/>
  <c r="BA66" i="15"/>
  <c r="AZ66" i="15"/>
  <c r="AY66" i="15"/>
  <c r="AW66" i="15"/>
  <c r="AV66" i="15"/>
  <c r="AU66" i="15"/>
  <c r="AT66" i="15"/>
  <c r="AS66" i="15"/>
  <c r="AR66" i="15"/>
  <c r="AQ66" i="15"/>
  <c r="AO66" i="15"/>
  <c r="AG66" i="15"/>
  <c r="AE66" i="15"/>
  <c r="AD66" i="15"/>
  <c r="Z66" i="15"/>
  <c r="Y66" i="15"/>
  <c r="Q66" i="15"/>
  <c r="O66" i="15"/>
  <c r="N66" i="15"/>
  <c r="M66" i="15"/>
  <c r="I66" i="15"/>
  <c r="H66" i="15"/>
  <c r="G66" i="15"/>
  <c r="E66" i="15"/>
  <c r="D66" i="15"/>
  <c r="BK64" i="15"/>
  <c r="BD64" i="15"/>
  <c r="BC64" i="15"/>
  <c r="AN64" i="15"/>
  <c r="AM64" i="15"/>
  <c r="AF64" i="15"/>
  <c r="AC64" i="15"/>
  <c r="U64" i="15"/>
  <c r="T64" i="15"/>
  <c r="S64" i="15"/>
  <c r="P64" i="15"/>
  <c r="K64" i="15"/>
  <c r="BK63" i="15"/>
  <c r="BC63" i="15"/>
  <c r="AM63" i="15"/>
  <c r="U63" i="15"/>
  <c r="S63" i="15"/>
  <c r="J63" i="15"/>
  <c r="T63" i="15" s="1"/>
  <c r="F63" i="15"/>
  <c r="BK62" i="15"/>
  <c r="BC62" i="15"/>
  <c r="AM62" i="15"/>
  <c r="U62" i="15"/>
  <c r="S62" i="15"/>
  <c r="F62" i="15"/>
  <c r="J62" i="15" s="1"/>
  <c r="T62" i="15" s="1"/>
  <c r="BK61" i="15"/>
  <c r="BC61" i="15"/>
  <c r="AM61" i="15"/>
  <c r="AF61" i="15"/>
  <c r="U61" i="15"/>
  <c r="S61" i="15"/>
  <c r="F61" i="15"/>
  <c r="J61" i="15" s="1"/>
  <c r="BK60" i="15"/>
  <c r="BD60" i="15"/>
  <c r="BC60" i="15"/>
  <c r="AM60" i="15"/>
  <c r="AC60" i="15"/>
  <c r="U60" i="15"/>
  <c r="S60" i="15"/>
  <c r="F60" i="15"/>
  <c r="J60" i="15" s="1"/>
  <c r="T60" i="15" s="1"/>
  <c r="BK59" i="15"/>
  <c r="BC59" i="15"/>
  <c r="AM59" i="15"/>
  <c r="U59" i="15"/>
  <c r="T59" i="15"/>
  <c r="S59" i="15"/>
  <c r="J59" i="15"/>
  <c r="AN59" i="15" s="1"/>
  <c r="BK58" i="15"/>
  <c r="BC58" i="15"/>
  <c r="AM58" i="15"/>
  <c r="U58" i="15"/>
  <c r="S58" i="15"/>
  <c r="F58" i="15"/>
  <c r="J58" i="15" s="1"/>
  <c r="AC58" i="15" s="1"/>
  <c r="BK57" i="15"/>
  <c r="BC57" i="15"/>
  <c r="AM57" i="15"/>
  <c r="U57" i="15"/>
  <c r="S57" i="15"/>
  <c r="F57" i="15"/>
  <c r="J57" i="15" s="1"/>
  <c r="BK56" i="15"/>
  <c r="BC56" i="15"/>
  <c r="AM56" i="15"/>
  <c r="U56" i="15"/>
  <c r="S56" i="15"/>
  <c r="J56" i="15"/>
  <c r="AN56" i="15" s="1"/>
  <c r="F56" i="15"/>
  <c r="BK55" i="15"/>
  <c r="BC55" i="15"/>
  <c r="AM55" i="15"/>
  <c r="U55" i="15"/>
  <c r="S55" i="15"/>
  <c r="J55" i="15"/>
  <c r="F55" i="15"/>
  <c r="BK54" i="15"/>
  <c r="BC54" i="15"/>
  <c r="AM54" i="15"/>
  <c r="U54" i="15"/>
  <c r="S54" i="15"/>
  <c r="F54" i="15"/>
  <c r="J54" i="15" s="1"/>
  <c r="BK53" i="15"/>
  <c r="BC53" i="15"/>
  <c r="AM53" i="15"/>
  <c r="U53" i="15"/>
  <c r="S53" i="15"/>
  <c r="K53" i="15"/>
  <c r="F53" i="15"/>
  <c r="J53" i="15" s="1"/>
  <c r="AN53" i="15" s="1"/>
  <c r="BK52" i="15"/>
  <c r="BC52" i="15"/>
  <c r="AN52" i="15"/>
  <c r="AM52" i="15"/>
  <c r="U52" i="15"/>
  <c r="S52" i="15"/>
  <c r="J52" i="15"/>
  <c r="F52" i="15"/>
  <c r="BK51" i="15"/>
  <c r="BC51" i="15"/>
  <c r="AM51" i="15"/>
  <c r="U51" i="15"/>
  <c r="S51" i="15"/>
  <c r="J51" i="15"/>
  <c r="F51" i="15"/>
  <c r="BK50" i="15"/>
  <c r="BC50" i="15"/>
  <c r="AM50" i="15"/>
  <c r="U50" i="15"/>
  <c r="S50" i="15"/>
  <c r="F50" i="15"/>
  <c r="J50" i="15" s="1"/>
  <c r="BK49" i="15"/>
  <c r="BC49" i="15"/>
  <c r="AM49" i="15"/>
  <c r="AF49" i="15"/>
  <c r="U49" i="15"/>
  <c r="S49" i="15"/>
  <c r="F49" i="15"/>
  <c r="J49" i="15" s="1"/>
  <c r="BK48" i="15"/>
  <c r="BC48" i="15"/>
  <c r="AM48" i="15"/>
  <c r="U48" i="15"/>
  <c r="S48" i="15"/>
  <c r="F48" i="15"/>
  <c r="J48" i="15" s="1"/>
  <c r="AF48" i="15" s="1"/>
  <c r="BK47" i="15"/>
  <c r="BC47" i="15"/>
  <c r="AM47" i="15"/>
  <c r="U47" i="15"/>
  <c r="T47" i="15"/>
  <c r="S47" i="15"/>
  <c r="F47" i="15"/>
  <c r="J47" i="15" s="1"/>
  <c r="AC47" i="15" s="1"/>
  <c r="BK46" i="15"/>
  <c r="BC46" i="15"/>
  <c r="AM46" i="15"/>
  <c r="U46" i="15"/>
  <c r="S46" i="15"/>
  <c r="F46" i="15"/>
  <c r="J46" i="15" s="1"/>
  <c r="AC46" i="15" s="1"/>
  <c r="BK45" i="15"/>
  <c r="BC45" i="15"/>
  <c r="AM45" i="15"/>
  <c r="U45" i="15"/>
  <c r="S45" i="15"/>
  <c r="F45" i="15"/>
  <c r="J45" i="15" s="1"/>
  <c r="AF45" i="15" s="1"/>
  <c r="BK44" i="15"/>
  <c r="BC44" i="15"/>
  <c r="AM44" i="15"/>
  <c r="U44" i="15"/>
  <c r="S44" i="15"/>
  <c r="F44" i="15"/>
  <c r="J44" i="15" s="1"/>
  <c r="AF44" i="15" s="1"/>
  <c r="BK43" i="15"/>
  <c r="BC43" i="15"/>
  <c r="AM43" i="15"/>
  <c r="AC43" i="15"/>
  <c r="U43" i="15"/>
  <c r="S43" i="15"/>
  <c r="K43" i="15"/>
  <c r="P43" i="15" s="1"/>
  <c r="F43" i="15"/>
  <c r="J43" i="15" s="1"/>
  <c r="BD43" i="15" s="1"/>
  <c r="BK42" i="15"/>
  <c r="BC42" i="15"/>
  <c r="AM42" i="15"/>
  <c r="U42" i="15"/>
  <c r="S42" i="15"/>
  <c r="F42" i="15"/>
  <c r="J42" i="15" s="1"/>
  <c r="AN42" i="15" s="1"/>
  <c r="BK41" i="15"/>
  <c r="BC41" i="15"/>
  <c r="AM41" i="15"/>
  <c r="U41" i="15"/>
  <c r="S41" i="15"/>
  <c r="F41" i="15"/>
  <c r="J41" i="15" s="1"/>
  <c r="BK40" i="15"/>
  <c r="BC40" i="15"/>
  <c r="AM40" i="15"/>
  <c r="U40" i="15"/>
  <c r="S40" i="15"/>
  <c r="K40" i="15"/>
  <c r="P40" i="15" s="1"/>
  <c r="F40" i="15"/>
  <c r="J40" i="15" s="1"/>
  <c r="BK39" i="15"/>
  <c r="BC39" i="15"/>
  <c r="AM39" i="15"/>
  <c r="U39" i="15"/>
  <c r="S39" i="15"/>
  <c r="F39" i="15"/>
  <c r="J39" i="15" s="1"/>
  <c r="AN39" i="15" s="1"/>
  <c r="BK38" i="15"/>
  <c r="BC38" i="15"/>
  <c r="AM38" i="15"/>
  <c r="U38" i="15"/>
  <c r="S38" i="15"/>
  <c r="F38" i="15"/>
  <c r="J38" i="15" s="1"/>
  <c r="AN38" i="15" s="1"/>
  <c r="BK37" i="15"/>
  <c r="BC37" i="15"/>
  <c r="AM37" i="15"/>
  <c r="U37" i="15"/>
  <c r="S37" i="15"/>
  <c r="J37" i="15"/>
  <c r="F37" i="15"/>
  <c r="BK36" i="15"/>
  <c r="BC36" i="15"/>
  <c r="AM36" i="15"/>
  <c r="U36" i="15"/>
  <c r="T36" i="15"/>
  <c r="S36" i="15"/>
  <c r="F36" i="15"/>
  <c r="J36" i="15" s="1"/>
  <c r="BK35" i="15"/>
  <c r="BC35" i="15"/>
  <c r="AM35" i="15"/>
  <c r="U35" i="15"/>
  <c r="S35" i="15"/>
  <c r="J35" i="15"/>
  <c r="BD35" i="15" s="1"/>
  <c r="BK34" i="15"/>
  <c r="BC34" i="15"/>
  <c r="AM34" i="15"/>
  <c r="AC34" i="15"/>
  <c r="U34" i="15"/>
  <c r="T34" i="15"/>
  <c r="S34" i="15"/>
  <c r="F34" i="15"/>
  <c r="J34" i="15" s="1"/>
  <c r="BD34" i="15" s="1"/>
  <c r="BK33" i="15"/>
  <c r="BC33" i="15"/>
  <c r="AP33" i="15"/>
  <c r="AP66" i="15" s="1"/>
  <c r="AM33" i="15"/>
  <c r="U33" i="15"/>
  <c r="S33" i="15"/>
  <c r="J33" i="15"/>
  <c r="AN33" i="15" s="1"/>
  <c r="AX33" i="15" s="1"/>
  <c r="BK32" i="15"/>
  <c r="BC32" i="15"/>
  <c r="AM32" i="15"/>
  <c r="U32" i="15"/>
  <c r="S32" i="15"/>
  <c r="F32" i="15"/>
  <c r="J32" i="15" s="1"/>
  <c r="AF32" i="15" s="1"/>
  <c r="BK31" i="15"/>
  <c r="BD31" i="15"/>
  <c r="BC31" i="15"/>
  <c r="AM31" i="15"/>
  <c r="U31" i="15"/>
  <c r="S31" i="15"/>
  <c r="F31" i="15"/>
  <c r="J31" i="15" s="1"/>
  <c r="AC31" i="15" s="1"/>
  <c r="BK30" i="15"/>
  <c r="BC30" i="15"/>
  <c r="AM30" i="15"/>
  <c r="U30" i="15"/>
  <c r="S30" i="15"/>
  <c r="F30" i="15"/>
  <c r="J30" i="15" s="1"/>
  <c r="AC30" i="15" s="1"/>
  <c r="BK29" i="15"/>
  <c r="BC29" i="15"/>
  <c r="AM29" i="15"/>
  <c r="U29" i="15"/>
  <c r="S29" i="15"/>
  <c r="F29" i="15"/>
  <c r="J29" i="15" s="1"/>
  <c r="K29" i="15" s="1"/>
  <c r="BK28" i="15"/>
  <c r="BC28" i="15"/>
  <c r="AM28" i="15"/>
  <c r="U28" i="15"/>
  <c r="S28" i="15"/>
  <c r="F28" i="15"/>
  <c r="J28" i="15" s="1"/>
  <c r="BK27" i="15"/>
  <c r="BC27" i="15"/>
  <c r="AM27" i="15"/>
  <c r="U27" i="15"/>
  <c r="S27" i="15"/>
  <c r="F27" i="15"/>
  <c r="J27" i="15" s="1"/>
  <c r="BK26" i="15"/>
  <c r="BC26" i="15"/>
  <c r="AM26" i="15"/>
  <c r="U26" i="15"/>
  <c r="S26" i="15"/>
  <c r="J26" i="15"/>
  <c r="T26" i="15" s="1"/>
  <c r="F26" i="15"/>
  <c r="BK25" i="15"/>
  <c r="BC25" i="15"/>
  <c r="AM25" i="15"/>
  <c r="U25" i="15"/>
  <c r="S25" i="15"/>
  <c r="J25" i="15"/>
  <c r="T25" i="15" s="1"/>
  <c r="BK24" i="15"/>
  <c r="BC24" i="15"/>
  <c r="AM24" i="15"/>
  <c r="U24" i="15"/>
  <c r="S24" i="15"/>
  <c r="F24" i="15"/>
  <c r="J24" i="15" s="1"/>
  <c r="BK23" i="15"/>
  <c r="BC23" i="15"/>
  <c r="AM23" i="15"/>
  <c r="U23" i="15"/>
  <c r="S23" i="15"/>
  <c r="F23" i="15"/>
  <c r="J23" i="15" s="1"/>
  <c r="BK22" i="15"/>
  <c r="BC22" i="15"/>
  <c r="AM22" i="15"/>
  <c r="U22" i="15"/>
  <c r="S22" i="15"/>
  <c r="J22" i="15"/>
  <c r="AN22" i="15" s="1"/>
  <c r="F22" i="15"/>
  <c r="BK21" i="15"/>
  <c r="BC21" i="15"/>
  <c r="AM21" i="15"/>
  <c r="U21" i="15"/>
  <c r="S21" i="15"/>
  <c r="F21" i="15"/>
  <c r="J21" i="15" s="1"/>
  <c r="BK20" i="15"/>
  <c r="BC20" i="15"/>
  <c r="AM20" i="15"/>
  <c r="U20" i="15"/>
  <c r="S20" i="15"/>
  <c r="J20" i="15"/>
  <c r="BD20" i="15" s="1"/>
  <c r="F20" i="15"/>
  <c r="BK19" i="15"/>
  <c r="BD19" i="15"/>
  <c r="BC19" i="15"/>
  <c r="AM19" i="15"/>
  <c r="U19" i="15"/>
  <c r="S19" i="15"/>
  <c r="K19" i="15"/>
  <c r="J19" i="15"/>
  <c r="T19" i="15" s="1"/>
  <c r="F19" i="15"/>
  <c r="BK18" i="15"/>
  <c r="BD18" i="15"/>
  <c r="BC18" i="15"/>
  <c r="AM18" i="15"/>
  <c r="U18" i="15"/>
  <c r="S18" i="15"/>
  <c r="J18" i="15"/>
  <c r="K18" i="15" s="1"/>
  <c r="P18" i="15" s="1"/>
  <c r="F18" i="15"/>
  <c r="BK17" i="15"/>
  <c r="BC17" i="15"/>
  <c r="AM17" i="15"/>
  <c r="U17" i="15"/>
  <c r="S17" i="15"/>
  <c r="J17" i="15"/>
  <c r="AN17" i="15" s="1"/>
  <c r="F17" i="15"/>
  <c r="BK16" i="15"/>
  <c r="BC16" i="15"/>
  <c r="AM16" i="15"/>
  <c r="U16" i="15"/>
  <c r="S16" i="15"/>
  <c r="F16" i="15"/>
  <c r="J16" i="15" s="1"/>
  <c r="BK15" i="15"/>
  <c r="BC15" i="15"/>
  <c r="AM15" i="15"/>
  <c r="U15" i="15"/>
  <c r="S15" i="15"/>
  <c r="F15" i="15"/>
  <c r="J15" i="15" s="1"/>
  <c r="BK14" i="15"/>
  <c r="BC14" i="15"/>
  <c r="AM14" i="15"/>
  <c r="U14" i="15"/>
  <c r="S14" i="15"/>
  <c r="F14" i="15"/>
  <c r="J14" i="15" s="1"/>
  <c r="BK13" i="15"/>
  <c r="BC13" i="15"/>
  <c r="AM13" i="15"/>
  <c r="AF13" i="15"/>
  <c r="U13" i="15"/>
  <c r="S13" i="15"/>
  <c r="J13" i="15"/>
  <c r="BD13" i="15" s="1"/>
  <c r="BK12" i="15"/>
  <c r="BC12" i="15"/>
  <c r="AM12" i="15"/>
  <c r="U12" i="15"/>
  <c r="S12" i="15"/>
  <c r="F12" i="15"/>
  <c r="J12" i="15" s="1"/>
  <c r="BK11" i="15"/>
  <c r="BC11" i="15"/>
  <c r="AM11" i="15"/>
  <c r="U11" i="15"/>
  <c r="S11" i="15"/>
  <c r="F11" i="15"/>
  <c r="AB10" i="15"/>
  <c r="BA66" i="14"/>
  <c r="BJ66" i="14"/>
  <c r="BI66" i="14"/>
  <c r="BH66" i="14"/>
  <c r="BG66" i="14"/>
  <c r="BF66" i="14"/>
  <c r="BE66" i="14"/>
  <c r="BB66" i="14"/>
  <c r="AZ66" i="14"/>
  <c r="AY66" i="14"/>
  <c r="AW66" i="14"/>
  <c r="AV66" i="14"/>
  <c r="AU66" i="14"/>
  <c r="AT66" i="14"/>
  <c r="AS66" i="14"/>
  <c r="AR66" i="14"/>
  <c r="AQ66" i="14"/>
  <c r="AO66" i="14"/>
  <c r="AG66" i="14"/>
  <c r="AE66" i="14"/>
  <c r="AD66" i="14"/>
  <c r="Z66" i="14"/>
  <c r="Y66" i="14"/>
  <c r="Q66" i="14"/>
  <c r="O66" i="14"/>
  <c r="N66" i="14"/>
  <c r="M66" i="14"/>
  <c r="I66" i="14"/>
  <c r="H66" i="14"/>
  <c r="G66" i="14"/>
  <c r="E66" i="14"/>
  <c r="D66" i="14"/>
  <c r="BK64" i="14"/>
  <c r="BD64" i="14"/>
  <c r="BC64" i="14"/>
  <c r="AN64" i="14"/>
  <c r="AX64" i="14" s="1"/>
  <c r="AM64" i="14"/>
  <c r="AF64" i="14"/>
  <c r="AC64" i="14"/>
  <c r="U64" i="14"/>
  <c r="T64" i="14"/>
  <c r="S64" i="14"/>
  <c r="K64" i="14"/>
  <c r="P64" i="14" s="1"/>
  <c r="BK63" i="14"/>
  <c r="BC63" i="14"/>
  <c r="AM63" i="14"/>
  <c r="U63" i="14"/>
  <c r="S63" i="14"/>
  <c r="F63" i="14"/>
  <c r="J63" i="14" s="1"/>
  <c r="BK62" i="14"/>
  <c r="BC62" i="14"/>
  <c r="AM62" i="14"/>
  <c r="U62" i="14"/>
  <c r="S62" i="14"/>
  <c r="F62" i="14"/>
  <c r="J62" i="14" s="1"/>
  <c r="BK61" i="14"/>
  <c r="BD61" i="14"/>
  <c r="BC61" i="14"/>
  <c r="AM61" i="14"/>
  <c r="U61" i="14"/>
  <c r="S61" i="14"/>
  <c r="F61" i="14"/>
  <c r="J61" i="14" s="1"/>
  <c r="AC61" i="14" s="1"/>
  <c r="BK60" i="14"/>
  <c r="BC60" i="14"/>
  <c r="AM60" i="14"/>
  <c r="U60" i="14"/>
  <c r="S60" i="14"/>
  <c r="F60" i="14"/>
  <c r="J60" i="14" s="1"/>
  <c r="AF60" i="14" s="1"/>
  <c r="BK59" i="14"/>
  <c r="BC59" i="14"/>
  <c r="AM59" i="14"/>
  <c r="U59" i="14"/>
  <c r="S59" i="14"/>
  <c r="J59" i="14"/>
  <c r="BD59" i="14" s="1"/>
  <c r="BK58" i="14"/>
  <c r="BD58" i="14"/>
  <c r="BC58" i="14"/>
  <c r="AM58" i="14"/>
  <c r="U58" i="14"/>
  <c r="S58" i="14"/>
  <c r="F58" i="14"/>
  <c r="J58" i="14" s="1"/>
  <c r="AC58" i="14" s="1"/>
  <c r="BK57" i="14"/>
  <c r="BC57" i="14"/>
  <c r="AM57" i="14"/>
  <c r="U57" i="14"/>
  <c r="S57" i="14"/>
  <c r="F57" i="14"/>
  <c r="J57" i="14" s="1"/>
  <c r="K57" i="14" s="1"/>
  <c r="L57" i="14" s="1"/>
  <c r="BK56" i="14"/>
  <c r="BC56" i="14"/>
  <c r="AM56" i="14"/>
  <c r="U56" i="14"/>
  <c r="S56" i="14"/>
  <c r="F56" i="14"/>
  <c r="J56" i="14" s="1"/>
  <c r="AN56" i="14" s="1"/>
  <c r="BK55" i="14"/>
  <c r="BC55" i="14"/>
  <c r="AM55" i="14"/>
  <c r="U55" i="14"/>
  <c r="S55" i="14"/>
  <c r="J55" i="14"/>
  <c r="F55" i="14"/>
  <c r="BK54" i="14"/>
  <c r="BC54" i="14"/>
  <c r="AM54" i="14"/>
  <c r="U54" i="14"/>
  <c r="S54" i="14"/>
  <c r="F54" i="14"/>
  <c r="J54" i="14" s="1"/>
  <c r="K54" i="14" s="1"/>
  <c r="P54" i="14" s="1"/>
  <c r="BK53" i="14"/>
  <c r="BC53" i="14"/>
  <c r="AM53" i="14"/>
  <c r="U53" i="14"/>
  <c r="S53" i="14"/>
  <c r="F53" i="14"/>
  <c r="J53" i="14" s="1"/>
  <c r="AN53" i="14" s="1"/>
  <c r="BK52" i="14"/>
  <c r="BC52" i="14"/>
  <c r="AM52" i="14"/>
  <c r="U52" i="14"/>
  <c r="S52" i="14"/>
  <c r="F52" i="14"/>
  <c r="J52" i="14" s="1"/>
  <c r="BK51" i="14"/>
  <c r="BC51" i="14"/>
  <c r="AM51" i="14"/>
  <c r="U51" i="14"/>
  <c r="S51" i="14"/>
  <c r="F51" i="14"/>
  <c r="J51" i="14" s="1"/>
  <c r="BK50" i="14"/>
  <c r="BC50" i="14"/>
  <c r="AM50" i="14"/>
  <c r="U50" i="14"/>
  <c r="S50" i="14"/>
  <c r="F50" i="14"/>
  <c r="J50" i="14" s="1"/>
  <c r="T50" i="14" s="1"/>
  <c r="BK49" i="14"/>
  <c r="BC49" i="14"/>
  <c r="AM49" i="14"/>
  <c r="U49" i="14"/>
  <c r="S49" i="14"/>
  <c r="F49" i="14"/>
  <c r="J49" i="14" s="1"/>
  <c r="BK48" i="14"/>
  <c r="BC48" i="14"/>
  <c r="AM48" i="14"/>
  <c r="U48" i="14"/>
  <c r="S48" i="14"/>
  <c r="F48" i="14"/>
  <c r="J48" i="14" s="1"/>
  <c r="AF48" i="14" s="1"/>
  <c r="BK47" i="14"/>
  <c r="BC47" i="14"/>
  <c r="AM47" i="14"/>
  <c r="U47" i="14"/>
  <c r="S47" i="14"/>
  <c r="F47" i="14"/>
  <c r="J47" i="14" s="1"/>
  <c r="AC47" i="14" s="1"/>
  <c r="BK46" i="14"/>
  <c r="BC46" i="14"/>
  <c r="AM46" i="14"/>
  <c r="U46" i="14"/>
  <c r="S46" i="14"/>
  <c r="F46" i="14"/>
  <c r="J46" i="14" s="1"/>
  <c r="T46" i="14" s="1"/>
  <c r="BK45" i="14"/>
  <c r="BC45" i="14"/>
  <c r="AM45" i="14"/>
  <c r="AF45" i="14"/>
  <c r="U45" i="14"/>
  <c r="S45" i="14"/>
  <c r="F45" i="14"/>
  <c r="J45" i="14" s="1"/>
  <c r="BK44" i="14"/>
  <c r="BC44" i="14"/>
  <c r="AM44" i="14"/>
  <c r="U44" i="14"/>
  <c r="S44" i="14"/>
  <c r="F44" i="14"/>
  <c r="J44" i="14" s="1"/>
  <c r="BK43" i="14"/>
  <c r="BC43" i="14"/>
  <c r="AM43" i="14"/>
  <c r="U43" i="14"/>
  <c r="S43" i="14"/>
  <c r="F43" i="14"/>
  <c r="J43" i="14" s="1"/>
  <c r="BD43" i="14" s="1"/>
  <c r="BK42" i="14"/>
  <c r="BC42" i="14"/>
  <c r="AM42" i="14"/>
  <c r="U42" i="14"/>
  <c r="S42" i="14"/>
  <c r="F42" i="14"/>
  <c r="J42" i="14" s="1"/>
  <c r="AN42" i="14" s="1"/>
  <c r="BK41" i="14"/>
  <c r="BC41" i="14"/>
  <c r="AM41" i="14"/>
  <c r="U41" i="14"/>
  <c r="S41" i="14"/>
  <c r="J41" i="14"/>
  <c r="F41" i="14"/>
  <c r="BK40" i="14"/>
  <c r="BC40" i="14"/>
  <c r="AM40" i="14"/>
  <c r="U40" i="14"/>
  <c r="S40" i="14"/>
  <c r="F40" i="14"/>
  <c r="J40" i="14" s="1"/>
  <c r="BK39" i="14"/>
  <c r="BC39" i="14"/>
  <c r="AM39" i="14"/>
  <c r="U39" i="14"/>
  <c r="S39" i="14"/>
  <c r="F39" i="14"/>
  <c r="J39" i="14" s="1"/>
  <c r="K39" i="14" s="1"/>
  <c r="BK38" i="14"/>
  <c r="BC38" i="14"/>
  <c r="AM38" i="14"/>
  <c r="U38" i="14"/>
  <c r="S38" i="14"/>
  <c r="F38" i="14"/>
  <c r="J38" i="14" s="1"/>
  <c r="BK37" i="14"/>
  <c r="BC37" i="14"/>
  <c r="AM37" i="14"/>
  <c r="U37" i="14"/>
  <c r="S37" i="14"/>
  <c r="F37" i="14"/>
  <c r="J37" i="14" s="1"/>
  <c r="T37" i="14" s="1"/>
  <c r="BK36" i="14"/>
  <c r="BC36" i="14"/>
  <c r="AM36" i="14"/>
  <c r="U36" i="14"/>
  <c r="S36" i="14"/>
  <c r="F36" i="14"/>
  <c r="J36" i="14" s="1"/>
  <c r="BK35" i="14"/>
  <c r="BC35" i="14"/>
  <c r="AM35" i="14"/>
  <c r="U35" i="14"/>
  <c r="S35" i="14"/>
  <c r="J35" i="14"/>
  <c r="AF35" i="14" s="1"/>
  <c r="BK34" i="14"/>
  <c r="BC34" i="14"/>
  <c r="AM34" i="14"/>
  <c r="U34" i="14"/>
  <c r="S34" i="14"/>
  <c r="F34" i="14"/>
  <c r="J34" i="14" s="1"/>
  <c r="BD34" i="14" s="1"/>
  <c r="BK33" i="14"/>
  <c r="BC33" i="14"/>
  <c r="AP33" i="14"/>
  <c r="AP66" i="14" s="1"/>
  <c r="AM33" i="14"/>
  <c r="U33" i="14"/>
  <c r="S33" i="14"/>
  <c r="J33" i="14"/>
  <c r="AF33" i="14" s="1"/>
  <c r="BK32" i="14"/>
  <c r="BC32" i="14"/>
  <c r="AM32" i="14"/>
  <c r="U32" i="14"/>
  <c r="S32" i="14"/>
  <c r="F32" i="14"/>
  <c r="J32" i="14" s="1"/>
  <c r="AF32" i="14" s="1"/>
  <c r="BK31" i="14"/>
  <c r="BC31" i="14"/>
  <c r="AM31" i="14"/>
  <c r="U31" i="14"/>
  <c r="S31" i="14"/>
  <c r="F31" i="14"/>
  <c r="J31" i="14" s="1"/>
  <c r="AC31" i="14" s="1"/>
  <c r="BK30" i="14"/>
  <c r="BC30" i="14"/>
  <c r="AM30" i="14"/>
  <c r="U30" i="14"/>
  <c r="S30" i="14"/>
  <c r="F30" i="14"/>
  <c r="J30" i="14" s="1"/>
  <c r="AC30" i="14" s="1"/>
  <c r="BK29" i="14"/>
  <c r="BC29" i="14"/>
  <c r="AM29" i="14"/>
  <c r="U29" i="14"/>
  <c r="S29" i="14"/>
  <c r="F29" i="14"/>
  <c r="J29" i="14" s="1"/>
  <c r="AF29" i="14" s="1"/>
  <c r="BK28" i="14"/>
  <c r="BC28" i="14"/>
  <c r="AM28" i="14"/>
  <c r="U28" i="14"/>
  <c r="S28" i="14"/>
  <c r="F28" i="14"/>
  <c r="J28" i="14" s="1"/>
  <c r="BD28" i="14" s="1"/>
  <c r="BK27" i="14"/>
  <c r="BC27" i="14"/>
  <c r="AM27" i="14"/>
  <c r="U27" i="14"/>
  <c r="S27" i="14"/>
  <c r="F27" i="14"/>
  <c r="J27" i="14" s="1"/>
  <c r="T27" i="14" s="1"/>
  <c r="BK26" i="14"/>
  <c r="BC26" i="14"/>
  <c r="AM26" i="14"/>
  <c r="U26" i="14"/>
  <c r="S26" i="14"/>
  <c r="F26" i="14"/>
  <c r="J26" i="14" s="1"/>
  <c r="BK25" i="14"/>
  <c r="BC25" i="14"/>
  <c r="AM25" i="14"/>
  <c r="U25" i="14"/>
  <c r="S25" i="14"/>
  <c r="J25" i="14"/>
  <c r="BK24" i="14"/>
  <c r="BC24" i="14"/>
  <c r="AM24" i="14"/>
  <c r="U24" i="14"/>
  <c r="S24" i="14"/>
  <c r="F24" i="14"/>
  <c r="J24" i="14" s="1"/>
  <c r="BK23" i="14"/>
  <c r="BC23" i="14"/>
  <c r="AM23" i="14"/>
  <c r="U23" i="14"/>
  <c r="S23" i="14"/>
  <c r="F23" i="14"/>
  <c r="J23" i="14" s="1"/>
  <c r="BK22" i="14"/>
  <c r="BC22" i="14"/>
  <c r="AM22" i="14"/>
  <c r="U22" i="14"/>
  <c r="S22" i="14"/>
  <c r="F22" i="14"/>
  <c r="J22" i="14" s="1"/>
  <c r="BK21" i="14"/>
  <c r="BC21" i="14"/>
  <c r="AM21" i="14"/>
  <c r="U21" i="14"/>
  <c r="S21" i="14"/>
  <c r="F21" i="14"/>
  <c r="J21" i="14" s="1"/>
  <c r="BK20" i="14"/>
  <c r="BC20" i="14"/>
  <c r="AM20" i="14"/>
  <c r="U20" i="14"/>
  <c r="S20" i="14"/>
  <c r="F20" i="14"/>
  <c r="J20" i="14" s="1"/>
  <c r="BK19" i="14"/>
  <c r="BC19" i="14"/>
  <c r="AM19" i="14"/>
  <c r="U19" i="14"/>
  <c r="S19" i="14"/>
  <c r="F19" i="14"/>
  <c r="J19" i="14" s="1"/>
  <c r="BK18" i="14"/>
  <c r="BC18" i="14"/>
  <c r="AM18" i="14"/>
  <c r="U18" i="14"/>
  <c r="S18" i="14"/>
  <c r="F18" i="14"/>
  <c r="J18" i="14" s="1"/>
  <c r="BK17" i="14"/>
  <c r="BC17" i="14"/>
  <c r="AM17" i="14"/>
  <c r="U17" i="14"/>
  <c r="S17" i="14"/>
  <c r="F17" i="14"/>
  <c r="J17" i="14" s="1"/>
  <c r="BK16" i="14"/>
  <c r="BC16" i="14"/>
  <c r="AM16" i="14"/>
  <c r="U16" i="14"/>
  <c r="S16" i="14"/>
  <c r="F16" i="14"/>
  <c r="J16" i="14" s="1"/>
  <c r="BK15" i="14"/>
  <c r="BC15" i="14"/>
  <c r="AM15" i="14"/>
  <c r="U15" i="14"/>
  <c r="S15" i="14"/>
  <c r="F15" i="14"/>
  <c r="J15" i="14" s="1"/>
  <c r="BK14" i="14"/>
  <c r="BC14" i="14"/>
  <c r="AM14" i="14"/>
  <c r="U14" i="14"/>
  <c r="S14" i="14"/>
  <c r="F14" i="14"/>
  <c r="J14" i="14" s="1"/>
  <c r="BK13" i="14"/>
  <c r="BC13" i="14"/>
  <c r="AM13" i="14"/>
  <c r="U13" i="14"/>
  <c r="S13" i="14"/>
  <c r="J13" i="14"/>
  <c r="BK12" i="14"/>
  <c r="BC12" i="14"/>
  <c r="AM12" i="14"/>
  <c r="U12" i="14"/>
  <c r="S12" i="14"/>
  <c r="F12" i="14"/>
  <c r="J12" i="14" s="1"/>
  <c r="BK11" i="14"/>
  <c r="BC11" i="14"/>
  <c r="AM11" i="14"/>
  <c r="U11" i="14"/>
  <c r="S11" i="14"/>
  <c r="F11" i="14"/>
  <c r="J11" i="14" s="1"/>
  <c r="AB10" i="14"/>
  <c r="J14" i="13"/>
  <c r="J15" i="13"/>
  <c r="J18" i="13"/>
  <c r="J19" i="13"/>
  <c r="J22" i="13"/>
  <c r="J23" i="13"/>
  <c r="J26" i="13"/>
  <c r="J27" i="13"/>
  <c r="J30" i="13"/>
  <c r="J31" i="13"/>
  <c r="J34" i="13"/>
  <c r="J35" i="13"/>
  <c r="J38" i="13"/>
  <c r="J39" i="13"/>
  <c r="J42" i="13"/>
  <c r="J43" i="13"/>
  <c r="J46" i="13"/>
  <c r="J47" i="13"/>
  <c r="J50" i="13"/>
  <c r="J51" i="13"/>
  <c r="J54" i="13"/>
  <c r="J55" i="13"/>
  <c r="J58" i="13"/>
  <c r="J59" i="13"/>
  <c r="J62" i="13"/>
  <c r="J63" i="13"/>
  <c r="F12" i="13"/>
  <c r="J12" i="13" s="1"/>
  <c r="F13" i="13"/>
  <c r="J13" i="13" s="1"/>
  <c r="F14" i="13"/>
  <c r="F15" i="13"/>
  <c r="F16" i="13"/>
  <c r="J16" i="13" s="1"/>
  <c r="F17" i="13"/>
  <c r="J17" i="13" s="1"/>
  <c r="F18" i="13"/>
  <c r="F19" i="13"/>
  <c r="F20" i="13"/>
  <c r="J20" i="13" s="1"/>
  <c r="F21" i="13"/>
  <c r="J21" i="13" s="1"/>
  <c r="F22" i="13"/>
  <c r="F23" i="13"/>
  <c r="F24" i="13"/>
  <c r="J24" i="13" s="1"/>
  <c r="F25" i="13"/>
  <c r="J25" i="13" s="1"/>
  <c r="F26" i="13"/>
  <c r="F27" i="13"/>
  <c r="F28" i="13"/>
  <c r="J28" i="13" s="1"/>
  <c r="F29" i="13"/>
  <c r="J29" i="13" s="1"/>
  <c r="F30" i="13"/>
  <c r="F31" i="13"/>
  <c r="F32" i="13"/>
  <c r="J32" i="13" s="1"/>
  <c r="F33" i="13"/>
  <c r="J33" i="13" s="1"/>
  <c r="F34" i="13"/>
  <c r="F35" i="13"/>
  <c r="F36" i="13"/>
  <c r="J36" i="13" s="1"/>
  <c r="F37" i="13"/>
  <c r="J37" i="13" s="1"/>
  <c r="F38" i="13"/>
  <c r="F39" i="13"/>
  <c r="F40" i="13"/>
  <c r="J40" i="13" s="1"/>
  <c r="F41" i="13"/>
  <c r="J41" i="13" s="1"/>
  <c r="F42" i="13"/>
  <c r="F43" i="13"/>
  <c r="F44" i="13"/>
  <c r="J44" i="13" s="1"/>
  <c r="F45" i="13"/>
  <c r="J45" i="13" s="1"/>
  <c r="F46" i="13"/>
  <c r="F47" i="13"/>
  <c r="F48" i="13"/>
  <c r="J48" i="13" s="1"/>
  <c r="F49" i="13"/>
  <c r="J49" i="13" s="1"/>
  <c r="F50" i="13"/>
  <c r="F51" i="13"/>
  <c r="F52" i="13"/>
  <c r="J52" i="13" s="1"/>
  <c r="F53" i="13"/>
  <c r="J53" i="13" s="1"/>
  <c r="F54" i="13"/>
  <c r="F55" i="13"/>
  <c r="F56" i="13"/>
  <c r="J56" i="13" s="1"/>
  <c r="F57" i="13"/>
  <c r="J57" i="13" s="1"/>
  <c r="F58" i="13"/>
  <c r="F59" i="13"/>
  <c r="F60" i="13"/>
  <c r="J60" i="13" s="1"/>
  <c r="F61" i="13"/>
  <c r="J61" i="13" s="1"/>
  <c r="F62" i="13"/>
  <c r="F63" i="13"/>
  <c r="F11" i="13"/>
  <c r="J11" i="13" s="1"/>
  <c r="G66" i="13"/>
  <c r="T47" i="17" l="1"/>
  <c r="AF47" i="17"/>
  <c r="R21" i="17"/>
  <c r="AX21" i="17"/>
  <c r="R52" i="17"/>
  <c r="V52" i="17" s="1"/>
  <c r="AX52" i="17"/>
  <c r="BL52" i="17" s="1"/>
  <c r="T18" i="17"/>
  <c r="AF18" i="17"/>
  <c r="BD18" i="17"/>
  <c r="AC18" i="17"/>
  <c r="K18" i="17"/>
  <c r="P18" i="17" s="1"/>
  <c r="AN18" i="17"/>
  <c r="BD15" i="17"/>
  <c r="AC15" i="17"/>
  <c r="AN15" i="17"/>
  <c r="K15" i="17"/>
  <c r="AF15" i="17"/>
  <c r="K21" i="17"/>
  <c r="BC66" i="17"/>
  <c r="R25" i="17"/>
  <c r="V25" i="17" s="1"/>
  <c r="T38" i="17"/>
  <c r="BD38" i="17"/>
  <c r="AC38" i="17"/>
  <c r="K38" i="17"/>
  <c r="P38" i="17" s="1"/>
  <c r="AF38" i="17"/>
  <c r="T20" i="17"/>
  <c r="AF20" i="17"/>
  <c r="BD20" i="17"/>
  <c r="AC20" i="17"/>
  <c r="K20" i="17"/>
  <c r="P20" i="17" s="1"/>
  <c r="AN20" i="17"/>
  <c r="K26" i="17"/>
  <c r="P26" i="17" s="1"/>
  <c r="AN26" i="17"/>
  <c r="T26" i="17"/>
  <c r="BD26" i="17"/>
  <c r="AC26" i="17"/>
  <c r="AF37" i="17"/>
  <c r="AN37" i="17"/>
  <c r="K37" i="17"/>
  <c r="T37" i="17"/>
  <c r="BD37" i="17"/>
  <c r="AC37" i="17"/>
  <c r="AF51" i="17"/>
  <c r="BD51" i="17"/>
  <c r="AC51" i="17"/>
  <c r="AN51" i="17"/>
  <c r="K51" i="17"/>
  <c r="T51" i="17"/>
  <c r="AH54" i="17"/>
  <c r="K12" i="17"/>
  <c r="P12" i="17" s="1"/>
  <c r="AN12" i="17"/>
  <c r="AF12" i="17"/>
  <c r="T12" i="17"/>
  <c r="AI64" i="17"/>
  <c r="W64" i="17" s="1"/>
  <c r="AH64" i="17"/>
  <c r="AX13" i="17"/>
  <c r="BL13" i="17" s="1"/>
  <c r="R13" i="17"/>
  <c r="V13" i="17" s="1"/>
  <c r="L41" i="17"/>
  <c r="P41" i="17" s="1"/>
  <c r="AF50" i="17"/>
  <c r="BD50" i="17"/>
  <c r="AC50" i="17"/>
  <c r="K50" i="17"/>
  <c r="P50" i="17" s="1"/>
  <c r="AN50" i="17"/>
  <c r="T50" i="17"/>
  <c r="AF63" i="17"/>
  <c r="BD63" i="17"/>
  <c r="AC63" i="17"/>
  <c r="AN63" i="17"/>
  <c r="K63" i="17"/>
  <c r="T63" i="17"/>
  <c r="R27" i="17"/>
  <c r="V27" i="17" s="1"/>
  <c r="AX27" i="17"/>
  <c r="AF62" i="17"/>
  <c r="BD62" i="17"/>
  <c r="AC62" i="17"/>
  <c r="K62" i="17"/>
  <c r="P62" i="17" s="1"/>
  <c r="AN62" i="17"/>
  <c r="T62" i="17"/>
  <c r="T19" i="17"/>
  <c r="AF19" i="17"/>
  <c r="K19" i="17"/>
  <c r="BD19" i="17"/>
  <c r="AC19" i="17"/>
  <c r="AN19" i="17"/>
  <c r="T21" i="17"/>
  <c r="AF21" i="17"/>
  <c r="BD21" i="17"/>
  <c r="AC21" i="17"/>
  <c r="AF17" i="17"/>
  <c r="BD17" i="17"/>
  <c r="AC17" i="17"/>
  <c r="AN17" i="17"/>
  <c r="K17" i="17"/>
  <c r="T17" i="17"/>
  <c r="T22" i="17"/>
  <c r="AF22" i="17"/>
  <c r="BD22" i="17"/>
  <c r="AC22" i="17"/>
  <c r="AN22" i="17"/>
  <c r="R38" i="17"/>
  <c r="AX38" i="17"/>
  <c r="BL38" i="17" s="1"/>
  <c r="AF16" i="17"/>
  <c r="BD16" i="17"/>
  <c r="AC16" i="17"/>
  <c r="K16" i="17"/>
  <c r="P16" i="17" s="1"/>
  <c r="AN16" i="17"/>
  <c r="T16" i="17"/>
  <c r="T23" i="17"/>
  <c r="AF23" i="17"/>
  <c r="BD23" i="17"/>
  <c r="AC23" i="17"/>
  <c r="AN23" i="17"/>
  <c r="K23" i="17"/>
  <c r="T15" i="17"/>
  <c r="AN24" i="17"/>
  <c r="BD24" i="17"/>
  <c r="T24" i="17"/>
  <c r="AF24" i="17"/>
  <c r="K24" i="17"/>
  <c r="P24" i="17" s="1"/>
  <c r="AC24" i="17"/>
  <c r="BL40" i="17"/>
  <c r="T52" i="17"/>
  <c r="AF52" i="17"/>
  <c r="BD52" i="17"/>
  <c r="AC52" i="17"/>
  <c r="K52" i="17"/>
  <c r="P52" i="17" s="1"/>
  <c r="K32" i="17"/>
  <c r="P32" i="17" s="1"/>
  <c r="T32" i="17"/>
  <c r="AC13" i="17"/>
  <c r="BD13" i="17"/>
  <c r="AF14" i="17"/>
  <c r="K28" i="17"/>
  <c r="P28" i="17" s="1"/>
  <c r="AF32" i="17"/>
  <c r="T41" i="17"/>
  <c r="AF41" i="17"/>
  <c r="BD41" i="17"/>
  <c r="AC41" i="17"/>
  <c r="AN41" i="17"/>
  <c r="T54" i="17"/>
  <c r="AF54" i="17"/>
  <c r="BD54" i="17"/>
  <c r="AC54" i="17"/>
  <c r="AX54" i="17"/>
  <c r="AN30" i="17"/>
  <c r="AF30" i="17"/>
  <c r="K30" i="17"/>
  <c r="P30" i="17" s="1"/>
  <c r="AC30" i="17"/>
  <c r="S66" i="17"/>
  <c r="BK66" i="17"/>
  <c r="T25" i="17"/>
  <c r="AN32" i="17"/>
  <c r="AF40" i="17"/>
  <c r="BD40" i="17"/>
  <c r="AC40" i="17"/>
  <c r="BL53" i="17"/>
  <c r="T55" i="17"/>
  <c r="AF55" i="17"/>
  <c r="BD55" i="17"/>
  <c r="AC55" i="17"/>
  <c r="AN55" i="17"/>
  <c r="AN14" i="17"/>
  <c r="BD27" i="17"/>
  <c r="AI40" i="17"/>
  <c r="W40" i="17" s="1"/>
  <c r="AH40" i="17"/>
  <c r="T42" i="17"/>
  <c r="AF42" i="17"/>
  <c r="BD42" i="17"/>
  <c r="AC42" i="17"/>
  <c r="AN42" i="17"/>
  <c r="R53" i="17"/>
  <c r="AX53" i="17"/>
  <c r="K60" i="17"/>
  <c r="P60" i="17" s="1"/>
  <c r="AN60" i="17"/>
  <c r="BD60" i="17"/>
  <c r="AC60" i="17"/>
  <c r="AN31" i="17"/>
  <c r="K31" i="17"/>
  <c r="AF31" i="17"/>
  <c r="AX47" i="17"/>
  <c r="R47" i="17"/>
  <c r="T57" i="17"/>
  <c r="AF57" i="17"/>
  <c r="BD57" i="17"/>
  <c r="AC57" i="17"/>
  <c r="AN57" i="17"/>
  <c r="K57" i="17"/>
  <c r="F66" i="17"/>
  <c r="U66" i="17"/>
  <c r="K13" i="17"/>
  <c r="K14" i="17"/>
  <c r="P14" i="17" s="1"/>
  <c r="K27" i="17"/>
  <c r="AC27" i="17"/>
  <c r="T29" i="17"/>
  <c r="BD29" i="17"/>
  <c r="AC29" i="17"/>
  <c r="AN29" i="17"/>
  <c r="K29" i="17"/>
  <c r="BD32" i="17"/>
  <c r="AN34" i="17"/>
  <c r="BD34" i="17"/>
  <c r="AC34" i="17"/>
  <c r="P35" i="17"/>
  <c r="T39" i="17"/>
  <c r="BD39" i="17"/>
  <c r="AC39" i="17"/>
  <c r="AF39" i="17"/>
  <c r="R40" i="17"/>
  <c r="V40" i="17" s="1"/>
  <c r="K42" i="17"/>
  <c r="P42" i="17" s="1"/>
  <c r="AN45" i="17"/>
  <c r="K45" i="17"/>
  <c r="T45" i="17"/>
  <c r="BD45" i="17"/>
  <c r="T53" i="17"/>
  <c r="AF53" i="17"/>
  <c r="BD53" i="17"/>
  <c r="AC53" i="17"/>
  <c r="L55" i="17"/>
  <c r="P55" i="17" s="1"/>
  <c r="AN58" i="17"/>
  <c r="T58" i="17"/>
  <c r="AF58" i="17"/>
  <c r="K58" i="17"/>
  <c r="P58" i="17" s="1"/>
  <c r="AC31" i="17"/>
  <c r="AF36" i="17"/>
  <c r="AN36" i="17"/>
  <c r="T36" i="17"/>
  <c r="J11" i="17"/>
  <c r="AM66" i="17"/>
  <c r="K25" i="17"/>
  <c r="T30" i="17"/>
  <c r="BD30" i="17"/>
  <c r="T31" i="17"/>
  <c r="BD31" i="17"/>
  <c r="K34" i="17"/>
  <c r="P34" i="17" s="1"/>
  <c r="R35" i="17"/>
  <c r="V35" i="17" s="1"/>
  <c r="AX35" i="17"/>
  <c r="BL35" i="17" s="1"/>
  <c r="BD36" i="17"/>
  <c r="K39" i="17"/>
  <c r="K53" i="17"/>
  <c r="BD58" i="17"/>
  <c r="T60" i="17"/>
  <c r="AC14" i="17"/>
  <c r="BD28" i="17"/>
  <c r="AC28" i="17"/>
  <c r="AN28" i="17"/>
  <c r="AF28" i="17"/>
  <c r="AC32" i="17"/>
  <c r="AN33" i="17"/>
  <c r="K33" i="17"/>
  <c r="AC33" i="17"/>
  <c r="AN39" i="17"/>
  <c r="AN43" i="17"/>
  <c r="T43" i="17"/>
  <c r="AF43" i="17"/>
  <c r="K43" i="17"/>
  <c r="P43" i="17" s="1"/>
  <c r="K46" i="17"/>
  <c r="P46" i="17" s="1"/>
  <c r="AN46" i="17"/>
  <c r="BD46" i="17"/>
  <c r="AC46" i="17"/>
  <c r="BD49" i="17"/>
  <c r="AC49" i="17"/>
  <c r="AN49" i="17"/>
  <c r="K49" i="17"/>
  <c r="AF49" i="17"/>
  <c r="V54" i="17"/>
  <c r="AI54" i="17" s="1"/>
  <c r="W54" i="17" s="1"/>
  <c r="T56" i="17"/>
  <c r="AF56" i="17"/>
  <c r="BD56" i="17"/>
  <c r="AC56" i="17"/>
  <c r="AN56" i="17"/>
  <c r="BL59" i="17"/>
  <c r="AF35" i="17"/>
  <c r="AC47" i="17"/>
  <c r="BD47" i="17"/>
  <c r="AF48" i="17"/>
  <c r="P59" i="17"/>
  <c r="AF61" i="17"/>
  <c r="T44" i="17"/>
  <c r="AN48" i="17"/>
  <c r="AN61" i="17"/>
  <c r="K47" i="17"/>
  <c r="K48" i="17"/>
  <c r="P48" i="17" s="1"/>
  <c r="K61" i="17"/>
  <c r="P61" i="17" s="1"/>
  <c r="AN44" i="17"/>
  <c r="AC35" i="17"/>
  <c r="AC48" i="17"/>
  <c r="AC61" i="17"/>
  <c r="AN17" i="16"/>
  <c r="K17" i="16"/>
  <c r="T17" i="16"/>
  <c r="AF17" i="16"/>
  <c r="BD17" i="16"/>
  <c r="AC17" i="16"/>
  <c r="R42" i="16"/>
  <c r="AX42" i="16"/>
  <c r="AN16" i="16"/>
  <c r="T16" i="16"/>
  <c r="AF16" i="16"/>
  <c r="BD16" i="16"/>
  <c r="AC16" i="16"/>
  <c r="K16" i="16"/>
  <c r="P16" i="16" s="1"/>
  <c r="BD23" i="16"/>
  <c r="AC23" i="16"/>
  <c r="AN23" i="16"/>
  <c r="K23" i="16"/>
  <c r="AF23" i="16"/>
  <c r="T23" i="16"/>
  <c r="BD26" i="16"/>
  <c r="AF26" i="16"/>
  <c r="T26" i="16"/>
  <c r="AC26" i="16"/>
  <c r="K26" i="16"/>
  <c r="P26" i="16" s="1"/>
  <c r="AN26" i="16"/>
  <c r="T15" i="16"/>
  <c r="AF15" i="16"/>
  <c r="BD15" i="16"/>
  <c r="AC15" i="16"/>
  <c r="AN15" i="16"/>
  <c r="K15" i="16"/>
  <c r="AX60" i="16"/>
  <c r="R60" i="16"/>
  <c r="V60" i="16" s="1"/>
  <c r="AX19" i="16"/>
  <c r="BL19" i="16" s="1"/>
  <c r="R19" i="16"/>
  <c r="K18" i="16"/>
  <c r="P18" i="16" s="1"/>
  <c r="AN18" i="16"/>
  <c r="T18" i="16"/>
  <c r="AF18" i="16"/>
  <c r="BD18" i="16"/>
  <c r="AC18" i="16"/>
  <c r="AF24" i="16"/>
  <c r="BD24" i="16"/>
  <c r="AC24" i="16"/>
  <c r="K24" i="16"/>
  <c r="P24" i="16" s="1"/>
  <c r="AN24" i="16"/>
  <c r="T24" i="16"/>
  <c r="U66" i="16"/>
  <c r="K13" i="16"/>
  <c r="AN13" i="16"/>
  <c r="K14" i="16"/>
  <c r="P14" i="16" s="1"/>
  <c r="AC19" i="16"/>
  <c r="BD19" i="16"/>
  <c r="AF20" i="16"/>
  <c r="T22" i="16"/>
  <c r="T41" i="16"/>
  <c r="BD41" i="16"/>
  <c r="AC41" i="16"/>
  <c r="AN41" i="16"/>
  <c r="K41" i="16"/>
  <c r="AN45" i="16"/>
  <c r="K45" i="16"/>
  <c r="T45" i="16"/>
  <c r="AF45" i="16"/>
  <c r="BD45" i="16"/>
  <c r="AC45" i="16"/>
  <c r="BL46" i="16"/>
  <c r="AF56" i="16"/>
  <c r="BD56" i="16"/>
  <c r="AC56" i="16"/>
  <c r="K56" i="16"/>
  <c r="P56" i="16" s="1"/>
  <c r="AC60" i="16"/>
  <c r="T40" i="16"/>
  <c r="BD40" i="16"/>
  <c r="AC40" i="16"/>
  <c r="K40" i="16"/>
  <c r="P40" i="16" s="1"/>
  <c r="AN40" i="16"/>
  <c r="T55" i="16"/>
  <c r="BD55" i="16"/>
  <c r="AC55" i="16"/>
  <c r="AN55" i="16"/>
  <c r="K55" i="16"/>
  <c r="R56" i="16"/>
  <c r="V56" i="16" s="1"/>
  <c r="AX56" i="16"/>
  <c r="BL56" i="16" s="1"/>
  <c r="AN58" i="16"/>
  <c r="T58" i="16"/>
  <c r="AF58" i="16"/>
  <c r="BD58" i="16"/>
  <c r="AC58" i="16"/>
  <c r="J66" i="16"/>
  <c r="AM66" i="16"/>
  <c r="AN12" i="16"/>
  <c r="AF19" i="16"/>
  <c r="T20" i="16"/>
  <c r="R28" i="16"/>
  <c r="V28" i="16" s="1"/>
  <c r="AX28" i="16"/>
  <c r="L33" i="16"/>
  <c r="P33" i="16" s="1"/>
  <c r="AF42" i="16"/>
  <c r="BD42" i="16"/>
  <c r="AC42" i="16"/>
  <c r="K42" i="16"/>
  <c r="P42" i="16" s="1"/>
  <c r="BD48" i="16"/>
  <c r="AC48" i="16"/>
  <c r="AN48" i="16"/>
  <c r="T48" i="16"/>
  <c r="AN59" i="16"/>
  <c r="K59" i="16"/>
  <c r="T59" i="16"/>
  <c r="AF59" i="16"/>
  <c r="BD59" i="16"/>
  <c r="AC59" i="16"/>
  <c r="BL60" i="16"/>
  <c r="L29" i="16"/>
  <c r="P29" i="16" s="1"/>
  <c r="AI63" i="16"/>
  <c r="W63" i="16" s="1"/>
  <c r="K11" i="16"/>
  <c r="AN11" i="16"/>
  <c r="K12" i="16"/>
  <c r="P12" i="16" s="1"/>
  <c r="AC14" i="16"/>
  <c r="BD14" i="16"/>
  <c r="T19" i="16"/>
  <c r="L25" i="16"/>
  <c r="P25" i="16" s="1"/>
  <c r="AF28" i="16"/>
  <c r="BD28" i="16"/>
  <c r="AC28" i="16"/>
  <c r="K28" i="16"/>
  <c r="P28" i="16" s="1"/>
  <c r="AX30" i="16"/>
  <c r="BL30" i="16" s="1"/>
  <c r="K46" i="16"/>
  <c r="P46" i="16" s="1"/>
  <c r="T46" i="16"/>
  <c r="AF46" i="16"/>
  <c r="K48" i="16"/>
  <c r="P48" i="16" s="1"/>
  <c r="AN14" i="16"/>
  <c r="K32" i="16"/>
  <c r="P32" i="16" s="1"/>
  <c r="AN32" i="16"/>
  <c r="T32" i="16"/>
  <c r="AF32" i="16"/>
  <c r="BD32" i="16"/>
  <c r="AC32" i="16"/>
  <c r="AC13" i="16"/>
  <c r="BD13" i="16"/>
  <c r="AF14" i="16"/>
  <c r="AN22" i="16"/>
  <c r="AF40" i="16"/>
  <c r="T42" i="16"/>
  <c r="R46" i="16"/>
  <c r="AF55" i="16"/>
  <c r="AF57" i="16"/>
  <c r="BD57" i="16"/>
  <c r="AC57" i="16"/>
  <c r="AN57" i="16"/>
  <c r="K60" i="16"/>
  <c r="P60" i="16" s="1"/>
  <c r="T60" i="16"/>
  <c r="AF60" i="16"/>
  <c r="AI64" i="16"/>
  <c r="W64" i="16" s="1"/>
  <c r="AN43" i="16"/>
  <c r="T43" i="16"/>
  <c r="AF43" i="16"/>
  <c r="BD43" i="16"/>
  <c r="AC43" i="16"/>
  <c r="V51" i="16"/>
  <c r="AI51" i="16" s="1"/>
  <c r="W51" i="16" s="1"/>
  <c r="T53" i="16"/>
  <c r="AF53" i="16"/>
  <c r="AN53" i="16"/>
  <c r="K53" i="16"/>
  <c r="BD53" i="16"/>
  <c r="L57" i="16"/>
  <c r="P57" i="16" s="1"/>
  <c r="R64" i="16"/>
  <c r="V64" i="16" s="1"/>
  <c r="AH64" i="16" s="1"/>
  <c r="AX64" i="16"/>
  <c r="BL64" i="16" s="1"/>
  <c r="AN20" i="16"/>
  <c r="AC11" i="16"/>
  <c r="BD11" i="16"/>
  <c r="AF12" i="16"/>
  <c r="T13" i="16"/>
  <c r="T66" i="16" s="1"/>
  <c r="K19" i="16"/>
  <c r="L21" i="16"/>
  <c r="P21" i="16" s="1"/>
  <c r="AN31" i="16"/>
  <c r="K31" i="16"/>
  <c r="T31" i="16"/>
  <c r="AF31" i="16"/>
  <c r="BD31" i="16"/>
  <c r="AC31" i="16"/>
  <c r="K34" i="16"/>
  <c r="P34" i="16" s="1"/>
  <c r="T34" i="16"/>
  <c r="AF34" i="16"/>
  <c r="T39" i="16"/>
  <c r="AF39" i="16"/>
  <c r="AN39" i="16"/>
  <c r="K39" i="16"/>
  <c r="BD39" i="16"/>
  <c r="K43" i="16"/>
  <c r="P43" i="16" s="1"/>
  <c r="T47" i="16"/>
  <c r="AF47" i="16"/>
  <c r="AN47" i="16"/>
  <c r="AH63" i="16"/>
  <c r="X63" i="16" s="1"/>
  <c r="AF11" i="16"/>
  <c r="BK66" i="16"/>
  <c r="AC22" i="16"/>
  <c r="BD27" i="16"/>
  <c r="AC27" i="16"/>
  <c r="AN27" i="16"/>
  <c r="K27" i="16"/>
  <c r="R29" i="16"/>
  <c r="V29" i="16" s="1"/>
  <c r="AX29" i="16"/>
  <c r="R34" i="16"/>
  <c r="V34" i="16" s="1"/>
  <c r="BD34" i="16"/>
  <c r="BL34" i="16" s="1"/>
  <c r="AF37" i="16"/>
  <c r="BD37" i="16"/>
  <c r="AC37" i="16"/>
  <c r="AN37" i="16"/>
  <c r="K37" i="16"/>
  <c r="K44" i="16"/>
  <c r="P44" i="16" s="1"/>
  <c r="AN44" i="16"/>
  <c r="T44" i="16"/>
  <c r="AF44" i="16"/>
  <c r="BD44" i="16"/>
  <c r="AC44" i="16"/>
  <c r="K47" i="16"/>
  <c r="AF48" i="16"/>
  <c r="T54" i="16"/>
  <c r="BD54" i="16"/>
  <c r="AC54" i="16"/>
  <c r="K54" i="16"/>
  <c r="P54" i="16" s="1"/>
  <c r="AN54" i="16"/>
  <c r="T57" i="16"/>
  <c r="BD61" i="16"/>
  <c r="AC61" i="16"/>
  <c r="AN61" i="16"/>
  <c r="T61" i="16"/>
  <c r="V63" i="16"/>
  <c r="AF33" i="16"/>
  <c r="BD33" i="16"/>
  <c r="BL33" i="16" s="1"/>
  <c r="T35" i="16"/>
  <c r="T49" i="16"/>
  <c r="AC30" i="16"/>
  <c r="BD30" i="16"/>
  <c r="AN38" i="16"/>
  <c r="AN52" i="16"/>
  <c r="AC29" i="16"/>
  <c r="BD29" i="16"/>
  <c r="AF30" i="16"/>
  <c r="AN36" i="16"/>
  <c r="AN50" i="16"/>
  <c r="AN62" i="16"/>
  <c r="T30" i="16"/>
  <c r="V30" i="16" s="1"/>
  <c r="K35" i="16"/>
  <c r="AN35" i="16"/>
  <c r="K36" i="16"/>
  <c r="P36" i="16" s="1"/>
  <c r="K49" i="16"/>
  <c r="AN49" i="16"/>
  <c r="K50" i="16"/>
  <c r="P50" i="16" s="1"/>
  <c r="AX51" i="16"/>
  <c r="K62" i="16"/>
  <c r="P62" i="16" s="1"/>
  <c r="AX63" i="16"/>
  <c r="AC36" i="16"/>
  <c r="BD36" i="16"/>
  <c r="AF38" i="16"/>
  <c r="AC50" i="16"/>
  <c r="BD50" i="16"/>
  <c r="AC51" i="16"/>
  <c r="BD51" i="16"/>
  <c r="AF52" i="16"/>
  <c r="AC62" i="16"/>
  <c r="BD62" i="16"/>
  <c r="AC63" i="16"/>
  <c r="BD63" i="16"/>
  <c r="AC35" i="16"/>
  <c r="AC49" i="16"/>
  <c r="T33" i="15"/>
  <c r="K13" i="15"/>
  <c r="L13" i="15" s="1"/>
  <c r="AF27" i="15"/>
  <c r="T27" i="15"/>
  <c r="AC21" i="15"/>
  <c r="T21" i="15"/>
  <c r="BD21" i="15"/>
  <c r="AF21" i="15"/>
  <c r="AN21" i="15"/>
  <c r="K21" i="15"/>
  <c r="L21" i="15" s="1"/>
  <c r="P21" i="15" s="1"/>
  <c r="L29" i="15"/>
  <c r="P29" i="15"/>
  <c r="AN15" i="14"/>
  <c r="AC15" i="14"/>
  <c r="BD15" i="14"/>
  <c r="BD28" i="15"/>
  <c r="AN28" i="15"/>
  <c r="T28" i="15"/>
  <c r="BD31" i="14"/>
  <c r="AC19" i="15"/>
  <c r="K20" i="15"/>
  <c r="P20" i="15" s="1"/>
  <c r="K22" i="15"/>
  <c r="P22" i="15" s="1"/>
  <c r="F66" i="13"/>
  <c r="T13" i="15"/>
  <c r="BD22" i="15"/>
  <c r="AC33" i="15"/>
  <c r="AF59" i="15"/>
  <c r="AC43" i="14"/>
  <c r="F66" i="15"/>
  <c r="AN19" i="15"/>
  <c r="AF35" i="15"/>
  <c r="BL64" i="14"/>
  <c r="AF20" i="15"/>
  <c r="T22" i="15"/>
  <c r="BD30" i="15"/>
  <c r="R64" i="14"/>
  <c r="V64" i="14" s="1"/>
  <c r="AN13" i="15"/>
  <c r="R13" i="15" s="1"/>
  <c r="V13" i="15" s="1"/>
  <c r="AC18" i="15"/>
  <c r="AC22" i="15"/>
  <c r="R33" i="15"/>
  <c r="T46" i="15"/>
  <c r="U66" i="15"/>
  <c r="AF22" i="15"/>
  <c r="R53" i="15"/>
  <c r="V53" i="15" s="1"/>
  <c r="AX53" i="15"/>
  <c r="R22" i="15"/>
  <c r="AX22" i="15"/>
  <c r="BL22" i="15" s="1"/>
  <c r="T12" i="15"/>
  <c r="AF12" i="15"/>
  <c r="BD12" i="15"/>
  <c r="AC12" i="15"/>
  <c r="K12" i="15"/>
  <c r="P12" i="15" s="1"/>
  <c r="AN12" i="15"/>
  <c r="AN14" i="15"/>
  <c r="T14" i="15"/>
  <c r="K14" i="15"/>
  <c r="P14" i="15" s="1"/>
  <c r="AF14" i="15"/>
  <c r="BD14" i="15"/>
  <c r="AC14" i="15"/>
  <c r="R42" i="15"/>
  <c r="AX42" i="15"/>
  <c r="T24" i="15"/>
  <c r="AF24" i="15"/>
  <c r="BD24" i="15"/>
  <c r="AC24" i="15"/>
  <c r="K24" i="15"/>
  <c r="P24" i="15" s="1"/>
  <c r="AN24" i="15"/>
  <c r="R38" i="15"/>
  <c r="AX38" i="15"/>
  <c r="K16" i="15"/>
  <c r="P16" i="15" s="1"/>
  <c r="AN16" i="15"/>
  <c r="T16" i="15"/>
  <c r="AF16" i="15"/>
  <c r="BD16" i="15"/>
  <c r="AC16" i="15"/>
  <c r="AN15" i="15"/>
  <c r="K15" i="15"/>
  <c r="T15" i="15"/>
  <c r="AF15" i="15"/>
  <c r="BD15" i="15"/>
  <c r="AC15" i="15"/>
  <c r="R56" i="15"/>
  <c r="V56" i="15" s="1"/>
  <c r="AX56" i="15"/>
  <c r="AX17" i="15"/>
  <c r="R17" i="15"/>
  <c r="V17" i="15" s="1"/>
  <c r="AF23" i="15"/>
  <c r="BD23" i="15"/>
  <c r="AC23" i="15"/>
  <c r="AN23" i="15"/>
  <c r="K23" i="15"/>
  <c r="T23" i="15"/>
  <c r="R39" i="15"/>
  <c r="AX39" i="15"/>
  <c r="J11" i="15"/>
  <c r="AM66" i="15"/>
  <c r="AC17" i="15"/>
  <c r="BD17" i="15"/>
  <c r="AF18" i="15"/>
  <c r="AF19" i="15"/>
  <c r="T20" i="15"/>
  <c r="K25" i="15"/>
  <c r="AN25" i="15"/>
  <c r="K26" i="15"/>
  <c r="P26" i="15" s="1"/>
  <c r="AC27" i="15"/>
  <c r="AF37" i="15"/>
  <c r="BD37" i="15"/>
  <c r="AC37" i="15"/>
  <c r="AN37" i="15"/>
  <c r="K37" i="15"/>
  <c r="AN47" i="15"/>
  <c r="K47" i="15"/>
  <c r="AF47" i="15"/>
  <c r="R52" i="15"/>
  <c r="AX52" i="15"/>
  <c r="T55" i="15"/>
  <c r="AF55" i="15"/>
  <c r="BD55" i="15"/>
  <c r="AC55" i="15"/>
  <c r="AN55" i="15"/>
  <c r="K55" i="15"/>
  <c r="AN58" i="15"/>
  <c r="T58" i="15"/>
  <c r="AF58" i="15"/>
  <c r="AN26" i="15"/>
  <c r="AF51" i="15"/>
  <c r="BD51" i="15"/>
  <c r="AC51" i="15"/>
  <c r="AN51" i="15"/>
  <c r="K51" i="15"/>
  <c r="AF17" i="15"/>
  <c r="T18" i="15"/>
  <c r="AN31" i="15"/>
  <c r="K31" i="15"/>
  <c r="T31" i="15"/>
  <c r="AF31" i="15"/>
  <c r="K34" i="15"/>
  <c r="P34" i="15" s="1"/>
  <c r="AN34" i="15"/>
  <c r="AF34" i="15"/>
  <c r="T41" i="15"/>
  <c r="AF41" i="15"/>
  <c r="BD41" i="15"/>
  <c r="AC41" i="15"/>
  <c r="AN41" i="15"/>
  <c r="K41" i="15"/>
  <c r="BD47" i="15"/>
  <c r="T51" i="15"/>
  <c r="K58" i="15"/>
  <c r="P58" i="15" s="1"/>
  <c r="R64" i="15"/>
  <c r="V64" i="15" s="1"/>
  <c r="AI64" i="15" s="1"/>
  <c r="W64" i="15" s="1"/>
  <c r="AX64" i="15"/>
  <c r="BL64" i="15" s="1"/>
  <c r="AC13" i="15"/>
  <c r="T17" i="15"/>
  <c r="AC26" i="15"/>
  <c r="BD26" i="15"/>
  <c r="AF28" i="15"/>
  <c r="K28" i="15"/>
  <c r="P28" i="15" s="1"/>
  <c r="AC28" i="15"/>
  <c r="T29" i="15"/>
  <c r="AF29" i="15"/>
  <c r="BD29" i="15"/>
  <c r="AC29" i="15"/>
  <c r="AN29" i="15"/>
  <c r="T37" i="15"/>
  <c r="BL42" i="15"/>
  <c r="K44" i="15"/>
  <c r="P44" i="15" s="1"/>
  <c r="AN44" i="15"/>
  <c r="T44" i="15"/>
  <c r="BD44" i="15"/>
  <c r="AC44" i="15"/>
  <c r="T52" i="15"/>
  <c r="AF52" i="15"/>
  <c r="BD52" i="15"/>
  <c r="BL52" i="15" s="1"/>
  <c r="AC52" i="15"/>
  <c r="K52" i="15"/>
  <c r="P52" i="15" s="1"/>
  <c r="BD58" i="15"/>
  <c r="BD61" i="15"/>
  <c r="AC61" i="15"/>
  <c r="K61" i="15"/>
  <c r="P61" i="15" s="1"/>
  <c r="AN61" i="15"/>
  <c r="T61" i="15"/>
  <c r="AF62" i="15"/>
  <c r="BD62" i="15"/>
  <c r="AC62" i="15"/>
  <c r="K62" i="15"/>
  <c r="P62" i="15" s="1"/>
  <c r="AN62" i="15"/>
  <c r="BC66" i="15"/>
  <c r="AN20" i="15"/>
  <c r="AC25" i="15"/>
  <c r="BD25" i="15"/>
  <c r="AF26" i="15"/>
  <c r="T38" i="15"/>
  <c r="AF38" i="15"/>
  <c r="BD38" i="15"/>
  <c r="AC38" i="15"/>
  <c r="K38" i="15"/>
  <c r="P38" i="15" s="1"/>
  <c r="AN45" i="15"/>
  <c r="K45" i="15"/>
  <c r="T45" i="15"/>
  <c r="BD45" i="15"/>
  <c r="AC45" i="15"/>
  <c r="T53" i="15"/>
  <c r="AF53" i="15"/>
  <c r="BD53" i="15"/>
  <c r="AC53" i="15"/>
  <c r="T56" i="15"/>
  <c r="AF56" i="15"/>
  <c r="BD56" i="15"/>
  <c r="AC56" i="15"/>
  <c r="K56" i="15"/>
  <c r="P56" i="15" s="1"/>
  <c r="AN18" i="15"/>
  <c r="AF25" i="15"/>
  <c r="T39" i="15"/>
  <c r="AF39" i="15"/>
  <c r="BD39" i="15"/>
  <c r="AC39" i="15"/>
  <c r="T42" i="15"/>
  <c r="AF42" i="15"/>
  <c r="BD42" i="15"/>
  <c r="AC42" i="15"/>
  <c r="K42" i="15"/>
  <c r="P42" i="15" s="1"/>
  <c r="K46" i="15"/>
  <c r="P46" i="15" s="1"/>
  <c r="AN46" i="15"/>
  <c r="AF46" i="15"/>
  <c r="BD48" i="15"/>
  <c r="AC48" i="15"/>
  <c r="K48" i="15"/>
  <c r="P48" i="15" s="1"/>
  <c r="AN48" i="15"/>
  <c r="T48" i="15"/>
  <c r="BD49" i="15"/>
  <c r="AC49" i="15"/>
  <c r="AN49" i="15"/>
  <c r="K49" i="15"/>
  <c r="T49" i="15"/>
  <c r="AF50" i="15"/>
  <c r="BD50" i="15"/>
  <c r="AC50" i="15"/>
  <c r="K50" i="15"/>
  <c r="P50" i="15" s="1"/>
  <c r="AN50" i="15"/>
  <c r="L53" i="15"/>
  <c r="P53" i="15" s="1"/>
  <c r="AX59" i="15"/>
  <c r="R59" i="15"/>
  <c r="V59" i="15" s="1"/>
  <c r="BK66" i="15"/>
  <c r="K17" i="15"/>
  <c r="L19" i="15"/>
  <c r="P19" i="15" s="1"/>
  <c r="AN30" i="15"/>
  <c r="T30" i="15"/>
  <c r="AF30" i="15"/>
  <c r="K32" i="15"/>
  <c r="P32" i="15" s="1"/>
  <c r="AN32" i="15"/>
  <c r="T32" i="15"/>
  <c r="BD32" i="15"/>
  <c r="AC32" i="15"/>
  <c r="AF36" i="15"/>
  <c r="BD36" i="15"/>
  <c r="AC36" i="15"/>
  <c r="K36" i="15"/>
  <c r="P36" i="15" s="1"/>
  <c r="AN36" i="15"/>
  <c r="K39" i="15"/>
  <c r="BD46" i="15"/>
  <c r="T54" i="15"/>
  <c r="AF54" i="15"/>
  <c r="BD54" i="15"/>
  <c r="AC54" i="15"/>
  <c r="AN54" i="15"/>
  <c r="T57" i="15"/>
  <c r="AF57" i="15"/>
  <c r="BD57" i="15"/>
  <c r="AC57" i="15"/>
  <c r="AN57" i="15"/>
  <c r="AF63" i="15"/>
  <c r="BD63" i="15"/>
  <c r="AC63" i="15"/>
  <c r="AN63" i="15"/>
  <c r="K63" i="15"/>
  <c r="S66" i="15"/>
  <c r="AC20" i="15"/>
  <c r="AN27" i="15"/>
  <c r="K27" i="15"/>
  <c r="BD27" i="15"/>
  <c r="K30" i="15"/>
  <c r="P30" i="15" s="1"/>
  <c r="T40" i="15"/>
  <c r="AF40" i="15"/>
  <c r="BD40" i="15"/>
  <c r="AC40" i="15"/>
  <c r="AN40" i="15"/>
  <c r="AN43" i="15"/>
  <c r="T43" i="15"/>
  <c r="AF43" i="15"/>
  <c r="T50" i="15"/>
  <c r="K54" i="15"/>
  <c r="P54" i="15" s="1"/>
  <c r="K57" i="15"/>
  <c r="K60" i="15"/>
  <c r="P60" i="15" s="1"/>
  <c r="AN60" i="15"/>
  <c r="AF60" i="15"/>
  <c r="AF33" i="15"/>
  <c r="BD33" i="15"/>
  <c r="BL33" i="15" s="1"/>
  <c r="T35" i="15"/>
  <c r="AC59" i="15"/>
  <c r="BD59" i="15"/>
  <c r="K35" i="15"/>
  <c r="AN35" i="15"/>
  <c r="K33" i="15"/>
  <c r="K59" i="15"/>
  <c r="AC35" i="15"/>
  <c r="BD62" i="14"/>
  <c r="AF62" i="14"/>
  <c r="K16" i="14"/>
  <c r="P16" i="14" s="1"/>
  <c r="AF16" i="14"/>
  <c r="BD20" i="14"/>
  <c r="AF20" i="14"/>
  <c r="T24" i="14"/>
  <c r="V24" i="14" s="1"/>
  <c r="AN24" i="14"/>
  <c r="R24" i="14" s="1"/>
  <c r="AN19" i="14"/>
  <c r="AX19" i="14" s="1"/>
  <c r="T19" i="14"/>
  <c r="BD19" i="14"/>
  <c r="AC19" i="14"/>
  <c r="AF23" i="14"/>
  <c r="T23" i="14"/>
  <c r="T31" i="14"/>
  <c r="U66" i="14"/>
  <c r="BD30" i="14"/>
  <c r="AC59" i="14"/>
  <c r="K53" i="14"/>
  <c r="L53" i="14" s="1"/>
  <c r="P53" i="14" s="1"/>
  <c r="T30" i="14"/>
  <c r="T61" i="14"/>
  <c r="AF34" i="14"/>
  <c r="T26" i="14"/>
  <c r="AF26" i="14"/>
  <c r="BD26" i="14"/>
  <c r="AC26" i="14"/>
  <c r="K26" i="14"/>
  <c r="P26" i="14" s="1"/>
  <c r="AN26" i="14"/>
  <c r="T25" i="14"/>
  <c r="AN25" i="14"/>
  <c r="AF25" i="14"/>
  <c r="K25" i="14"/>
  <c r="BD25" i="14"/>
  <c r="AC25" i="14"/>
  <c r="J66" i="14"/>
  <c r="T11" i="14"/>
  <c r="AF11" i="14"/>
  <c r="BD11" i="14"/>
  <c r="AC11" i="14"/>
  <c r="AN11" i="14"/>
  <c r="K11" i="14"/>
  <c r="T12" i="14"/>
  <c r="AF12" i="14"/>
  <c r="BD12" i="14"/>
  <c r="AC12" i="14"/>
  <c r="K12" i="14"/>
  <c r="P12" i="14" s="1"/>
  <c r="T13" i="14"/>
  <c r="AF13" i="14"/>
  <c r="BD13" i="14"/>
  <c r="AC13" i="14"/>
  <c r="AN13" i="14"/>
  <c r="AN14" i="14"/>
  <c r="BD14" i="14"/>
  <c r="T14" i="14"/>
  <c r="AF14" i="14"/>
  <c r="AC14" i="14"/>
  <c r="K14" i="14"/>
  <c r="P14" i="14" s="1"/>
  <c r="AN17" i="14"/>
  <c r="K17" i="14"/>
  <c r="AF17" i="14"/>
  <c r="T17" i="14"/>
  <c r="BD17" i="14"/>
  <c r="AC17" i="14"/>
  <c r="K13" i="14"/>
  <c r="AM66" i="14"/>
  <c r="AF22" i="14"/>
  <c r="BD22" i="14"/>
  <c r="AC22" i="14"/>
  <c r="K22" i="14"/>
  <c r="P22" i="14" s="1"/>
  <c r="AN22" i="14"/>
  <c r="T22" i="14"/>
  <c r="AN12" i="14"/>
  <c r="R19" i="14"/>
  <c r="V19" i="14" s="1"/>
  <c r="R42" i="14"/>
  <c r="AX42" i="14"/>
  <c r="BL42" i="14" s="1"/>
  <c r="K18" i="14"/>
  <c r="P18" i="14" s="1"/>
  <c r="T18" i="14"/>
  <c r="AN18" i="14"/>
  <c r="AF18" i="14"/>
  <c r="BD18" i="14"/>
  <c r="AC18" i="14"/>
  <c r="BD21" i="14"/>
  <c r="AC21" i="14"/>
  <c r="AN21" i="14"/>
  <c r="K21" i="14"/>
  <c r="T21" i="14"/>
  <c r="AF21" i="14"/>
  <c r="R15" i="14"/>
  <c r="AX15" i="14"/>
  <c r="BL15" i="14" s="1"/>
  <c r="L39" i="14"/>
  <c r="P39" i="14" s="1"/>
  <c r="AN28" i="14"/>
  <c r="K44" i="14"/>
  <c r="P44" i="14" s="1"/>
  <c r="AN44" i="14"/>
  <c r="T44" i="14"/>
  <c r="BD44" i="14"/>
  <c r="AC44" i="14"/>
  <c r="T52" i="14"/>
  <c r="AF52" i="14"/>
  <c r="BD52" i="14"/>
  <c r="AC52" i="14"/>
  <c r="K52" i="14"/>
  <c r="P52" i="14" s="1"/>
  <c r="R53" i="14"/>
  <c r="V53" i="14" s="1"/>
  <c r="AX53" i="14"/>
  <c r="R56" i="14"/>
  <c r="V56" i="14" s="1"/>
  <c r="AX56" i="14"/>
  <c r="AC16" i="14"/>
  <c r="BD16" i="14"/>
  <c r="AF19" i="14"/>
  <c r="T20" i="14"/>
  <c r="K27" i="14"/>
  <c r="AN27" i="14"/>
  <c r="K28" i="14"/>
  <c r="P28" i="14" s="1"/>
  <c r="T38" i="14"/>
  <c r="AF38" i="14"/>
  <c r="BD38" i="14"/>
  <c r="AC38" i="14"/>
  <c r="K38" i="14"/>
  <c r="P38" i="14" s="1"/>
  <c r="AN39" i="14"/>
  <c r="AN45" i="14"/>
  <c r="K45" i="14"/>
  <c r="T45" i="14"/>
  <c r="BD45" i="14"/>
  <c r="AC45" i="14"/>
  <c r="T47" i="14"/>
  <c r="T53" i="14"/>
  <c r="AF53" i="14"/>
  <c r="BD53" i="14"/>
  <c r="AC53" i="14"/>
  <c r="T56" i="14"/>
  <c r="AF56" i="14"/>
  <c r="BD56" i="14"/>
  <c r="AC56" i="14"/>
  <c r="K56" i="14"/>
  <c r="P56" i="14" s="1"/>
  <c r="BC66" i="14"/>
  <c r="AF15" i="14"/>
  <c r="T16" i="14"/>
  <c r="K23" i="14"/>
  <c r="AN23" i="14"/>
  <c r="K24" i="14"/>
  <c r="P24" i="14" s="1"/>
  <c r="AC28" i="14"/>
  <c r="AN31" i="14"/>
  <c r="K31" i="14"/>
  <c r="AF31" i="14"/>
  <c r="BD35" i="14"/>
  <c r="AC35" i="14"/>
  <c r="AN35" i="14"/>
  <c r="K35" i="14"/>
  <c r="T35" i="14"/>
  <c r="AF36" i="14"/>
  <c r="BD36" i="14"/>
  <c r="AC36" i="14"/>
  <c r="K36" i="14"/>
  <c r="P36" i="14" s="1"/>
  <c r="AN36" i="14"/>
  <c r="BD46" i="14"/>
  <c r="T54" i="14"/>
  <c r="AF54" i="14"/>
  <c r="BD54" i="14"/>
  <c r="AC54" i="14"/>
  <c r="AN54" i="14"/>
  <c r="T57" i="14"/>
  <c r="AF57" i="14"/>
  <c r="BD57" i="14"/>
  <c r="AC57" i="14"/>
  <c r="AN57" i="14"/>
  <c r="BD49" i="14"/>
  <c r="AC49" i="14"/>
  <c r="AN49" i="14"/>
  <c r="K49" i="14"/>
  <c r="T49" i="14"/>
  <c r="T15" i="14"/>
  <c r="AN20" i="14"/>
  <c r="AC27" i="14"/>
  <c r="BD27" i="14"/>
  <c r="AF28" i="14"/>
  <c r="AN29" i="14"/>
  <c r="T29" i="14"/>
  <c r="BD29" i="14"/>
  <c r="AC29" i="14"/>
  <c r="T40" i="14"/>
  <c r="AF40" i="14"/>
  <c r="BD40" i="14"/>
  <c r="AC40" i="14"/>
  <c r="AN40" i="14"/>
  <c r="AN43" i="14"/>
  <c r="T43" i="14"/>
  <c r="AF43" i="14"/>
  <c r="BD63" i="14"/>
  <c r="AC63" i="14"/>
  <c r="AN63" i="14"/>
  <c r="K63" i="14"/>
  <c r="T63" i="14"/>
  <c r="AI64" i="14"/>
  <c r="W64" i="14" s="1"/>
  <c r="AH64" i="14"/>
  <c r="S66" i="14"/>
  <c r="BK66" i="14"/>
  <c r="K19" i="14"/>
  <c r="K20" i="14"/>
  <c r="P20" i="14" s="1"/>
  <c r="AC24" i="14"/>
  <c r="BD24" i="14"/>
  <c r="AF27" i="14"/>
  <c r="T28" i="14"/>
  <c r="K29" i="14"/>
  <c r="T36" i="14"/>
  <c r="K40" i="14"/>
  <c r="P40" i="14" s="1"/>
  <c r="K43" i="14"/>
  <c r="P43" i="14" s="1"/>
  <c r="AF44" i="14"/>
  <c r="AF49" i="14"/>
  <c r="AF51" i="14"/>
  <c r="BD51" i="14"/>
  <c r="AC51" i="14"/>
  <c r="AN51" i="14"/>
  <c r="K51" i="14"/>
  <c r="P57" i="14"/>
  <c r="K46" i="14"/>
  <c r="P46" i="14" s="1"/>
  <c r="AN46" i="14"/>
  <c r="AF46" i="14"/>
  <c r="BD48" i="14"/>
  <c r="AC48" i="14"/>
  <c r="K48" i="14"/>
  <c r="P48" i="14" s="1"/>
  <c r="AN48" i="14"/>
  <c r="T48" i="14"/>
  <c r="AN59" i="14"/>
  <c r="K59" i="14"/>
  <c r="T59" i="14"/>
  <c r="AF59" i="14"/>
  <c r="AN16" i="14"/>
  <c r="AC23" i="14"/>
  <c r="BD23" i="14"/>
  <c r="AF24" i="14"/>
  <c r="AF37" i="14"/>
  <c r="BD37" i="14"/>
  <c r="AC37" i="14"/>
  <c r="AN37" i="14"/>
  <c r="K37" i="14"/>
  <c r="AN47" i="14"/>
  <c r="K47" i="14"/>
  <c r="AF47" i="14"/>
  <c r="AN52" i="14"/>
  <c r="T55" i="14"/>
  <c r="AF55" i="14"/>
  <c r="BD55" i="14"/>
  <c r="AC55" i="14"/>
  <c r="AN55" i="14"/>
  <c r="K55" i="14"/>
  <c r="AN58" i="14"/>
  <c r="T58" i="14"/>
  <c r="AF58" i="14"/>
  <c r="K60" i="14"/>
  <c r="P60" i="14" s="1"/>
  <c r="AN60" i="14"/>
  <c r="T60" i="14"/>
  <c r="BD60" i="14"/>
  <c r="AC60" i="14"/>
  <c r="T39" i="14"/>
  <c r="AF39" i="14"/>
  <c r="BD39" i="14"/>
  <c r="AC39" i="14"/>
  <c r="T42" i="14"/>
  <c r="AF42" i="14"/>
  <c r="BD42" i="14"/>
  <c r="AC42" i="14"/>
  <c r="K42" i="14"/>
  <c r="P42" i="14" s="1"/>
  <c r="AF50" i="14"/>
  <c r="BD50" i="14"/>
  <c r="AC50" i="14"/>
  <c r="K50" i="14"/>
  <c r="P50" i="14" s="1"/>
  <c r="AN50" i="14"/>
  <c r="F66" i="14"/>
  <c r="K15" i="14"/>
  <c r="AC20" i="14"/>
  <c r="K30" i="14"/>
  <c r="P30" i="14" s="1"/>
  <c r="AN30" i="14"/>
  <c r="AF30" i="14"/>
  <c r="BD32" i="14"/>
  <c r="AC32" i="14"/>
  <c r="K32" i="14"/>
  <c r="P32" i="14" s="1"/>
  <c r="AN32" i="14"/>
  <c r="T32" i="14"/>
  <c r="AC33" i="14"/>
  <c r="AN33" i="14"/>
  <c r="K33" i="14"/>
  <c r="T33" i="14"/>
  <c r="BD33" i="14"/>
  <c r="AN38" i="14"/>
  <c r="T41" i="14"/>
  <c r="AF41" i="14"/>
  <c r="BD41" i="14"/>
  <c r="AC41" i="14"/>
  <c r="AN41" i="14"/>
  <c r="K41" i="14"/>
  <c r="AC46" i="14"/>
  <c r="BD47" i="14"/>
  <c r="T51" i="14"/>
  <c r="BL53" i="14"/>
  <c r="BL56" i="14"/>
  <c r="K58" i="14"/>
  <c r="P58" i="14" s="1"/>
  <c r="K61" i="14"/>
  <c r="P61" i="14" s="1"/>
  <c r="AN61" i="14"/>
  <c r="AF61" i="14"/>
  <c r="AF63" i="14"/>
  <c r="T34" i="14"/>
  <c r="T62" i="14"/>
  <c r="AN34" i="14"/>
  <c r="AN62" i="14"/>
  <c r="K34" i="14"/>
  <c r="P34" i="14" s="1"/>
  <c r="K62" i="14"/>
  <c r="P62" i="14" s="1"/>
  <c r="AC34" i="14"/>
  <c r="AC62" i="14"/>
  <c r="AC11" i="13"/>
  <c r="BI66" i="13"/>
  <c r="BH66" i="13"/>
  <c r="BG66" i="13"/>
  <c r="BF66" i="13"/>
  <c r="BE66" i="13"/>
  <c r="BD66" i="13"/>
  <c r="BA66" i="13"/>
  <c r="AZ66" i="13"/>
  <c r="AY66" i="13"/>
  <c r="AW66" i="13"/>
  <c r="AV66" i="13"/>
  <c r="AU66" i="13"/>
  <c r="AT66" i="13"/>
  <c r="AS66" i="13"/>
  <c r="AR66" i="13"/>
  <c r="AQ66" i="13"/>
  <c r="AO66" i="13"/>
  <c r="AG66" i="13"/>
  <c r="AE66" i="13"/>
  <c r="AD66" i="13"/>
  <c r="Z66" i="13"/>
  <c r="Y66" i="13"/>
  <c r="Q66" i="13"/>
  <c r="O66" i="13"/>
  <c r="N66" i="13"/>
  <c r="M66" i="13"/>
  <c r="I66" i="13"/>
  <c r="H66" i="13"/>
  <c r="E66" i="13"/>
  <c r="D66" i="13"/>
  <c r="BJ64" i="13"/>
  <c r="BC64" i="13"/>
  <c r="BB64" i="13"/>
  <c r="AN64" i="13"/>
  <c r="AX64" i="13" s="1"/>
  <c r="AM64" i="13"/>
  <c r="AF64" i="13"/>
  <c r="AC64" i="13"/>
  <c r="U64" i="13"/>
  <c r="T64" i="13"/>
  <c r="S64" i="13"/>
  <c r="K64" i="13"/>
  <c r="P64" i="13" s="1"/>
  <c r="BJ63" i="13"/>
  <c r="BB63" i="13"/>
  <c r="AM63" i="13"/>
  <c r="U63" i="13"/>
  <c r="S63" i="13"/>
  <c r="T63" i="13"/>
  <c r="BJ62" i="13"/>
  <c r="BB62" i="13"/>
  <c r="AM62" i="13"/>
  <c r="U62" i="13"/>
  <c r="S62" i="13"/>
  <c r="AN62" i="13"/>
  <c r="R62" i="13" s="1"/>
  <c r="BJ61" i="13"/>
  <c r="BB61" i="13"/>
  <c r="AM61" i="13"/>
  <c r="U61" i="13"/>
  <c r="S61" i="13"/>
  <c r="AF61" i="13"/>
  <c r="BJ60" i="13"/>
  <c r="BB60" i="13"/>
  <c r="AM60" i="13"/>
  <c r="U60" i="13"/>
  <c r="S60" i="13"/>
  <c r="K60" i="13"/>
  <c r="P60" i="13" s="1"/>
  <c r="BJ59" i="13"/>
  <c r="BB59" i="13"/>
  <c r="AM59" i="13"/>
  <c r="U59" i="13"/>
  <c r="S59" i="13"/>
  <c r="AN59" i="13"/>
  <c r="AX59" i="13" s="1"/>
  <c r="BJ58" i="13"/>
  <c r="BB58" i="13"/>
  <c r="AM58" i="13"/>
  <c r="U58" i="13"/>
  <c r="S58" i="13"/>
  <c r="K58" i="13"/>
  <c r="P58" i="13" s="1"/>
  <c r="BJ57" i="13"/>
  <c r="BB57" i="13"/>
  <c r="AM57" i="13"/>
  <c r="U57" i="13"/>
  <c r="S57" i="13"/>
  <c r="K57" i="13"/>
  <c r="T57" i="13"/>
  <c r="BJ56" i="13"/>
  <c r="BB56" i="13"/>
  <c r="AM56" i="13"/>
  <c r="U56" i="13"/>
  <c r="S56" i="13"/>
  <c r="BC56" i="13"/>
  <c r="BJ55" i="13"/>
  <c r="BB55" i="13"/>
  <c r="AM55" i="13"/>
  <c r="U55" i="13"/>
  <c r="S55" i="13"/>
  <c r="AN55" i="13"/>
  <c r="BJ54" i="13"/>
  <c r="BB54" i="13"/>
  <c r="AM54" i="13"/>
  <c r="U54" i="13"/>
  <c r="S54" i="13"/>
  <c r="BC54" i="13"/>
  <c r="BJ53" i="13"/>
  <c r="BB53" i="13"/>
  <c r="AM53" i="13"/>
  <c r="U53" i="13"/>
  <c r="S53" i="13"/>
  <c r="T53" i="13"/>
  <c r="BJ52" i="13"/>
  <c r="BB52" i="13"/>
  <c r="AM52" i="13"/>
  <c r="U52" i="13"/>
  <c r="S52" i="13"/>
  <c r="AN52" i="13"/>
  <c r="R52" i="13" s="1"/>
  <c r="BJ51" i="13"/>
  <c r="BB51" i="13"/>
  <c r="AM51" i="13"/>
  <c r="U51" i="13"/>
  <c r="S51" i="13"/>
  <c r="BJ50" i="13"/>
  <c r="BB50" i="13"/>
  <c r="AM50" i="13"/>
  <c r="U50" i="13"/>
  <c r="S50" i="13"/>
  <c r="T50" i="13"/>
  <c r="BJ49" i="13"/>
  <c r="BB49" i="13"/>
  <c r="AM49" i="13"/>
  <c r="U49" i="13"/>
  <c r="S49" i="13"/>
  <c r="BC49" i="13"/>
  <c r="BJ48" i="13"/>
  <c r="BB48" i="13"/>
  <c r="AM48" i="13"/>
  <c r="U48" i="13"/>
  <c r="S48" i="13"/>
  <c r="K48" i="13"/>
  <c r="P48" i="13" s="1"/>
  <c r="BJ47" i="13"/>
  <c r="BB47" i="13"/>
  <c r="AM47" i="13"/>
  <c r="U47" i="13"/>
  <c r="S47" i="13"/>
  <c r="AN47" i="13"/>
  <c r="R47" i="13" s="1"/>
  <c r="BJ46" i="13"/>
  <c r="BB46" i="13"/>
  <c r="AM46" i="13"/>
  <c r="U46" i="13"/>
  <c r="S46" i="13"/>
  <c r="AN46" i="13"/>
  <c r="BJ45" i="13"/>
  <c r="BB45" i="13"/>
  <c r="AM45" i="13"/>
  <c r="U45" i="13"/>
  <c r="S45" i="13"/>
  <c r="T45" i="13"/>
  <c r="BJ44" i="13"/>
  <c r="BB44" i="13"/>
  <c r="AM44" i="13"/>
  <c r="U44" i="13"/>
  <c r="S44" i="13"/>
  <c r="AF44" i="13"/>
  <c r="BJ43" i="13"/>
  <c r="BB43" i="13"/>
  <c r="AM43" i="13"/>
  <c r="U43" i="13"/>
  <c r="S43" i="13"/>
  <c r="K43" i="13"/>
  <c r="P43" i="13" s="1"/>
  <c r="BJ42" i="13"/>
  <c r="BB42" i="13"/>
  <c r="AM42" i="13"/>
  <c r="U42" i="13"/>
  <c r="S42" i="13"/>
  <c r="AN42" i="13"/>
  <c r="R42" i="13" s="1"/>
  <c r="BJ41" i="13"/>
  <c r="BB41" i="13"/>
  <c r="AM41" i="13"/>
  <c r="U41" i="13"/>
  <c r="S41" i="13"/>
  <c r="BJ40" i="13"/>
  <c r="BB40" i="13"/>
  <c r="AM40" i="13"/>
  <c r="U40" i="13"/>
  <c r="S40" i="13"/>
  <c r="T40" i="13"/>
  <c r="BJ39" i="13"/>
  <c r="BB39" i="13"/>
  <c r="AM39" i="13"/>
  <c r="U39" i="13"/>
  <c r="S39" i="13"/>
  <c r="BC39" i="13"/>
  <c r="BJ38" i="13"/>
  <c r="BB38" i="13"/>
  <c r="AM38" i="13"/>
  <c r="U38" i="13"/>
  <c r="S38" i="13"/>
  <c r="K38" i="13"/>
  <c r="P38" i="13" s="1"/>
  <c r="BJ37" i="13"/>
  <c r="BB37" i="13"/>
  <c r="AM37" i="13"/>
  <c r="U37" i="13"/>
  <c r="S37" i="13"/>
  <c r="AN37" i="13"/>
  <c r="R37" i="13" s="1"/>
  <c r="BJ36" i="13"/>
  <c r="BB36" i="13"/>
  <c r="AM36" i="13"/>
  <c r="U36" i="13"/>
  <c r="S36" i="13"/>
  <c r="AN36" i="13"/>
  <c r="BJ35" i="13"/>
  <c r="BB35" i="13"/>
  <c r="AM35" i="13"/>
  <c r="U35" i="13"/>
  <c r="S35" i="13"/>
  <c r="T35" i="13"/>
  <c r="BJ34" i="13"/>
  <c r="BB34" i="13"/>
  <c r="AM34" i="13"/>
  <c r="U34" i="13"/>
  <c r="S34" i="13"/>
  <c r="AF34" i="13"/>
  <c r="BJ33" i="13"/>
  <c r="BB33" i="13"/>
  <c r="AP33" i="13"/>
  <c r="AP66" i="13" s="1"/>
  <c r="AM33" i="13"/>
  <c r="U33" i="13"/>
  <c r="S33" i="13"/>
  <c r="AC33" i="13"/>
  <c r="BJ32" i="13"/>
  <c r="BB32" i="13"/>
  <c r="AM32" i="13"/>
  <c r="U32" i="13"/>
  <c r="S32" i="13"/>
  <c r="K32" i="13"/>
  <c r="P32" i="13" s="1"/>
  <c r="BJ31" i="13"/>
  <c r="BB31" i="13"/>
  <c r="AM31" i="13"/>
  <c r="U31" i="13"/>
  <c r="S31" i="13"/>
  <c r="AN31" i="13"/>
  <c r="R31" i="13" s="1"/>
  <c r="BJ30" i="13"/>
  <c r="BB30" i="13"/>
  <c r="AM30" i="13"/>
  <c r="U30" i="13"/>
  <c r="S30" i="13"/>
  <c r="AN30" i="13"/>
  <c r="BJ29" i="13"/>
  <c r="BB29" i="13"/>
  <c r="AM29" i="13"/>
  <c r="U29" i="13"/>
  <c r="S29" i="13"/>
  <c r="T29" i="13"/>
  <c r="BJ28" i="13"/>
  <c r="BB28" i="13"/>
  <c r="AM28" i="13"/>
  <c r="U28" i="13"/>
  <c r="S28" i="13"/>
  <c r="AF28" i="13"/>
  <c r="BJ27" i="13"/>
  <c r="BB27" i="13"/>
  <c r="AM27" i="13"/>
  <c r="U27" i="13"/>
  <c r="S27" i="13"/>
  <c r="AN27" i="13"/>
  <c r="AX27" i="13" s="1"/>
  <c r="BJ26" i="13"/>
  <c r="BB26" i="13"/>
  <c r="AM26" i="13"/>
  <c r="U26" i="13"/>
  <c r="S26" i="13"/>
  <c r="AN26" i="13"/>
  <c r="BJ25" i="13"/>
  <c r="BB25" i="13"/>
  <c r="AM25" i="13"/>
  <c r="U25" i="13"/>
  <c r="S25" i="13"/>
  <c r="T25" i="13"/>
  <c r="BJ24" i="13"/>
  <c r="BB24" i="13"/>
  <c r="AM24" i="13"/>
  <c r="U24" i="13"/>
  <c r="S24" i="13"/>
  <c r="T24" i="13"/>
  <c r="BJ23" i="13"/>
  <c r="BB23" i="13"/>
  <c r="AM23" i="13"/>
  <c r="U23" i="13"/>
  <c r="S23" i="13"/>
  <c r="AN23" i="13"/>
  <c r="BJ22" i="13"/>
  <c r="BB22" i="13"/>
  <c r="AM22" i="13"/>
  <c r="U22" i="13"/>
  <c r="S22" i="13"/>
  <c r="AN22" i="13"/>
  <c r="BJ21" i="13"/>
  <c r="BC21" i="13"/>
  <c r="BB21" i="13"/>
  <c r="AM21" i="13"/>
  <c r="U21" i="13"/>
  <c r="S21" i="13"/>
  <c r="AN21" i="13"/>
  <c r="BJ20" i="13"/>
  <c r="BB20" i="13"/>
  <c r="AM20" i="13"/>
  <c r="U20" i="13"/>
  <c r="S20" i="13"/>
  <c r="AF20" i="13"/>
  <c r="BJ19" i="13"/>
  <c r="BB19" i="13"/>
  <c r="AM19" i="13"/>
  <c r="U19" i="13"/>
  <c r="S19" i="13"/>
  <c r="AN19" i="13"/>
  <c r="BJ18" i="13"/>
  <c r="BB18" i="13"/>
  <c r="AM18" i="13"/>
  <c r="U18" i="13"/>
  <c r="S18" i="13"/>
  <c r="K18" i="13"/>
  <c r="P18" i="13" s="1"/>
  <c r="BJ17" i="13"/>
  <c r="BB17" i="13"/>
  <c r="AM17" i="13"/>
  <c r="U17" i="13"/>
  <c r="S17" i="13"/>
  <c r="K17" i="13"/>
  <c r="BJ16" i="13"/>
  <c r="BB16" i="13"/>
  <c r="AM16" i="13"/>
  <c r="AC16" i="13"/>
  <c r="U16" i="13"/>
  <c r="S16" i="13"/>
  <c r="AN16" i="13"/>
  <c r="BJ15" i="13"/>
  <c r="BB15" i="13"/>
  <c r="AM15" i="13"/>
  <c r="U15" i="13"/>
  <c r="S15" i="13"/>
  <c r="AF15" i="13"/>
  <c r="BJ14" i="13"/>
  <c r="BB14" i="13"/>
  <c r="AM14" i="13"/>
  <c r="U14" i="13"/>
  <c r="S14" i="13"/>
  <c r="BC14" i="13"/>
  <c r="BJ13" i="13"/>
  <c r="BB13" i="13"/>
  <c r="AM13" i="13"/>
  <c r="U13" i="13"/>
  <c r="S13" i="13"/>
  <c r="AN13" i="13"/>
  <c r="BJ12" i="13"/>
  <c r="BB12" i="13"/>
  <c r="AM12" i="13"/>
  <c r="U12" i="13"/>
  <c r="S12" i="13"/>
  <c r="AN12" i="13"/>
  <c r="BJ11" i="13"/>
  <c r="BB11" i="13"/>
  <c r="AM11" i="13"/>
  <c r="U11" i="13"/>
  <c r="S11" i="13"/>
  <c r="AB10" i="13"/>
  <c r="V47" i="17" l="1"/>
  <c r="BL47" i="17"/>
  <c r="R61" i="17"/>
  <c r="V61" i="17" s="1"/>
  <c r="AI61" i="17" s="1"/>
  <c r="W61" i="17" s="1"/>
  <c r="AX61" i="17"/>
  <c r="BL61" i="17" s="1"/>
  <c r="L29" i="17"/>
  <c r="P29" i="17" s="1"/>
  <c r="R55" i="17"/>
  <c r="V55" i="17" s="1"/>
  <c r="AI55" i="17" s="1"/>
  <c r="W55" i="17" s="1"/>
  <c r="AX55" i="17"/>
  <c r="BL55" i="17" s="1"/>
  <c r="R28" i="17"/>
  <c r="V28" i="17" s="1"/>
  <c r="AH28" i="17" s="1"/>
  <c r="AX28" i="17"/>
  <c r="BL28" i="17" s="1"/>
  <c r="AX36" i="17"/>
  <c r="BL36" i="17" s="1"/>
  <c r="R36" i="17"/>
  <c r="V36" i="17" s="1"/>
  <c r="V53" i="17"/>
  <c r="AX32" i="17"/>
  <c r="BL32" i="17" s="1"/>
  <c r="R32" i="17"/>
  <c r="V32" i="17" s="1"/>
  <c r="AX43" i="17"/>
  <c r="BL43" i="17" s="1"/>
  <c r="R43" i="17"/>
  <c r="V43" i="17" s="1"/>
  <c r="R34" i="17"/>
  <c r="V34" i="17" s="1"/>
  <c r="AX34" i="17"/>
  <c r="BL34" i="17" s="1"/>
  <c r="P27" i="17"/>
  <c r="L27" i="17"/>
  <c r="R42" i="17"/>
  <c r="V42" i="17" s="1"/>
  <c r="AI42" i="17" s="1"/>
  <c r="W42" i="17" s="1"/>
  <c r="AX42" i="17"/>
  <c r="BL42" i="17" s="1"/>
  <c r="R14" i="17"/>
  <c r="V14" i="17" s="1"/>
  <c r="AH14" i="17" s="1"/>
  <c r="AX14" i="17"/>
  <c r="BL14" i="17" s="1"/>
  <c r="BL54" i="17"/>
  <c r="R24" i="17"/>
  <c r="V24" i="17" s="1"/>
  <c r="AI24" i="17" s="1"/>
  <c r="W24" i="17" s="1"/>
  <c r="AX24" i="17"/>
  <c r="BL24" i="17" s="1"/>
  <c r="V38" i="17"/>
  <c r="R17" i="17"/>
  <c r="V17" i="17" s="1"/>
  <c r="AX17" i="17"/>
  <c r="BL17" i="17" s="1"/>
  <c r="R19" i="17"/>
  <c r="V19" i="17" s="1"/>
  <c r="AX19" i="17"/>
  <c r="BL19" i="17" s="1"/>
  <c r="AH62" i="17"/>
  <c r="AI62" i="17"/>
  <c r="W62" i="17" s="1"/>
  <c r="R63" i="17"/>
  <c r="V63" i="17" s="1"/>
  <c r="AX63" i="17"/>
  <c r="BL63" i="17" s="1"/>
  <c r="X64" i="17"/>
  <c r="AH20" i="17"/>
  <c r="L15" i="17"/>
  <c r="P15" i="17" s="1"/>
  <c r="L39" i="17"/>
  <c r="P39" i="17"/>
  <c r="R48" i="17"/>
  <c r="V48" i="17" s="1"/>
  <c r="AI48" i="17" s="1"/>
  <c r="W48" i="17" s="1"/>
  <c r="AX48" i="17"/>
  <c r="BL48" i="17" s="1"/>
  <c r="AX46" i="17"/>
  <c r="BL46" i="17" s="1"/>
  <c r="R46" i="17"/>
  <c r="V46" i="17" s="1"/>
  <c r="P33" i="17"/>
  <c r="L33" i="17"/>
  <c r="L25" i="17"/>
  <c r="P25" i="17"/>
  <c r="R29" i="17"/>
  <c r="V29" i="17" s="1"/>
  <c r="AX29" i="17"/>
  <c r="BL29" i="17" s="1"/>
  <c r="AH60" i="17"/>
  <c r="AH32" i="17"/>
  <c r="X32" i="17" s="1"/>
  <c r="AI32" i="17"/>
  <c r="W32" i="17" s="1"/>
  <c r="L23" i="17"/>
  <c r="P23" i="17" s="1"/>
  <c r="AH16" i="17"/>
  <c r="AI16" i="17"/>
  <c r="W16" i="17" s="1"/>
  <c r="L19" i="17"/>
  <c r="P19" i="17" s="1"/>
  <c r="AI46" i="17"/>
  <c r="W46" i="17" s="1"/>
  <c r="AH46" i="17"/>
  <c r="AX33" i="17"/>
  <c r="BL33" i="17" s="1"/>
  <c r="R33" i="17"/>
  <c r="V33" i="17" s="1"/>
  <c r="AH52" i="17"/>
  <c r="AI52" i="17"/>
  <c r="W52" i="17" s="1"/>
  <c r="R23" i="17"/>
  <c r="V23" i="17" s="1"/>
  <c r="AX23" i="17"/>
  <c r="BL23" i="17" s="1"/>
  <c r="BL27" i="17"/>
  <c r="L51" i="17"/>
  <c r="P51" i="17" s="1"/>
  <c r="P37" i="17"/>
  <c r="L37" i="17"/>
  <c r="AX26" i="17"/>
  <c r="BL26" i="17" s="1"/>
  <c r="R26" i="17"/>
  <c r="V26" i="17" s="1"/>
  <c r="AI26" i="17" s="1"/>
  <c r="W26" i="17" s="1"/>
  <c r="R18" i="17"/>
  <c r="V18" i="17" s="1"/>
  <c r="AH18" i="17" s="1"/>
  <c r="X18" i="17" s="1"/>
  <c r="AX18" i="17"/>
  <c r="BL18" i="17" s="1"/>
  <c r="BL21" i="17"/>
  <c r="L47" i="17"/>
  <c r="P47" i="17" s="1"/>
  <c r="R39" i="17"/>
  <c r="V39" i="17" s="1"/>
  <c r="AX39" i="17"/>
  <c r="BL39" i="17" s="1"/>
  <c r="AA64" i="17"/>
  <c r="AX60" i="17"/>
  <c r="BL60" i="17" s="1"/>
  <c r="R60" i="17"/>
  <c r="V60" i="17" s="1"/>
  <c r="AI60" i="17" s="1"/>
  <c r="W60" i="17" s="1"/>
  <c r="R16" i="17"/>
  <c r="V16" i="17" s="1"/>
  <c r="AX16" i="17"/>
  <c r="BL16" i="17" s="1"/>
  <c r="R56" i="17"/>
  <c r="V56" i="17" s="1"/>
  <c r="AX56" i="17"/>
  <c r="BL56" i="17" s="1"/>
  <c r="L49" i="17"/>
  <c r="P49" i="17" s="1"/>
  <c r="AI43" i="17"/>
  <c r="W43" i="17" s="1"/>
  <c r="AH43" i="17"/>
  <c r="J66" i="17"/>
  <c r="AN11" i="17"/>
  <c r="K11" i="17"/>
  <c r="BD11" i="17"/>
  <c r="BD66" i="17" s="1"/>
  <c r="T11" i="17"/>
  <c r="T66" i="17" s="1"/>
  <c r="AF11" i="17"/>
  <c r="AF66" i="17" s="1"/>
  <c r="AC11" i="17"/>
  <c r="AC66" i="17" s="1"/>
  <c r="AX58" i="17"/>
  <c r="BL58" i="17" s="1"/>
  <c r="R58" i="17"/>
  <c r="V58" i="17" s="1"/>
  <c r="L45" i="17"/>
  <c r="P45" i="17"/>
  <c r="AI35" i="17"/>
  <c r="W35" i="17" s="1"/>
  <c r="AH35" i="17"/>
  <c r="X35" i="17" s="1"/>
  <c r="P57" i="17"/>
  <c r="L57" i="17"/>
  <c r="X40" i="17"/>
  <c r="R50" i="17"/>
  <c r="V50" i="17" s="1"/>
  <c r="AI50" i="17" s="1"/>
  <c r="W50" i="17" s="1"/>
  <c r="AX50" i="17"/>
  <c r="BL50" i="17" s="1"/>
  <c r="AX12" i="17"/>
  <c r="BL12" i="17" s="1"/>
  <c r="R12" i="17"/>
  <c r="V12" i="17" s="1"/>
  <c r="AI12" i="17" s="1"/>
  <c r="W12" i="17" s="1"/>
  <c r="R51" i="17"/>
  <c r="V51" i="17" s="1"/>
  <c r="AX51" i="17"/>
  <c r="BL51" i="17" s="1"/>
  <c r="AX37" i="17"/>
  <c r="BL37" i="17" s="1"/>
  <c r="R37" i="17"/>
  <c r="V37" i="17" s="1"/>
  <c r="AH26" i="17"/>
  <c r="AI18" i="17"/>
  <c r="W18" i="17" s="1"/>
  <c r="V21" i="17"/>
  <c r="R22" i="17"/>
  <c r="V22" i="17" s="1"/>
  <c r="AX22" i="17"/>
  <c r="BL22" i="17" s="1"/>
  <c r="X54" i="17"/>
  <c r="AA54" i="17" s="1"/>
  <c r="R15" i="17"/>
  <c r="V15" i="17" s="1"/>
  <c r="AX15" i="17"/>
  <c r="BL15" i="17" s="1"/>
  <c r="AI58" i="17"/>
  <c r="W58" i="17" s="1"/>
  <c r="AH58" i="17"/>
  <c r="X58" i="17" s="1"/>
  <c r="P13" i="17"/>
  <c r="L13" i="17"/>
  <c r="AX44" i="17"/>
  <c r="BL44" i="17" s="1"/>
  <c r="R44" i="17"/>
  <c r="V44" i="17" s="1"/>
  <c r="AI59" i="17"/>
  <c r="W59" i="17" s="1"/>
  <c r="AH59" i="17"/>
  <c r="R49" i="17"/>
  <c r="V49" i="17" s="1"/>
  <c r="AX49" i="17"/>
  <c r="BL49" i="17" s="1"/>
  <c r="P53" i="17"/>
  <c r="L53" i="17"/>
  <c r="AI34" i="17"/>
  <c r="W34" i="17" s="1"/>
  <c r="AH34" i="17"/>
  <c r="X34" i="17" s="1"/>
  <c r="AX45" i="17"/>
  <c r="BL45" i="17" s="1"/>
  <c r="R45" i="17"/>
  <c r="V45" i="17" s="1"/>
  <c r="R57" i="17"/>
  <c r="V57" i="17" s="1"/>
  <c r="AX57" i="17"/>
  <c r="BL57" i="17" s="1"/>
  <c r="L31" i="17"/>
  <c r="P31" i="17" s="1"/>
  <c r="AA40" i="17"/>
  <c r="R41" i="17"/>
  <c r="V41" i="17" s="1"/>
  <c r="AI41" i="17" s="1"/>
  <c r="W41" i="17" s="1"/>
  <c r="AX41" i="17"/>
  <c r="BL41" i="17" s="1"/>
  <c r="R20" i="17"/>
  <c r="V20" i="17" s="1"/>
  <c r="AI20" i="17" s="1"/>
  <c r="W20" i="17" s="1"/>
  <c r="AX20" i="17"/>
  <c r="BL20" i="17" s="1"/>
  <c r="AH38" i="17"/>
  <c r="AI38" i="17"/>
  <c r="W38" i="17" s="1"/>
  <c r="L21" i="17"/>
  <c r="P21" i="17" s="1"/>
  <c r="AH42" i="17"/>
  <c r="AX31" i="17"/>
  <c r="BL31" i="17" s="1"/>
  <c r="R31" i="17"/>
  <c r="V31" i="17" s="1"/>
  <c r="AX30" i="17"/>
  <c r="BL30" i="17" s="1"/>
  <c r="R30" i="17"/>
  <c r="V30" i="17" s="1"/>
  <c r="AI30" i="17" s="1"/>
  <c r="W30" i="17" s="1"/>
  <c r="P17" i="17"/>
  <c r="L17" i="17"/>
  <c r="R62" i="17"/>
  <c r="V62" i="17" s="1"/>
  <c r="AX62" i="17"/>
  <c r="BL62" i="17" s="1"/>
  <c r="L63" i="17"/>
  <c r="P63" i="17" s="1"/>
  <c r="AH30" i="16"/>
  <c r="AI30" i="16"/>
  <c r="W30" i="16" s="1"/>
  <c r="AH25" i="16"/>
  <c r="AI25" i="16"/>
  <c r="W25" i="16" s="1"/>
  <c r="AI21" i="16"/>
  <c r="W21" i="16" s="1"/>
  <c r="AH21" i="16"/>
  <c r="R54" i="16"/>
  <c r="V54" i="16" s="1"/>
  <c r="AI54" i="16" s="1"/>
  <c r="W54" i="16" s="1"/>
  <c r="AX54" i="16"/>
  <c r="BL54" i="16" s="1"/>
  <c r="AX39" i="16"/>
  <c r="BL39" i="16" s="1"/>
  <c r="R39" i="16"/>
  <c r="V39" i="16" s="1"/>
  <c r="AH54" i="16"/>
  <c r="AI36" i="16"/>
  <c r="W36" i="16" s="1"/>
  <c r="L27" i="16"/>
  <c r="P27" i="16" s="1"/>
  <c r="R22" i="16"/>
  <c r="V22" i="16" s="1"/>
  <c r="AX22" i="16"/>
  <c r="BL22" i="16" s="1"/>
  <c r="R13" i="16"/>
  <c r="V13" i="16" s="1"/>
  <c r="AX13" i="16"/>
  <c r="BL13" i="16" s="1"/>
  <c r="L23" i="16"/>
  <c r="P23" i="16" s="1"/>
  <c r="R35" i="16"/>
  <c r="V35" i="16" s="1"/>
  <c r="AX35" i="16"/>
  <c r="BL35" i="16" s="1"/>
  <c r="R27" i="16"/>
  <c r="V27" i="16" s="1"/>
  <c r="AX27" i="16"/>
  <c r="BL27" i="16" s="1"/>
  <c r="AX47" i="16"/>
  <c r="BL47" i="16" s="1"/>
  <c r="R47" i="16"/>
  <c r="V47" i="16" s="1"/>
  <c r="BD66" i="16"/>
  <c r="L59" i="16"/>
  <c r="P59" i="16" s="1"/>
  <c r="AI56" i="16"/>
  <c r="W56" i="16" s="1"/>
  <c r="AH56" i="16"/>
  <c r="X56" i="16" s="1"/>
  <c r="L13" i="16"/>
  <c r="P13" i="16" s="1"/>
  <c r="R23" i="16"/>
  <c r="V23" i="16" s="1"/>
  <c r="AX23" i="16"/>
  <c r="BL23" i="16" s="1"/>
  <c r="AX16" i="16"/>
  <c r="BL16" i="16" s="1"/>
  <c r="R16" i="16"/>
  <c r="V16" i="16" s="1"/>
  <c r="AH16" i="16" s="1"/>
  <c r="X16" i="16" s="1"/>
  <c r="BL63" i="16"/>
  <c r="P35" i="16"/>
  <c r="L35" i="16"/>
  <c r="AX52" i="16"/>
  <c r="BL52" i="16" s="1"/>
  <c r="R52" i="16"/>
  <c r="V52" i="16" s="1"/>
  <c r="AC66" i="16"/>
  <c r="V46" i="16"/>
  <c r="AH46" i="16" s="1"/>
  <c r="X46" i="16" s="1"/>
  <c r="AX32" i="16"/>
  <c r="BL32" i="16" s="1"/>
  <c r="R32" i="16"/>
  <c r="V32" i="16" s="1"/>
  <c r="AI46" i="16"/>
  <c r="W46" i="16" s="1"/>
  <c r="AX59" i="16"/>
  <c r="BL59" i="16" s="1"/>
  <c r="R59" i="16"/>
  <c r="V59" i="16" s="1"/>
  <c r="R58" i="16"/>
  <c r="V58" i="16" s="1"/>
  <c r="AX58" i="16"/>
  <c r="BL58" i="16" s="1"/>
  <c r="R40" i="16"/>
  <c r="V40" i="16" s="1"/>
  <c r="AH40" i="16" s="1"/>
  <c r="X40" i="16" s="1"/>
  <c r="AX40" i="16"/>
  <c r="BL40" i="16" s="1"/>
  <c r="AX18" i="16"/>
  <c r="BL18" i="16" s="1"/>
  <c r="R18" i="16"/>
  <c r="V18" i="16" s="1"/>
  <c r="AX38" i="16"/>
  <c r="BL38" i="16" s="1"/>
  <c r="R38" i="16"/>
  <c r="V38" i="16" s="1"/>
  <c r="L31" i="16"/>
  <c r="P31" i="16" s="1"/>
  <c r="AI60" i="16"/>
  <c r="W60" i="16" s="1"/>
  <c r="AH60" i="16"/>
  <c r="AI32" i="16"/>
  <c r="W32" i="16" s="1"/>
  <c r="AH32" i="16"/>
  <c r="X32" i="16" s="1"/>
  <c r="AI29" i="16"/>
  <c r="W29" i="16" s="1"/>
  <c r="AH29" i="16"/>
  <c r="R12" i="16"/>
  <c r="V12" i="16" s="1"/>
  <c r="AI12" i="16" s="1"/>
  <c r="W12" i="16" s="1"/>
  <c r="AX12" i="16"/>
  <c r="BL12" i="16" s="1"/>
  <c r="AI40" i="16"/>
  <c r="W40" i="16" s="1"/>
  <c r="L45" i="16"/>
  <c r="P45" i="16"/>
  <c r="AI18" i="16"/>
  <c r="W18" i="16" s="1"/>
  <c r="AH18" i="16"/>
  <c r="X18" i="16" s="1"/>
  <c r="R26" i="16"/>
  <c r="V26" i="16" s="1"/>
  <c r="AX26" i="16"/>
  <c r="BL26" i="16" s="1"/>
  <c r="L17" i="16"/>
  <c r="P17" i="16" s="1"/>
  <c r="BL51" i="16"/>
  <c r="R62" i="16"/>
  <c r="V62" i="16" s="1"/>
  <c r="AI62" i="16" s="1"/>
  <c r="W62" i="16" s="1"/>
  <c r="AX62" i="16"/>
  <c r="BL62" i="16" s="1"/>
  <c r="R61" i="16"/>
  <c r="V61" i="16" s="1"/>
  <c r="AX61" i="16"/>
  <c r="BL61" i="16" s="1"/>
  <c r="AX44" i="16"/>
  <c r="BL44" i="16" s="1"/>
  <c r="R44" i="16"/>
  <c r="V44" i="16" s="1"/>
  <c r="AI44" i="16" s="1"/>
  <c r="W44" i="16" s="1"/>
  <c r="AI43" i="16"/>
  <c r="W43" i="16" s="1"/>
  <c r="R31" i="16"/>
  <c r="V31" i="16" s="1"/>
  <c r="AX31" i="16"/>
  <c r="BL31" i="16" s="1"/>
  <c r="R57" i="16"/>
  <c r="V57" i="16" s="1"/>
  <c r="AI57" i="16" s="1"/>
  <c r="W57" i="16" s="1"/>
  <c r="AX57" i="16"/>
  <c r="BL57" i="16" s="1"/>
  <c r="R14" i="16"/>
  <c r="V14" i="16" s="1"/>
  <c r="AI14" i="16" s="1"/>
  <c r="W14" i="16" s="1"/>
  <c r="AX14" i="16"/>
  <c r="BL14" i="16" s="1"/>
  <c r="AI28" i="16"/>
  <c r="W28" i="16" s="1"/>
  <c r="AH28" i="16"/>
  <c r="X28" i="16" s="1"/>
  <c r="AH12" i="16"/>
  <c r="R48" i="16"/>
  <c r="V48" i="16" s="1"/>
  <c r="AX48" i="16"/>
  <c r="BL48" i="16" s="1"/>
  <c r="AX45" i="16"/>
  <c r="BL45" i="16" s="1"/>
  <c r="R45" i="16"/>
  <c r="V45" i="16" s="1"/>
  <c r="R24" i="16"/>
  <c r="V24" i="16" s="1"/>
  <c r="AX24" i="16"/>
  <c r="BL24" i="16" s="1"/>
  <c r="L15" i="16"/>
  <c r="P15" i="16" s="1"/>
  <c r="AI26" i="16"/>
  <c r="W26" i="16" s="1"/>
  <c r="AH26" i="16"/>
  <c r="AH51" i="16"/>
  <c r="X51" i="16" s="1"/>
  <c r="AA51" i="16" s="1"/>
  <c r="AI16" i="16"/>
  <c r="W16" i="16" s="1"/>
  <c r="BL42" i="16"/>
  <c r="R17" i="16"/>
  <c r="V17" i="16" s="1"/>
  <c r="AX17" i="16"/>
  <c r="BL17" i="16" s="1"/>
  <c r="R50" i="16"/>
  <c r="V50" i="16" s="1"/>
  <c r="AI50" i="16" s="1"/>
  <c r="W50" i="16" s="1"/>
  <c r="AX50" i="16"/>
  <c r="BL50" i="16" s="1"/>
  <c r="AH44" i="16"/>
  <c r="AI34" i="16"/>
  <c r="W34" i="16" s="1"/>
  <c r="AH34" i="16"/>
  <c r="AX20" i="16"/>
  <c r="BL20" i="16" s="1"/>
  <c r="R20" i="16"/>
  <c r="V20" i="16" s="1"/>
  <c r="L53" i="16"/>
  <c r="P53" i="16" s="1"/>
  <c r="AN66" i="16"/>
  <c r="R11" i="16"/>
  <c r="AX11" i="16"/>
  <c r="AI33" i="16"/>
  <c r="W33" i="16" s="1"/>
  <c r="AH33" i="16"/>
  <c r="X33" i="16" s="1"/>
  <c r="L55" i="16"/>
  <c r="P55" i="16" s="1"/>
  <c r="L41" i="16"/>
  <c r="P41" i="16" s="1"/>
  <c r="AH24" i="16"/>
  <c r="AI24" i="16"/>
  <c r="W24" i="16" s="1"/>
  <c r="V19" i="16"/>
  <c r="R15" i="16"/>
  <c r="V15" i="16" s="1"/>
  <c r="AX15" i="16"/>
  <c r="BL15" i="16" s="1"/>
  <c r="V42" i="16"/>
  <c r="R49" i="16"/>
  <c r="V49" i="16" s="1"/>
  <c r="AX49" i="16"/>
  <c r="BL49" i="16" s="1"/>
  <c r="R36" i="16"/>
  <c r="V36" i="16" s="1"/>
  <c r="AH36" i="16" s="1"/>
  <c r="X36" i="16" s="1"/>
  <c r="AX36" i="16"/>
  <c r="BL36" i="16" s="1"/>
  <c r="L47" i="16"/>
  <c r="P47" i="16" s="1"/>
  <c r="L37" i="16"/>
  <c r="P37" i="16"/>
  <c r="BL29" i="16"/>
  <c r="AF66" i="16"/>
  <c r="L19" i="16"/>
  <c r="P19" i="16"/>
  <c r="AX53" i="16"/>
  <c r="BL53" i="16" s="1"/>
  <c r="R53" i="16"/>
  <c r="V53" i="16" s="1"/>
  <c r="R43" i="16"/>
  <c r="V43" i="16" s="1"/>
  <c r="AH43" i="16" s="1"/>
  <c r="X43" i="16" s="1"/>
  <c r="AX43" i="16"/>
  <c r="BL43" i="16" s="1"/>
  <c r="L11" i="16"/>
  <c r="P11" i="16" s="1"/>
  <c r="K66" i="16"/>
  <c r="R55" i="16"/>
  <c r="V55" i="16" s="1"/>
  <c r="AX55" i="16"/>
  <c r="BL55" i="16" s="1"/>
  <c r="R41" i="16"/>
  <c r="V41" i="16" s="1"/>
  <c r="AX41" i="16"/>
  <c r="BL41" i="16" s="1"/>
  <c r="L49" i="16"/>
  <c r="P49" i="16" s="1"/>
  <c r="R37" i="16"/>
  <c r="V37" i="16" s="1"/>
  <c r="AX37" i="16"/>
  <c r="BL37" i="16" s="1"/>
  <c r="L39" i="16"/>
  <c r="P39" i="16" s="1"/>
  <c r="X64" i="16"/>
  <c r="AA64" i="16" s="1"/>
  <c r="AI48" i="16"/>
  <c r="W48" i="16" s="1"/>
  <c r="AH48" i="16"/>
  <c r="X48" i="16" s="1"/>
  <c r="AA63" i="16"/>
  <c r="AI42" i="16"/>
  <c r="W42" i="16" s="1"/>
  <c r="AH42" i="16"/>
  <c r="X42" i="16" s="1"/>
  <c r="BL28" i="16"/>
  <c r="AH14" i="16"/>
  <c r="V33" i="15"/>
  <c r="AX13" i="15"/>
  <c r="BL13" i="15" s="1"/>
  <c r="P13" i="15"/>
  <c r="AI22" i="15"/>
  <c r="W22" i="15" s="1"/>
  <c r="V52" i="15"/>
  <c r="R64" i="13"/>
  <c r="AX28" i="15"/>
  <c r="BL28" i="15" s="1"/>
  <c r="R28" i="15"/>
  <c r="V28" i="15" s="1"/>
  <c r="R21" i="15"/>
  <c r="V21" i="15" s="1"/>
  <c r="AI21" i="15" s="1"/>
  <c r="W21" i="15" s="1"/>
  <c r="AX21" i="15"/>
  <c r="BL21" i="15" s="1"/>
  <c r="V38" i="15"/>
  <c r="AH38" i="15" s="1"/>
  <c r="V22" i="15"/>
  <c r="AH22" i="15" s="1"/>
  <c r="BL56" i="15"/>
  <c r="BL53" i="15"/>
  <c r="AX19" i="15"/>
  <c r="BL19" i="15" s="1"/>
  <c r="R19" i="15"/>
  <c r="V19" i="15" s="1"/>
  <c r="AI19" i="15" s="1"/>
  <c r="W19" i="15" s="1"/>
  <c r="X64" i="14"/>
  <c r="AA64" i="14" s="1"/>
  <c r="BL19" i="14"/>
  <c r="BL17" i="15"/>
  <c r="AA64" i="15"/>
  <c r="R63" i="15"/>
  <c r="V63" i="15" s="1"/>
  <c r="AX63" i="15"/>
  <c r="BL63" i="15" s="1"/>
  <c r="L33" i="15"/>
  <c r="P33" i="15" s="1"/>
  <c r="R24" i="15"/>
  <c r="V24" i="15" s="1"/>
  <c r="AH24" i="15" s="1"/>
  <c r="AX24" i="15"/>
  <c r="BL24" i="15" s="1"/>
  <c r="R51" i="15"/>
  <c r="V51" i="15" s="1"/>
  <c r="AX51" i="15"/>
  <c r="BL51" i="15" s="1"/>
  <c r="L17" i="15"/>
  <c r="P17" i="15" s="1"/>
  <c r="R54" i="15"/>
  <c r="V54" i="15" s="1"/>
  <c r="AI54" i="15" s="1"/>
  <c r="W54" i="15" s="1"/>
  <c r="AX54" i="15"/>
  <c r="BL54" i="15" s="1"/>
  <c r="R36" i="15"/>
  <c r="V36" i="15" s="1"/>
  <c r="AH36" i="15" s="1"/>
  <c r="AX36" i="15"/>
  <c r="BL36" i="15" s="1"/>
  <c r="R61" i="15"/>
  <c r="V61" i="15" s="1"/>
  <c r="AX61" i="15"/>
  <c r="BL61" i="15" s="1"/>
  <c r="L51" i="15"/>
  <c r="P51" i="15" s="1"/>
  <c r="L47" i="15"/>
  <c r="P47" i="15" s="1"/>
  <c r="R35" i="15"/>
  <c r="V35" i="15" s="1"/>
  <c r="AX35" i="15"/>
  <c r="BL35" i="15" s="1"/>
  <c r="AX43" i="15"/>
  <c r="BL43" i="15" s="1"/>
  <c r="R43" i="15"/>
  <c r="V43" i="15" s="1"/>
  <c r="R48" i="15"/>
  <c r="V48" i="15" s="1"/>
  <c r="AH48" i="15" s="1"/>
  <c r="AX48" i="15"/>
  <c r="BL48" i="15" s="1"/>
  <c r="V39" i="15"/>
  <c r="L35" i="15"/>
  <c r="P35" i="15" s="1"/>
  <c r="R40" i="15"/>
  <c r="V40" i="15" s="1"/>
  <c r="AX40" i="15"/>
  <c r="BL40" i="15" s="1"/>
  <c r="L27" i="15"/>
  <c r="P27" i="15" s="1"/>
  <c r="BL59" i="15"/>
  <c r="AI48" i="15"/>
  <c r="W48" i="15" s="1"/>
  <c r="R62" i="15"/>
  <c r="V62" i="15" s="1"/>
  <c r="AI62" i="15" s="1"/>
  <c r="W62" i="15" s="1"/>
  <c r="AX62" i="15"/>
  <c r="BL62" i="15" s="1"/>
  <c r="R29" i="15"/>
  <c r="V29" i="15" s="1"/>
  <c r="AX29" i="15"/>
  <c r="BL29" i="15" s="1"/>
  <c r="AH64" i="15"/>
  <c r="X64" i="15" s="1"/>
  <c r="AX16" i="15"/>
  <c r="BL16" i="15" s="1"/>
  <c r="R16" i="15"/>
  <c r="V16" i="15" s="1"/>
  <c r="AI16" i="15" s="1"/>
  <c r="W16" i="15" s="1"/>
  <c r="L59" i="15"/>
  <c r="P59" i="15" s="1"/>
  <c r="L39" i="15"/>
  <c r="P39" i="15" s="1"/>
  <c r="AH34" i="15"/>
  <c r="R55" i="15"/>
  <c r="V55" i="15" s="1"/>
  <c r="AX55" i="15"/>
  <c r="BL55" i="15" s="1"/>
  <c r="AH61" i="15"/>
  <c r="AI61" i="15"/>
  <c r="W61" i="15" s="1"/>
  <c r="R41" i="15"/>
  <c r="V41" i="15" s="1"/>
  <c r="AX41" i="15"/>
  <c r="BL41" i="15" s="1"/>
  <c r="AX47" i="15"/>
  <c r="BL47" i="15" s="1"/>
  <c r="R47" i="15"/>
  <c r="V47" i="15" s="1"/>
  <c r="L57" i="15"/>
  <c r="P57" i="15"/>
  <c r="AX27" i="15"/>
  <c r="BL27" i="15" s="1"/>
  <c r="R27" i="15"/>
  <c r="V27" i="15" s="1"/>
  <c r="R57" i="15"/>
  <c r="V57" i="15" s="1"/>
  <c r="AX57" i="15"/>
  <c r="BL57" i="15" s="1"/>
  <c r="L31" i="15"/>
  <c r="P31" i="15" s="1"/>
  <c r="L37" i="15"/>
  <c r="P37" i="15" s="1"/>
  <c r="R25" i="15"/>
  <c r="V25" i="15" s="1"/>
  <c r="AX25" i="15"/>
  <c r="BL25" i="15" s="1"/>
  <c r="L23" i="15"/>
  <c r="P23" i="15" s="1"/>
  <c r="AH16" i="15"/>
  <c r="V42" i="15"/>
  <c r="AI42" i="15" s="1"/>
  <c r="W42" i="15" s="1"/>
  <c r="R14" i="15"/>
  <c r="V14" i="15" s="1"/>
  <c r="AH14" i="15" s="1"/>
  <c r="AX14" i="15"/>
  <c r="BL14" i="15" s="1"/>
  <c r="X22" i="15"/>
  <c r="AI56" i="15"/>
  <c r="W56" i="15" s="1"/>
  <c r="AH56" i="15"/>
  <c r="R20" i="15"/>
  <c r="V20" i="15" s="1"/>
  <c r="AX20" i="15"/>
  <c r="BL20" i="15" s="1"/>
  <c r="AI28" i="15"/>
  <c r="W28" i="15" s="1"/>
  <c r="AH28" i="15"/>
  <c r="X28" i="15" s="1"/>
  <c r="L41" i="15"/>
  <c r="P41" i="15" s="1"/>
  <c r="R26" i="15"/>
  <c r="V26" i="15" s="1"/>
  <c r="AI26" i="15" s="1"/>
  <c r="W26" i="15" s="1"/>
  <c r="AX26" i="15"/>
  <c r="BL26" i="15" s="1"/>
  <c r="BL39" i="15"/>
  <c r="AX60" i="15"/>
  <c r="BL60" i="15" s="1"/>
  <c r="R60" i="15"/>
  <c r="V60" i="15" s="1"/>
  <c r="AH60" i="15" s="1"/>
  <c r="AX32" i="15"/>
  <c r="BL32" i="15" s="1"/>
  <c r="R32" i="15"/>
  <c r="V32" i="15" s="1"/>
  <c r="AI32" i="15" s="1"/>
  <c r="W32" i="15" s="1"/>
  <c r="P49" i="15"/>
  <c r="L49" i="15"/>
  <c r="R31" i="15"/>
  <c r="V31" i="15" s="1"/>
  <c r="AX31" i="15"/>
  <c r="BL31" i="15" s="1"/>
  <c r="R37" i="15"/>
  <c r="V37" i="15" s="1"/>
  <c r="AX37" i="15"/>
  <c r="BL37" i="15" s="1"/>
  <c r="L25" i="15"/>
  <c r="P25" i="15" s="1"/>
  <c r="R23" i="15"/>
  <c r="V23" i="15" s="1"/>
  <c r="AX23" i="15"/>
  <c r="BL23" i="15" s="1"/>
  <c r="L15" i="15"/>
  <c r="P15" i="15" s="1"/>
  <c r="BL38" i="15"/>
  <c r="R12" i="15"/>
  <c r="V12" i="15" s="1"/>
  <c r="AI12" i="15" s="1"/>
  <c r="W12" i="15" s="1"/>
  <c r="AX12" i="15"/>
  <c r="BL12" i="15" s="1"/>
  <c r="AX30" i="15"/>
  <c r="BL30" i="15" s="1"/>
  <c r="R30" i="15"/>
  <c r="V30" i="15" s="1"/>
  <c r="AI30" i="15" s="1"/>
  <c r="W30" i="15" s="1"/>
  <c r="AH53" i="15"/>
  <c r="AI53" i="15"/>
  <c r="W53" i="15" s="1"/>
  <c r="R49" i="15"/>
  <c r="V49" i="15" s="1"/>
  <c r="AX49" i="15"/>
  <c r="BL49" i="15" s="1"/>
  <c r="L45" i="15"/>
  <c r="P45" i="15" s="1"/>
  <c r="AH52" i="15"/>
  <c r="AI52" i="15"/>
  <c r="W52" i="15" s="1"/>
  <c r="AX44" i="15"/>
  <c r="BL44" i="15" s="1"/>
  <c r="R44" i="15"/>
  <c r="V44" i="15" s="1"/>
  <c r="AH44" i="15" s="1"/>
  <c r="J66" i="15"/>
  <c r="T11" i="15"/>
  <c r="T66" i="15" s="1"/>
  <c r="AF11" i="15"/>
  <c r="AF66" i="15" s="1"/>
  <c r="BD11" i="15"/>
  <c r="BD66" i="15" s="1"/>
  <c r="AC11" i="15"/>
  <c r="AC66" i="15" s="1"/>
  <c r="AN11" i="15"/>
  <c r="K11" i="15"/>
  <c r="AX15" i="15"/>
  <c r="BL15" i="15" s="1"/>
  <c r="R15" i="15"/>
  <c r="V15" i="15" s="1"/>
  <c r="L63" i="15"/>
  <c r="P63" i="15" s="1"/>
  <c r="R50" i="15"/>
  <c r="V50" i="15" s="1"/>
  <c r="AI50" i="15" s="1"/>
  <c r="W50" i="15" s="1"/>
  <c r="AX50" i="15"/>
  <c r="BL50" i="15" s="1"/>
  <c r="AX46" i="15"/>
  <c r="BL46" i="15" s="1"/>
  <c r="R46" i="15"/>
  <c r="V46" i="15" s="1"/>
  <c r="AH46" i="15" s="1"/>
  <c r="AX45" i="15"/>
  <c r="BL45" i="15" s="1"/>
  <c r="R45" i="15"/>
  <c r="V45" i="15" s="1"/>
  <c r="R58" i="15"/>
  <c r="V58" i="15" s="1"/>
  <c r="AI58" i="15" s="1"/>
  <c r="W58" i="15" s="1"/>
  <c r="AX58" i="15"/>
  <c r="BL58" i="15" s="1"/>
  <c r="AI13" i="15"/>
  <c r="W13" i="15" s="1"/>
  <c r="AH13" i="15"/>
  <c r="AA22" i="15"/>
  <c r="AX18" i="15"/>
  <c r="BL18" i="15" s="1"/>
  <c r="R18" i="15"/>
  <c r="V18" i="15" s="1"/>
  <c r="AI38" i="15"/>
  <c r="W38" i="15" s="1"/>
  <c r="AX34" i="15"/>
  <c r="BL34" i="15" s="1"/>
  <c r="R34" i="15"/>
  <c r="V34" i="15" s="1"/>
  <c r="AI34" i="15" s="1"/>
  <c r="W34" i="15" s="1"/>
  <c r="L55" i="15"/>
  <c r="P55" i="15" s="1"/>
  <c r="AX24" i="14"/>
  <c r="BL24" i="14" s="1"/>
  <c r="AH53" i="14"/>
  <c r="AI53" i="14"/>
  <c r="W53" i="14" s="1"/>
  <c r="R55" i="14"/>
  <c r="V55" i="14" s="1"/>
  <c r="AX55" i="14"/>
  <c r="BL55" i="14" s="1"/>
  <c r="AX47" i="14"/>
  <c r="BL47" i="14" s="1"/>
  <c r="R47" i="14"/>
  <c r="V47" i="14" s="1"/>
  <c r="R40" i="14"/>
  <c r="V40" i="14" s="1"/>
  <c r="AX40" i="14"/>
  <c r="BL40" i="14" s="1"/>
  <c r="L35" i="14"/>
  <c r="P35" i="14" s="1"/>
  <c r="L45" i="14"/>
  <c r="P45" i="14" s="1"/>
  <c r="L21" i="14"/>
  <c r="P21" i="14" s="1"/>
  <c r="AF66" i="14"/>
  <c r="R25" i="14"/>
  <c r="V25" i="14" s="1"/>
  <c r="AX25" i="14"/>
  <c r="BL25" i="14" s="1"/>
  <c r="R62" i="14"/>
  <c r="V62" i="14" s="1"/>
  <c r="AI62" i="14" s="1"/>
  <c r="W62" i="14" s="1"/>
  <c r="AX62" i="14"/>
  <c r="BL62" i="14" s="1"/>
  <c r="L41" i="14"/>
  <c r="P41" i="14" s="1"/>
  <c r="R50" i="14"/>
  <c r="V50" i="14" s="1"/>
  <c r="AI50" i="14" s="1"/>
  <c r="W50" i="14" s="1"/>
  <c r="AX50" i="14"/>
  <c r="BL50" i="14" s="1"/>
  <c r="L49" i="14"/>
  <c r="P49" i="14" s="1"/>
  <c r="R35" i="14"/>
  <c r="V35" i="14" s="1"/>
  <c r="AX35" i="14"/>
  <c r="BL35" i="14" s="1"/>
  <c r="AH24" i="14"/>
  <c r="AI24" i="14"/>
  <c r="W24" i="14" s="1"/>
  <c r="AX45" i="14"/>
  <c r="BL45" i="14" s="1"/>
  <c r="R45" i="14"/>
  <c r="V45" i="14" s="1"/>
  <c r="AX27" i="14"/>
  <c r="BL27" i="14" s="1"/>
  <c r="R27" i="14"/>
  <c r="V27" i="14" s="1"/>
  <c r="R21" i="14"/>
  <c r="V21" i="14" s="1"/>
  <c r="AX21" i="14"/>
  <c r="BL21" i="14" s="1"/>
  <c r="R14" i="14"/>
  <c r="V14" i="14" s="1"/>
  <c r="AH14" i="14" s="1"/>
  <c r="AX14" i="14"/>
  <c r="BL14" i="14" s="1"/>
  <c r="T66" i="14"/>
  <c r="R34" i="14"/>
  <c r="V34" i="14" s="1"/>
  <c r="AH34" i="14" s="1"/>
  <c r="AX34" i="14"/>
  <c r="BL34" i="14" s="1"/>
  <c r="L33" i="14"/>
  <c r="P33" i="14" s="1"/>
  <c r="R36" i="14"/>
  <c r="V36" i="14" s="1"/>
  <c r="AI36" i="14" s="1"/>
  <c r="W36" i="14" s="1"/>
  <c r="AX36" i="14"/>
  <c r="BL36" i="14" s="1"/>
  <c r="AI56" i="14"/>
  <c r="W56" i="14" s="1"/>
  <c r="AH56" i="14"/>
  <c r="X56" i="14" s="1"/>
  <c r="R39" i="14"/>
  <c r="V39" i="14" s="1"/>
  <c r="AH39" i="14" s="1"/>
  <c r="AX39" i="14"/>
  <c r="BL39" i="14" s="1"/>
  <c r="L37" i="14"/>
  <c r="P37" i="14" s="1"/>
  <c r="AH52" i="14"/>
  <c r="R37" i="14"/>
  <c r="V37" i="14" s="1"/>
  <c r="AX37" i="14"/>
  <c r="BL37" i="14" s="1"/>
  <c r="L51" i="14"/>
  <c r="P51" i="14" s="1"/>
  <c r="R54" i="14"/>
  <c r="V54" i="14" s="1"/>
  <c r="AX54" i="14"/>
  <c r="BL54" i="14" s="1"/>
  <c r="V15" i="14"/>
  <c r="AI14" i="14"/>
  <c r="W14" i="14" s="1"/>
  <c r="K66" i="14"/>
  <c r="L11" i="14"/>
  <c r="P11" i="14" s="1"/>
  <c r="R23" i="14"/>
  <c r="V23" i="14" s="1"/>
  <c r="AX23" i="14"/>
  <c r="BL23" i="14" s="1"/>
  <c r="L27" i="14"/>
  <c r="P27" i="14" s="1"/>
  <c r="AX30" i="14"/>
  <c r="BL30" i="14" s="1"/>
  <c r="R30" i="14"/>
  <c r="V30" i="14" s="1"/>
  <c r="AI30" i="14" s="1"/>
  <c r="W30" i="14" s="1"/>
  <c r="AX16" i="14"/>
  <c r="BL16" i="14" s="1"/>
  <c r="R16" i="14"/>
  <c r="V16" i="14" s="1"/>
  <c r="AX44" i="14"/>
  <c r="BL44" i="14" s="1"/>
  <c r="R44" i="14"/>
  <c r="V44" i="14" s="1"/>
  <c r="AI44" i="14" s="1"/>
  <c r="W44" i="14" s="1"/>
  <c r="R12" i="14"/>
  <c r="V12" i="14" s="1"/>
  <c r="AH12" i="14" s="1"/>
  <c r="X12" i="14" s="1"/>
  <c r="AX12" i="14"/>
  <c r="BL12" i="14" s="1"/>
  <c r="AX17" i="14"/>
  <c r="BL17" i="14" s="1"/>
  <c r="R17" i="14"/>
  <c r="V17" i="14" s="1"/>
  <c r="R52" i="14"/>
  <c r="V52" i="14" s="1"/>
  <c r="AI52" i="14" s="1"/>
  <c r="W52" i="14" s="1"/>
  <c r="AX52" i="14"/>
  <c r="BL52" i="14" s="1"/>
  <c r="R51" i="14"/>
  <c r="V51" i="14" s="1"/>
  <c r="AX51" i="14"/>
  <c r="BL51" i="14" s="1"/>
  <c r="AI40" i="14"/>
  <c r="W40" i="14" s="1"/>
  <c r="AH40" i="14"/>
  <c r="L19" i="14"/>
  <c r="P19" i="14" s="1"/>
  <c r="L63" i="14"/>
  <c r="P63" i="14" s="1"/>
  <c r="L31" i="14"/>
  <c r="P31" i="14" s="1"/>
  <c r="L13" i="14"/>
  <c r="P13" i="14" s="1"/>
  <c r="AX11" i="14"/>
  <c r="AN66" i="14"/>
  <c r="R11" i="14"/>
  <c r="R49" i="14"/>
  <c r="V49" i="14" s="1"/>
  <c r="AX49" i="14"/>
  <c r="BL49" i="14" s="1"/>
  <c r="L17" i="14"/>
  <c r="P17" i="14" s="1"/>
  <c r="R13" i="14"/>
  <c r="V13" i="14" s="1"/>
  <c r="AX13" i="14"/>
  <c r="BL13" i="14" s="1"/>
  <c r="R32" i="14"/>
  <c r="V32" i="14" s="1"/>
  <c r="AH32" i="14" s="1"/>
  <c r="AX32" i="14"/>
  <c r="BL32" i="14" s="1"/>
  <c r="AX58" i="14"/>
  <c r="BL58" i="14" s="1"/>
  <c r="R58" i="14"/>
  <c r="V58" i="14" s="1"/>
  <c r="AH58" i="14" s="1"/>
  <c r="L59" i="14"/>
  <c r="P59" i="14" s="1"/>
  <c r="R63" i="14"/>
  <c r="V63" i="14" s="1"/>
  <c r="AX63" i="14"/>
  <c r="BL63" i="14" s="1"/>
  <c r="R20" i="14"/>
  <c r="V20" i="14" s="1"/>
  <c r="AI20" i="14" s="1"/>
  <c r="W20" i="14" s="1"/>
  <c r="AX20" i="14"/>
  <c r="BL20" i="14" s="1"/>
  <c r="AX31" i="14"/>
  <c r="BL31" i="14" s="1"/>
  <c r="R31" i="14"/>
  <c r="V31" i="14" s="1"/>
  <c r="R22" i="14"/>
  <c r="V22" i="14" s="1"/>
  <c r="AH22" i="14" s="1"/>
  <c r="AX22" i="14"/>
  <c r="BL22" i="14" s="1"/>
  <c r="AC66" i="14"/>
  <c r="L25" i="14"/>
  <c r="P25" i="14" s="1"/>
  <c r="R41" i="14"/>
  <c r="V41" i="14" s="1"/>
  <c r="AX41" i="14"/>
  <c r="BL41" i="14" s="1"/>
  <c r="AX60" i="14"/>
  <c r="BL60" i="14" s="1"/>
  <c r="R60" i="14"/>
  <c r="V60" i="14" s="1"/>
  <c r="AI60" i="14" s="1"/>
  <c r="W60" i="14" s="1"/>
  <c r="R48" i="14"/>
  <c r="V48" i="14" s="1"/>
  <c r="AI48" i="14" s="1"/>
  <c r="W48" i="14" s="1"/>
  <c r="AX48" i="14"/>
  <c r="BL48" i="14" s="1"/>
  <c r="AX29" i="14"/>
  <c r="BL29" i="14" s="1"/>
  <c r="R29" i="14"/>
  <c r="V29" i="14" s="1"/>
  <c r="AX26" i="14"/>
  <c r="BL26" i="14" s="1"/>
  <c r="R26" i="14"/>
  <c r="V26" i="14" s="1"/>
  <c r="AI26" i="14" s="1"/>
  <c r="W26" i="14" s="1"/>
  <c r="R33" i="14"/>
  <c r="V33" i="14" s="1"/>
  <c r="AX33" i="14"/>
  <c r="BL33" i="14" s="1"/>
  <c r="L23" i="14"/>
  <c r="P23" i="14" s="1"/>
  <c r="V42" i="14"/>
  <c r="AI42" i="14" s="1"/>
  <c r="W42" i="14" s="1"/>
  <c r="AH62" i="14"/>
  <c r="AX61" i="14"/>
  <c r="BL61" i="14" s="1"/>
  <c r="R61" i="14"/>
  <c r="V61" i="14" s="1"/>
  <c r="AI61" i="14" s="1"/>
  <c r="W61" i="14" s="1"/>
  <c r="R38" i="14"/>
  <c r="V38" i="14" s="1"/>
  <c r="AH38" i="14" s="1"/>
  <c r="AX38" i="14"/>
  <c r="BL38" i="14" s="1"/>
  <c r="L15" i="14"/>
  <c r="P15" i="14" s="1"/>
  <c r="L55" i="14"/>
  <c r="P55" i="14" s="1"/>
  <c r="L47" i="14"/>
  <c r="P47" i="14" s="1"/>
  <c r="AX59" i="14"/>
  <c r="BL59" i="14" s="1"/>
  <c r="R59" i="14"/>
  <c r="V59" i="14" s="1"/>
  <c r="AX46" i="14"/>
  <c r="BL46" i="14" s="1"/>
  <c r="R46" i="14"/>
  <c r="V46" i="14" s="1"/>
  <c r="AH46" i="14" s="1"/>
  <c r="L29" i="14"/>
  <c r="P29" i="14"/>
  <c r="R43" i="14"/>
  <c r="V43" i="14" s="1"/>
  <c r="AI43" i="14" s="1"/>
  <c r="W43" i="14" s="1"/>
  <c r="AX43" i="14"/>
  <c r="BL43" i="14" s="1"/>
  <c r="R57" i="14"/>
  <c r="V57" i="14" s="1"/>
  <c r="AI57" i="14" s="1"/>
  <c r="W57" i="14" s="1"/>
  <c r="AX57" i="14"/>
  <c r="BL57" i="14" s="1"/>
  <c r="R28" i="14"/>
  <c r="V28" i="14" s="1"/>
  <c r="AI28" i="14" s="1"/>
  <c r="W28" i="14" s="1"/>
  <c r="AX28" i="14"/>
  <c r="BL28" i="14" s="1"/>
  <c r="AX18" i="14"/>
  <c r="BL18" i="14" s="1"/>
  <c r="R18" i="14"/>
  <c r="V18" i="14" s="1"/>
  <c r="AI18" i="14" s="1"/>
  <c r="W18" i="14" s="1"/>
  <c r="AI12" i="14"/>
  <c r="W12" i="14" s="1"/>
  <c r="BD66" i="14"/>
  <c r="T18" i="13"/>
  <c r="AF16" i="13"/>
  <c r="AF17" i="13"/>
  <c r="AF14" i="13"/>
  <c r="K26" i="13"/>
  <c r="P26" i="13" s="1"/>
  <c r="AF54" i="13"/>
  <c r="BC12" i="13"/>
  <c r="AC12" i="13"/>
  <c r="T21" i="13"/>
  <c r="T44" i="13"/>
  <c r="AF12" i="13"/>
  <c r="BC16" i="13"/>
  <c r="T20" i="13"/>
  <c r="BC32" i="13"/>
  <c r="K16" i="13"/>
  <c r="P16" i="13" s="1"/>
  <c r="AC48" i="13"/>
  <c r="K12" i="13"/>
  <c r="P12" i="13" s="1"/>
  <c r="BC59" i="13"/>
  <c r="BK59" i="13" s="1"/>
  <c r="K59" i="13"/>
  <c r="L59" i="13" s="1"/>
  <c r="P59" i="13" s="1"/>
  <c r="T59" i="13"/>
  <c r="T55" i="13"/>
  <c r="AC55" i="13"/>
  <c r="AF55" i="13"/>
  <c r="K53" i="13"/>
  <c r="L53" i="13" s="1"/>
  <c r="P53" i="13" s="1"/>
  <c r="AF49" i="13"/>
  <c r="BC43" i="13"/>
  <c r="AX31" i="13"/>
  <c r="K25" i="13"/>
  <c r="L25" i="13" s="1"/>
  <c r="P25" i="13" s="1"/>
  <c r="AC19" i="13"/>
  <c r="T13" i="13"/>
  <c r="BC17" i="13"/>
  <c r="T17" i="13"/>
  <c r="AC17" i="13"/>
  <c r="T15" i="13"/>
  <c r="R21" i="13"/>
  <c r="AX21" i="13"/>
  <c r="BK21" i="13" s="1"/>
  <c r="AM66" i="13"/>
  <c r="K52" i="13"/>
  <c r="P52" i="13" s="1"/>
  <c r="K56" i="13"/>
  <c r="P56" i="13" s="1"/>
  <c r="AN63" i="13"/>
  <c r="BC60" i="13"/>
  <c r="AF13" i="13"/>
  <c r="T16" i="13"/>
  <c r="AN17" i="13"/>
  <c r="R17" i="13" s="1"/>
  <c r="AC21" i="13"/>
  <c r="T23" i="13"/>
  <c r="T28" i="13"/>
  <c r="BC33" i="13"/>
  <c r="AC38" i="13"/>
  <c r="AF39" i="13"/>
  <c r="K45" i="13"/>
  <c r="L45" i="13" s="1"/>
  <c r="P45" i="13" s="1"/>
  <c r="BC48" i="13"/>
  <c r="T56" i="13"/>
  <c r="K63" i="13"/>
  <c r="AN15" i="13"/>
  <c r="R15" i="13" s="1"/>
  <c r="BC19" i="13"/>
  <c r="AF21" i="13"/>
  <c r="AC27" i="13"/>
  <c r="K42" i="13"/>
  <c r="P42" i="13" s="1"/>
  <c r="AN53" i="13"/>
  <c r="AX53" i="13" s="1"/>
  <c r="T60" i="13"/>
  <c r="K62" i="13"/>
  <c r="P62" i="13" s="1"/>
  <c r="AC23" i="13"/>
  <c r="AX37" i="13"/>
  <c r="AF56" i="13"/>
  <c r="AC59" i="13"/>
  <c r="J66" i="13"/>
  <c r="K21" i="13"/>
  <c r="L21" i="13" s="1"/>
  <c r="P21" i="13" s="1"/>
  <c r="AF23" i="13"/>
  <c r="AN25" i="13"/>
  <c r="R25" i="13" s="1"/>
  <c r="V25" i="13" s="1"/>
  <c r="BC38" i="13"/>
  <c r="T42" i="13"/>
  <c r="V42" i="13" s="1"/>
  <c r="AC43" i="13"/>
  <c r="BC55" i="13"/>
  <c r="AN57" i="13"/>
  <c r="AX57" i="13" s="1"/>
  <c r="AC60" i="13"/>
  <c r="T61" i="13"/>
  <c r="V64" i="13"/>
  <c r="AH64" i="13" s="1"/>
  <c r="BK64" i="13"/>
  <c r="T12" i="13"/>
  <c r="K15" i="13"/>
  <c r="L15" i="13" s="1"/>
  <c r="P15" i="13" s="1"/>
  <c r="BC27" i="13"/>
  <c r="BK27" i="13" s="1"/>
  <c r="AC32" i="13"/>
  <c r="AF33" i="13"/>
  <c r="T34" i="13"/>
  <c r="AF60" i="13"/>
  <c r="U66" i="13"/>
  <c r="AX19" i="13"/>
  <c r="BK19" i="13" s="1"/>
  <c r="R19" i="13"/>
  <c r="AX13" i="13"/>
  <c r="R13" i="13"/>
  <c r="R16" i="13"/>
  <c r="AX16" i="13"/>
  <c r="BK16" i="13" s="1"/>
  <c r="R23" i="13"/>
  <c r="AX23" i="13"/>
  <c r="R46" i="13"/>
  <c r="AX46" i="13"/>
  <c r="R22" i="13"/>
  <c r="AX22" i="13"/>
  <c r="R12" i="13"/>
  <c r="AX12" i="13"/>
  <c r="BK12" i="13" s="1"/>
  <c r="K11" i="13"/>
  <c r="AN11" i="13"/>
  <c r="AC13" i="13"/>
  <c r="BC13" i="13"/>
  <c r="T14" i="13"/>
  <c r="L17" i="13"/>
  <c r="P17" i="13" s="1"/>
  <c r="AC18" i="13"/>
  <c r="BC18" i="13"/>
  <c r="AF19" i="13"/>
  <c r="K22" i="13"/>
  <c r="P22" i="13" s="1"/>
  <c r="T36" i="13"/>
  <c r="AF36" i="13"/>
  <c r="BC36" i="13"/>
  <c r="AC36" i="13"/>
  <c r="K36" i="13"/>
  <c r="P36" i="13" s="1"/>
  <c r="T41" i="13"/>
  <c r="AF41" i="13"/>
  <c r="BC41" i="13"/>
  <c r="AC41" i="13"/>
  <c r="AN41" i="13"/>
  <c r="K41" i="13"/>
  <c r="AX52" i="13"/>
  <c r="AF18" i="13"/>
  <c r="T19" i="13"/>
  <c r="BC23" i="13"/>
  <c r="AX47" i="13"/>
  <c r="AX62" i="13"/>
  <c r="BB66" i="13"/>
  <c r="AN20" i="13"/>
  <c r="AC22" i="13"/>
  <c r="BC22" i="13"/>
  <c r="R30" i="13"/>
  <c r="AX30" i="13"/>
  <c r="BC11" i="13"/>
  <c r="AN14" i="13"/>
  <c r="K20" i="13"/>
  <c r="P20" i="13" s="1"/>
  <c r="AF22" i="13"/>
  <c r="AX26" i="13"/>
  <c r="R26" i="13"/>
  <c r="T46" i="13"/>
  <c r="AF46" i="13"/>
  <c r="BC46" i="13"/>
  <c r="AC46" i="13"/>
  <c r="K46" i="13"/>
  <c r="P46" i="13" s="1"/>
  <c r="T51" i="13"/>
  <c r="AF51" i="13"/>
  <c r="BC51" i="13"/>
  <c r="AC51" i="13"/>
  <c r="AN51" i="13"/>
  <c r="K51" i="13"/>
  <c r="L57" i="13"/>
  <c r="P57" i="13" s="1"/>
  <c r="S66" i="13"/>
  <c r="AF11" i="13"/>
  <c r="BJ66" i="13"/>
  <c r="K14" i="13"/>
  <c r="P14" i="13" s="1"/>
  <c r="K19" i="13"/>
  <c r="T22" i="13"/>
  <c r="AF24" i="13"/>
  <c r="BC24" i="13"/>
  <c r="AC24" i="13"/>
  <c r="AN24" i="13"/>
  <c r="R55" i="13"/>
  <c r="AX55" i="13"/>
  <c r="T11" i="13"/>
  <c r="K13" i="13"/>
  <c r="AC15" i="13"/>
  <c r="BC15" i="13"/>
  <c r="AN18" i="13"/>
  <c r="AC20" i="13"/>
  <c r="BC20" i="13"/>
  <c r="K24" i="13"/>
  <c r="P24" i="13" s="1"/>
  <c r="R27" i="13"/>
  <c r="T30" i="13"/>
  <c r="AF30" i="13"/>
  <c r="BC30" i="13"/>
  <c r="AC30" i="13"/>
  <c r="K30" i="13"/>
  <c r="P30" i="13" s="1"/>
  <c r="R36" i="13"/>
  <c r="AX36" i="13"/>
  <c r="AC14" i="13"/>
  <c r="K23" i="13"/>
  <c r="AX42" i="13"/>
  <c r="R59" i="13"/>
  <c r="AC26" i="13"/>
  <c r="BC26" i="13"/>
  <c r="AF27" i="13"/>
  <c r="AF32" i="13"/>
  <c r="T33" i="13"/>
  <c r="AF38" i="13"/>
  <c r="T39" i="13"/>
  <c r="AF43" i="13"/>
  <c r="AF48" i="13"/>
  <c r="T49" i="13"/>
  <c r="AC53" i="13"/>
  <c r="BC53" i="13"/>
  <c r="T54" i="13"/>
  <c r="AN56" i="13"/>
  <c r="AC58" i="13"/>
  <c r="BC58" i="13"/>
  <c r="AF59" i="13"/>
  <c r="AN61" i="13"/>
  <c r="AC63" i="13"/>
  <c r="BC63" i="13"/>
  <c r="AF26" i="13"/>
  <c r="T27" i="13"/>
  <c r="K29" i="13"/>
  <c r="AN29" i="13"/>
  <c r="AC31" i="13"/>
  <c r="BC31" i="13"/>
  <c r="T32" i="13"/>
  <c r="K35" i="13"/>
  <c r="AN35" i="13"/>
  <c r="AC37" i="13"/>
  <c r="BC37" i="13"/>
  <c r="BK37" i="13" s="1"/>
  <c r="T38" i="13"/>
  <c r="AN40" i="13"/>
  <c r="AC42" i="13"/>
  <c r="BC42" i="13"/>
  <c r="T43" i="13"/>
  <c r="AN45" i="13"/>
  <c r="AC47" i="13"/>
  <c r="BC47" i="13"/>
  <c r="T48" i="13"/>
  <c r="AN50" i="13"/>
  <c r="AC52" i="13"/>
  <c r="BC52" i="13"/>
  <c r="AF53" i="13"/>
  <c r="AF58" i="13"/>
  <c r="K61" i="13"/>
  <c r="P61" i="13" s="1"/>
  <c r="AC62" i="13"/>
  <c r="BC62" i="13"/>
  <c r="AF63" i="13"/>
  <c r="AC25" i="13"/>
  <c r="BC25" i="13"/>
  <c r="T26" i="13"/>
  <c r="AN28" i="13"/>
  <c r="AF31" i="13"/>
  <c r="AN34" i="13"/>
  <c r="AF37" i="13"/>
  <c r="K40" i="13"/>
  <c r="P40" i="13" s="1"/>
  <c r="AF42" i="13"/>
  <c r="AN44" i="13"/>
  <c r="AF47" i="13"/>
  <c r="K50" i="13"/>
  <c r="P50" i="13" s="1"/>
  <c r="AF52" i="13"/>
  <c r="K55" i="13"/>
  <c r="AC57" i="13"/>
  <c r="BC57" i="13"/>
  <c r="T58" i="13"/>
  <c r="AN60" i="13"/>
  <c r="AF62" i="13"/>
  <c r="AF25" i="13"/>
  <c r="K28" i="13"/>
  <c r="P28" i="13" s="1"/>
  <c r="T31" i="13"/>
  <c r="V31" i="13" s="1"/>
  <c r="K33" i="13"/>
  <c r="AN33" i="13"/>
  <c r="K34" i="13"/>
  <c r="P34" i="13" s="1"/>
  <c r="T37" i="13"/>
  <c r="V37" i="13" s="1"/>
  <c r="K39" i="13"/>
  <c r="AN39" i="13"/>
  <c r="K44" i="13"/>
  <c r="P44" i="13" s="1"/>
  <c r="T47" i="13"/>
  <c r="V47" i="13" s="1"/>
  <c r="K49" i="13"/>
  <c r="AN49" i="13"/>
  <c r="T52" i="13"/>
  <c r="V52" i="13" s="1"/>
  <c r="AN54" i="13"/>
  <c r="AC56" i="13"/>
  <c r="AF57" i="13"/>
  <c r="AC61" i="13"/>
  <c r="BC61" i="13"/>
  <c r="T62" i="13"/>
  <c r="V62" i="13" s="1"/>
  <c r="K27" i="13"/>
  <c r="AC29" i="13"/>
  <c r="BC29" i="13"/>
  <c r="AN32" i="13"/>
  <c r="AC35" i="13"/>
  <c r="BC35" i="13"/>
  <c r="AN38" i="13"/>
  <c r="AC40" i="13"/>
  <c r="BC40" i="13"/>
  <c r="AN43" i="13"/>
  <c r="AC45" i="13"/>
  <c r="BC45" i="13"/>
  <c r="AN48" i="13"/>
  <c r="AC50" i="13"/>
  <c r="BC50" i="13"/>
  <c r="K54" i="13"/>
  <c r="P54" i="13" s="1"/>
  <c r="AC28" i="13"/>
  <c r="BC28" i="13"/>
  <c r="AF29" i="13"/>
  <c r="AC34" i="13"/>
  <c r="BC34" i="13"/>
  <c r="AF35" i="13"/>
  <c r="AF40" i="13"/>
  <c r="AC44" i="13"/>
  <c r="BC44" i="13"/>
  <c r="AF45" i="13"/>
  <c r="AF50" i="13"/>
  <c r="AN58" i="13"/>
  <c r="K31" i="13"/>
  <c r="K37" i="13"/>
  <c r="AC39" i="13"/>
  <c r="K47" i="13"/>
  <c r="AC49" i="13"/>
  <c r="AC54" i="13"/>
  <c r="AH30" i="17" l="1"/>
  <c r="AA12" i="17"/>
  <c r="AH29" i="17"/>
  <c r="X29" i="17" s="1"/>
  <c r="AI29" i="17"/>
  <c r="W29" i="17" s="1"/>
  <c r="AI21" i="17"/>
  <c r="W21" i="17" s="1"/>
  <c r="AH21" i="17"/>
  <c r="X21" i="17" s="1"/>
  <c r="AI31" i="17"/>
  <c r="W31" i="17" s="1"/>
  <c r="AH31" i="17"/>
  <c r="X31" i="17" s="1"/>
  <c r="AI47" i="17"/>
  <c r="W47" i="17" s="1"/>
  <c r="AH47" i="17"/>
  <c r="AH51" i="17"/>
  <c r="X51" i="17" s="1"/>
  <c r="AI51" i="17"/>
  <c r="W51" i="17" s="1"/>
  <c r="AA50" i="17"/>
  <c r="AH19" i="17"/>
  <c r="AI19" i="17"/>
  <c r="W19" i="17" s="1"/>
  <c r="X28" i="17"/>
  <c r="AI23" i="17"/>
  <c r="W23" i="17" s="1"/>
  <c r="AH23" i="17"/>
  <c r="X23" i="17" s="1"/>
  <c r="AI15" i="17"/>
  <c r="W15" i="17" s="1"/>
  <c r="AH15" i="17"/>
  <c r="X15" i="17" s="1"/>
  <c r="X14" i="17"/>
  <c r="AH63" i="17"/>
  <c r="AI63" i="17"/>
  <c r="W63" i="17" s="1"/>
  <c r="AI49" i="17"/>
  <c r="W49" i="17" s="1"/>
  <c r="AH49" i="17"/>
  <c r="X49" i="17" s="1"/>
  <c r="AH17" i="17"/>
  <c r="X17" i="17" s="1"/>
  <c r="AI17" i="17"/>
  <c r="W17" i="17" s="1"/>
  <c r="AH50" i="17"/>
  <c r="X50" i="17" s="1"/>
  <c r="AA18" i="17"/>
  <c r="AA46" i="17"/>
  <c r="AI33" i="17"/>
  <c r="W33" i="17" s="1"/>
  <c r="AH33" i="17"/>
  <c r="X33" i="17" s="1"/>
  <c r="AI14" i="17"/>
  <c r="W14" i="17" s="1"/>
  <c r="AA62" i="17"/>
  <c r="AH41" i="17"/>
  <c r="X41" i="17" s="1"/>
  <c r="AA41" i="17" s="1"/>
  <c r="AI28" i="17"/>
  <c r="W28" i="17" s="1"/>
  <c r="AA58" i="17"/>
  <c r="AH24" i="17"/>
  <c r="X24" i="17" s="1"/>
  <c r="AA24" i="17" s="1"/>
  <c r="X60" i="17"/>
  <c r="AA60" i="17" s="1"/>
  <c r="X62" i="17"/>
  <c r="AI36" i="17"/>
  <c r="W36" i="17" s="1"/>
  <c r="AH36" i="17"/>
  <c r="X38" i="17"/>
  <c r="AA38" i="17" s="1"/>
  <c r="X59" i="17"/>
  <c r="AA59" i="17" s="1"/>
  <c r="AA35" i="17"/>
  <c r="AI45" i="17"/>
  <c r="W45" i="17" s="1"/>
  <c r="AH45" i="17"/>
  <c r="X45" i="17" s="1"/>
  <c r="K66" i="17"/>
  <c r="L11" i="17"/>
  <c r="L66" i="17" s="1"/>
  <c r="AH37" i="17"/>
  <c r="AI37" i="17"/>
  <c r="W37" i="17" s="1"/>
  <c r="AI44" i="17"/>
  <c r="W44" i="17" s="1"/>
  <c r="AH44" i="17"/>
  <c r="X30" i="17"/>
  <c r="AA30" i="17" s="1"/>
  <c r="AN66" i="17"/>
  <c r="AX11" i="17"/>
  <c r="R11" i="17"/>
  <c r="X52" i="17"/>
  <c r="AA52" i="17" s="1"/>
  <c r="X16" i="17"/>
  <c r="AA16" i="17" s="1"/>
  <c r="AH48" i="17"/>
  <c r="X48" i="17" s="1"/>
  <c r="AA48" i="17" s="1"/>
  <c r="X42" i="17"/>
  <c r="AA42" i="17" s="1"/>
  <c r="AH12" i="17"/>
  <c r="X12" i="17" s="1"/>
  <c r="AA34" i="17"/>
  <c r="AI25" i="17"/>
  <c r="W25" i="17" s="1"/>
  <c r="AH25" i="17"/>
  <c r="X25" i="17" s="1"/>
  <c r="AH39" i="17"/>
  <c r="AI39" i="17"/>
  <c r="W39" i="17" s="1"/>
  <c r="AH61" i="17"/>
  <c r="X61" i="17" s="1"/>
  <c r="AA61" i="17" s="1"/>
  <c r="AH22" i="17"/>
  <c r="AI22" i="17"/>
  <c r="W22" i="17" s="1"/>
  <c r="X43" i="17"/>
  <c r="AH55" i="17"/>
  <c r="X55" i="17" s="1"/>
  <c r="AA55" i="17" s="1"/>
  <c r="AH56" i="17"/>
  <c r="AI56" i="17"/>
  <c r="W56" i="17" s="1"/>
  <c r="AH53" i="17"/>
  <c r="AI53" i="17"/>
  <c r="W53" i="17" s="1"/>
  <c r="AI13" i="17"/>
  <c r="W13" i="17" s="1"/>
  <c r="AH13" i="17"/>
  <c r="X13" i="17" s="1"/>
  <c r="AA43" i="17"/>
  <c r="X46" i="17"/>
  <c r="AA32" i="17"/>
  <c r="AI27" i="17"/>
  <c r="W27" i="17" s="1"/>
  <c r="AH27" i="17"/>
  <c r="X27" i="17" s="1"/>
  <c r="X26" i="17"/>
  <c r="AA26" i="17" s="1"/>
  <c r="AI57" i="17"/>
  <c r="W57" i="17" s="1"/>
  <c r="AH57" i="17"/>
  <c r="X57" i="17" s="1"/>
  <c r="X20" i="17"/>
  <c r="AA20" i="17" s="1"/>
  <c r="X29" i="16"/>
  <c r="AH53" i="16"/>
  <c r="AI53" i="16"/>
  <c r="W53" i="16" s="1"/>
  <c r="AI17" i="16"/>
  <c r="W17" i="16" s="1"/>
  <c r="AH17" i="16"/>
  <c r="X17" i="16" s="1"/>
  <c r="AH31" i="16"/>
  <c r="AI31" i="16"/>
  <c r="W31" i="16" s="1"/>
  <c r="AA12" i="16"/>
  <c r="AI13" i="16"/>
  <c r="W13" i="16" s="1"/>
  <c r="AH13" i="16"/>
  <c r="AI27" i="16"/>
  <c r="W27" i="16" s="1"/>
  <c r="AH27" i="16"/>
  <c r="X27" i="16" s="1"/>
  <c r="P66" i="16"/>
  <c r="AH11" i="16"/>
  <c r="AI11" i="16"/>
  <c r="AI55" i="16"/>
  <c r="W55" i="16" s="1"/>
  <c r="AH55" i="16"/>
  <c r="AI59" i="16"/>
  <c r="W59" i="16" s="1"/>
  <c r="AH59" i="16"/>
  <c r="X59" i="16" s="1"/>
  <c r="AI23" i="16"/>
  <c r="W23" i="16" s="1"/>
  <c r="AH23" i="16"/>
  <c r="AI47" i="16"/>
  <c r="W47" i="16" s="1"/>
  <c r="AH47" i="16"/>
  <c r="X47" i="16" s="1"/>
  <c r="AA28" i="16"/>
  <c r="X60" i="16"/>
  <c r="AA60" i="16" s="1"/>
  <c r="X25" i="16"/>
  <c r="AA25" i="16" s="1"/>
  <c r="AI41" i="16"/>
  <c r="W41" i="16" s="1"/>
  <c r="AH41" i="16"/>
  <c r="AA16" i="16"/>
  <c r="AA40" i="16"/>
  <c r="AA46" i="16"/>
  <c r="AI35" i="16"/>
  <c r="W35" i="16" s="1"/>
  <c r="AH35" i="16"/>
  <c r="X35" i="16" s="1"/>
  <c r="AI22" i="16"/>
  <c r="W22" i="16" s="1"/>
  <c r="AH22" i="16"/>
  <c r="AA24" i="16"/>
  <c r="X12" i="16"/>
  <c r="AI52" i="16"/>
  <c r="W52" i="16" s="1"/>
  <c r="AH52" i="16"/>
  <c r="X52" i="16" s="1"/>
  <c r="AA36" i="16"/>
  <c r="X44" i="16"/>
  <c r="AA44" i="16" s="1"/>
  <c r="AI49" i="16"/>
  <c r="W49" i="16" s="1"/>
  <c r="AH49" i="16"/>
  <c r="X49" i="16" s="1"/>
  <c r="AI37" i="16"/>
  <c r="W37" i="16" s="1"/>
  <c r="AH37" i="16"/>
  <c r="AA56" i="16"/>
  <c r="X30" i="16"/>
  <c r="AA30" i="16" s="1"/>
  <c r="AA34" i="16"/>
  <c r="AH62" i="16"/>
  <c r="X62" i="16" s="1"/>
  <c r="AA62" i="16" s="1"/>
  <c r="X24" i="16"/>
  <c r="AA48" i="16"/>
  <c r="AI20" i="16"/>
  <c r="W20" i="16" s="1"/>
  <c r="AH20" i="16"/>
  <c r="X20" i="16" s="1"/>
  <c r="AH50" i="16"/>
  <c r="X50" i="16" s="1"/>
  <c r="AA50" i="16" s="1"/>
  <c r="X26" i="16"/>
  <c r="AA26" i="16" s="1"/>
  <c r="AH57" i="16"/>
  <c r="X57" i="16" s="1"/>
  <c r="AA57" i="16" s="1"/>
  <c r="AH39" i="16"/>
  <c r="AI39" i="16"/>
  <c r="W39" i="16" s="1"/>
  <c r="AX66" i="16"/>
  <c r="BL11" i="16"/>
  <c r="BL66" i="16" s="1"/>
  <c r="AI15" i="16"/>
  <c r="W15" i="16" s="1"/>
  <c r="AH15" i="16"/>
  <c r="AI45" i="16"/>
  <c r="W45" i="16" s="1"/>
  <c r="AH45" i="16"/>
  <c r="AA43" i="16"/>
  <c r="X14" i="16"/>
  <c r="AA14" i="16" s="1"/>
  <c r="AI61" i="16"/>
  <c r="W61" i="16" s="1"/>
  <c r="AH61" i="16"/>
  <c r="X61" i="16" s="1"/>
  <c r="AH38" i="16"/>
  <c r="AI38" i="16"/>
  <c r="W38" i="16" s="1"/>
  <c r="AI19" i="16"/>
  <c r="W19" i="16" s="1"/>
  <c r="AH19" i="16"/>
  <c r="X19" i="16" s="1"/>
  <c r="R66" i="16"/>
  <c r="V11" i="16"/>
  <c r="V66" i="16" s="1"/>
  <c r="AA32" i="16"/>
  <c r="X54" i="16"/>
  <c r="AA54" i="16" s="1"/>
  <c r="AA42" i="16"/>
  <c r="L66" i="16"/>
  <c r="AA33" i="16"/>
  <c r="X34" i="16"/>
  <c r="AA18" i="16"/>
  <c r="AA29" i="16"/>
  <c r="AH58" i="16"/>
  <c r="AI58" i="16"/>
  <c r="W58" i="16" s="1"/>
  <c r="X21" i="16"/>
  <c r="AA21" i="16" s="1"/>
  <c r="X13" i="15"/>
  <c r="AA13" i="15" s="1"/>
  <c r="AI64" i="13"/>
  <c r="W64" i="13" s="1"/>
  <c r="AI60" i="15"/>
  <c r="W60" i="15" s="1"/>
  <c r="X60" i="15" s="1"/>
  <c r="AA60" i="15" s="1"/>
  <c r="AX15" i="13"/>
  <c r="X40" i="14"/>
  <c r="AA40" i="14" s="1"/>
  <c r="AI34" i="14"/>
  <c r="W34" i="14" s="1"/>
  <c r="X34" i="14" s="1"/>
  <c r="AA34" i="14" s="1"/>
  <c r="X56" i="15"/>
  <c r="AI14" i="15"/>
  <c r="W14" i="15" s="1"/>
  <c r="X14" i="15" s="1"/>
  <c r="V23" i="13"/>
  <c r="AH58" i="15"/>
  <c r="X58" i="15" s="1"/>
  <c r="AH42" i="15"/>
  <c r="X42" i="15" s="1"/>
  <c r="AH19" i="15"/>
  <c r="X19" i="15" s="1"/>
  <c r="AA19" i="15" s="1"/>
  <c r="AX25" i="13"/>
  <c r="BK25" i="13" s="1"/>
  <c r="AH48" i="14"/>
  <c r="AH50" i="15"/>
  <c r="AI44" i="15"/>
  <c r="W44" i="15" s="1"/>
  <c r="X44" i="15" s="1"/>
  <c r="AA44" i="15" s="1"/>
  <c r="AH54" i="15"/>
  <c r="X54" i="15" s="1"/>
  <c r="X48" i="15"/>
  <c r="AH30" i="15"/>
  <c r="X30" i="15" s="1"/>
  <c r="AH12" i="15"/>
  <c r="X12" i="15" s="1"/>
  <c r="X34" i="15"/>
  <c r="AA34" i="15" s="1"/>
  <c r="AH21" i="15"/>
  <c r="X21" i="15" s="1"/>
  <c r="AA21" i="15" s="1"/>
  <c r="AI27" i="15"/>
  <c r="W27" i="15" s="1"/>
  <c r="AH27" i="15"/>
  <c r="X27" i="15" s="1"/>
  <c r="AI41" i="15"/>
  <c r="W41" i="15" s="1"/>
  <c r="AH41" i="15"/>
  <c r="AI55" i="15"/>
  <c r="W55" i="15" s="1"/>
  <c r="AH55" i="15"/>
  <c r="AI31" i="15"/>
  <c r="W31" i="15" s="1"/>
  <c r="AH31" i="15"/>
  <c r="X31" i="15" s="1"/>
  <c r="X46" i="15"/>
  <c r="AH39" i="15"/>
  <c r="AI39" i="15"/>
  <c r="W39" i="15" s="1"/>
  <c r="AI33" i="15"/>
  <c r="W33" i="15" s="1"/>
  <c r="AH33" i="15"/>
  <c r="X33" i="15" s="1"/>
  <c r="AI23" i="15"/>
  <c r="W23" i="15" s="1"/>
  <c r="AH23" i="15"/>
  <c r="AI51" i="15"/>
  <c r="W51" i="15" s="1"/>
  <c r="AH51" i="15"/>
  <c r="AI25" i="15"/>
  <c r="W25" i="15" s="1"/>
  <c r="AH25" i="15"/>
  <c r="X25" i="15" s="1"/>
  <c r="AI37" i="15"/>
  <c r="W37" i="15" s="1"/>
  <c r="AH37" i="15"/>
  <c r="X37" i="15" s="1"/>
  <c r="AI59" i="15"/>
  <c r="W59" i="15" s="1"/>
  <c r="AH59" i="15"/>
  <c r="AH35" i="15"/>
  <c r="AI35" i="15"/>
  <c r="W35" i="15" s="1"/>
  <c r="AI15" i="15"/>
  <c r="W15" i="15" s="1"/>
  <c r="AH15" i="15"/>
  <c r="AI47" i="15"/>
  <c r="W47" i="15" s="1"/>
  <c r="AH47" i="15"/>
  <c r="AI63" i="15"/>
  <c r="W63" i="15" s="1"/>
  <c r="AH63" i="15"/>
  <c r="X16" i="15"/>
  <c r="AA16" i="15" s="1"/>
  <c r="AA30" i="15"/>
  <c r="AH62" i="15"/>
  <c r="X62" i="15" s="1"/>
  <c r="AA62" i="15" s="1"/>
  <c r="AI46" i="15"/>
  <c r="W46" i="15" s="1"/>
  <c r="K66" i="15"/>
  <c r="L11" i="15"/>
  <c r="L66" i="15" s="1"/>
  <c r="X53" i="15"/>
  <c r="AA53" i="15" s="1"/>
  <c r="AA28" i="15"/>
  <c r="AH32" i="15"/>
  <c r="X32" i="15" s="1"/>
  <c r="AA32" i="15" s="1"/>
  <c r="AI36" i="15"/>
  <c r="W36" i="15" s="1"/>
  <c r="AH49" i="15"/>
  <c r="AI49" i="15"/>
  <c r="W49" i="15" s="1"/>
  <c r="AI40" i="15"/>
  <c r="W40" i="15" s="1"/>
  <c r="AH40" i="15"/>
  <c r="X50" i="15"/>
  <c r="AA50" i="15" s="1"/>
  <c r="AN66" i="15"/>
  <c r="R11" i="15"/>
  <c r="AX11" i="15"/>
  <c r="AI43" i="15"/>
  <c r="W43" i="15" s="1"/>
  <c r="AH43" i="15"/>
  <c r="AI24" i="15"/>
  <c r="W24" i="15" s="1"/>
  <c r="X24" i="15" s="1"/>
  <c r="AI57" i="15"/>
  <c r="W57" i="15" s="1"/>
  <c r="AH57" i="15"/>
  <c r="X38" i="15"/>
  <c r="AA38" i="15" s="1"/>
  <c r="AA54" i="15"/>
  <c r="AA56" i="15"/>
  <c r="AI18" i="15"/>
  <c r="W18" i="15" s="1"/>
  <c r="AH18" i="15"/>
  <c r="AA12" i="15"/>
  <c r="AA58" i="15"/>
  <c r="AA48" i="15"/>
  <c r="AA42" i="15"/>
  <c r="AH26" i="15"/>
  <c r="X26" i="15" s="1"/>
  <c r="AA26" i="15" s="1"/>
  <c r="AI17" i="15"/>
  <c r="W17" i="15" s="1"/>
  <c r="AH17" i="15"/>
  <c r="X17" i="15" s="1"/>
  <c r="X52" i="15"/>
  <c r="AA52" i="15" s="1"/>
  <c r="AI20" i="15"/>
  <c r="W20" i="15" s="1"/>
  <c r="AH20" i="15"/>
  <c r="X20" i="15" s="1"/>
  <c r="X61" i="15"/>
  <c r="AA61" i="15" s="1"/>
  <c r="AI29" i="15"/>
  <c r="W29" i="15" s="1"/>
  <c r="AH29" i="15"/>
  <c r="X29" i="15" s="1"/>
  <c r="AI45" i="15"/>
  <c r="W45" i="15" s="1"/>
  <c r="AH45" i="15"/>
  <c r="X45" i="15" s="1"/>
  <c r="AI38" i="14"/>
  <c r="W38" i="14" s="1"/>
  <c r="X38" i="14" s="1"/>
  <c r="AA38" i="14" s="1"/>
  <c r="AH36" i="14"/>
  <c r="X36" i="14" s="1"/>
  <c r="AA36" i="14" s="1"/>
  <c r="AH20" i="14"/>
  <c r="AH50" i="14"/>
  <c r="X50" i="14" s="1"/>
  <c r="AH28" i="14"/>
  <c r="X14" i="14"/>
  <c r="AA14" i="14" s="1"/>
  <c r="X24" i="14"/>
  <c r="AA24" i="14" s="1"/>
  <c r="AI58" i="14"/>
  <c r="W58" i="14" s="1"/>
  <c r="X58" i="14" s="1"/>
  <c r="X53" i="14"/>
  <c r="AA53" i="14" s="1"/>
  <c r="AI17" i="14"/>
  <c r="W17" i="14" s="1"/>
  <c r="AH17" i="14"/>
  <c r="AI21" i="14"/>
  <c r="W21" i="14" s="1"/>
  <c r="AH21" i="14"/>
  <c r="AA57" i="14"/>
  <c r="AI55" i="14"/>
  <c r="W55" i="14" s="1"/>
  <c r="AH55" i="14"/>
  <c r="AH19" i="14"/>
  <c r="AI19" i="14"/>
  <c r="W19" i="14" s="1"/>
  <c r="P66" i="14"/>
  <c r="AH63" i="14"/>
  <c r="AI63" i="14"/>
  <c r="W63" i="14" s="1"/>
  <c r="AI15" i="14"/>
  <c r="W15" i="14" s="1"/>
  <c r="AH15" i="14"/>
  <c r="AI51" i="14"/>
  <c r="W51" i="14" s="1"/>
  <c r="AH51" i="14"/>
  <c r="X51" i="14" s="1"/>
  <c r="AH33" i="14"/>
  <c r="AI33" i="14"/>
  <c r="W33" i="14" s="1"/>
  <c r="AH49" i="14"/>
  <c r="AI49" i="14"/>
  <c r="W49" i="14" s="1"/>
  <c r="AI13" i="14"/>
  <c r="W13" i="14" s="1"/>
  <c r="AH13" i="14"/>
  <c r="AI37" i="14"/>
  <c r="W37" i="14" s="1"/>
  <c r="AH37" i="14"/>
  <c r="AI29" i="14"/>
  <c r="W29" i="14" s="1"/>
  <c r="AH29" i="14"/>
  <c r="X20" i="14"/>
  <c r="AA20" i="14" s="1"/>
  <c r="AH26" i="14"/>
  <c r="X26" i="14" s="1"/>
  <c r="AA26" i="14" s="1"/>
  <c r="AH18" i="14"/>
  <c r="X18" i="14" s="1"/>
  <c r="AA18" i="14" s="1"/>
  <c r="AI41" i="14"/>
  <c r="W41" i="14" s="1"/>
  <c r="AH41" i="14"/>
  <c r="AH61" i="14"/>
  <c r="X61" i="14" s="1"/>
  <c r="AA61" i="14" s="1"/>
  <c r="R66" i="14"/>
  <c r="V11" i="14"/>
  <c r="V66" i="14" s="1"/>
  <c r="AI27" i="14"/>
  <c r="W27" i="14" s="1"/>
  <c r="AH27" i="14"/>
  <c r="X52" i="14"/>
  <c r="AI46" i="14"/>
  <c r="W46" i="14" s="1"/>
  <c r="AI32" i="14"/>
  <c r="W32" i="14" s="1"/>
  <c r="X32" i="14" s="1"/>
  <c r="AH43" i="14"/>
  <c r="X43" i="14" s="1"/>
  <c r="AA43" i="14" s="1"/>
  <c r="AH44" i="14"/>
  <c r="X44" i="14" s="1"/>
  <c r="AA44" i="14" s="1"/>
  <c r="AI45" i="14"/>
  <c r="W45" i="14" s="1"/>
  <c r="AH45" i="14"/>
  <c r="X45" i="14" s="1"/>
  <c r="AI39" i="14"/>
  <c r="W39" i="14" s="1"/>
  <c r="X39" i="14" s="1"/>
  <c r="AI59" i="14"/>
  <c r="W59" i="14" s="1"/>
  <c r="AH59" i="14"/>
  <c r="X28" i="14"/>
  <c r="AA28" i="14" s="1"/>
  <c r="AA50" i="14"/>
  <c r="AX66" i="14"/>
  <c r="BL11" i="14"/>
  <c r="BL66" i="14" s="1"/>
  <c r="AA12" i="14"/>
  <c r="AH42" i="14"/>
  <c r="X42" i="14" s="1"/>
  <c r="AA42" i="14" s="1"/>
  <c r="X48" i="14"/>
  <c r="AA48" i="14" s="1"/>
  <c r="X62" i="14"/>
  <c r="AA62" i="14" s="1"/>
  <c r="AA56" i="14"/>
  <c r="AI22" i="14"/>
  <c r="W22" i="14" s="1"/>
  <c r="AI23" i="14"/>
  <c r="W23" i="14" s="1"/>
  <c r="AH23" i="14"/>
  <c r="AI16" i="14"/>
  <c r="W16" i="14" s="1"/>
  <c r="AH16" i="14"/>
  <c r="AH30" i="14"/>
  <c r="X30" i="14" s="1"/>
  <c r="AA30" i="14" s="1"/>
  <c r="AH60" i="14"/>
  <c r="X60" i="14" s="1"/>
  <c r="AA60" i="14" s="1"/>
  <c r="AH57" i="14"/>
  <c r="X57" i="14" s="1"/>
  <c r="AA52" i="14"/>
  <c r="AI47" i="14"/>
  <c r="W47" i="14" s="1"/>
  <c r="AH47" i="14"/>
  <c r="AH25" i="14"/>
  <c r="AI25" i="14"/>
  <c r="W25" i="14" s="1"/>
  <c r="AI31" i="14"/>
  <c r="W31" i="14" s="1"/>
  <c r="AH31" i="14"/>
  <c r="X31" i="14" s="1"/>
  <c r="L66" i="14"/>
  <c r="AH54" i="14"/>
  <c r="AI54" i="14"/>
  <c r="W54" i="14" s="1"/>
  <c r="AH35" i="14"/>
  <c r="AI35" i="14"/>
  <c r="W35" i="14" s="1"/>
  <c r="BK42" i="13"/>
  <c r="R53" i="13"/>
  <c r="V53" i="13" s="1"/>
  <c r="AI53" i="13" s="1"/>
  <c r="W53" i="13" s="1"/>
  <c r="BK26" i="13"/>
  <c r="V36" i="13"/>
  <c r="AI36" i="13" s="1"/>
  <c r="W36" i="13" s="1"/>
  <c r="BK62" i="13"/>
  <c r="V55" i="13"/>
  <c r="V12" i="13"/>
  <c r="AI12" i="13" s="1"/>
  <c r="W12" i="13" s="1"/>
  <c r="V17" i="13"/>
  <c r="AH17" i="13" s="1"/>
  <c r="V21" i="13"/>
  <c r="AH21" i="13" s="1"/>
  <c r="BK30" i="13"/>
  <c r="AI25" i="13"/>
  <c r="W25" i="13" s="1"/>
  <c r="V59" i="13"/>
  <c r="BK57" i="13"/>
  <c r="R57" i="13"/>
  <c r="V57" i="13" s="1"/>
  <c r="AI57" i="13" s="1"/>
  <c r="W57" i="13" s="1"/>
  <c r="BK53" i="13"/>
  <c r="BK47" i="13"/>
  <c r="BK31" i="13"/>
  <c r="V19" i="13"/>
  <c r="V13" i="13"/>
  <c r="V15" i="13"/>
  <c r="AI15" i="13" s="1"/>
  <c r="W15" i="13" s="1"/>
  <c r="AI42" i="13"/>
  <c r="W42" i="13" s="1"/>
  <c r="AH42" i="13"/>
  <c r="BK46" i="13"/>
  <c r="AH25" i="13"/>
  <c r="V16" i="13"/>
  <c r="R63" i="13"/>
  <c r="V63" i="13" s="1"/>
  <c r="AX63" i="13"/>
  <c r="BK63" i="13" s="1"/>
  <c r="BK55" i="13"/>
  <c r="L63" i="13"/>
  <c r="P63" i="13" s="1"/>
  <c r="AX17" i="13"/>
  <c r="BK17" i="13" s="1"/>
  <c r="BK52" i="13"/>
  <c r="V27" i="13"/>
  <c r="AI21" i="13"/>
  <c r="W21" i="13" s="1"/>
  <c r="AH52" i="13"/>
  <c r="AI52" i="13"/>
  <c r="W52" i="13" s="1"/>
  <c r="AI62" i="13"/>
  <c r="W62" i="13" s="1"/>
  <c r="AH62" i="13"/>
  <c r="R54" i="13"/>
  <c r="V54" i="13" s="1"/>
  <c r="AI54" i="13" s="1"/>
  <c r="W54" i="13" s="1"/>
  <c r="AX54" i="13"/>
  <c r="BK54" i="13" s="1"/>
  <c r="R60" i="13"/>
  <c r="V60" i="13" s="1"/>
  <c r="AX60" i="13"/>
  <c r="BK60" i="13" s="1"/>
  <c r="L35" i="13"/>
  <c r="P35" i="13" s="1"/>
  <c r="X64" i="13"/>
  <c r="AA64" i="13" s="1"/>
  <c r="L47" i="13"/>
  <c r="P47" i="13" s="1"/>
  <c r="L55" i="13"/>
  <c r="P55" i="13" s="1"/>
  <c r="R29" i="13"/>
  <c r="V29" i="13" s="1"/>
  <c r="AX29" i="13"/>
  <c r="BK29" i="13" s="1"/>
  <c r="L23" i="13"/>
  <c r="P23" i="13" s="1"/>
  <c r="L19" i="13"/>
  <c r="P19" i="13" s="1"/>
  <c r="BK15" i="13"/>
  <c r="L41" i="13"/>
  <c r="P41" i="13" s="1"/>
  <c r="K66" i="13"/>
  <c r="L11" i="13"/>
  <c r="L37" i="13"/>
  <c r="P37" i="13" s="1"/>
  <c r="R34" i="13"/>
  <c r="V34" i="13" s="1"/>
  <c r="AH34" i="13" s="1"/>
  <c r="AX34" i="13"/>
  <c r="BK34" i="13" s="1"/>
  <c r="L29" i="13"/>
  <c r="P29" i="13" s="1"/>
  <c r="T66" i="13"/>
  <c r="R41" i="13"/>
  <c r="V41" i="13" s="1"/>
  <c r="AX41" i="13"/>
  <c r="BK41" i="13" s="1"/>
  <c r="BK22" i="13"/>
  <c r="L31" i="13"/>
  <c r="P31" i="13" s="1"/>
  <c r="AX48" i="13"/>
  <c r="BK48" i="13" s="1"/>
  <c r="R48" i="13"/>
  <c r="V48" i="13" s="1"/>
  <c r="R39" i="13"/>
  <c r="V39" i="13" s="1"/>
  <c r="AX39" i="13"/>
  <c r="BK39" i="13" s="1"/>
  <c r="R56" i="13"/>
  <c r="V56" i="13" s="1"/>
  <c r="AX56" i="13"/>
  <c r="BK56" i="13" s="1"/>
  <c r="R14" i="13"/>
  <c r="V14" i="13" s="1"/>
  <c r="AI14" i="13" s="1"/>
  <c r="W14" i="13" s="1"/>
  <c r="AX14" i="13"/>
  <c r="BK14" i="13" s="1"/>
  <c r="V22" i="13"/>
  <c r="AH22" i="13" s="1"/>
  <c r="V46" i="13"/>
  <c r="AI46" i="13" s="1"/>
  <c r="W46" i="13" s="1"/>
  <c r="AX58" i="13"/>
  <c r="BK58" i="13" s="1"/>
  <c r="R58" i="13"/>
  <c r="V58" i="13" s="1"/>
  <c r="AX32" i="13"/>
  <c r="BK32" i="13" s="1"/>
  <c r="R32" i="13"/>
  <c r="V32" i="13" s="1"/>
  <c r="L39" i="13"/>
  <c r="P39" i="13" s="1"/>
  <c r="R28" i="13"/>
  <c r="V28" i="13" s="1"/>
  <c r="AH28" i="13" s="1"/>
  <c r="AX28" i="13"/>
  <c r="BK28" i="13" s="1"/>
  <c r="R45" i="13"/>
  <c r="V45" i="13" s="1"/>
  <c r="AH45" i="13" s="1"/>
  <c r="AX45" i="13"/>
  <c r="BK45" i="13" s="1"/>
  <c r="R35" i="13"/>
  <c r="V35" i="13" s="1"/>
  <c r="AX35" i="13"/>
  <c r="BK35" i="13" s="1"/>
  <c r="BK36" i="13"/>
  <c r="AX18" i="13"/>
  <c r="BK18" i="13" s="1"/>
  <c r="R18" i="13"/>
  <c r="V18" i="13" s="1"/>
  <c r="AX24" i="13"/>
  <c r="BK24" i="13" s="1"/>
  <c r="R24" i="13"/>
  <c r="V24" i="13" s="1"/>
  <c r="AI24" i="13" s="1"/>
  <c r="W24" i="13" s="1"/>
  <c r="AF66" i="13"/>
  <c r="BC66" i="13"/>
  <c r="V30" i="13"/>
  <c r="AI30" i="13" s="1"/>
  <c r="W30" i="13" s="1"/>
  <c r="BK23" i="13"/>
  <c r="R44" i="13"/>
  <c r="V44" i="13" s="1"/>
  <c r="AH44" i="13" s="1"/>
  <c r="AX44" i="13"/>
  <c r="BK44" i="13" s="1"/>
  <c r="L27" i="13"/>
  <c r="P27" i="13" s="1"/>
  <c r="R49" i="13"/>
  <c r="V49" i="13" s="1"/>
  <c r="AX49" i="13"/>
  <c r="BK49" i="13" s="1"/>
  <c r="R33" i="13"/>
  <c r="V33" i="13" s="1"/>
  <c r="AX33" i="13"/>
  <c r="BK33" i="13" s="1"/>
  <c r="R61" i="13"/>
  <c r="V61" i="13" s="1"/>
  <c r="AI61" i="13" s="1"/>
  <c r="W61" i="13" s="1"/>
  <c r="AX61" i="13"/>
  <c r="BK61" i="13" s="1"/>
  <c r="L51" i="13"/>
  <c r="P51" i="13" s="1"/>
  <c r="AI22" i="13"/>
  <c r="W22" i="13" s="1"/>
  <c r="AC66" i="13"/>
  <c r="AX43" i="13"/>
  <c r="BK43" i="13" s="1"/>
  <c r="R43" i="13"/>
  <c r="V43" i="13" s="1"/>
  <c r="AI34" i="13"/>
  <c r="W34" i="13" s="1"/>
  <c r="L49" i="13"/>
  <c r="P49" i="13" s="1"/>
  <c r="L33" i="13"/>
  <c r="P33" i="13" s="1"/>
  <c r="R50" i="13"/>
  <c r="V50" i="13" s="1"/>
  <c r="AH50" i="13" s="1"/>
  <c r="AX50" i="13"/>
  <c r="BK50" i="13" s="1"/>
  <c r="R40" i="13"/>
  <c r="V40" i="13" s="1"/>
  <c r="AH40" i="13" s="1"/>
  <c r="AX40" i="13"/>
  <c r="BK40" i="13" s="1"/>
  <c r="L13" i="13"/>
  <c r="P13" i="13" s="1"/>
  <c r="R51" i="13"/>
  <c r="V51" i="13" s="1"/>
  <c r="AX51" i="13"/>
  <c r="BK51" i="13" s="1"/>
  <c r="R20" i="13"/>
  <c r="V20" i="13" s="1"/>
  <c r="AI20" i="13" s="1"/>
  <c r="W20" i="13" s="1"/>
  <c r="AX20" i="13"/>
  <c r="BK20" i="13" s="1"/>
  <c r="AH36" i="13"/>
  <c r="AN66" i="13"/>
  <c r="R11" i="13"/>
  <c r="AX11" i="13"/>
  <c r="BK13" i="13"/>
  <c r="V26" i="13"/>
  <c r="AX38" i="13"/>
  <c r="BK38" i="13" s="1"/>
  <c r="R38" i="13"/>
  <c r="V38" i="13" s="1"/>
  <c r="AA49" i="17" l="1"/>
  <c r="AA53" i="17"/>
  <c r="X53" i="17"/>
  <c r="AA45" i="17"/>
  <c r="AA23" i="17"/>
  <c r="AA56" i="17"/>
  <c r="AA31" i="17"/>
  <c r="R66" i="17"/>
  <c r="V11" i="17"/>
  <c r="V66" i="17" s="1"/>
  <c r="AA63" i="17"/>
  <c r="AA25" i="17"/>
  <c r="AX66" i="17"/>
  <c r="BL11" i="17"/>
  <c r="BL66" i="17" s="1"/>
  <c r="X37" i="17"/>
  <c r="X63" i="17"/>
  <c r="AA21" i="17"/>
  <c r="P11" i="17"/>
  <c r="X36" i="17"/>
  <c r="AA17" i="17"/>
  <c r="AA51" i="17"/>
  <c r="AA29" i="17"/>
  <c r="AA47" i="17"/>
  <c r="AA33" i="17"/>
  <c r="AA27" i="17"/>
  <c r="X39" i="17"/>
  <c r="AA39" i="17" s="1"/>
  <c r="X19" i="17"/>
  <c r="AA19" i="17" s="1"/>
  <c r="X56" i="17"/>
  <c r="AA37" i="17"/>
  <c r="AA28" i="17"/>
  <c r="AA36" i="17"/>
  <c r="AA57" i="17"/>
  <c r="AA13" i="17"/>
  <c r="X22" i="17"/>
  <c r="AA22" i="17" s="1"/>
  <c r="X44" i="17"/>
  <c r="AA44" i="17" s="1"/>
  <c r="AA14" i="17"/>
  <c r="AA15" i="17"/>
  <c r="X47" i="17"/>
  <c r="X15" i="16"/>
  <c r="AA15" i="16" s="1"/>
  <c r="X31" i="16"/>
  <c r="AA31" i="16" s="1"/>
  <c r="X13" i="16"/>
  <c r="AA13" i="16" s="1"/>
  <c r="AA38" i="16"/>
  <c r="X38" i="16"/>
  <c r="AA58" i="16"/>
  <c r="AA35" i="16"/>
  <c r="AA59" i="16"/>
  <c r="AA27" i="16"/>
  <c r="AA17" i="16"/>
  <c r="X58" i="16"/>
  <c r="AA61" i="16"/>
  <c r="AA20" i="16"/>
  <c r="AA52" i="16"/>
  <c r="X37" i="16"/>
  <c r="AA37" i="16" s="1"/>
  <c r="X55" i="16"/>
  <c r="AA55" i="16" s="1"/>
  <c r="X53" i="16"/>
  <c r="AA53" i="16" s="1"/>
  <c r="X39" i="16"/>
  <c r="AA39" i="16" s="1"/>
  <c r="AA47" i="16"/>
  <c r="AI66" i="16"/>
  <c r="W11" i="16"/>
  <c r="X11" i="16" s="1"/>
  <c r="AA19" i="16"/>
  <c r="X45" i="16"/>
  <c r="AA45" i="16" s="1"/>
  <c r="AA49" i="16"/>
  <c r="X22" i="16"/>
  <c r="AA22" i="16" s="1"/>
  <c r="X41" i="16"/>
  <c r="AA41" i="16" s="1"/>
  <c r="X23" i="16"/>
  <c r="AA23" i="16" s="1"/>
  <c r="AH66" i="16"/>
  <c r="X55" i="15"/>
  <c r="AA55" i="15" s="1"/>
  <c r="X59" i="15"/>
  <c r="AA59" i="15" s="1"/>
  <c r="X23" i="15"/>
  <c r="X15" i="15"/>
  <c r="AA15" i="15" s="1"/>
  <c r="AH53" i="13"/>
  <c r="AA14" i="15"/>
  <c r="X13" i="14"/>
  <c r="X15" i="14"/>
  <c r="AA15" i="14" s="1"/>
  <c r="X57" i="15"/>
  <c r="AA57" i="15" s="1"/>
  <c r="X27" i="14"/>
  <c r="X21" i="14"/>
  <c r="X18" i="15"/>
  <c r="AA18" i="15" s="1"/>
  <c r="X63" i="15"/>
  <c r="AA63" i="15" s="1"/>
  <c r="X17" i="14"/>
  <c r="X43" i="15"/>
  <c r="X40" i="15"/>
  <c r="X47" i="15"/>
  <c r="AA47" i="15" s="1"/>
  <c r="AX66" i="15"/>
  <c r="BL11" i="15"/>
  <c r="BL66" i="15" s="1"/>
  <c r="AA49" i="15"/>
  <c r="R66" i="15"/>
  <c r="V11" i="15"/>
  <c r="V66" i="15" s="1"/>
  <c r="X49" i="15"/>
  <c r="AA46" i="15"/>
  <c r="AA45" i="15"/>
  <c r="AA17" i="15"/>
  <c r="AA23" i="15"/>
  <c r="X36" i="15"/>
  <c r="AA36" i="15" s="1"/>
  <c r="AA27" i="15"/>
  <c r="AA24" i="15"/>
  <c r="AA37" i="15"/>
  <c r="AA29" i="15"/>
  <c r="AA31" i="15"/>
  <c r="AA43" i="15"/>
  <c r="AA33" i="15"/>
  <c r="X35" i="15"/>
  <c r="AA35" i="15" s="1"/>
  <c r="AA25" i="15"/>
  <c r="AA20" i="15"/>
  <c r="AA40" i="15"/>
  <c r="P11" i="15"/>
  <c r="X51" i="15"/>
  <c r="AA51" i="15" s="1"/>
  <c r="X39" i="15"/>
  <c r="AA39" i="15" s="1"/>
  <c r="X41" i="15"/>
  <c r="AA41" i="15" s="1"/>
  <c r="X33" i="14"/>
  <c r="AA33" i="14" s="1"/>
  <c r="X54" i="14"/>
  <c r="AH11" i="14"/>
  <c r="AH66" i="14" s="1"/>
  <c r="AA58" i="14"/>
  <c r="AI11" i="14"/>
  <c r="W11" i="14" s="1"/>
  <c r="X49" i="14"/>
  <c r="AA49" i="14" s="1"/>
  <c r="AA51" i="14"/>
  <c r="AA31" i="14"/>
  <c r="AA45" i="14"/>
  <c r="AA27" i="14"/>
  <c r="X19" i="14"/>
  <c r="AA19" i="14" s="1"/>
  <c r="AI66" i="14"/>
  <c r="AA21" i="14"/>
  <c r="X25" i="14"/>
  <c r="AA25" i="14" s="1"/>
  <c r="AA13" i="14"/>
  <c r="X35" i="14"/>
  <c r="AA35" i="14" s="1"/>
  <c r="X47" i="14"/>
  <c r="AA47" i="14" s="1"/>
  <c r="X16" i="14"/>
  <c r="AA16" i="14" s="1"/>
  <c r="X29" i="14"/>
  <c r="AA29" i="14" s="1"/>
  <c r="X63" i="14"/>
  <c r="AA63" i="14" s="1"/>
  <c r="X55" i="14"/>
  <c r="AA55" i="14" s="1"/>
  <c r="AA17" i="14"/>
  <c r="AA39" i="14"/>
  <c r="AA54" i="14"/>
  <c r="X59" i="14"/>
  <c r="AA59" i="14" s="1"/>
  <c r="AA32" i="14"/>
  <c r="X22" i="14"/>
  <c r="AA22" i="14" s="1"/>
  <c r="X23" i="14"/>
  <c r="AA23" i="14" s="1"/>
  <c r="AA46" i="14"/>
  <c r="X41" i="14"/>
  <c r="AA41" i="14" s="1"/>
  <c r="X37" i="14"/>
  <c r="AA37" i="14" s="1"/>
  <c r="X46" i="14"/>
  <c r="AH12" i="13"/>
  <c r="X12" i="13" s="1"/>
  <c r="AA12" i="13" s="1"/>
  <c r="AH46" i="13"/>
  <c r="X46" i="13" s="1"/>
  <c r="AA46" i="13" s="1"/>
  <c r="AH15" i="13"/>
  <c r="X15" i="13" s="1"/>
  <c r="AA15" i="13" s="1"/>
  <c r="AI17" i="13"/>
  <c r="W17" i="13" s="1"/>
  <c r="X17" i="13" s="1"/>
  <c r="AA17" i="13" s="1"/>
  <c r="AH54" i="13"/>
  <c r="X54" i="13" s="1"/>
  <c r="AA54" i="13" s="1"/>
  <c r="AH57" i="13"/>
  <c r="X57" i="13" s="1"/>
  <c r="AA57" i="13" s="1"/>
  <c r="X42" i="13"/>
  <c r="AA42" i="13" s="1"/>
  <c r="X21" i="13"/>
  <c r="AA21" i="13" s="1"/>
  <c r="AH63" i="13"/>
  <c r="X34" i="13"/>
  <c r="AA34" i="13" s="1"/>
  <c r="X22" i="13"/>
  <c r="AA22" i="13" s="1"/>
  <c r="X62" i="13"/>
  <c r="AA62" i="13" s="1"/>
  <c r="AH20" i="13"/>
  <c r="X20" i="13" s="1"/>
  <c r="AA20" i="13" s="1"/>
  <c r="X36" i="13"/>
  <c r="AA36" i="13" s="1"/>
  <c r="X25" i="13"/>
  <c r="AA25" i="13" s="1"/>
  <c r="AI59" i="13"/>
  <c r="W59" i="13" s="1"/>
  <c r="AH59" i="13"/>
  <c r="X53" i="13"/>
  <c r="AA53" i="13" s="1"/>
  <c r="AI63" i="13"/>
  <c r="W63" i="13" s="1"/>
  <c r="AI16" i="13"/>
  <c r="W16" i="13" s="1"/>
  <c r="AH16" i="13"/>
  <c r="AH30" i="13"/>
  <c r="X30" i="13" s="1"/>
  <c r="AA30" i="13" s="1"/>
  <c r="AH14" i="13"/>
  <c r="X14" i="13" s="1"/>
  <c r="AA14" i="13" s="1"/>
  <c r="AI44" i="13"/>
  <c r="W44" i="13" s="1"/>
  <c r="X44" i="13" s="1"/>
  <c r="AI28" i="13"/>
  <c r="W28" i="13" s="1"/>
  <c r="X28" i="13" s="1"/>
  <c r="AI33" i="13"/>
  <c r="W33" i="13" s="1"/>
  <c r="AH33" i="13"/>
  <c r="AI51" i="13"/>
  <c r="W51" i="13" s="1"/>
  <c r="AH51" i="13"/>
  <c r="AI49" i="13"/>
  <c r="W49" i="13" s="1"/>
  <c r="AH49" i="13"/>
  <c r="AI19" i="13"/>
  <c r="W19" i="13" s="1"/>
  <c r="AH19" i="13"/>
  <c r="AH35" i="13"/>
  <c r="AI35" i="13"/>
  <c r="W35" i="13" s="1"/>
  <c r="AI37" i="13"/>
  <c r="W37" i="13" s="1"/>
  <c r="AH37" i="13"/>
  <c r="AI39" i="13"/>
  <c r="W39" i="13" s="1"/>
  <c r="AH39" i="13"/>
  <c r="AI31" i="13"/>
  <c r="W31" i="13" s="1"/>
  <c r="AH31" i="13"/>
  <c r="AH29" i="13"/>
  <c r="AI29" i="13"/>
  <c r="W29" i="13" s="1"/>
  <c r="AI55" i="13"/>
  <c r="W55" i="13" s="1"/>
  <c r="AH55" i="13"/>
  <c r="AI41" i="13"/>
  <c r="W41" i="13" s="1"/>
  <c r="AH41" i="13"/>
  <c r="AI47" i="13"/>
  <c r="W47" i="13" s="1"/>
  <c r="AH47" i="13"/>
  <c r="R66" i="13"/>
  <c r="V11" i="13"/>
  <c r="V66" i="13" s="1"/>
  <c r="AI27" i="13"/>
  <c r="W27" i="13" s="1"/>
  <c r="AH27" i="13"/>
  <c r="AH48" i="13"/>
  <c r="AI48" i="13"/>
  <c r="W48" i="13" s="1"/>
  <c r="AI23" i="13"/>
  <c r="W23" i="13" s="1"/>
  <c r="AH23" i="13"/>
  <c r="AH58" i="13"/>
  <c r="AI58" i="13"/>
  <c r="W58" i="13" s="1"/>
  <c r="AI56" i="13"/>
  <c r="W56" i="13" s="1"/>
  <c r="AH56" i="13"/>
  <c r="AH61" i="13"/>
  <c r="X61" i="13" s="1"/>
  <c r="AA61" i="13" s="1"/>
  <c r="X52" i="13"/>
  <c r="AA52" i="13" s="1"/>
  <c r="AI13" i="13"/>
  <c r="W13" i="13" s="1"/>
  <c r="AH13" i="13"/>
  <c r="AI18" i="13"/>
  <c r="W18" i="13" s="1"/>
  <c r="AH18" i="13"/>
  <c r="AI50" i="13"/>
  <c r="W50" i="13" s="1"/>
  <c r="AI45" i="13"/>
  <c r="W45" i="13" s="1"/>
  <c r="AH26" i="13"/>
  <c r="AI26" i="13"/>
  <c r="W26" i="13" s="1"/>
  <c r="AI43" i="13"/>
  <c r="W43" i="13" s="1"/>
  <c r="AH43" i="13"/>
  <c r="L66" i="13"/>
  <c r="AH24" i="13"/>
  <c r="X24" i="13" s="1"/>
  <c r="AA24" i="13" s="1"/>
  <c r="AI40" i="13"/>
  <c r="W40" i="13" s="1"/>
  <c r="AX66" i="13"/>
  <c r="BK11" i="13"/>
  <c r="BK66" i="13" s="1"/>
  <c r="AI32" i="13"/>
  <c r="W32" i="13" s="1"/>
  <c r="AH32" i="13"/>
  <c r="P11" i="13"/>
  <c r="AI60" i="13"/>
  <c r="W60" i="13" s="1"/>
  <c r="AH60" i="13"/>
  <c r="AH38" i="13"/>
  <c r="AI38" i="13"/>
  <c r="W38" i="13" s="1"/>
  <c r="AI11" i="17" l="1"/>
  <c r="P66" i="17"/>
  <c r="AH11" i="17"/>
  <c r="X66" i="16"/>
  <c r="W66" i="16"/>
  <c r="AA11" i="16"/>
  <c r="AA66" i="16" s="1"/>
  <c r="X23" i="13"/>
  <c r="AA23" i="13" s="1"/>
  <c r="P66" i="15"/>
  <c r="AH11" i="15"/>
  <c r="AI11" i="15"/>
  <c r="W66" i="14"/>
  <c r="X11" i="14"/>
  <c r="X66" i="14" s="1"/>
  <c r="X56" i="13"/>
  <c r="AA56" i="13" s="1"/>
  <c r="X60" i="13"/>
  <c r="AA60" i="13" s="1"/>
  <c r="X27" i="13"/>
  <c r="AA27" i="13" s="1"/>
  <c r="X18" i="13"/>
  <c r="AA18" i="13" s="1"/>
  <c r="AA28" i="13"/>
  <c r="X47" i="13"/>
  <c r="AA47" i="13" s="1"/>
  <c r="X59" i="13"/>
  <c r="AA59" i="13" s="1"/>
  <c r="X39" i="13"/>
  <c r="AA39" i="13" s="1"/>
  <c r="X37" i="13"/>
  <c r="AA37" i="13" s="1"/>
  <c r="X19" i="13"/>
  <c r="AA19" i="13" s="1"/>
  <c r="X13" i="13"/>
  <c r="AA13" i="13" s="1"/>
  <c r="X31" i="13"/>
  <c r="AA31" i="13" s="1"/>
  <c r="X63" i="13"/>
  <c r="AA63" i="13" s="1"/>
  <c r="X32" i="13"/>
  <c r="AA32" i="13" s="1"/>
  <c r="X43" i="13"/>
  <c r="AA43" i="13" s="1"/>
  <c r="AA44" i="13"/>
  <c r="X16" i="13"/>
  <c r="AA16" i="13" s="1"/>
  <c r="X38" i="13"/>
  <c r="AA38" i="13" s="1"/>
  <c r="X26" i="13"/>
  <c r="AA26" i="13" s="1"/>
  <c r="X55" i="13"/>
  <c r="AA55" i="13" s="1"/>
  <c r="X51" i="13"/>
  <c r="AA51" i="13" s="1"/>
  <c r="X49" i="13"/>
  <c r="AA49" i="13" s="1"/>
  <c r="X33" i="13"/>
  <c r="AA33" i="13" s="1"/>
  <c r="X29" i="13"/>
  <c r="AA29" i="13" s="1"/>
  <c r="X41" i="13"/>
  <c r="AA41" i="13" s="1"/>
  <c r="X45" i="13"/>
  <c r="AA45" i="13" s="1"/>
  <c r="X48" i="13"/>
  <c r="AA48" i="13" s="1"/>
  <c r="P66" i="13"/>
  <c r="AI11" i="13"/>
  <c r="W11" i="13" s="1"/>
  <c r="AH11" i="13"/>
  <c r="X50" i="13"/>
  <c r="AA50" i="13" s="1"/>
  <c r="X40" i="13"/>
  <c r="AA40" i="13" s="1"/>
  <c r="X35" i="13"/>
  <c r="AA35" i="13" s="1"/>
  <c r="X58" i="13"/>
  <c r="AA58" i="13" s="1"/>
  <c r="AH66" i="17" l="1"/>
  <c r="X11" i="17"/>
  <c r="X66" i="17" s="1"/>
  <c r="AI66" i="17"/>
  <c r="W11" i="17"/>
  <c r="AI66" i="15"/>
  <c r="W11" i="15"/>
  <c r="AH66" i="15"/>
  <c r="X11" i="15"/>
  <c r="X66" i="15" s="1"/>
  <c r="AA11" i="14"/>
  <c r="AA66" i="14" s="1"/>
  <c r="AH66" i="13"/>
  <c r="AI66" i="13"/>
  <c r="X11" i="13"/>
  <c r="X66" i="13" s="1"/>
  <c r="W66" i="17" l="1"/>
  <c r="AA11" i="17"/>
  <c r="AA66" i="17" s="1"/>
  <c r="W66" i="15"/>
  <c r="AA11" i="15"/>
  <c r="AA66" i="15" s="1"/>
  <c r="W66" i="13"/>
  <c r="AA11" i="13"/>
  <c r="AA66" i="13" s="1"/>
  <c r="AB66" i="15"/>
  <c r="AB66" i="17"/>
  <c r="AB66" i="16"/>
  <c r="AB66" i="13"/>
  <c r="AB66" i="14"/>
</calcChain>
</file>

<file path=xl/sharedStrings.xml><?xml version="1.0" encoding="utf-8"?>
<sst xmlns="http://schemas.openxmlformats.org/spreadsheetml/2006/main" count="2431" uniqueCount="155">
  <si>
    <t>REPUBLIC OF THE PHILIPPINES</t>
  </si>
  <si>
    <t xml:space="preserve"> </t>
  </si>
  <si>
    <t>COLLEGE OF EDUCATION</t>
  </si>
  <si>
    <t>RATE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</si>
  <si>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</si>
  <si>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</si>
  <si>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</si>
  <si>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</si>
  <si>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</si>
  <si>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</si>
  <si>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</si>
  <si>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</si>
  <si>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</si>
  <si>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EARIST</t>
  </si>
  <si>
    <t>LANDBANK</t>
  </si>
  <si>
    <t>MTSLA</t>
  </si>
  <si>
    <t>SAVINGS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</si>
  <si>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</si>
  <si>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</si>
  <si>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</si>
  <si>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</si>
  <si>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</si>
  <si>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</si>
  <si>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</si>
  <si>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</si>
  <si>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NBC588</t>
  </si>
  <si>
    <t>INCREMENT</t>
  </si>
  <si>
    <t>SALARY</t>
  </si>
  <si>
    <t>ABS.</t>
  </si>
  <si>
    <t>D</t>
  </si>
  <si>
    <t>H</t>
  </si>
  <si>
    <t>M</t>
  </si>
  <si>
    <t>HOLD.</t>
  </si>
  <si>
    <t>POLICY</t>
  </si>
  <si>
    <t>ARREARS</t>
  </si>
  <si>
    <t>GFAL</t>
  </si>
  <si>
    <t>MPL</t>
  </si>
  <si>
    <t>EAL</t>
  </si>
  <si>
    <t>CPL</t>
  </si>
  <si>
    <t>LOAN</t>
  </si>
  <si>
    <t>FUND</t>
  </si>
  <si>
    <t>PAGIBIG2</t>
  </si>
  <si>
    <t>PURP.</t>
  </si>
  <si>
    <t>HEALTH</t>
  </si>
  <si>
    <t>CREDIT</t>
  </si>
  <si>
    <t>FEU</t>
  </si>
  <si>
    <t>&amp; LOAN</t>
  </si>
  <si>
    <t>OTHER</t>
  </si>
  <si>
    <t>DEDUCTIONS</t>
  </si>
  <si>
    <t>1ST</t>
  </si>
  <si>
    <t>2ND</t>
  </si>
  <si>
    <t>TAX</t>
  </si>
  <si>
    <t>INS.</t>
  </si>
  <si>
    <t>(ELA)</t>
  </si>
  <si>
    <t>DEDS.</t>
  </si>
  <si>
    <t>CONT.</t>
  </si>
  <si>
    <t>COOP.</t>
  </si>
  <si>
    <t>(ESLAI)</t>
  </si>
  <si>
    <t>ADANTE, ARNOLD O.</t>
  </si>
  <si>
    <t>ASSO. PROF. II</t>
  </si>
  <si>
    <t>-</t>
  </si>
  <si>
    <t>ANGGOT, JOSEPH C.</t>
  </si>
  <si>
    <t>INSTR. I</t>
  </si>
  <si>
    <t>ASTORGA, ERIBERTO JR. R.</t>
  </si>
  <si>
    <t>ASSO. PROF. V</t>
  </si>
  <si>
    <t>BARIZO, CRISANTO JR. B.</t>
  </si>
  <si>
    <t>ASST. PROF. I</t>
  </si>
  <si>
    <t>BASI, MAUREEN D.</t>
  </si>
  <si>
    <t>BLANDO, CONRADO B.</t>
  </si>
  <si>
    <t>BRITANICO, JUAN LEONARDO B.</t>
  </si>
  <si>
    <t>BUENCUCHILLO, RODITA M.</t>
  </si>
  <si>
    <t>INSTR. III</t>
  </si>
  <si>
    <t>CONTI, BABY LYN J.</t>
  </si>
  <si>
    <t>ASSO. PROF. I</t>
  </si>
  <si>
    <t>GOMEZ, MA. LOURDES H.</t>
  </si>
  <si>
    <t>MAGNO, EVAN JOHN S.</t>
  </si>
  <si>
    <t>MALLARI, PERLITA M.</t>
  </si>
  <si>
    <t>MALLON, ROBERT P.</t>
  </si>
  <si>
    <t>MONTERONA, MARLENE M.</t>
  </si>
  <si>
    <t>MORALES, RUTH LAREZA A.</t>
  </si>
  <si>
    <t>POLISON, EVELYN M.</t>
  </si>
  <si>
    <t>ASST. PROF. IV</t>
  </si>
  <si>
    <t>RIVERA, SHERWIN KEITH T.</t>
  </si>
  <si>
    <t>SALVADOR, ELEONOR T.</t>
  </si>
  <si>
    <t>SALVADOR, RENZ ROBERT E.</t>
  </si>
  <si>
    <t>ASST. PROF. II</t>
  </si>
  <si>
    <t>SANGALANG, EVANGELINE M.</t>
  </si>
  <si>
    <t>SONIO, JOSIE R.</t>
  </si>
  <si>
    <t>EDUC. SUPER. I</t>
  </si>
  <si>
    <t>.</t>
  </si>
  <si>
    <t>TANUECOZ, ROSARIO U.</t>
  </si>
  <si>
    <t>TRIA, MERIAM L.</t>
  </si>
  <si>
    <t>VILLANOY, FELISA M.</t>
  </si>
  <si>
    <t>ASST. PROF. III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</si>
  <si>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</si>
  <si>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</si>
  <si>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</si>
  <si>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</si>
  <si>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</si>
  <si>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</si>
  <si>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</si>
  <si>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</si>
  <si>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</si>
  <si>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STATE UNIVERSITIES AND COLLEGES</t>
  </si>
  <si>
    <t>PAYROLL REGISTER FOR REGULAR EMPLOYEES</t>
  </si>
  <si>
    <t>Chief, HRMS</t>
  </si>
  <si>
    <t>Director, FMS</t>
  </si>
  <si>
    <t>LIST OF REMITTANCES</t>
  </si>
  <si>
    <t>ASSO. PROF. III</t>
  </si>
  <si>
    <t>8/24-7/26=2355.60</t>
  </si>
  <si>
    <t>JC</t>
  </si>
  <si>
    <t>AMOUNT</t>
  </si>
  <si>
    <t>DUE</t>
  </si>
  <si>
    <t>NBC594</t>
  </si>
  <si>
    <t>CAGATAN, ELSA</t>
  </si>
  <si>
    <t>NOV=15000</t>
  </si>
  <si>
    <t>MARJORIE E. ONDRA</t>
  </si>
  <si>
    <t>Staff, HRMS</t>
  </si>
  <si>
    <t>MPM LITE</t>
  </si>
  <si>
    <t>MURILLA, RAFFY A.</t>
  </si>
  <si>
    <t>TUZON, AILENE R.</t>
  </si>
  <si>
    <t>MARCH 1 - 31, 2025</t>
  </si>
  <si>
    <t>FOR THE MONTH OF MARCH 2025</t>
  </si>
  <si>
    <t>RATE 'NBC594</t>
  </si>
  <si>
    <t>NBC DIFF'L 597</t>
  </si>
  <si>
    <t>APRIL 1 - 30, 2025</t>
  </si>
  <si>
    <t>FOR THE MONTH OF APRIL 2025</t>
  </si>
  <si>
    <t>CAL</t>
  </si>
  <si>
    <t>UNTIL12/15/2027</t>
  </si>
  <si>
    <t>INSTR. II</t>
  </si>
  <si>
    <t>MAY 1 - 31, 2025</t>
  </si>
  <si>
    <t>FOR THE MONTH OF MAY 2025</t>
  </si>
  <si>
    <t>FOR THE MONTH OF JUNE 2025</t>
  </si>
  <si>
    <t>JUNE 1 - 30, 2025</t>
  </si>
  <si>
    <t>JULY 1 - 31, 2025</t>
  </si>
  <si>
    <t>FOR THE MONTH OF JULY 2025</t>
  </si>
  <si>
    <t>WITHHOLDING</t>
  </si>
  <si>
    <t>LIFE/RET</t>
  </si>
  <si>
    <t>EMERGENCY</t>
  </si>
  <si>
    <t>CALAMITY</t>
  </si>
  <si>
    <t>OUTSTANDING</t>
  </si>
  <si>
    <t>ETC.</t>
  </si>
  <si>
    <t>BILLING</t>
  </si>
  <si>
    <t>AUGUST 1 - 31, 2025</t>
  </si>
  <si>
    <t>FOR THE MONTH OF AUGUST 2025</t>
  </si>
  <si>
    <t>REFUND OF</t>
  </si>
  <si>
    <t>WITHHOLDING TAX</t>
  </si>
  <si>
    <t>PERSONAL LIFE/RET INS.</t>
  </si>
  <si>
    <t>TOTAL DEDS.</t>
  </si>
  <si>
    <t>EMERGENCY LOAN (ELA)</t>
  </si>
  <si>
    <t>EARIST CREDIT COOP.</t>
  </si>
  <si>
    <t>SEPTEMBER 1 - 30, 2025</t>
  </si>
  <si>
    <t>FOR THE MONTH OF SEPTEMBER 2025</t>
  </si>
  <si>
    <t>EMER.</t>
  </si>
  <si>
    <t>LIFE/RET.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</si>
</sst>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26" x14ac:knownFonts="1">
    <font>
      <sz val="10"/>
      <name val="Arial"/>
    </font>
    <font>
      <sz val="18"/>
      <color theme="1"/>
      <name val="Arial Narrow"/>
      <family val="2"/>
    </font>
    <font>
      <b/>
      <sz val="18"/>
      <color theme="1"/>
      <name val="Century Gothic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0"/>
      <name val="Arial"/>
      <family val="2"/>
    </font>
    <font>
      <sz val="18"/>
      <color theme="1"/>
      <name val="Century Gothic"/>
      <family val="2"/>
    </font>
    <font>
      <sz val="16"/>
      <color rgb="FFFF0000"/>
      <name val="Arial Narrow"/>
      <family val="2"/>
    </font>
    <font>
      <sz val="18"/>
      <name val="Arial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b/>
      <sz val="9"/>
      <color theme="1"/>
      <name val="Arial Narrow"/>
      <family val="2"/>
    </font>
    <font>
      <sz val="11"/>
      <color rgb="FFFF0000"/>
      <name val="Arial Narrow"/>
      <family val="2"/>
    </font>
    <font>
      <sz val="20"/>
      <name val="Arial Narrow"/>
      <family val="2"/>
    </font>
    <font>
      <b/>
      <sz val="20"/>
      <name val="Arial Narrow"/>
      <family val="2"/>
    </font>
    <font>
      <sz val="18"/>
      <name val="Arial Narrow"/>
      <family val="2"/>
    </font>
    <font>
      <b/>
      <sz val="20"/>
      <name val="Century Gothic"/>
      <family val="2"/>
    </font>
    <font>
      <sz val="10"/>
      <color rgb="FFFF0000"/>
      <name val="Arial Narrow"/>
      <family val="2"/>
    </font>
    <font>
      <b/>
      <sz val="6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9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2" fillId="0" borderId="15" xfId="0" applyFont="1" applyBorder="1" applyAlignment="1">
      <alignment vertical="center"/>
    </xf>
    <xf numFmtId="165" fontId="12" fillId="0" borderId="5" xfId="0" applyNumberFormat="1" applyFont="1" applyBorder="1" applyAlignment="1">
      <alignment vertical="center" shrinkToFit="1"/>
    </xf>
    <xf numFmtId="165" fontId="11" fillId="0" borderId="8" xfId="0" applyNumberFormat="1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165" fontId="12" fillId="0" borderId="20" xfId="0" applyNumberFormat="1" applyFont="1" applyBorder="1" applyAlignment="1">
      <alignment vertical="center" shrinkToFit="1"/>
    </xf>
    <xf numFmtId="165" fontId="11" fillId="0" borderId="19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5" xfId="0" applyFont="1" applyBorder="1" applyAlignment="1">
      <alignment vertical="center" shrinkToFit="1"/>
    </xf>
    <xf numFmtId="0" fontId="11" fillId="0" borderId="14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65" fontId="11" fillId="0" borderId="15" xfId="1" applyFont="1" applyFill="1" applyBorder="1" applyAlignment="1">
      <alignment vertical="center"/>
    </xf>
    <xf numFmtId="165" fontId="11" fillId="0" borderId="15" xfId="0" applyNumberFormat="1" applyFont="1" applyBorder="1" applyAlignment="1">
      <alignment vertical="center"/>
    </xf>
    <xf numFmtId="165" fontId="13" fillId="0" borderId="15" xfId="1" applyFont="1" applyFill="1" applyBorder="1" applyAlignment="1">
      <alignment vertical="center"/>
    </xf>
    <xf numFmtId="0" fontId="13" fillId="0" borderId="29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164" fontId="11" fillId="0" borderId="15" xfId="0" applyNumberFormat="1" applyFont="1" applyBorder="1" applyAlignment="1">
      <alignment vertical="center"/>
    </xf>
    <xf numFmtId="165" fontId="11" fillId="0" borderId="15" xfId="1" applyFont="1" applyFill="1" applyBorder="1" applyAlignment="1">
      <alignment vertical="center" shrinkToFit="1"/>
    </xf>
    <xf numFmtId="164" fontId="11" fillId="0" borderId="16" xfId="0" applyNumberFormat="1" applyFont="1" applyBorder="1" applyAlignment="1">
      <alignment vertical="center"/>
    </xf>
    <xf numFmtId="165" fontId="11" fillId="0" borderId="17" xfId="0" applyNumberFormat="1" applyFont="1" applyBorder="1" applyAlignment="1">
      <alignment vertical="center"/>
    </xf>
    <xf numFmtId="165" fontId="11" fillId="0" borderId="3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4" xfId="0" applyFont="1" applyBorder="1" applyAlignment="1">
      <alignment vertical="center" shrinkToFit="1"/>
    </xf>
    <xf numFmtId="0" fontId="12" fillId="0" borderId="5" xfId="0" applyFont="1" applyBorder="1" applyAlignment="1">
      <alignment horizontal="center" vertical="center" shrinkToFit="1"/>
    </xf>
    <xf numFmtId="165" fontId="3" fillId="0" borderId="5" xfId="0" applyNumberFormat="1" applyFont="1" applyBorder="1" applyAlignment="1">
      <alignment vertical="center" shrinkToFit="1"/>
    </xf>
    <xf numFmtId="165" fontId="12" fillId="0" borderId="6" xfId="0" applyNumberFormat="1" applyFont="1" applyBorder="1" applyAlignment="1">
      <alignment vertical="center" shrinkToFit="1"/>
    </xf>
    <xf numFmtId="165" fontId="12" fillId="0" borderId="25" xfId="0" applyNumberFormat="1" applyFont="1" applyBorder="1" applyAlignment="1">
      <alignment vertical="center" shrinkToFit="1"/>
    </xf>
    <xf numFmtId="165" fontId="12" fillId="0" borderId="22" xfId="0" applyNumberFormat="1" applyFont="1" applyBorder="1" applyAlignment="1">
      <alignment vertical="center" shrinkToFit="1"/>
    </xf>
    <xf numFmtId="0" fontId="12" fillId="0" borderId="25" xfId="0" applyFont="1" applyBorder="1" applyAlignment="1">
      <alignment vertical="center" shrinkToFit="1"/>
    </xf>
    <xf numFmtId="0" fontId="12" fillId="0" borderId="20" xfId="0" applyFont="1" applyBorder="1" applyAlignment="1">
      <alignment horizontal="center" vertical="center" shrinkToFit="1"/>
    </xf>
    <xf numFmtId="165" fontId="12" fillId="0" borderId="0" xfId="0" applyNumberFormat="1" applyFont="1" applyAlignment="1">
      <alignment vertical="center" shrinkToFit="1"/>
    </xf>
    <xf numFmtId="0" fontId="12" fillId="0" borderId="0" xfId="0" applyFont="1" applyAlignment="1">
      <alignment vertical="center" shrinkToFi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vertical="center"/>
    </xf>
    <xf numFmtId="165" fontId="13" fillId="0" borderId="8" xfId="0" applyNumberFormat="1" applyFont="1" applyBorder="1" applyAlignment="1">
      <alignment vertical="center"/>
    </xf>
    <xf numFmtId="165" fontId="13" fillId="0" borderId="30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165" fontId="11" fillId="0" borderId="8" xfId="0" applyNumberFormat="1" applyFont="1" applyBorder="1" applyAlignment="1">
      <alignment vertical="center" shrinkToFit="1"/>
    </xf>
    <xf numFmtId="165" fontId="11" fillId="0" borderId="18" xfId="0" applyNumberFormat="1" applyFont="1" applyBorder="1" applyAlignment="1">
      <alignment vertical="center"/>
    </xf>
    <xf numFmtId="165" fontId="11" fillId="0" borderId="9" xfId="0" applyNumberFormat="1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 shrinkToFi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15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11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 shrinkToFit="1"/>
    </xf>
    <xf numFmtId="0" fontId="11" fillId="2" borderId="5" xfId="0" applyFont="1" applyFill="1" applyBorder="1" applyAlignment="1">
      <alignment vertical="center"/>
    </xf>
    <xf numFmtId="165" fontId="11" fillId="2" borderId="5" xfId="1" applyFont="1" applyFill="1" applyBorder="1" applyAlignment="1">
      <alignment vertical="center"/>
    </xf>
    <xf numFmtId="165" fontId="12" fillId="2" borderId="5" xfId="0" applyNumberFormat="1" applyFont="1" applyFill="1" applyBorder="1" applyAlignment="1">
      <alignment vertical="center"/>
    </xf>
    <xf numFmtId="165" fontId="11" fillId="2" borderId="5" xfId="0" applyNumberFormat="1" applyFont="1" applyFill="1" applyBorder="1" applyAlignment="1">
      <alignment vertical="center"/>
    </xf>
    <xf numFmtId="165" fontId="13" fillId="2" borderId="5" xfId="1" applyFont="1" applyFill="1" applyBorder="1" applyAlignment="1">
      <alignment vertical="center"/>
    </xf>
    <xf numFmtId="165" fontId="13" fillId="2" borderId="11" xfId="1" applyFont="1" applyFill="1" applyBorder="1" applyAlignment="1">
      <alignment vertical="center"/>
    </xf>
    <xf numFmtId="0" fontId="11" fillId="2" borderId="25" xfId="0" applyFont="1" applyFill="1" applyBorder="1" applyAlignment="1">
      <alignment vertical="center"/>
    </xf>
    <xf numFmtId="165" fontId="11" fillId="2" borderId="20" xfId="1" applyFont="1" applyFill="1" applyBorder="1" applyAlignment="1">
      <alignment vertical="center"/>
    </xf>
    <xf numFmtId="164" fontId="11" fillId="2" borderId="5" xfId="1" applyNumberFormat="1" applyFont="1" applyFill="1" applyBorder="1" applyAlignment="1">
      <alignment vertical="center"/>
    </xf>
    <xf numFmtId="165" fontId="11" fillId="2" borderId="5" xfId="1" applyFont="1" applyFill="1" applyBorder="1" applyAlignment="1">
      <alignment vertical="center" shrinkToFit="1"/>
    </xf>
    <xf numFmtId="164" fontId="11" fillId="2" borderId="22" xfId="1" applyNumberFormat="1" applyFont="1" applyFill="1" applyBorder="1" applyAlignment="1">
      <alignment vertical="center"/>
    </xf>
    <xf numFmtId="165" fontId="11" fillId="2" borderId="20" xfId="0" applyNumberFormat="1" applyFont="1" applyFill="1" applyBorder="1" applyAlignment="1">
      <alignment vertical="center"/>
    </xf>
    <xf numFmtId="165" fontId="11" fillId="2" borderId="6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 shrinkToFit="1"/>
    </xf>
    <xf numFmtId="2" fontId="11" fillId="2" borderId="5" xfId="0" applyNumberFormat="1" applyFont="1" applyFill="1" applyBorder="1" applyAlignment="1">
      <alignment vertical="center"/>
    </xf>
    <xf numFmtId="165" fontId="11" fillId="2" borderId="22" xfId="0" applyNumberFormat="1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5" xfId="0" applyFont="1" applyFill="1" applyBorder="1" applyAlignment="1">
      <alignment vertical="center" shrinkToFit="1"/>
    </xf>
    <xf numFmtId="0" fontId="11" fillId="2" borderId="5" xfId="0" applyFont="1" applyFill="1" applyBorder="1" applyAlignment="1">
      <alignment horizontal="left" vertical="center" shrinkToFit="1"/>
    </xf>
    <xf numFmtId="165" fontId="1" fillId="2" borderId="5" xfId="1" applyFont="1" applyFill="1" applyBorder="1" applyAlignment="1">
      <alignment vertical="center"/>
    </xf>
    <xf numFmtId="165" fontId="14" fillId="2" borderId="2" xfId="1" applyFont="1" applyFill="1" applyBorder="1" applyAlignment="1">
      <alignment vertical="center" shrinkToFit="1"/>
    </xf>
    <xf numFmtId="165" fontId="13" fillId="2" borderId="5" xfId="1" applyFont="1" applyFill="1" applyBorder="1"/>
    <xf numFmtId="43" fontId="11" fillId="2" borderId="5" xfId="1" applyNumberFormat="1" applyFont="1" applyFill="1" applyBorder="1" applyAlignment="1">
      <alignment vertical="center"/>
    </xf>
    <xf numFmtId="43" fontId="11" fillId="2" borderId="22" xfId="1" applyNumberFormat="1" applyFont="1" applyFill="1" applyBorder="1" applyAlignment="1">
      <alignment vertical="center"/>
    </xf>
    <xf numFmtId="165" fontId="14" fillId="2" borderId="20" xfId="0" applyNumberFormat="1" applyFont="1" applyFill="1" applyBorder="1" applyAlignment="1">
      <alignment vertical="center"/>
    </xf>
    <xf numFmtId="165" fontId="14" fillId="2" borderId="6" xfId="0" applyNumberFormat="1" applyFont="1" applyFill="1" applyBorder="1" applyAlignment="1">
      <alignment vertical="center"/>
    </xf>
    <xf numFmtId="165" fontId="14" fillId="2" borderId="2" xfId="1" applyFont="1" applyFill="1" applyBorder="1" applyAlignment="1">
      <alignment vertical="center"/>
    </xf>
    <xf numFmtId="39" fontId="11" fillId="2" borderId="5" xfId="1" applyNumberFormat="1" applyFont="1" applyFill="1" applyBorder="1" applyAlignment="1">
      <alignment vertical="center"/>
    </xf>
    <xf numFmtId="0" fontId="12" fillId="2" borderId="5" xfId="0" applyFont="1" applyFill="1" applyBorder="1" applyAlignment="1">
      <alignment horizontal="left" vertical="center" shrinkToFit="1"/>
    </xf>
    <xf numFmtId="0" fontId="11" fillId="2" borderId="5" xfId="0" quotePrefix="1" applyFont="1" applyFill="1" applyBorder="1" applyAlignment="1">
      <alignment horizontal="left" vertical="center" shrinkToFit="1"/>
    </xf>
    <xf numFmtId="0" fontId="12" fillId="2" borderId="5" xfId="0" quotePrefix="1" applyFont="1" applyFill="1" applyBorder="1" applyAlignment="1">
      <alignment horizontal="left" vertical="center" shrinkToFit="1"/>
    </xf>
    <xf numFmtId="0" fontId="11" fillId="2" borderId="10" xfId="0" applyFont="1" applyFill="1" applyBorder="1" applyAlignment="1">
      <alignment vertical="center"/>
    </xf>
    <xf numFmtId="165" fontId="14" fillId="2" borderId="5" xfId="1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165" fontId="11" fillId="2" borderId="2" xfId="1" applyFont="1" applyFill="1" applyBorder="1" applyAlignment="1">
      <alignment vertical="center" shrinkToFit="1"/>
    </xf>
    <xf numFmtId="0" fontId="18" fillId="2" borderId="5" xfId="0" applyFont="1" applyFill="1" applyBorder="1" applyAlignment="1">
      <alignment vertical="center" shrinkToFit="1"/>
    </xf>
    <xf numFmtId="165" fontId="7" fillId="2" borderId="5" xfId="1" applyFont="1" applyFill="1" applyBorder="1" applyAlignment="1">
      <alignment vertical="center"/>
    </xf>
    <xf numFmtId="165" fontId="16" fillId="2" borderId="5" xfId="1" applyFont="1" applyFill="1" applyBorder="1" applyAlignment="1">
      <alignment vertical="center"/>
    </xf>
    <xf numFmtId="0" fontId="17" fillId="2" borderId="5" xfId="0" applyFont="1" applyFill="1" applyBorder="1" applyAlignment="1">
      <alignment vertical="center" shrinkToFit="1"/>
    </xf>
    <xf numFmtId="165" fontId="19" fillId="2" borderId="5" xfId="1" applyFont="1" applyFill="1" applyBorder="1" applyAlignment="1">
      <alignment vertical="center"/>
    </xf>
    <xf numFmtId="165" fontId="17" fillId="2" borderId="5" xfId="1" applyFont="1" applyFill="1" applyBorder="1" applyAlignment="1">
      <alignment vertical="center"/>
    </xf>
    <xf numFmtId="165" fontId="17" fillId="2" borderId="2" xfId="1" applyFont="1" applyFill="1" applyBorder="1" applyAlignment="1">
      <alignment vertical="center" shrinkToFit="1"/>
    </xf>
    <xf numFmtId="0" fontId="17" fillId="2" borderId="5" xfId="0" applyFont="1" applyFill="1" applyBorder="1" applyAlignment="1">
      <alignment vertical="center"/>
    </xf>
    <xf numFmtId="165" fontId="20" fillId="2" borderId="11" xfId="1" applyFont="1" applyFill="1" applyBorder="1" applyAlignment="1">
      <alignment vertical="center"/>
    </xf>
    <xf numFmtId="2" fontId="17" fillId="2" borderId="5" xfId="0" applyNumberFormat="1" applyFont="1" applyFill="1" applyBorder="1" applyAlignment="1">
      <alignment vertical="center"/>
    </xf>
    <xf numFmtId="43" fontId="17" fillId="2" borderId="22" xfId="1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1" fillId="2" borderId="12" xfId="0" applyFont="1" applyFill="1" applyBorder="1" applyAlignment="1">
      <alignment vertical="center" shrinkToFit="1"/>
    </xf>
    <xf numFmtId="165" fontId="1" fillId="2" borderId="12" xfId="1" applyFont="1" applyFill="1" applyBorder="1" applyAlignment="1">
      <alignment vertical="center"/>
    </xf>
    <xf numFmtId="165" fontId="11" fillId="2" borderId="12" xfId="1" applyFont="1" applyFill="1" applyBorder="1" applyAlignment="1">
      <alignment vertical="center"/>
    </xf>
    <xf numFmtId="165" fontId="11" fillId="2" borderId="13" xfId="1" applyFont="1" applyFill="1" applyBorder="1" applyAlignment="1">
      <alignment vertical="center" shrinkToFit="1"/>
    </xf>
    <xf numFmtId="0" fontId="11" fillId="2" borderId="12" xfId="0" applyFont="1" applyFill="1" applyBorder="1" applyAlignment="1">
      <alignment vertical="center"/>
    </xf>
    <xf numFmtId="165" fontId="13" fillId="2" borderId="31" xfId="1" applyFont="1" applyFill="1" applyBorder="1" applyAlignment="1">
      <alignment vertical="center"/>
    </xf>
    <xf numFmtId="0" fontId="11" fillId="2" borderId="27" xfId="0" applyFont="1" applyFill="1" applyBorder="1" applyAlignment="1">
      <alignment vertical="center"/>
    </xf>
    <xf numFmtId="164" fontId="11" fillId="2" borderId="12" xfId="1" applyNumberFormat="1" applyFont="1" applyFill="1" applyBorder="1" applyAlignment="1">
      <alignment vertical="center"/>
    </xf>
    <xf numFmtId="164" fontId="11" fillId="2" borderId="23" xfId="1" applyNumberFormat="1" applyFont="1" applyFill="1" applyBorder="1" applyAlignment="1">
      <alignment vertical="center"/>
    </xf>
    <xf numFmtId="0" fontId="11" fillId="2" borderId="28" xfId="0" applyFont="1" applyFill="1" applyBorder="1" applyAlignment="1">
      <alignment vertical="center" shrinkToFit="1"/>
    </xf>
    <xf numFmtId="2" fontId="11" fillId="2" borderId="1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vertical="center"/>
    </xf>
    <xf numFmtId="165" fontId="12" fillId="2" borderId="5" xfId="0" applyNumberFormat="1" applyFont="1" applyFill="1" applyBorder="1" applyAlignment="1">
      <alignment vertical="center" shrinkToFit="1"/>
    </xf>
    <xf numFmtId="165" fontId="11" fillId="2" borderId="8" xfId="0" applyNumberFormat="1" applyFont="1" applyFill="1" applyBorder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" fillId="2" borderId="0" xfId="0" quotePrefix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8" fillId="2" borderId="0" xfId="0" quotePrefix="1" applyFont="1" applyFill="1" applyAlignment="1">
      <alignment vertical="center"/>
    </xf>
    <xf numFmtId="0" fontId="4" fillId="2" borderId="15" xfId="0" quotePrefix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vertical="center"/>
    </xf>
    <xf numFmtId="165" fontId="12" fillId="2" borderId="22" xfId="0" applyNumberFormat="1" applyFont="1" applyFill="1" applyBorder="1" applyAlignment="1">
      <alignment vertical="center" shrinkToFit="1"/>
    </xf>
    <xf numFmtId="165" fontId="11" fillId="2" borderId="18" xfId="0" applyNumberFormat="1" applyFont="1" applyFill="1" applyBorder="1" applyAlignment="1">
      <alignment vertical="center"/>
    </xf>
    <xf numFmtId="165" fontId="1" fillId="2" borderId="0" xfId="0" applyNumberFormat="1" applyFont="1" applyFill="1"/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15" fillId="2" borderId="5" xfId="0" quotePrefix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/>
    </xf>
    <xf numFmtId="165" fontId="21" fillId="2" borderId="5" xfId="1" applyFont="1" applyFill="1" applyBorder="1" applyAlignment="1">
      <alignment vertical="center"/>
    </xf>
    <xf numFmtId="165" fontId="3" fillId="2" borderId="5" xfId="0" applyNumberFormat="1" applyFont="1" applyFill="1" applyBorder="1" applyAlignment="1">
      <alignment vertical="center" shrinkToFit="1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shrinkToFi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shrinkToFit="1"/>
    </xf>
    <xf numFmtId="0" fontId="2" fillId="2" borderId="29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vertical="center"/>
    </xf>
    <xf numFmtId="0" fontId="11" fillId="2" borderId="24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15" xfId="0" applyFont="1" applyFill="1" applyBorder="1" applyAlignment="1">
      <alignment vertical="center"/>
    </xf>
    <xf numFmtId="164" fontId="11" fillId="2" borderId="15" xfId="0" applyNumberFormat="1" applyFont="1" applyFill="1" applyBorder="1" applyAlignment="1">
      <alignment vertical="center"/>
    </xf>
    <xf numFmtId="165" fontId="11" fillId="2" borderId="15" xfId="1" applyFont="1" applyFill="1" applyBorder="1" applyAlignment="1">
      <alignment vertical="center" shrinkToFit="1"/>
    </xf>
    <xf numFmtId="164" fontId="11" fillId="2" borderId="16" xfId="0" applyNumberFormat="1" applyFont="1" applyFill="1" applyBorder="1" applyAlignment="1">
      <alignment vertical="center"/>
    </xf>
    <xf numFmtId="165" fontId="11" fillId="2" borderId="17" xfId="0" applyNumberFormat="1" applyFont="1" applyFill="1" applyBorder="1" applyAlignment="1">
      <alignment vertical="center"/>
    </xf>
    <xf numFmtId="165" fontId="11" fillId="2" borderId="3" xfId="0" applyNumberFormat="1" applyFont="1" applyFill="1" applyBorder="1" applyAlignment="1">
      <alignment vertical="center"/>
    </xf>
    <xf numFmtId="165" fontId="12" fillId="2" borderId="25" xfId="0" applyNumberFormat="1" applyFont="1" applyFill="1" applyBorder="1" applyAlignment="1">
      <alignment vertical="center" shrinkToFit="1"/>
    </xf>
    <xf numFmtId="165" fontId="12" fillId="2" borderId="20" xfId="0" applyNumberFormat="1" applyFont="1" applyFill="1" applyBorder="1" applyAlignment="1">
      <alignment vertical="center" shrinkToFit="1"/>
    </xf>
    <xf numFmtId="165" fontId="12" fillId="2" borderId="6" xfId="0" applyNumberFormat="1" applyFont="1" applyFill="1" applyBorder="1" applyAlignment="1">
      <alignment vertical="center" shrinkToFit="1"/>
    </xf>
    <xf numFmtId="0" fontId="12" fillId="2" borderId="25" xfId="0" applyFont="1" applyFill="1" applyBorder="1" applyAlignment="1">
      <alignment vertical="center" shrinkToFit="1"/>
    </xf>
    <xf numFmtId="0" fontId="12" fillId="2" borderId="20" xfId="0" applyFont="1" applyFill="1" applyBorder="1" applyAlignment="1">
      <alignment horizontal="center" vertical="center" shrinkToFit="1"/>
    </xf>
    <xf numFmtId="165" fontId="13" fillId="2" borderId="30" xfId="0" applyNumberFormat="1" applyFont="1" applyFill="1" applyBorder="1" applyAlignment="1">
      <alignment vertical="center"/>
    </xf>
    <xf numFmtId="165" fontId="11" fillId="2" borderId="26" xfId="0" applyNumberFormat="1" applyFont="1" applyFill="1" applyBorder="1" applyAlignment="1">
      <alignment vertical="center"/>
    </xf>
    <xf numFmtId="165" fontId="11" fillId="2" borderId="19" xfId="0" applyNumberFormat="1" applyFont="1" applyFill="1" applyBorder="1" applyAlignment="1">
      <alignment vertical="center"/>
    </xf>
    <xf numFmtId="165" fontId="11" fillId="2" borderId="8" xfId="0" applyNumberFormat="1" applyFont="1" applyFill="1" applyBorder="1" applyAlignment="1">
      <alignment vertical="center" shrinkToFit="1"/>
    </xf>
    <xf numFmtId="165" fontId="11" fillId="2" borderId="9" xfId="0" applyNumberFormat="1" applyFont="1" applyFill="1" applyBorder="1" applyAlignment="1">
      <alignment vertical="center"/>
    </xf>
    <xf numFmtId="0" fontId="11" fillId="2" borderId="26" xfId="0" applyFont="1" applyFill="1" applyBorder="1" applyAlignment="1">
      <alignment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2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vertical="center" shrinkToFit="1"/>
    </xf>
    <xf numFmtId="0" fontId="12" fillId="2" borderId="20" xfId="0" applyFont="1" applyFill="1" applyBorder="1" applyAlignment="1">
      <alignment horizontal="left" vertical="center" shrinkToFit="1"/>
    </xf>
    <xf numFmtId="0" fontId="12" fillId="2" borderId="20" xfId="0" quotePrefix="1" applyFont="1" applyFill="1" applyBorder="1" applyAlignment="1">
      <alignment horizontal="left" vertical="center" shrinkToFit="1"/>
    </xf>
    <xf numFmtId="0" fontId="18" fillId="2" borderId="20" xfId="0" applyFont="1" applyFill="1" applyBorder="1" applyAlignment="1">
      <alignment vertical="center" shrinkToFit="1"/>
    </xf>
    <xf numFmtId="0" fontId="11" fillId="2" borderId="26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5" xfId="0" quotePrefix="1" applyFont="1" applyFill="1" applyBorder="1" applyAlignment="1">
      <alignment horizontal="center" vertical="center"/>
    </xf>
    <xf numFmtId="165" fontId="11" fillId="2" borderId="2" xfId="1" applyFont="1" applyFill="1" applyBorder="1" applyAlignment="1">
      <alignment vertical="center"/>
    </xf>
    <xf numFmtId="165" fontId="24" fillId="2" borderId="5" xfId="1" applyFont="1" applyFill="1" applyBorder="1" applyAlignment="1">
      <alignment vertical="center"/>
    </xf>
    <xf numFmtId="165" fontId="25" fillId="2" borderId="5" xfId="1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5" fontId="11" fillId="2" borderId="15" xfId="1" applyFont="1" applyFill="1" applyBorder="1" applyAlignment="1">
      <alignment vertical="center"/>
    </xf>
    <xf numFmtId="165" fontId="11" fillId="2" borderId="15" xfId="0" applyNumberFormat="1" applyFont="1" applyFill="1" applyBorder="1" applyAlignment="1">
      <alignment vertical="center"/>
    </xf>
    <xf numFmtId="165" fontId="13" fillId="2" borderId="15" xfId="1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 shrinkToFit="1"/>
    </xf>
    <xf numFmtId="165" fontId="12" fillId="2" borderId="0" xfId="0" applyNumberFormat="1" applyFont="1" applyFill="1" applyAlignment="1">
      <alignment vertical="center" shrinkToFit="1"/>
    </xf>
    <xf numFmtId="0" fontId="11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3" fillId="2" borderId="32" xfId="0" quotePrefix="1" applyFont="1" applyFill="1" applyBorder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33" xfId="0" quotePrefix="1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65" fontId="9" fillId="2" borderId="32" xfId="1" applyFont="1" applyFill="1" applyBorder="1" applyAlignment="1">
      <alignment horizontal="center" vertical="center" wrapText="1" shrinkToFit="1"/>
    </xf>
    <xf numFmtId="165" fontId="9" fillId="2" borderId="13" xfId="1" applyFont="1" applyFill="1" applyBorder="1" applyAlignment="1">
      <alignment horizontal="center" vertical="center" wrapText="1" shrinkToFit="1"/>
    </xf>
    <xf numFmtId="165" fontId="9" fillId="2" borderId="33" xfId="1" applyFont="1" applyFill="1" applyBorder="1" applyAlignment="1">
      <alignment horizontal="center" vertical="center" wrapText="1" shrinkToFit="1"/>
    </xf>
    <xf numFmtId="0" fontId="4" fillId="2" borderId="3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165" fontId="22" fillId="2" borderId="32" xfId="1" applyFont="1" applyFill="1" applyBorder="1" applyAlignment="1">
      <alignment horizontal="center" vertical="center" wrapText="1" shrinkToFit="1"/>
    </xf>
    <xf numFmtId="165" fontId="22" fillId="2" borderId="13" xfId="1" applyFont="1" applyFill="1" applyBorder="1" applyAlignment="1">
      <alignment horizontal="center" vertical="center" wrapText="1" shrinkToFit="1"/>
    </xf>
    <xf numFmtId="165" fontId="22" fillId="2" borderId="33" xfId="1" applyFont="1" applyFill="1" applyBorder="1" applyAlignment="1">
      <alignment horizontal="center" vertical="center" wrapText="1" shrinkToFit="1"/>
    </xf>
    <xf numFmtId="165" fontId="23" fillId="2" borderId="32" xfId="1" applyFont="1" applyFill="1" applyBorder="1" applyAlignment="1">
      <alignment horizontal="center" vertical="center" wrapText="1" shrinkToFit="1"/>
    </xf>
    <xf numFmtId="165" fontId="23" fillId="2" borderId="13" xfId="1" applyFont="1" applyFill="1" applyBorder="1" applyAlignment="1">
      <alignment horizontal="center" vertical="center" wrapText="1" shrinkToFit="1"/>
    </xf>
    <xf numFmtId="165" fontId="23" fillId="2" borderId="33" xfId="1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23D934-7CD8-498E-9E3B-C677FF9D1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47</xdr:col>
      <xdr:colOff>444500</xdr:colOff>
      <xdr:row>0</xdr:row>
      <xdr:rowOff>79375</xdr:rowOff>
    </xdr:from>
    <xdr:to>
      <xdr:col>48</xdr:col>
      <xdr:colOff>857250</xdr:colOff>
      <xdr:row>5</xdr:row>
      <xdr:rowOff>12738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B16FB-0B08-459A-A9A4-546A58559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8150" y="79375"/>
          <a:ext cx="1412875" cy="13621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DAF411-53FE-4D60-91F2-BB7C603DD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47</xdr:col>
      <xdr:colOff>444500</xdr:colOff>
      <xdr:row>0</xdr:row>
      <xdr:rowOff>79375</xdr:rowOff>
    </xdr:from>
    <xdr:to>
      <xdr:col>48</xdr:col>
      <xdr:colOff>857250</xdr:colOff>
      <xdr:row>5</xdr:row>
      <xdr:rowOff>12738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E5459D-B5A6-4C01-9A5A-F6E40D12B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88150" y="79375"/>
          <a:ext cx="1412875" cy="13621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4118DE-0F63-4FEE-BFE9-39C321C83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45</xdr:col>
      <xdr:colOff>492125</xdr:colOff>
      <xdr:row>0</xdr:row>
      <xdr:rowOff>0</xdr:rowOff>
    </xdr:from>
    <xdr:to>
      <xdr:col>47</xdr:col>
      <xdr:colOff>285750</xdr:colOff>
      <xdr:row>4</xdr:row>
      <xdr:rowOff>219113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E52C6A-AF85-4D62-8EEE-2F5AB43F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7925" y="0"/>
          <a:ext cx="1412875" cy="13621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37C20-69BD-4484-BA5A-DED3EC0C7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45</xdr:col>
      <xdr:colOff>492125</xdr:colOff>
      <xdr:row>0</xdr:row>
      <xdr:rowOff>0</xdr:rowOff>
    </xdr:from>
    <xdr:to>
      <xdr:col>47</xdr:col>
      <xdr:colOff>285750</xdr:colOff>
      <xdr:row>4</xdr:row>
      <xdr:rowOff>219113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668A44-F235-4EC3-B683-08A943C26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7925" y="0"/>
          <a:ext cx="1412875" cy="13621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0FE09-0571-48D2-A77B-99C0FE2A8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45</xdr:col>
      <xdr:colOff>492125</xdr:colOff>
      <xdr:row>0</xdr:row>
      <xdr:rowOff>0</xdr:rowOff>
    </xdr:from>
    <xdr:to>
      <xdr:col>47</xdr:col>
      <xdr:colOff>285750</xdr:colOff>
      <xdr:row>4</xdr:row>
      <xdr:rowOff>219113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4A71C7-3879-4FD3-B01B-BC4B27442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7925" y="0"/>
          <a:ext cx="1412875" cy="13621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95FED-EEDA-425B-88A0-66C5F4D51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45</xdr:col>
      <xdr:colOff>492125</xdr:colOff>
      <xdr:row>0</xdr:row>
      <xdr:rowOff>0</xdr:rowOff>
    </xdr:from>
    <xdr:to>
      <xdr:col>47</xdr:col>
      <xdr:colOff>285750</xdr:colOff>
      <xdr:row>4</xdr:row>
      <xdr:rowOff>219113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CFA27-374C-4DD0-926C-56EFCEB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7925" y="0"/>
          <a:ext cx="1412875" cy="13621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14</xdr:col>
      <xdr:colOff>222250</xdr:colOff>
      <xdr:row>4</xdr:row>
      <xdr:rowOff>249722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0A11C3-8EAB-419A-A630-3625A65E1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0"/>
          <a:ext cx="1441450" cy="1392722"/>
        </a:xfrm>
        <a:prstGeom prst="rect">
          <a:avLst/>
        </a:prstGeom>
      </xdr:spPr>
    </xdr:pic>
    <xdr:clientData/>
  </xdr:twoCellAnchor>
  <xdr:twoCellAnchor editAs="oneCell">
    <xdr:from>
      <xdr:col>45</xdr:col>
      <xdr:colOff>492125</xdr:colOff>
      <xdr:row>0</xdr:row>
      <xdr:rowOff>0</xdr:rowOff>
    </xdr:from>
    <xdr:to>
      <xdr:col>47</xdr:col>
      <xdr:colOff>285750</xdr:colOff>
      <xdr:row>4</xdr:row>
      <xdr:rowOff>219113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6362AB-02BB-4BCC-92C3-5090E0022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30950" y="0"/>
          <a:ext cx="1412875" cy="1362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8FBA-A76B-4624-A150-367238F9A864}">
  <dimension ref="A1:JB76"/>
  <sheetViews>
    <sheetView tabSelected="1" view="pageBreakPreview" topLeftCell="AU1" zoomScale="60" zoomScaleNormal="60" workbookViewId="0">
      <selection activeCell="BL7" sqref="BL7:BL9"/>
    </sheetView>
  </sheetViews>
  <sheetFormatPr defaultColWidth="9.140625" defaultRowHeight="23.1" customHeight="1" x14ac:dyDescent="0.2"/>
  <cols>
    <col min="1" max="1" width="7.28515625" style="242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87" customWidth="1"/>
    <col min="28" max="28" width="7.28515625" style="242" customWidth="1"/>
    <col min="29" max="29" width="18.28515625" style="145" customWidth="1"/>
    <col min="30" max="30" width="14.5703125" style="145" hidden="1" customWidth="1"/>
    <col min="31" max="31" width="13.5703125" style="145" customWidth="1"/>
    <col min="32" max="32" width="14.42578125" style="188" customWidth="1"/>
    <col min="33" max="33" width="16.85546875" style="145" customWidth="1"/>
    <col min="34" max="34" width="22.85546875" style="145" customWidth="1"/>
    <col min="35" max="35" width="21.5703125" style="145" customWidth="1"/>
    <col min="36" max="36" width="7.28515625" style="242" customWidth="1"/>
    <col min="37" max="37" width="34.5703125" style="145" customWidth="1"/>
    <col min="38" max="38" width="17" style="145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241"/>
      <c r="E2" s="241"/>
      <c r="F2" s="241"/>
      <c r="G2" s="241"/>
      <c r="H2" s="241"/>
      <c r="I2" s="241"/>
      <c r="J2" s="241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241"/>
      <c r="O3" s="241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151</v>
      </c>
      <c r="Q4" s="264"/>
      <c r="R4" s="264"/>
      <c r="S4" s="264"/>
      <c r="AO4" s="149"/>
      <c r="AP4" s="149"/>
      <c r="AQ4" s="149"/>
      <c r="AR4" s="149"/>
      <c r="AS4" s="149"/>
      <c r="AW4" s="266" t="s">
        <v>152</v>
      </c>
      <c r="AX4" s="266"/>
      <c r="AY4" s="266"/>
      <c r="AZ4" s="266"/>
      <c r="BA4" s="266"/>
      <c r="BB4" s="266"/>
    </row>
    <row r="5" spans="1:262" ht="23.1" customHeight="1" thickBot="1" x14ac:dyDescent="0.25">
      <c r="P5" s="264" t="s">
        <v>2</v>
      </c>
      <c r="Q5" s="264"/>
      <c r="R5" s="264"/>
      <c r="S5" s="264"/>
      <c r="T5" s="2"/>
      <c r="AE5" s="137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A6" s="227"/>
      <c r="Q6" s="137"/>
      <c r="W6" s="18"/>
      <c r="X6" s="18"/>
      <c r="Y6" s="18"/>
      <c r="Z6" s="18"/>
      <c r="AA6" s="189"/>
      <c r="AB6" s="227"/>
      <c r="AC6" s="137"/>
      <c r="AD6" s="137"/>
      <c r="AF6" s="190"/>
      <c r="AG6" s="137"/>
      <c r="AH6" s="137"/>
      <c r="AI6" s="137"/>
      <c r="AJ6" s="22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35">
      <c r="A7" s="192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Q7" s="138" t="s">
        <v>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191" t="s">
        <v>9</v>
      </c>
      <c r="AB7" s="192"/>
      <c r="AC7" s="193" t="s">
        <v>18</v>
      </c>
      <c r="AD7" s="138" t="s">
        <v>8</v>
      </c>
      <c r="AE7" s="138" t="s">
        <v>19</v>
      </c>
      <c r="AF7" s="194" t="s">
        <v>20</v>
      </c>
      <c r="AG7" s="153" t="s">
        <v>21</v>
      </c>
      <c r="AH7" s="22" t="s">
        <v>5</v>
      </c>
      <c r="AI7" s="196"/>
      <c r="AJ7" s="192"/>
      <c r="AK7" s="193"/>
      <c r="AL7" s="138"/>
      <c r="AM7" s="138" t="s">
        <v>6</v>
      </c>
      <c r="AN7" s="243" t="s">
        <v>7</v>
      </c>
      <c r="AO7" s="138" t="s">
        <v>8</v>
      </c>
      <c r="AP7" s="138" t="s">
        <v>8</v>
      </c>
      <c r="AQ7" s="138" t="s">
        <v>8</v>
      </c>
      <c r="AR7" s="138"/>
      <c r="AS7" s="138"/>
      <c r="AT7" s="138"/>
      <c r="AU7" s="138"/>
      <c r="AV7" s="273" t="s">
        <v>118</v>
      </c>
      <c r="AW7" s="138" t="s">
        <v>153</v>
      </c>
      <c r="AX7" s="138" t="s">
        <v>9</v>
      </c>
      <c r="AY7" s="243" t="s">
        <v>10</v>
      </c>
      <c r="AZ7" s="138" t="s">
        <v>11</v>
      </c>
      <c r="BA7" s="138"/>
      <c r="BB7" s="243"/>
      <c r="BC7" s="138" t="s">
        <v>9</v>
      </c>
      <c r="BD7" s="138" t="s">
        <v>12</v>
      </c>
      <c r="BE7" s="138"/>
      <c r="BF7" s="138" t="s">
        <v>13</v>
      </c>
      <c r="BG7" s="138"/>
      <c r="BH7" s="138" t="s">
        <v>14</v>
      </c>
      <c r="BI7" s="138" t="s">
        <v>15</v>
      </c>
      <c r="BJ7" s="138" t="s">
        <v>16</v>
      </c>
      <c r="BK7" s="138" t="s">
        <v>9</v>
      </c>
      <c r="BL7" s="238" t="s">
        <v>148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5">
      <c r="A8" s="17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Q8" s="139" t="s">
        <v>32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5" t="s">
        <v>22</v>
      </c>
      <c r="AC8" s="171"/>
      <c r="AD8" s="139" t="s">
        <v>34</v>
      </c>
      <c r="AE8" s="172"/>
      <c r="AF8" s="173" t="s">
        <v>43</v>
      </c>
      <c r="AG8" s="155"/>
      <c r="AH8" s="166" t="s">
        <v>27</v>
      </c>
      <c r="AI8" s="174"/>
      <c r="AJ8" s="175" t="s">
        <v>22</v>
      </c>
      <c r="AK8" s="171" t="s">
        <v>23</v>
      </c>
      <c r="AL8" s="139" t="s">
        <v>24</v>
      </c>
      <c r="AM8" s="139" t="s">
        <v>32</v>
      </c>
      <c r="AN8" s="139" t="s">
        <v>154</v>
      </c>
      <c r="AO8" s="139" t="s">
        <v>27</v>
      </c>
      <c r="AP8" s="139" t="s">
        <v>33</v>
      </c>
      <c r="AQ8" s="139" t="s">
        <v>34</v>
      </c>
      <c r="AR8" s="139" t="s">
        <v>35</v>
      </c>
      <c r="AS8" s="139" t="s">
        <v>36</v>
      </c>
      <c r="AT8" s="139" t="s">
        <v>37</v>
      </c>
      <c r="AU8" s="139" t="s">
        <v>38</v>
      </c>
      <c r="AV8" s="274"/>
      <c r="AW8" s="139" t="s">
        <v>39</v>
      </c>
      <c r="AX8" s="139" t="s">
        <v>8</v>
      </c>
      <c r="AY8" s="139" t="s">
        <v>40</v>
      </c>
      <c r="AZ8" s="139" t="s">
        <v>42</v>
      </c>
      <c r="BA8" s="139" t="s">
        <v>127</v>
      </c>
      <c r="BB8" s="139" t="s">
        <v>41</v>
      </c>
      <c r="BC8" s="139" t="s">
        <v>10</v>
      </c>
      <c r="BD8" s="139" t="s">
        <v>43</v>
      </c>
      <c r="BE8" s="139" t="s">
        <v>145</v>
      </c>
      <c r="BF8" s="139" t="s">
        <v>44</v>
      </c>
      <c r="BG8" s="139" t="s">
        <v>45</v>
      </c>
      <c r="BH8" s="139" t="s">
        <v>27</v>
      </c>
      <c r="BI8" s="139" t="s">
        <v>27</v>
      </c>
      <c r="BJ8" s="139" t="s">
        <v>46</v>
      </c>
      <c r="BK8" s="139" t="s">
        <v>47</v>
      </c>
      <c r="BL8" s="239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4">
      <c r="A9" s="180"/>
      <c r="F9" s="269"/>
      <c r="G9" s="272"/>
      <c r="Q9" s="140" t="s">
        <v>51</v>
      </c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E9" s="182"/>
      <c r="AF9" s="183"/>
      <c r="AG9" s="159"/>
      <c r="AI9" s="184"/>
      <c r="AJ9" s="180"/>
      <c r="AK9" s="181"/>
      <c r="AM9" s="140" t="s">
        <v>51</v>
      </c>
      <c r="AN9" s="140" t="s">
        <v>52</v>
      </c>
      <c r="AO9" s="140" t="s">
        <v>39</v>
      </c>
      <c r="AP9" s="140" t="s">
        <v>39</v>
      </c>
      <c r="AV9" s="275"/>
      <c r="AW9" s="158" t="s">
        <v>53</v>
      </c>
      <c r="AX9" s="140" t="s">
        <v>54</v>
      </c>
      <c r="AY9" s="140" t="s">
        <v>55</v>
      </c>
      <c r="AZ9" s="140" t="s">
        <v>39</v>
      </c>
      <c r="BC9" s="140" t="s">
        <v>54</v>
      </c>
      <c r="BD9" s="158"/>
      <c r="BE9" s="140" t="s">
        <v>27</v>
      </c>
      <c r="BF9" s="140" t="s">
        <v>56</v>
      </c>
      <c r="BH9" s="140" t="s">
        <v>39</v>
      </c>
      <c r="BI9" s="140" t="s">
        <v>39</v>
      </c>
      <c r="BJ9" s="140" t="s">
        <v>57</v>
      </c>
      <c r="BK9" s="140" t="s">
        <v>54</v>
      </c>
      <c r="BL9" s="240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228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228" t="s">
        <v>1</v>
      </c>
      <c r="AC10" s="86" t="s">
        <v>1</v>
      </c>
      <c r="AD10" s="80"/>
      <c r="AE10" s="87"/>
      <c r="AF10" s="88"/>
      <c r="AG10" s="89"/>
      <c r="AH10" s="90"/>
      <c r="AI10" s="91"/>
      <c r="AJ10" s="228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228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113">
        <f>ROUND(K11/6/31/60*(O11+N11*60+M11*6*60),2)</f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228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90">
        <f>+P11-V11</f>
        <v>48513.41</v>
      </c>
      <c r="AI11" s="91">
        <f>(+P11-V11)/2</f>
        <v>24256.705000000002</v>
      </c>
      <c r="AJ11" s="228">
        <v>1</v>
      </c>
      <c r="AK11" s="229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228" t="s">
        <v>1</v>
      </c>
      <c r="B12" s="96"/>
      <c r="C12" s="97"/>
      <c r="D12" s="98"/>
      <c r="E12" s="98"/>
      <c r="F12" s="98">
        <f t="shared" ref="F12:F59" si="0">SUM(D12:E12)</f>
        <v>0</v>
      </c>
      <c r="G12" s="98"/>
      <c r="H12" s="98"/>
      <c r="I12" s="80"/>
      <c r="J12" s="80">
        <f t="shared" ref="J12:J59" si="1">SUM(F12:I12)</f>
        <v>0</v>
      </c>
      <c r="K12" s="82">
        <f t="shared" ref="K12:K60" si="2">J12</f>
        <v>0</v>
      </c>
      <c r="L12" s="244"/>
      <c r="P12" s="82">
        <f t="shared" ref="P12:P60" si="3">K12-L12</f>
        <v>0</v>
      </c>
      <c r="Q12" s="80"/>
      <c r="R12" s="80">
        <f t="shared" ref="R12:R60" si="4">SUM(AN12:AW12)</f>
        <v>0</v>
      </c>
      <c r="S12" s="80">
        <f t="shared" ref="S12:S60" si="5">SUM(AY12:BB12)</f>
        <v>0</v>
      </c>
      <c r="T12" s="80">
        <f t="shared" ref="T12:T60" si="6">ROUNDDOWN(J12*5%/2,2)</f>
        <v>0</v>
      </c>
      <c r="U12" s="80">
        <f t="shared" ref="U12:U60" si="7">SUM(BE12:BJ12)</f>
        <v>0</v>
      </c>
      <c r="V12" s="82">
        <f t="shared" ref="V12:V60" si="8">+Q12+R12+S12+T12+U12</f>
        <v>0</v>
      </c>
      <c r="W12" s="100">
        <f t="shared" ref="W12:W60" si="9">ROUND(AI12,0)</f>
        <v>0</v>
      </c>
      <c r="X12" s="83">
        <f t="shared" ref="X12:X60" si="10">(AH12-W12)</f>
        <v>0</v>
      </c>
      <c r="Y12" s="84"/>
      <c r="Z12" s="84"/>
      <c r="AA12" s="84">
        <f t="shared" ref="AA12:AA60" si="11">ROUND(W12+X12,2)</f>
        <v>0</v>
      </c>
      <c r="AB12" s="228" t="s">
        <v>1</v>
      </c>
      <c r="AC12" s="86">
        <f t="shared" ref="AC12:AC60" si="12">J12*12%</f>
        <v>0</v>
      </c>
      <c r="AD12" s="80"/>
      <c r="AE12" s="87"/>
      <c r="AF12" s="88">
        <f t="shared" ref="AF12:AF60" si="13">ROUNDUP(J12*5%/2,2)</f>
        <v>0</v>
      </c>
      <c r="AG12" s="89"/>
      <c r="AH12" s="90">
        <f t="shared" ref="AH12:AH60" si="14">+P12-V12</f>
        <v>0</v>
      </c>
      <c r="AI12" s="91">
        <f t="shared" ref="AI12:AI60" si="15">(+P12-V12)/2</f>
        <v>0</v>
      </c>
      <c r="AJ12" s="228" t="s">
        <v>1</v>
      </c>
      <c r="AK12" s="229"/>
      <c r="AL12" s="97"/>
      <c r="AM12" s="80">
        <f t="shared" ref="AM12:AM60" si="16">Q12</f>
        <v>0</v>
      </c>
      <c r="AN12" s="80">
        <f t="shared" ref="AN12:AN60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0" si="18">SUM(AN12:AW12)</f>
        <v>0</v>
      </c>
      <c r="AY12" s="93"/>
      <c r="AZ12" s="80"/>
      <c r="BA12" s="80"/>
      <c r="BB12" s="93"/>
      <c r="BC12" s="80">
        <f t="shared" ref="BC12:BC60" si="19">SUM(AY12:BB12)</f>
        <v>0</v>
      </c>
      <c r="BD12" s="80">
        <f t="shared" ref="BD12:BD60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60" si="21">SUM(BE12:BJ12)</f>
        <v>0</v>
      </c>
      <c r="BL12" s="94">
        <f t="shared" ref="BL12:BL60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228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1551</v>
      </c>
      <c r="H13" s="98"/>
      <c r="I13" s="80"/>
      <c r="J13" s="80">
        <f t="shared" si="1"/>
        <v>34421</v>
      </c>
      <c r="K13" s="82">
        <f t="shared" si="2"/>
        <v>34421</v>
      </c>
      <c r="L13" s="113">
        <f>ROUND(K13/6/31/60*(O13+N13*60+M13*6*60),2)</f>
        <v>0</v>
      </c>
      <c r="P13" s="82">
        <f t="shared" si="3"/>
        <v>34421</v>
      </c>
      <c r="Q13" s="80">
        <v>1414.39</v>
      </c>
      <c r="R13" s="80">
        <f t="shared" si="4"/>
        <v>7031.03</v>
      </c>
      <c r="S13" s="80">
        <f t="shared" si="5"/>
        <v>200</v>
      </c>
      <c r="T13" s="80">
        <f t="shared" si="6"/>
        <v>860.52</v>
      </c>
      <c r="U13" s="80">
        <f t="shared" si="7"/>
        <v>13736.7</v>
      </c>
      <c r="V13" s="82">
        <f t="shared" si="8"/>
        <v>23242.639999999999</v>
      </c>
      <c r="W13" s="100">
        <f t="shared" si="9"/>
        <v>5589</v>
      </c>
      <c r="X13" s="83">
        <f t="shared" si="10"/>
        <v>5589.3600000000006</v>
      </c>
      <c r="Y13" s="84"/>
      <c r="Z13" s="84"/>
      <c r="AA13" s="84">
        <f t="shared" si="11"/>
        <v>11178.36</v>
      </c>
      <c r="AB13" s="228">
        <v>2</v>
      </c>
      <c r="AC13" s="86">
        <f t="shared" si="12"/>
        <v>4130.5199999999995</v>
      </c>
      <c r="AD13" s="80">
        <v>0</v>
      </c>
      <c r="AE13" s="101">
        <v>100</v>
      </c>
      <c r="AF13" s="88">
        <f t="shared" si="13"/>
        <v>860.53</v>
      </c>
      <c r="AG13" s="102">
        <v>200</v>
      </c>
      <c r="AH13" s="90">
        <f t="shared" si="14"/>
        <v>11178.36</v>
      </c>
      <c r="AI13" s="91">
        <f t="shared" si="15"/>
        <v>5589.18</v>
      </c>
      <c r="AJ13" s="228">
        <v>2</v>
      </c>
      <c r="AK13" s="230" t="s">
        <v>61</v>
      </c>
      <c r="AL13" s="108" t="s">
        <v>62</v>
      </c>
      <c r="AM13" s="80">
        <f t="shared" si="16"/>
        <v>1414.39</v>
      </c>
      <c r="AN13" s="80">
        <f t="shared" si="17"/>
        <v>3097.89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7031.03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860.52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23242.639999999999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228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244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228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90">
        <f t="shared" si="14"/>
        <v>0</v>
      </c>
      <c r="AI14" s="91">
        <f t="shared" si="15"/>
        <v>0</v>
      </c>
      <c r="AJ14" s="228" t="s">
        <v>1</v>
      </c>
      <c r="AK14" s="230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228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113">
        <f>ROUND(K15/6/31/60*(O15+N15*60+M15*6*60),2)</f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228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90">
        <f t="shared" si="14"/>
        <v>63850.41</v>
      </c>
      <c r="AI15" s="91">
        <f t="shared" si="15"/>
        <v>31925.205000000002</v>
      </c>
      <c r="AJ15" s="228">
        <v>3</v>
      </c>
      <c r="AK15" s="230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0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228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244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228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90">
        <f t="shared" si="14"/>
        <v>0</v>
      </c>
      <c r="AI16" s="91">
        <f t="shared" si="15"/>
        <v>0</v>
      </c>
      <c r="AJ16" s="228" t="s">
        <v>1</v>
      </c>
      <c r="AK16" s="230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110" customFormat="1" ht="23.1" customHeight="1" x14ac:dyDescent="0.35">
      <c r="A17" s="228">
        <v>4</v>
      </c>
      <c r="B17" s="109" t="s">
        <v>67</v>
      </c>
      <c r="C17" s="78" t="s">
        <v>66</v>
      </c>
      <c r="D17" s="98">
        <v>43030</v>
      </c>
      <c r="E17" s="98">
        <v>2108</v>
      </c>
      <c r="F17" s="98">
        <f t="shared" si="0"/>
        <v>45138</v>
      </c>
      <c r="G17" s="98">
        <v>2109</v>
      </c>
      <c r="H17" s="98"/>
      <c r="I17" s="80">
        <v>480</v>
      </c>
      <c r="J17" s="80">
        <f t="shared" si="1"/>
        <v>47727</v>
      </c>
      <c r="K17" s="82">
        <f t="shared" si="2"/>
        <v>47727</v>
      </c>
      <c r="L17" s="113">
        <f>ROUND(K17/6/31/60*(O17+N17*60+M17*6*60),2)</f>
        <v>0</v>
      </c>
      <c r="M17" s="79"/>
      <c r="N17" s="79"/>
      <c r="O17" s="79"/>
      <c r="P17" s="82">
        <f t="shared" si="3"/>
        <v>47727</v>
      </c>
      <c r="Q17" s="80">
        <v>3605.95</v>
      </c>
      <c r="R17" s="80">
        <f t="shared" si="4"/>
        <v>24351.45</v>
      </c>
      <c r="S17" s="80">
        <f t="shared" si="5"/>
        <v>200</v>
      </c>
      <c r="T17" s="80">
        <f t="shared" si="6"/>
        <v>1193.17</v>
      </c>
      <c r="U17" s="80">
        <f t="shared" si="7"/>
        <v>10770.26</v>
      </c>
      <c r="V17" s="82">
        <f t="shared" si="8"/>
        <v>40120.83</v>
      </c>
      <c r="W17" s="100">
        <f t="shared" si="9"/>
        <v>3803</v>
      </c>
      <c r="X17" s="83">
        <f t="shared" si="10"/>
        <v>3803.1699999999983</v>
      </c>
      <c r="Y17" s="84"/>
      <c r="Z17" s="84"/>
      <c r="AA17" s="84">
        <f t="shared" si="11"/>
        <v>7606.17</v>
      </c>
      <c r="AB17" s="228">
        <v>4</v>
      </c>
      <c r="AC17" s="86">
        <f t="shared" si="12"/>
        <v>5727.24</v>
      </c>
      <c r="AD17" s="80">
        <v>0</v>
      </c>
      <c r="AE17" s="101">
        <v>100</v>
      </c>
      <c r="AF17" s="88">
        <f t="shared" si="13"/>
        <v>1193.18</v>
      </c>
      <c r="AG17" s="102">
        <v>200</v>
      </c>
      <c r="AH17" s="90">
        <f t="shared" si="14"/>
        <v>7606.1699999999983</v>
      </c>
      <c r="AI17" s="91">
        <f t="shared" si="15"/>
        <v>3803.0849999999991</v>
      </c>
      <c r="AJ17" s="228">
        <v>4</v>
      </c>
      <c r="AK17" s="231" t="s">
        <v>67</v>
      </c>
      <c r="AL17" s="78" t="s">
        <v>66</v>
      </c>
      <c r="AM17" s="80">
        <f t="shared" si="16"/>
        <v>3605.95</v>
      </c>
      <c r="AN17" s="80">
        <f t="shared" si="17"/>
        <v>4295.43</v>
      </c>
      <c r="AO17" s="80">
        <v>0</v>
      </c>
      <c r="AP17" s="80">
        <v>1000</v>
      </c>
      <c r="AQ17" s="80">
        <v>0</v>
      </c>
      <c r="AR17" s="80">
        <v>0</v>
      </c>
      <c r="AS17" s="80">
        <v>14717.12</v>
      </c>
      <c r="AT17" s="80">
        <v>0</v>
      </c>
      <c r="AU17" s="80">
        <v>0</v>
      </c>
      <c r="AV17" s="80">
        <v>3027.78</v>
      </c>
      <c r="AW17" s="80">
        <v>1311.12</v>
      </c>
      <c r="AX17" s="80">
        <f t="shared" si="18"/>
        <v>24351.45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1193.17</v>
      </c>
      <c r="BE17" s="80">
        <v>0</v>
      </c>
      <c r="BF17" s="80">
        <v>1200</v>
      </c>
      <c r="BG17" s="80">
        <v>100</v>
      </c>
      <c r="BH17" s="80">
        <v>9470.26</v>
      </c>
      <c r="BI17" s="80">
        <v>0</v>
      </c>
      <c r="BJ17" s="80">
        <v>0</v>
      </c>
      <c r="BK17" s="80">
        <f t="shared" si="21"/>
        <v>10770.26</v>
      </c>
      <c r="BL17" s="94">
        <f t="shared" si="22"/>
        <v>40120.83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112" customFormat="1" ht="23.1" customHeight="1" x14ac:dyDescent="0.35">
      <c r="A18" s="228" t="s">
        <v>1</v>
      </c>
      <c r="B18" s="107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80"/>
      <c r="M18" s="79"/>
      <c r="N18" s="79"/>
      <c r="O18" s="7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228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90">
        <f t="shared" si="14"/>
        <v>0</v>
      </c>
      <c r="AI18" s="91">
        <f t="shared" si="15"/>
        <v>0</v>
      </c>
      <c r="AJ18" s="228" t="s">
        <v>1</v>
      </c>
      <c r="AK18" s="230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79" customFormat="1" ht="23.1" customHeight="1" x14ac:dyDescent="0.35">
      <c r="A19" s="228">
        <v>5</v>
      </c>
      <c r="B19" s="107" t="s">
        <v>68</v>
      </c>
      <c r="C19" s="108" t="s">
        <v>85</v>
      </c>
      <c r="D19" s="98">
        <v>39672</v>
      </c>
      <c r="E19" s="98">
        <v>1944</v>
      </c>
      <c r="F19" s="98">
        <f t="shared" si="0"/>
        <v>41616</v>
      </c>
      <c r="G19" s="98">
        <v>1944</v>
      </c>
      <c r="H19" s="98"/>
      <c r="I19" s="80"/>
      <c r="J19" s="80">
        <f t="shared" si="1"/>
        <v>43560</v>
      </c>
      <c r="K19" s="82">
        <f t="shared" si="2"/>
        <v>43560</v>
      </c>
      <c r="L19" s="113">
        <f>ROUND(K19/6/31/60*(O19+N19*60+M19*6*60),2)</f>
        <v>0</v>
      </c>
      <c r="P19" s="82">
        <f t="shared" si="3"/>
        <v>43560</v>
      </c>
      <c r="Q19" s="80">
        <v>2878.45</v>
      </c>
      <c r="R19" s="80">
        <f t="shared" si="4"/>
        <v>3920.3999999999996</v>
      </c>
      <c r="S19" s="80">
        <f t="shared" si="5"/>
        <v>200</v>
      </c>
      <c r="T19" s="80">
        <f t="shared" si="6"/>
        <v>1089</v>
      </c>
      <c r="U19" s="80">
        <f t="shared" si="7"/>
        <v>100</v>
      </c>
      <c r="V19" s="82">
        <f t="shared" si="8"/>
        <v>8187.8499999999995</v>
      </c>
      <c r="W19" s="100">
        <f t="shared" si="9"/>
        <v>17686</v>
      </c>
      <c r="X19" s="83">
        <f t="shared" si="10"/>
        <v>17686.150000000001</v>
      </c>
      <c r="Y19" s="84"/>
      <c r="Z19" s="84"/>
      <c r="AA19" s="84">
        <f t="shared" si="11"/>
        <v>35372.15</v>
      </c>
      <c r="AB19" s="228">
        <v>5</v>
      </c>
      <c r="AC19" s="86">
        <f t="shared" si="12"/>
        <v>5227.2</v>
      </c>
      <c r="AD19" s="80">
        <v>0</v>
      </c>
      <c r="AE19" s="101">
        <v>100</v>
      </c>
      <c r="AF19" s="88">
        <f t="shared" si="13"/>
        <v>1089</v>
      </c>
      <c r="AG19" s="102">
        <v>200</v>
      </c>
      <c r="AH19" s="90">
        <f t="shared" si="14"/>
        <v>35372.15</v>
      </c>
      <c r="AI19" s="91">
        <f t="shared" si="15"/>
        <v>17686.075000000001</v>
      </c>
      <c r="AJ19" s="228">
        <v>5</v>
      </c>
      <c r="AK19" s="230" t="s">
        <v>68</v>
      </c>
      <c r="AL19" s="108" t="s">
        <v>85</v>
      </c>
      <c r="AM19" s="80">
        <f t="shared" si="16"/>
        <v>2878.45</v>
      </c>
      <c r="AN19" s="80">
        <f t="shared" si="17"/>
        <v>3920.3999999999996</v>
      </c>
      <c r="AO19" s="80">
        <v>0</v>
      </c>
      <c r="AP19" s="80">
        <v>0</v>
      </c>
      <c r="AQ19" s="80">
        <v>0</v>
      </c>
      <c r="AR19" s="80">
        <v>0</v>
      </c>
      <c r="AS19" s="80">
        <v>0</v>
      </c>
      <c r="AT19" s="80">
        <v>0</v>
      </c>
      <c r="AU19" s="80">
        <v>0</v>
      </c>
      <c r="AV19" s="80"/>
      <c r="AW19" s="80">
        <v>0</v>
      </c>
      <c r="AX19" s="80">
        <f t="shared" si="18"/>
        <v>3920.3999999999996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1089</v>
      </c>
      <c r="BE19" s="80">
        <v>0</v>
      </c>
      <c r="BF19" s="80"/>
      <c r="BG19" s="80">
        <v>100</v>
      </c>
      <c r="BH19" s="80">
        <v>0</v>
      </c>
      <c r="BI19" s="80">
        <v>0</v>
      </c>
      <c r="BJ19" s="80">
        <v>0</v>
      </c>
      <c r="BK19" s="80">
        <f t="shared" si="21"/>
        <v>100</v>
      </c>
      <c r="BL19" s="94">
        <f t="shared" si="22"/>
        <v>8187.8499999999995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79" customFormat="1" ht="23.1" customHeight="1" x14ac:dyDescent="0.35">
      <c r="A20" s="228" t="s">
        <v>1</v>
      </c>
      <c r="B20" s="96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3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228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90">
        <f t="shared" si="14"/>
        <v>0</v>
      </c>
      <c r="AI20" s="91">
        <f t="shared" si="15"/>
        <v>0</v>
      </c>
      <c r="AJ20" s="228" t="s">
        <v>1</v>
      </c>
      <c r="AK20" s="229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228">
        <v>6</v>
      </c>
      <c r="B21" s="107" t="s">
        <v>69</v>
      </c>
      <c r="C21" s="108" t="s">
        <v>62</v>
      </c>
      <c r="D21" s="98">
        <v>29449</v>
      </c>
      <c r="E21" s="98">
        <v>1540</v>
      </c>
      <c r="F21" s="98">
        <f t="shared" si="0"/>
        <v>30989</v>
      </c>
      <c r="G21" s="98">
        <v>1540</v>
      </c>
      <c r="H21" s="98"/>
      <c r="I21" s="80"/>
      <c r="J21" s="80">
        <f t="shared" si="1"/>
        <v>32529</v>
      </c>
      <c r="K21" s="82">
        <f t="shared" si="2"/>
        <v>32529</v>
      </c>
      <c r="L21" s="113">
        <f>ROUND(K21/6/31/60*(O21+N21*60+M21*6*60),2)</f>
        <v>0</v>
      </c>
      <c r="M21" s="79">
        <v>0</v>
      </c>
      <c r="N21" s="79">
        <v>0</v>
      </c>
      <c r="O21" s="79">
        <v>0</v>
      </c>
      <c r="P21" s="82">
        <f t="shared" si="3"/>
        <v>32529</v>
      </c>
      <c r="Q21" s="80">
        <v>1163.23</v>
      </c>
      <c r="R21" s="80">
        <f t="shared" si="4"/>
        <v>9888.75</v>
      </c>
      <c r="S21" s="80">
        <f t="shared" si="5"/>
        <v>821.02</v>
      </c>
      <c r="T21" s="80">
        <f t="shared" si="6"/>
        <v>813.22</v>
      </c>
      <c r="U21" s="80">
        <f t="shared" si="7"/>
        <v>10999.95</v>
      </c>
      <c r="V21" s="82">
        <f t="shared" si="8"/>
        <v>23686.17</v>
      </c>
      <c r="W21" s="100">
        <f t="shared" si="9"/>
        <v>4421</v>
      </c>
      <c r="X21" s="83">
        <f t="shared" si="10"/>
        <v>4421.8300000000017</v>
      </c>
      <c r="Y21" s="84"/>
      <c r="Z21" s="84"/>
      <c r="AA21" s="84">
        <f t="shared" si="11"/>
        <v>8842.83</v>
      </c>
      <c r="AB21" s="228">
        <v>6</v>
      </c>
      <c r="AC21" s="86">
        <f t="shared" si="12"/>
        <v>3903.48</v>
      </c>
      <c r="AD21" s="80">
        <v>0</v>
      </c>
      <c r="AE21" s="93">
        <v>100</v>
      </c>
      <c r="AF21" s="88">
        <f t="shared" si="13"/>
        <v>813.23</v>
      </c>
      <c r="AG21" s="102">
        <v>200</v>
      </c>
      <c r="AH21" s="90">
        <f t="shared" si="14"/>
        <v>8842.8300000000017</v>
      </c>
      <c r="AI21" s="91">
        <f t="shared" si="15"/>
        <v>4421.4150000000009</v>
      </c>
      <c r="AJ21" s="228">
        <v>6</v>
      </c>
      <c r="AK21" s="230" t="s">
        <v>69</v>
      </c>
      <c r="AL21" s="108" t="s">
        <v>62</v>
      </c>
      <c r="AM21" s="80">
        <f t="shared" si="16"/>
        <v>1163.23</v>
      </c>
      <c r="AN21" s="80">
        <f t="shared" si="17"/>
        <v>2927.6099999999997</v>
      </c>
      <c r="AO21" s="80">
        <v>0</v>
      </c>
      <c r="AP21" s="80">
        <v>0</v>
      </c>
      <c r="AQ21" s="80">
        <v>0</v>
      </c>
      <c r="AR21" s="80">
        <v>0</v>
      </c>
      <c r="AS21" s="80">
        <v>4386.8100000000004</v>
      </c>
      <c r="AT21" s="80">
        <v>0</v>
      </c>
      <c r="AU21" s="80">
        <v>0</v>
      </c>
      <c r="AV21" s="80">
        <v>1400</v>
      </c>
      <c r="AW21" s="80">
        <v>1174.33</v>
      </c>
      <c r="AX21" s="80">
        <f t="shared" si="18"/>
        <v>9888.75</v>
      </c>
      <c r="AY21" s="93">
        <v>200</v>
      </c>
      <c r="AZ21" s="80">
        <v>0</v>
      </c>
      <c r="BA21" s="80">
        <v>621.02</v>
      </c>
      <c r="BB21" s="93"/>
      <c r="BC21" s="80">
        <f t="shared" si="19"/>
        <v>821.02</v>
      </c>
      <c r="BD21" s="80">
        <f t="shared" si="20"/>
        <v>813.22</v>
      </c>
      <c r="BE21" s="80">
        <v>0</v>
      </c>
      <c r="BF21" s="80">
        <v>0</v>
      </c>
      <c r="BG21" s="80">
        <v>100</v>
      </c>
      <c r="BH21" s="80">
        <v>10899.95</v>
      </c>
      <c r="BI21" s="80">
        <v>0</v>
      </c>
      <c r="BJ21" s="80">
        <v>0</v>
      </c>
      <c r="BK21" s="80">
        <f t="shared" si="21"/>
        <v>10999.95</v>
      </c>
      <c r="BL21" s="94">
        <f t="shared" si="22"/>
        <v>23686.17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228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113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228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90">
        <f t="shared" si="14"/>
        <v>0</v>
      </c>
      <c r="AI22" s="91">
        <f t="shared" si="15"/>
        <v>0</v>
      </c>
      <c r="AJ22" s="228" t="s">
        <v>1</v>
      </c>
      <c r="AK22" s="229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245" t="s">
        <v>128</v>
      </c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228">
        <v>7</v>
      </c>
      <c r="B23" s="96" t="s">
        <v>70</v>
      </c>
      <c r="C23" s="108" t="s">
        <v>85</v>
      </c>
      <c r="D23" s="98">
        <v>34187</v>
      </c>
      <c r="E23" s="98">
        <v>1607</v>
      </c>
      <c r="F23" s="98">
        <v>41616</v>
      </c>
      <c r="G23" s="98">
        <v>1944</v>
      </c>
      <c r="H23" s="98"/>
      <c r="I23" s="80"/>
      <c r="J23" s="80">
        <f t="shared" si="1"/>
        <v>43560</v>
      </c>
      <c r="K23" s="82">
        <f t="shared" si="2"/>
        <v>43560</v>
      </c>
      <c r="L23" s="113">
        <f>ROUND(K23/6/31/60*(O23+N23*60+M23*6*60),2)</f>
        <v>2810.32</v>
      </c>
      <c r="M23" s="79">
        <v>2</v>
      </c>
      <c r="N23" s="79">
        <v>0</v>
      </c>
      <c r="O23" s="79">
        <v>0</v>
      </c>
      <c r="P23" s="82">
        <f t="shared" si="3"/>
        <v>40749.68</v>
      </c>
      <c r="Q23" s="80">
        <v>2878.45</v>
      </c>
      <c r="R23" s="80">
        <f t="shared" si="4"/>
        <v>3920.3999999999996</v>
      </c>
      <c r="S23" s="80">
        <f t="shared" si="5"/>
        <v>200</v>
      </c>
      <c r="T23" s="80">
        <f t="shared" si="6"/>
        <v>1089</v>
      </c>
      <c r="U23" s="80">
        <f t="shared" si="7"/>
        <v>200</v>
      </c>
      <c r="V23" s="82">
        <f t="shared" si="8"/>
        <v>8287.8499999999985</v>
      </c>
      <c r="W23" s="100">
        <f t="shared" si="9"/>
        <v>16231</v>
      </c>
      <c r="X23" s="83">
        <f t="shared" si="10"/>
        <v>16230.830000000002</v>
      </c>
      <c r="Y23" s="84"/>
      <c r="Z23" s="84"/>
      <c r="AA23" s="84">
        <f t="shared" si="11"/>
        <v>32461.83</v>
      </c>
      <c r="AB23" s="228">
        <v>7</v>
      </c>
      <c r="AC23" s="86">
        <f t="shared" si="12"/>
        <v>5227.2</v>
      </c>
      <c r="AD23" s="80">
        <v>0</v>
      </c>
      <c r="AE23" s="93">
        <v>100</v>
      </c>
      <c r="AF23" s="88">
        <f t="shared" si="13"/>
        <v>1089</v>
      </c>
      <c r="AG23" s="102">
        <v>200</v>
      </c>
      <c r="AH23" s="90">
        <f t="shared" si="14"/>
        <v>32461.83</v>
      </c>
      <c r="AI23" s="91">
        <f t="shared" si="15"/>
        <v>16230.915000000001</v>
      </c>
      <c r="AJ23" s="228">
        <v>7</v>
      </c>
      <c r="AK23" s="229" t="s">
        <v>70</v>
      </c>
      <c r="AL23" s="97" t="s">
        <v>71</v>
      </c>
      <c r="AM23" s="80">
        <f t="shared" si="16"/>
        <v>2878.45</v>
      </c>
      <c r="AN23" s="80">
        <f t="shared" si="17"/>
        <v>3920.3999999999996</v>
      </c>
      <c r="AO23" s="80">
        <v>0</v>
      </c>
      <c r="AP23" s="80">
        <v>0</v>
      </c>
      <c r="AQ23" s="80">
        <v>0</v>
      </c>
      <c r="AR23" s="80">
        <v>0</v>
      </c>
      <c r="AS23" s="80">
        <v>0</v>
      </c>
      <c r="AT23" s="80">
        <v>0</v>
      </c>
      <c r="AU23" s="80">
        <v>0</v>
      </c>
      <c r="AV23" s="80"/>
      <c r="AW23" s="80">
        <v>0</v>
      </c>
      <c r="AX23" s="80">
        <f t="shared" si="18"/>
        <v>3920.3999999999996</v>
      </c>
      <c r="AY23" s="93">
        <v>200</v>
      </c>
      <c r="AZ23" s="80">
        <v>0</v>
      </c>
      <c r="BA23" s="80"/>
      <c r="BB23" s="93"/>
      <c r="BC23" s="80">
        <f t="shared" si="19"/>
        <v>200</v>
      </c>
      <c r="BD23" s="80">
        <f t="shared" si="20"/>
        <v>1089</v>
      </c>
      <c r="BE23" s="80">
        <v>0</v>
      </c>
      <c r="BF23" s="80">
        <v>100</v>
      </c>
      <c r="BG23" s="80">
        <v>100</v>
      </c>
      <c r="BH23" s="80">
        <v>0</v>
      </c>
      <c r="BI23" s="80">
        <v>0</v>
      </c>
      <c r="BJ23" s="80">
        <v>0</v>
      </c>
      <c r="BK23" s="80">
        <f t="shared" si="21"/>
        <v>200</v>
      </c>
      <c r="BL23" s="94">
        <f t="shared" si="22"/>
        <v>8287.8499999999985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228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244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228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90">
        <f t="shared" si="14"/>
        <v>0</v>
      </c>
      <c r="AI24" s="91">
        <f t="shared" si="15"/>
        <v>0</v>
      </c>
      <c r="AJ24" s="228" t="s">
        <v>1</v>
      </c>
      <c r="AK24" s="229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 t="s">
        <v>1</v>
      </c>
      <c r="AZ24" s="80"/>
      <c r="BA24" s="80"/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228">
        <v>8</v>
      </c>
      <c r="B25" s="107" t="s">
        <v>72</v>
      </c>
      <c r="C25" s="97" t="s">
        <v>73</v>
      </c>
      <c r="D25" s="98">
        <v>51357</v>
      </c>
      <c r="E25" s="98">
        <v>2516</v>
      </c>
      <c r="F25" s="98">
        <f t="shared" si="0"/>
        <v>53873</v>
      </c>
      <c r="G25" s="98">
        <v>2517</v>
      </c>
      <c r="H25" s="98"/>
      <c r="I25" s="80"/>
      <c r="J25" s="80">
        <f t="shared" si="1"/>
        <v>56390</v>
      </c>
      <c r="K25" s="82">
        <f t="shared" si="2"/>
        <v>56390</v>
      </c>
      <c r="L25" s="113">
        <f>ROUND(K25/6/31/60*(O25+N25*60+M25*6*60),2)</f>
        <v>0</v>
      </c>
      <c r="P25" s="82">
        <f t="shared" si="3"/>
        <v>56390</v>
      </c>
      <c r="Q25" s="80">
        <v>5529.03</v>
      </c>
      <c r="R25" s="80">
        <f t="shared" si="4"/>
        <v>5075.0999999999995</v>
      </c>
      <c r="S25" s="80">
        <f t="shared" si="5"/>
        <v>200</v>
      </c>
      <c r="T25" s="80">
        <f t="shared" si="6"/>
        <v>1409.75</v>
      </c>
      <c r="U25" s="80">
        <f t="shared" si="7"/>
        <v>600</v>
      </c>
      <c r="V25" s="82">
        <f t="shared" si="8"/>
        <v>12813.88</v>
      </c>
      <c r="W25" s="100">
        <f t="shared" si="9"/>
        <v>21788</v>
      </c>
      <c r="X25" s="83">
        <f t="shared" si="10"/>
        <v>21788.120000000003</v>
      </c>
      <c r="Y25" s="84"/>
      <c r="Z25" s="84"/>
      <c r="AA25" s="84">
        <f t="shared" si="11"/>
        <v>43576.12</v>
      </c>
      <c r="AB25" s="228">
        <v>8</v>
      </c>
      <c r="AC25" s="86">
        <f t="shared" si="12"/>
        <v>6766.8</v>
      </c>
      <c r="AD25" s="80">
        <v>0</v>
      </c>
      <c r="AE25" s="93">
        <v>100</v>
      </c>
      <c r="AF25" s="88">
        <f t="shared" si="13"/>
        <v>1409.75</v>
      </c>
      <c r="AG25" s="102">
        <v>200</v>
      </c>
      <c r="AH25" s="90">
        <f t="shared" si="14"/>
        <v>43576.12</v>
      </c>
      <c r="AI25" s="91">
        <f t="shared" si="15"/>
        <v>21788.06</v>
      </c>
      <c r="AJ25" s="228">
        <v>8</v>
      </c>
      <c r="AK25" s="230" t="s">
        <v>72</v>
      </c>
      <c r="AL25" s="97" t="s">
        <v>73</v>
      </c>
      <c r="AM25" s="80">
        <f t="shared" si="16"/>
        <v>5529.03</v>
      </c>
      <c r="AN25" s="80">
        <f t="shared" si="17"/>
        <v>5075.0999999999995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5075.0999999999995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1409.75</v>
      </c>
      <c r="BE25" s="80">
        <v>0</v>
      </c>
      <c r="BF25" s="80">
        <v>500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600</v>
      </c>
      <c r="BL25" s="94">
        <f t="shared" si="22"/>
        <v>12813.88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228" t="s">
        <v>1</v>
      </c>
      <c r="B26" s="107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244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228" t="s">
        <v>1</v>
      </c>
      <c r="AC26" s="86">
        <f t="shared" si="12"/>
        <v>0</v>
      </c>
      <c r="AD26" s="80"/>
      <c r="AE26" s="87" t="s">
        <v>1</v>
      </c>
      <c r="AF26" s="88">
        <f t="shared" si="13"/>
        <v>0</v>
      </c>
      <c r="AG26" s="89"/>
      <c r="AH26" s="90">
        <f t="shared" si="14"/>
        <v>0</v>
      </c>
      <c r="AI26" s="91">
        <f t="shared" si="15"/>
        <v>0</v>
      </c>
      <c r="AJ26" s="228" t="s">
        <v>1</v>
      </c>
      <c r="AK26" s="230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/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2.5" customHeight="1" x14ac:dyDescent="0.35">
      <c r="A27" s="228">
        <v>9</v>
      </c>
      <c r="B27" s="96" t="s">
        <v>74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113">
        <f>ROUND(K27/6/31/60*(O27+N27*60+M27*6*60),2)</f>
        <v>0</v>
      </c>
      <c r="P27" s="82">
        <f t="shared" si="3"/>
        <v>37024</v>
      </c>
      <c r="Q27" s="80">
        <v>1759.94</v>
      </c>
      <c r="R27" s="80">
        <f t="shared" si="4"/>
        <v>9498.09</v>
      </c>
      <c r="S27" s="80">
        <f t="shared" si="5"/>
        <v>500</v>
      </c>
      <c r="T27" s="80">
        <f t="shared" si="6"/>
        <v>925.6</v>
      </c>
      <c r="U27" s="80">
        <f t="shared" si="7"/>
        <v>15809</v>
      </c>
      <c r="V27" s="82">
        <f t="shared" si="8"/>
        <v>28492.63</v>
      </c>
      <c r="W27" s="100">
        <f t="shared" si="9"/>
        <v>4266</v>
      </c>
      <c r="X27" s="83">
        <f t="shared" si="10"/>
        <v>4265.369999999999</v>
      </c>
      <c r="Y27" s="84"/>
      <c r="Z27" s="84"/>
      <c r="AA27" s="84">
        <f t="shared" si="11"/>
        <v>8531.3700000000008</v>
      </c>
      <c r="AB27" s="228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90">
        <f t="shared" si="14"/>
        <v>8531.369999999999</v>
      </c>
      <c r="AI27" s="91">
        <f t="shared" si="15"/>
        <v>4265.6849999999995</v>
      </c>
      <c r="AJ27" s="228">
        <v>9</v>
      </c>
      <c r="AK27" s="229" t="s">
        <v>74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>
        <v>0</v>
      </c>
      <c r="AP27" s="80">
        <v>0</v>
      </c>
      <c r="AQ27" s="80">
        <v>0</v>
      </c>
      <c r="AR27" s="80">
        <v>0</v>
      </c>
      <c r="AS27" s="80">
        <v>6165.93</v>
      </c>
      <c r="AT27" s="80">
        <v>0</v>
      </c>
      <c r="AU27" s="80">
        <v>0</v>
      </c>
      <c r="AV27" s="80"/>
      <c r="AW27" s="80">
        <v>0</v>
      </c>
      <c r="AX27" s="80">
        <f t="shared" si="18"/>
        <v>9498.09</v>
      </c>
      <c r="AY27" s="93">
        <v>500</v>
      </c>
      <c r="AZ27" s="80">
        <v>0</v>
      </c>
      <c r="BA27" s="80"/>
      <c r="BB27" s="93"/>
      <c r="BC27" s="80">
        <f t="shared" si="19"/>
        <v>500</v>
      </c>
      <c r="BD27" s="80">
        <f t="shared" si="20"/>
        <v>925.6</v>
      </c>
      <c r="BE27" s="80">
        <v>0</v>
      </c>
      <c r="BF27" s="80">
        <v>15709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15809</v>
      </c>
      <c r="BL27" s="94">
        <f t="shared" si="22"/>
        <v>28492.63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228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244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228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90">
        <f t="shared" si="14"/>
        <v>0</v>
      </c>
      <c r="AI28" s="91">
        <f t="shared" si="15"/>
        <v>0</v>
      </c>
      <c r="AJ28" s="228" t="s">
        <v>1</v>
      </c>
      <c r="AK28" s="229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80"/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237">
        <v>12</v>
      </c>
      <c r="B29" s="107" t="s">
        <v>75</v>
      </c>
      <c r="C29" s="78" t="s">
        <v>71</v>
      </c>
      <c r="D29" s="98">
        <v>29449</v>
      </c>
      <c r="E29" s="98">
        <v>1540</v>
      </c>
      <c r="F29" s="98">
        <v>35434</v>
      </c>
      <c r="G29" s="98">
        <v>1590</v>
      </c>
      <c r="H29" s="98"/>
      <c r="I29" s="80"/>
      <c r="J29" s="80">
        <f>SUM(F29:I29)</f>
        <v>37024</v>
      </c>
      <c r="K29" s="82">
        <f>J29</f>
        <v>37024</v>
      </c>
      <c r="L29" s="113">
        <f>ROUND(K29/6/31/60*(O29+N29*60+M29*6*60),2)</f>
        <v>0</v>
      </c>
      <c r="P29" s="82">
        <f>K29-L29</f>
        <v>37024</v>
      </c>
      <c r="Q29" s="80">
        <v>1759.94</v>
      </c>
      <c r="R29" s="80">
        <f>SUM(AN29:AW29)</f>
        <v>3332.16</v>
      </c>
      <c r="S29" s="80">
        <f>SUM(AY29:BB29)</f>
        <v>200</v>
      </c>
      <c r="T29" s="80">
        <f>ROUNDDOWN(J29*5%/2,2)</f>
        <v>925.6</v>
      </c>
      <c r="U29" s="80">
        <f>SUM(BE29:BJ29)</f>
        <v>9596.75</v>
      </c>
      <c r="V29" s="82">
        <f>+Q29+R29+S29+T29+U29</f>
        <v>15814.45</v>
      </c>
      <c r="W29" s="100">
        <f>ROUND(AI29,0)</f>
        <v>10605</v>
      </c>
      <c r="X29" s="83">
        <f>(AH29-W29)</f>
        <v>10604.55</v>
      </c>
      <c r="Y29" s="84"/>
      <c r="Z29" s="84"/>
      <c r="AA29" s="84">
        <f>ROUND(W29+X29,2)</f>
        <v>21209.55</v>
      </c>
      <c r="AB29" s="237">
        <v>12</v>
      </c>
      <c r="AC29" s="86">
        <f>J29*12%</f>
        <v>4442.88</v>
      </c>
      <c r="AD29" s="80">
        <v>0</v>
      </c>
      <c r="AE29" s="93">
        <v>100</v>
      </c>
      <c r="AF29" s="88">
        <f>ROUNDUP(J29*5%/2,2)</f>
        <v>925.6</v>
      </c>
      <c r="AG29" s="102">
        <v>200</v>
      </c>
      <c r="AH29" s="90">
        <f>+P29-V29</f>
        <v>21209.55</v>
      </c>
      <c r="AI29" s="91">
        <f>(+P29-V29)/2</f>
        <v>10604.775</v>
      </c>
      <c r="AJ29" s="237">
        <v>12</v>
      </c>
      <c r="AK29" s="107" t="s">
        <v>75</v>
      </c>
      <c r="AL29" s="108" t="s">
        <v>62</v>
      </c>
      <c r="AM29" s="80">
        <f>Q29</f>
        <v>1759.94</v>
      </c>
      <c r="AN29" s="80">
        <f>J29*9%</f>
        <v>3332.16</v>
      </c>
      <c r="AO29" s="80">
        <v>0</v>
      </c>
      <c r="AP29" s="80">
        <f>-AQ32</f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>SUM(AN29:AW29)</f>
        <v>3332.16</v>
      </c>
      <c r="AY29" s="93">
        <v>200</v>
      </c>
      <c r="AZ29" s="80">
        <v>0</v>
      </c>
      <c r="BA29" s="80"/>
      <c r="BB29" s="93"/>
      <c r="BC29" s="80">
        <f>SUM(AY29:BB29)</f>
        <v>200</v>
      </c>
      <c r="BD29" s="80">
        <f>ROUNDDOWN(J29*5%/2,2)</f>
        <v>925.6</v>
      </c>
      <c r="BE29" s="80">
        <v>0</v>
      </c>
      <c r="BF29" s="80">
        <v>500</v>
      </c>
      <c r="BG29" s="80">
        <v>100</v>
      </c>
      <c r="BH29" s="80">
        <v>8996.75</v>
      </c>
      <c r="BI29" s="80">
        <v>0</v>
      </c>
      <c r="BJ29" s="80">
        <v>0</v>
      </c>
      <c r="BK29" s="80">
        <f>SUM(BE29:BJ29)</f>
        <v>9596.75</v>
      </c>
      <c r="BL29" s="94">
        <f>+AM29+AX29+BC29+BD29+BK29</f>
        <v>15814.45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237" t="s">
        <v>1</v>
      </c>
      <c r="B30" s="96"/>
      <c r="C30" s="78"/>
      <c r="D30" s="98"/>
      <c r="E30" s="98"/>
      <c r="F30" s="98">
        <f>SUM(D30:E30)</f>
        <v>0</v>
      </c>
      <c r="G30" s="98"/>
      <c r="H30" s="98"/>
      <c r="I30" s="80"/>
      <c r="J30" s="80">
        <f>SUM(F30:I30)</f>
        <v>0</v>
      </c>
      <c r="K30" s="82">
        <f>J30</f>
        <v>0</v>
      </c>
      <c r="L30" s="113"/>
      <c r="P30" s="82">
        <f>K30-L30</f>
        <v>0</v>
      </c>
      <c r="Q30" s="80"/>
      <c r="R30" s="80">
        <f>SUM(AN30:AW30)</f>
        <v>0</v>
      </c>
      <c r="S30" s="80">
        <f>SUM(AY30:BB30)</f>
        <v>0</v>
      </c>
      <c r="T30" s="80">
        <f>ROUNDDOWN(J30*5%/2,2)</f>
        <v>0</v>
      </c>
      <c r="U30" s="80">
        <f>SUM(BE30:BJ30)</f>
        <v>0</v>
      </c>
      <c r="V30" s="82">
        <f>+Q30+R30+S30+T30+U30</f>
        <v>0</v>
      </c>
      <c r="W30" s="100">
        <f>ROUND(AI30,0)</f>
        <v>0</v>
      </c>
      <c r="X30" s="83">
        <f>(AH30-W30)</f>
        <v>0</v>
      </c>
      <c r="Y30" s="84"/>
      <c r="Z30" s="84"/>
      <c r="AA30" s="84">
        <f>ROUND(W30+X30,2)</f>
        <v>0</v>
      </c>
      <c r="AB30" s="237" t="s">
        <v>1</v>
      </c>
      <c r="AC30" s="86">
        <f>J30*12%</f>
        <v>0</v>
      </c>
      <c r="AD30" s="80"/>
      <c r="AE30" s="87"/>
      <c r="AF30" s="88">
        <f>ROUNDUP(J30*5%/2,2)</f>
        <v>0</v>
      </c>
      <c r="AG30" s="89"/>
      <c r="AH30" s="90">
        <f>+P30-V30</f>
        <v>0</v>
      </c>
      <c r="AI30" s="91">
        <f>(+P30-V30)/2</f>
        <v>0</v>
      </c>
      <c r="AJ30" s="237" t="s">
        <v>1</v>
      </c>
      <c r="AK30" s="96"/>
      <c r="AL30" s="78"/>
      <c r="AM30" s="80">
        <f>Q30</f>
        <v>0</v>
      </c>
      <c r="AN30" s="80">
        <f>J30*9%</f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>SUM(AN30:AW30)</f>
        <v>0</v>
      </c>
      <c r="AY30" s="93"/>
      <c r="AZ30" s="80"/>
      <c r="BA30" s="80"/>
      <c r="BB30" s="93"/>
      <c r="BC30" s="80">
        <f>SUM(AY30:BB30)</f>
        <v>0</v>
      </c>
      <c r="BD30" s="80">
        <f>ROUNDDOWN(J30*5%/2,2)</f>
        <v>0</v>
      </c>
      <c r="BE30" s="80"/>
      <c r="BF30" s="80"/>
      <c r="BG30" s="80"/>
      <c r="BH30" s="80"/>
      <c r="BI30" s="80"/>
      <c r="BJ30" s="80"/>
      <c r="BK30" s="80">
        <f>SUM(BE30:BJ30)</f>
        <v>0</v>
      </c>
      <c r="BL30" s="94">
        <f>+AM30+AX30+BC30+BD30+BK30</f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3.1" customHeight="1" x14ac:dyDescent="0.35">
      <c r="A31" s="228">
        <v>10</v>
      </c>
      <c r="B31" s="107" t="s">
        <v>76</v>
      </c>
      <c r="C31" s="78" t="s">
        <v>66</v>
      </c>
      <c r="D31" s="98">
        <v>29449</v>
      </c>
      <c r="E31" s="98">
        <v>1540</v>
      </c>
      <c r="F31" s="98">
        <v>38413</v>
      </c>
      <c r="G31" s="98">
        <v>1795</v>
      </c>
      <c r="H31" s="98"/>
      <c r="I31" s="80"/>
      <c r="J31" s="80">
        <f t="shared" si="1"/>
        <v>40208</v>
      </c>
      <c r="K31" s="82">
        <f t="shared" si="2"/>
        <v>40208</v>
      </c>
      <c r="L31" s="113">
        <f>ROUND(K31/6/31/60*(O31+N31*60+M31*6*60),2)</f>
        <v>0</v>
      </c>
      <c r="P31" s="82">
        <f t="shared" si="3"/>
        <v>40208</v>
      </c>
      <c r="Q31" s="80">
        <v>2285.15</v>
      </c>
      <c r="R31" s="80">
        <f t="shared" si="4"/>
        <v>10799.99</v>
      </c>
      <c r="S31" s="80">
        <f t="shared" si="5"/>
        <v>3440.19</v>
      </c>
      <c r="T31" s="80">
        <f t="shared" si="6"/>
        <v>1005.2</v>
      </c>
      <c r="U31" s="80">
        <f t="shared" si="7"/>
        <v>6513.51</v>
      </c>
      <c r="V31" s="82">
        <f t="shared" si="8"/>
        <v>24044.04</v>
      </c>
      <c r="W31" s="100">
        <f t="shared" si="9"/>
        <v>8082</v>
      </c>
      <c r="X31" s="83">
        <f t="shared" si="10"/>
        <v>8081.9599999999991</v>
      </c>
      <c r="Y31" s="84"/>
      <c r="Z31" s="84"/>
      <c r="AA31" s="84">
        <f t="shared" si="11"/>
        <v>16163.96</v>
      </c>
      <c r="AB31" s="228">
        <v>10</v>
      </c>
      <c r="AC31" s="86">
        <f t="shared" si="12"/>
        <v>4824.96</v>
      </c>
      <c r="AD31" s="80">
        <v>0</v>
      </c>
      <c r="AE31" s="93">
        <v>100</v>
      </c>
      <c r="AF31" s="88">
        <f t="shared" si="13"/>
        <v>1005.2</v>
      </c>
      <c r="AG31" s="102">
        <v>200</v>
      </c>
      <c r="AH31" s="90">
        <f t="shared" si="14"/>
        <v>16163.96</v>
      </c>
      <c r="AI31" s="91">
        <f t="shared" si="15"/>
        <v>8081.98</v>
      </c>
      <c r="AJ31" s="228">
        <v>10</v>
      </c>
      <c r="AK31" s="230" t="s">
        <v>76</v>
      </c>
      <c r="AL31" s="108" t="s">
        <v>62</v>
      </c>
      <c r="AM31" s="80">
        <f t="shared" si="16"/>
        <v>2285.15</v>
      </c>
      <c r="AN31" s="80">
        <f t="shared" si="17"/>
        <v>3618.72</v>
      </c>
      <c r="AO31" s="80">
        <v>0</v>
      </c>
      <c r="AP31" s="80">
        <v>0</v>
      </c>
      <c r="AQ31" s="80">
        <v>0</v>
      </c>
      <c r="AR31" s="80">
        <v>0</v>
      </c>
      <c r="AS31" s="80">
        <v>7181.27</v>
      </c>
      <c r="AT31" s="80">
        <v>0</v>
      </c>
      <c r="AU31" s="80">
        <v>0</v>
      </c>
      <c r="AV31" s="80"/>
      <c r="AW31" s="80">
        <v>0</v>
      </c>
      <c r="AX31" s="80">
        <f t="shared" si="18"/>
        <v>10799.99</v>
      </c>
      <c r="AY31" s="93">
        <v>200</v>
      </c>
      <c r="AZ31" s="80">
        <v>3240.19</v>
      </c>
      <c r="BA31" s="80"/>
      <c r="BB31" s="93"/>
      <c r="BC31" s="80">
        <f t="shared" si="19"/>
        <v>3440.19</v>
      </c>
      <c r="BD31" s="80">
        <f t="shared" si="20"/>
        <v>1005.2</v>
      </c>
      <c r="BE31" s="80">
        <v>0</v>
      </c>
      <c r="BF31" s="80">
        <v>100</v>
      </c>
      <c r="BG31" s="80">
        <v>100</v>
      </c>
      <c r="BH31" s="80">
        <v>6313.51</v>
      </c>
      <c r="BI31" s="80">
        <v>0</v>
      </c>
      <c r="BJ31" s="80">
        <v>0</v>
      </c>
      <c r="BK31" s="80">
        <f t="shared" si="21"/>
        <v>6513.51</v>
      </c>
      <c r="BL31" s="94">
        <f t="shared" si="22"/>
        <v>24044.04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228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13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228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90">
        <f t="shared" si="14"/>
        <v>0</v>
      </c>
      <c r="AI32" s="91">
        <f t="shared" si="15"/>
        <v>0</v>
      </c>
      <c r="AJ32" s="228" t="s">
        <v>1</v>
      </c>
      <c r="AK32" s="229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/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228">
        <v>11</v>
      </c>
      <c r="B33" s="107" t="s">
        <v>77</v>
      </c>
      <c r="C33" s="108" t="s">
        <v>62</v>
      </c>
      <c r="D33" s="98">
        <v>29449</v>
      </c>
      <c r="E33" s="98">
        <v>1540</v>
      </c>
      <c r="F33" s="98">
        <f t="shared" si="0"/>
        <v>30989</v>
      </c>
      <c r="G33" s="98">
        <v>1540</v>
      </c>
      <c r="H33" s="98"/>
      <c r="I33" s="80"/>
      <c r="J33" s="80">
        <f t="shared" si="1"/>
        <v>32529</v>
      </c>
      <c r="K33" s="82">
        <f t="shared" si="2"/>
        <v>32529</v>
      </c>
      <c r="L33" s="113">
        <f>ROUND(K33/6/31/60*(O33+N33*60+M33*6*60),2)</f>
        <v>0</v>
      </c>
      <c r="P33" s="82">
        <f t="shared" si="3"/>
        <v>32529</v>
      </c>
      <c r="Q33" s="80">
        <v>1163.23</v>
      </c>
      <c r="R33" s="80">
        <f t="shared" si="4"/>
        <v>2927.6099999999997</v>
      </c>
      <c r="S33" s="80">
        <f t="shared" si="5"/>
        <v>200</v>
      </c>
      <c r="T33" s="80">
        <f t="shared" si="6"/>
        <v>813.22</v>
      </c>
      <c r="U33" s="80">
        <f t="shared" si="7"/>
        <v>100</v>
      </c>
      <c r="V33" s="82">
        <f t="shared" si="8"/>
        <v>5204.0600000000004</v>
      </c>
      <c r="W33" s="100">
        <f t="shared" si="9"/>
        <v>13662</v>
      </c>
      <c r="X33" s="83">
        <f t="shared" si="10"/>
        <v>13662.939999999999</v>
      </c>
      <c r="Y33" s="84"/>
      <c r="Z33" s="84"/>
      <c r="AA33" s="84">
        <f t="shared" si="11"/>
        <v>27324.94</v>
      </c>
      <c r="AB33" s="228">
        <v>11</v>
      </c>
      <c r="AC33" s="86">
        <f t="shared" si="12"/>
        <v>3903.48</v>
      </c>
      <c r="AD33" s="80">
        <v>0</v>
      </c>
      <c r="AE33" s="93">
        <v>100</v>
      </c>
      <c r="AF33" s="88">
        <f t="shared" si="13"/>
        <v>813.23</v>
      </c>
      <c r="AG33" s="102">
        <v>200</v>
      </c>
      <c r="AH33" s="90">
        <f t="shared" si="14"/>
        <v>27324.94</v>
      </c>
      <c r="AI33" s="91">
        <f t="shared" si="15"/>
        <v>13662.47</v>
      </c>
      <c r="AJ33" s="228">
        <v>11</v>
      </c>
      <c r="AK33" s="230" t="s">
        <v>77</v>
      </c>
      <c r="AL33" s="108" t="s">
        <v>62</v>
      </c>
      <c r="AM33" s="80">
        <f t="shared" si="16"/>
        <v>1163.23</v>
      </c>
      <c r="AN33" s="80">
        <f t="shared" si="17"/>
        <v>2927.6099999999997</v>
      </c>
      <c r="AO33" s="80">
        <v>0</v>
      </c>
      <c r="AP33" s="80"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2927.6099999999997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813.22</v>
      </c>
      <c r="BE33" s="80">
        <v>0</v>
      </c>
      <c r="BF33" s="80">
        <v>0</v>
      </c>
      <c r="BG33" s="80">
        <v>100</v>
      </c>
      <c r="BH33" s="80"/>
      <c r="BI33" s="80">
        <v>0</v>
      </c>
      <c r="BJ33" s="80">
        <v>0</v>
      </c>
      <c r="BK33" s="80">
        <f t="shared" si="21"/>
        <v>100</v>
      </c>
      <c r="BL33" s="94">
        <f t="shared" si="22"/>
        <v>5204.0600000000004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228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113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228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90">
        <f t="shared" si="14"/>
        <v>0</v>
      </c>
      <c r="AI34" s="91">
        <f t="shared" si="15"/>
        <v>0</v>
      </c>
      <c r="AJ34" s="228" t="s">
        <v>1</v>
      </c>
      <c r="AK34" s="229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228">
        <v>12</v>
      </c>
      <c r="B35" s="96" t="s">
        <v>78</v>
      </c>
      <c r="C35" s="78" t="s">
        <v>64</v>
      </c>
      <c r="D35" s="98">
        <v>81207</v>
      </c>
      <c r="E35" s="98">
        <v>3711</v>
      </c>
      <c r="F35" s="98">
        <f t="shared" si="0"/>
        <v>84918</v>
      </c>
      <c r="G35" s="98">
        <v>3656</v>
      </c>
      <c r="H35" s="98"/>
      <c r="I35" s="80"/>
      <c r="J35" s="80">
        <f t="shared" si="1"/>
        <v>88574</v>
      </c>
      <c r="K35" s="82">
        <f t="shared" si="2"/>
        <v>88574</v>
      </c>
      <c r="L35" s="113">
        <f>ROUND(K35/6/31/60*(O35+N35*60+M35*6*60),2)</f>
        <v>0</v>
      </c>
      <c r="P35" s="82">
        <f t="shared" si="3"/>
        <v>88574</v>
      </c>
      <c r="Q35" s="80">
        <v>13237.58</v>
      </c>
      <c r="R35" s="80">
        <f t="shared" si="4"/>
        <v>7971.66</v>
      </c>
      <c r="S35" s="80">
        <f t="shared" si="5"/>
        <v>200</v>
      </c>
      <c r="T35" s="80">
        <f t="shared" si="6"/>
        <v>2214.35</v>
      </c>
      <c r="U35" s="80">
        <f t="shared" si="7"/>
        <v>1100</v>
      </c>
      <c r="V35" s="82">
        <f t="shared" si="8"/>
        <v>24723.589999999997</v>
      </c>
      <c r="W35" s="100">
        <f t="shared" si="9"/>
        <v>31925</v>
      </c>
      <c r="X35" s="83">
        <f t="shared" si="10"/>
        <v>31925.410000000003</v>
      </c>
      <c r="Y35" s="84"/>
      <c r="Z35" s="84"/>
      <c r="AA35" s="84">
        <f t="shared" si="11"/>
        <v>63850.41</v>
      </c>
      <c r="AB35" s="228">
        <v>12</v>
      </c>
      <c r="AC35" s="86">
        <f t="shared" si="12"/>
        <v>10628.88</v>
      </c>
      <c r="AD35" s="80">
        <v>0</v>
      </c>
      <c r="AE35" s="93">
        <v>100</v>
      </c>
      <c r="AF35" s="88">
        <f t="shared" si="13"/>
        <v>2214.35</v>
      </c>
      <c r="AG35" s="102">
        <v>200</v>
      </c>
      <c r="AH35" s="90">
        <f t="shared" si="14"/>
        <v>63850.41</v>
      </c>
      <c r="AI35" s="91">
        <f t="shared" si="15"/>
        <v>31925.205000000002</v>
      </c>
      <c r="AJ35" s="228">
        <v>12</v>
      </c>
      <c r="AK35" s="229" t="s">
        <v>78</v>
      </c>
      <c r="AL35" s="78" t="s">
        <v>64</v>
      </c>
      <c r="AM35" s="80">
        <f t="shared" si="16"/>
        <v>13237.58</v>
      </c>
      <c r="AN35" s="80">
        <f t="shared" si="17"/>
        <v>7971.66</v>
      </c>
      <c r="AO35" s="80">
        <v>0</v>
      </c>
      <c r="AP35" s="80">
        <v>0</v>
      </c>
      <c r="AQ35" s="80">
        <v>0</v>
      </c>
      <c r="AR35" s="80">
        <v>0</v>
      </c>
      <c r="AS35" s="80">
        <v>0</v>
      </c>
      <c r="AT35" s="80">
        <v>0</v>
      </c>
      <c r="AU35" s="80">
        <v>0</v>
      </c>
      <c r="AV35" s="80"/>
      <c r="AW35" s="80">
        <v>0</v>
      </c>
      <c r="AX35" s="80">
        <f t="shared" si="18"/>
        <v>7971.66</v>
      </c>
      <c r="AY35" s="93">
        <v>200</v>
      </c>
      <c r="AZ35" s="80">
        <v>0</v>
      </c>
      <c r="BA35" s="80"/>
      <c r="BB35" s="93"/>
      <c r="BC35" s="80">
        <f t="shared" si="19"/>
        <v>200</v>
      </c>
      <c r="BD35" s="80">
        <f t="shared" si="20"/>
        <v>2214.35</v>
      </c>
      <c r="BE35" s="80">
        <v>0</v>
      </c>
      <c r="BF35" s="80">
        <v>1000</v>
      </c>
      <c r="BG35" s="80">
        <v>100</v>
      </c>
      <c r="BH35" s="80">
        <v>0</v>
      </c>
      <c r="BI35" s="80">
        <v>0</v>
      </c>
      <c r="BJ35" s="80">
        <v>0</v>
      </c>
      <c r="BK35" s="80">
        <f t="shared" si="21"/>
        <v>1100</v>
      </c>
      <c r="BL35" s="94">
        <f t="shared" si="22"/>
        <v>24723.589999999997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228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244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228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90">
        <f t="shared" si="14"/>
        <v>0</v>
      </c>
      <c r="AI36" s="91">
        <f t="shared" si="15"/>
        <v>0</v>
      </c>
      <c r="AJ36" s="228" t="s">
        <v>1</v>
      </c>
      <c r="AK36" s="229"/>
      <c r="AL36" s="78"/>
      <c r="AM36" s="80">
        <f t="shared" si="16"/>
        <v>0</v>
      </c>
      <c r="AN36" s="80">
        <f t="shared" si="17"/>
        <v>0</v>
      </c>
      <c r="AO36" s="88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80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228">
        <v>13</v>
      </c>
      <c r="B37" s="96" t="s">
        <v>79</v>
      </c>
      <c r="C37" s="78" t="s">
        <v>81</v>
      </c>
      <c r="D37" s="98">
        <v>46725</v>
      </c>
      <c r="E37" s="98">
        <v>2290</v>
      </c>
      <c r="F37" s="98">
        <f t="shared" si="0"/>
        <v>49015</v>
      </c>
      <c r="G37" s="98">
        <v>2289</v>
      </c>
      <c r="H37" s="98"/>
      <c r="I37" s="80"/>
      <c r="J37" s="80">
        <f t="shared" si="1"/>
        <v>51304</v>
      </c>
      <c r="K37" s="82">
        <f t="shared" si="2"/>
        <v>51304</v>
      </c>
      <c r="L37" s="113">
        <f>ROUND(K37/6/31/60*(O37+N37*60+M37*6*60),2)</f>
        <v>0</v>
      </c>
      <c r="P37" s="82">
        <f t="shared" si="3"/>
        <v>51304</v>
      </c>
      <c r="Q37" s="80">
        <v>4459.28</v>
      </c>
      <c r="R37" s="80">
        <f t="shared" si="4"/>
        <v>25889.179999999997</v>
      </c>
      <c r="S37" s="80">
        <f t="shared" si="5"/>
        <v>2685.7</v>
      </c>
      <c r="T37" s="80">
        <f t="shared" si="6"/>
        <v>1282.5999999999999</v>
      </c>
      <c r="U37" s="80">
        <f t="shared" si="7"/>
        <v>11987.24</v>
      </c>
      <c r="V37" s="82">
        <f t="shared" si="8"/>
        <v>46303.999999999993</v>
      </c>
      <c r="W37" s="100">
        <f t="shared" si="9"/>
        <v>2500</v>
      </c>
      <c r="X37" s="83">
        <f t="shared" si="10"/>
        <v>2500.0000000000073</v>
      </c>
      <c r="Y37" s="84"/>
      <c r="Z37" s="84"/>
      <c r="AA37" s="84">
        <f t="shared" si="11"/>
        <v>5000</v>
      </c>
      <c r="AB37" s="228">
        <v>13</v>
      </c>
      <c r="AC37" s="86">
        <f t="shared" si="12"/>
        <v>6156.48</v>
      </c>
      <c r="AD37" s="80">
        <v>0</v>
      </c>
      <c r="AE37" s="93">
        <v>100</v>
      </c>
      <c r="AF37" s="88">
        <f t="shared" si="13"/>
        <v>1282.5999999999999</v>
      </c>
      <c r="AG37" s="102">
        <v>200</v>
      </c>
      <c r="AH37" s="90">
        <f t="shared" si="14"/>
        <v>5000.0000000000073</v>
      </c>
      <c r="AI37" s="91">
        <f t="shared" si="15"/>
        <v>2500.0000000000036</v>
      </c>
      <c r="AJ37" s="228">
        <v>13</v>
      </c>
      <c r="AK37" s="229" t="s">
        <v>79</v>
      </c>
      <c r="AL37" s="78" t="s">
        <v>81</v>
      </c>
      <c r="AM37" s="80">
        <f t="shared" si="16"/>
        <v>4459.28</v>
      </c>
      <c r="AN37" s="80">
        <f t="shared" si="17"/>
        <v>4617.3599999999997</v>
      </c>
      <c r="AO37" s="80">
        <v>0</v>
      </c>
      <c r="AP37" s="80">
        <v>0</v>
      </c>
      <c r="AQ37" s="80">
        <v>0</v>
      </c>
      <c r="AR37" s="80">
        <v>9634.44</v>
      </c>
      <c r="AS37" s="80">
        <v>7992.93</v>
      </c>
      <c r="AT37" s="80">
        <v>0</v>
      </c>
      <c r="AU37" s="80">
        <v>0</v>
      </c>
      <c r="AV37" s="80">
        <v>2333.33</v>
      </c>
      <c r="AW37" s="80">
        <v>1311.12</v>
      </c>
      <c r="AX37" s="80">
        <f t="shared" si="18"/>
        <v>25889.179999999997</v>
      </c>
      <c r="AY37" s="93">
        <v>200</v>
      </c>
      <c r="AZ37" s="80">
        <v>2485.6999999999998</v>
      </c>
      <c r="BA37" s="80"/>
      <c r="BB37" s="93"/>
      <c r="BC37" s="80">
        <f t="shared" si="19"/>
        <v>2685.7</v>
      </c>
      <c r="BD37" s="80">
        <f t="shared" si="20"/>
        <v>1282.5999999999999</v>
      </c>
      <c r="BE37" s="80">
        <v>0</v>
      </c>
      <c r="BF37" s="80">
        <v>2416.98</v>
      </c>
      <c r="BG37" s="80">
        <v>100</v>
      </c>
      <c r="BH37" s="80">
        <v>9470.26</v>
      </c>
      <c r="BI37" s="80"/>
      <c r="BJ37" s="80">
        <v>0</v>
      </c>
      <c r="BK37" s="80">
        <f t="shared" si="21"/>
        <v>11987.24</v>
      </c>
      <c r="BL37" s="94">
        <f t="shared" si="22"/>
        <v>46303.999999999993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228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244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228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90">
        <f t="shared" si="14"/>
        <v>0</v>
      </c>
      <c r="AI38" s="91">
        <f t="shared" si="15"/>
        <v>0</v>
      </c>
      <c r="AJ38" s="228" t="s">
        <v>1</v>
      </c>
      <c r="AK38" s="229"/>
      <c r="AL38" s="78"/>
      <c r="AM38" s="80">
        <f t="shared" si="16"/>
        <v>0</v>
      </c>
      <c r="AN38" s="80">
        <f t="shared" si="17"/>
        <v>0</v>
      </c>
      <c r="AO38" s="88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246"/>
      <c r="BA38" s="246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228">
        <v>14</v>
      </c>
      <c r="B39" s="96" t="s">
        <v>119</v>
      </c>
      <c r="C39" s="78" t="s">
        <v>62</v>
      </c>
      <c r="D39" s="98">
        <v>29165</v>
      </c>
      <c r="E39" s="98">
        <v>1540</v>
      </c>
      <c r="F39" s="98">
        <f t="shared" si="0"/>
        <v>30705</v>
      </c>
      <c r="G39" s="98">
        <v>1540</v>
      </c>
      <c r="H39" s="98"/>
      <c r="I39" s="80"/>
      <c r="J39" s="80">
        <f t="shared" si="1"/>
        <v>32245</v>
      </c>
      <c r="K39" s="82">
        <f t="shared" si="2"/>
        <v>32245</v>
      </c>
      <c r="L39" s="244"/>
      <c r="P39" s="82">
        <f t="shared" si="3"/>
        <v>32245</v>
      </c>
      <c r="Q39" s="80">
        <v>1125.52</v>
      </c>
      <c r="R39" s="80">
        <f t="shared" si="4"/>
        <v>2902.0499999999997</v>
      </c>
      <c r="S39" s="80">
        <f t="shared" si="5"/>
        <v>200</v>
      </c>
      <c r="T39" s="80">
        <f t="shared" si="6"/>
        <v>806.12</v>
      </c>
      <c r="U39" s="80">
        <f t="shared" si="7"/>
        <v>250.55</v>
      </c>
      <c r="V39" s="82">
        <f t="shared" si="8"/>
        <v>5284.24</v>
      </c>
      <c r="W39" s="100">
        <f t="shared" si="9"/>
        <v>13480</v>
      </c>
      <c r="X39" s="83">
        <f t="shared" si="10"/>
        <v>13480.760000000002</v>
      </c>
      <c r="Y39" s="84"/>
      <c r="Z39" s="84"/>
      <c r="AA39" s="84">
        <f t="shared" si="11"/>
        <v>26960.76</v>
      </c>
      <c r="AB39" s="228">
        <v>14</v>
      </c>
      <c r="AC39" s="86">
        <f t="shared" si="12"/>
        <v>3869.3999999999996</v>
      </c>
      <c r="AD39" s="80"/>
      <c r="AE39" s="87">
        <v>100</v>
      </c>
      <c r="AF39" s="88">
        <f t="shared" si="13"/>
        <v>806.13</v>
      </c>
      <c r="AG39" s="89">
        <v>200</v>
      </c>
      <c r="AH39" s="90">
        <f t="shared" si="14"/>
        <v>26960.760000000002</v>
      </c>
      <c r="AI39" s="91">
        <f t="shared" si="15"/>
        <v>13480.380000000001</v>
      </c>
      <c r="AJ39" s="228">
        <v>14</v>
      </c>
      <c r="AK39" s="229" t="s">
        <v>119</v>
      </c>
      <c r="AL39" s="78" t="s">
        <v>62</v>
      </c>
      <c r="AM39" s="80">
        <f t="shared" si="16"/>
        <v>1125.52</v>
      </c>
      <c r="AN39" s="80">
        <f t="shared" si="17"/>
        <v>2902.0499999999997</v>
      </c>
      <c r="AO39" s="88"/>
      <c r="AP39" s="80"/>
      <c r="AQ39" s="80"/>
      <c r="AR39" s="80"/>
      <c r="AS39" s="80"/>
      <c r="AT39" s="106"/>
      <c r="AU39" s="80"/>
      <c r="AV39" s="80"/>
      <c r="AW39" s="80"/>
      <c r="AX39" s="80">
        <f t="shared" si="18"/>
        <v>2902.0499999999997</v>
      </c>
      <c r="AY39" s="93">
        <v>200</v>
      </c>
      <c r="AZ39" s="246"/>
      <c r="BA39" s="246"/>
      <c r="BB39" s="93"/>
      <c r="BC39" s="80">
        <f t="shared" si="19"/>
        <v>200</v>
      </c>
      <c r="BD39" s="80">
        <f t="shared" si="20"/>
        <v>806.12</v>
      </c>
      <c r="BE39" s="80"/>
      <c r="BF39" s="80"/>
      <c r="BG39" s="80">
        <v>250.55</v>
      </c>
      <c r="BH39" s="80"/>
      <c r="BI39" s="80"/>
      <c r="BJ39" s="80"/>
      <c r="BK39" s="80">
        <f t="shared" si="21"/>
        <v>250.55</v>
      </c>
      <c r="BL39" s="94">
        <f t="shared" si="22"/>
        <v>5284.24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228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244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228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90">
        <f t="shared" si="14"/>
        <v>0</v>
      </c>
      <c r="AI40" s="91">
        <f t="shared" si="15"/>
        <v>0</v>
      </c>
      <c r="AJ40" s="228" t="s">
        <v>1</v>
      </c>
      <c r="AK40" s="229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246"/>
      <c r="BA40" s="246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79" customFormat="1" ht="23.1" customHeight="1" x14ac:dyDescent="0.35">
      <c r="A41" s="228">
        <v>15</v>
      </c>
      <c r="B41" s="96" t="s">
        <v>80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113">
        <f>ROUND(K41/6/31/60*(O41+N41*60+M41*6*60),2)</f>
        <v>0</v>
      </c>
      <c r="P41" s="82">
        <f t="shared" si="3"/>
        <v>51304</v>
      </c>
      <c r="Q41" s="80">
        <v>4459.28</v>
      </c>
      <c r="R41" s="80">
        <f t="shared" si="4"/>
        <v>21190.95</v>
      </c>
      <c r="S41" s="80">
        <f t="shared" si="5"/>
        <v>200</v>
      </c>
      <c r="T41" s="80">
        <f t="shared" si="6"/>
        <v>1282.5999999999999</v>
      </c>
      <c r="U41" s="80">
        <f t="shared" si="7"/>
        <v>100</v>
      </c>
      <c r="V41" s="82">
        <f t="shared" si="8"/>
        <v>27232.829999999998</v>
      </c>
      <c r="W41" s="100">
        <f t="shared" si="9"/>
        <v>12036</v>
      </c>
      <c r="X41" s="83">
        <f t="shared" si="10"/>
        <v>12035.170000000002</v>
      </c>
      <c r="Y41" s="84"/>
      <c r="Z41" s="84"/>
      <c r="AA41" s="84">
        <f t="shared" si="11"/>
        <v>24071.17</v>
      </c>
      <c r="AB41" s="228">
        <v>15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90">
        <f t="shared" si="14"/>
        <v>24071.170000000002</v>
      </c>
      <c r="AI41" s="91">
        <f t="shared" si="15"/>
        <v>12035.585000000001</v>
      </c>
      <c r="AJ41" s="228">
        <v>15</v>
      </c>
      <c r="AK41" s="229" t="s">
        <v>80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500</v>
      </c>
      <c r="AQ41" s="80">
        <v>0</v>
      </c>
      <c r="AR41" s="80">
        <v>0</v>
      </c>
      <c r="AS41" s="80">
        <v>15418.03</v>
      </c>
      <c r="AT41" s="80">
        <v>0</v>
      </c>
      <c r="AU41" s="80">
        <v>0</v>
      </c>
      <c r="AV41" s="80"/>
      <c r="AW41" s="80">
        <v>655.56</v>
      </c>
      <c r="AX41" s="80">
        <f t="shared" si="18"/>
        <v>21190.95</v>
      </c>
      <c r="AY41" s="93">
        <v>200</v>
      </c>
      <c r="AZ41" s="80">
        <v>0</v>
      </c>
      <c r="BA41" s="80"/>
      <c r="BB41" s="93"/>
      <c r="BC41" s="80">
        <f t="shared" si="19"/>
        <v>200</v>
      </c>
      <c r="BD41" s="80">
        <f t="shared" si="20"/>
        <v>1282.5999999999999</v>
      </c>
      <c r="BE41" s="80">
        <v>0</v>
      </c>
      <c r="BF41" s="80">
        <v>0</v>
      </c>
      <c r="BG41" s="80">
        <v>100</v>
      </c>
      <c r="BH41" s="80">
        <v>0</v>
      </c>
      <c r="BI41" s="80">
        <v>0</v>
      </c>
      <c r="BJ41" s="80">
        <v>0</v>
      </c>
      <c r="BK41" s="80">
        <f t="shared" si="21"/>
        <v>100</v>
      </c>
      <c r="BL41" s="94">
        <f t="shared" si="22"/>
        <v>27232.829999999998</v>
      </c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  <c r="JB41" s="95"/>
    </row>
    <row r="42" spans="1:262" s="79" customFormat="1" ht="23.1" customHeight="1" x14ac:dyDescent="0.35">
      <c r="A42" s="228" t="s">
        <v>1</v>
      </c>
      <c r="B42" s="107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244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228" t="s">
        <v>1</v>
      </c>
      <c r="AC42" s="86">
        <f t="shared" si="12"/>
        <v>0</v>
      </c>
      <c r="AD42" s="87"/>
      <c r="AE42" s="88"/>
      <c r="AF42" s="88">
        <f t="shared" si="13"/>
        <v>0</v>
      </c>
      <c r="AG42" s="94"/>
      <c r="AH42" s="90">
        <f t="shared" si="14"/>
        <v>0</v>
      </c>
      <c r="AI42" s="91">
        <f t="shared" si="15"/>
        <v>0</v>
      </c>
      <c r="AJ42" s="228" t="s">
        <v>1</v>
      </c>
      <c r="AK42" s="230"/>
      <c r="AL42" s="78"/>
      <c r="AM42" s="80">
        <f t="shared" si="16"/>
        <v>0</v>
      </c>
      <c r="AN42" s="80">
        <f t="shared" si="17"/>
        <v>0</v>
      </c>
      <c r="AO42" s="80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80"/>
      <c r="BA42" s="80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228">
        <v>16</v>
      </c>
      <c r="B43" s="96" t="s">
        <v>82</v>
      </c>
      <c r="C43" s="78" t="s">
        <v>62</v>
      </c>
      <c r="D43" s="98">
        <v>29449</v>
      </c>
      <c r="E43" s="98">
        <v>1540</v>
      </c>
      <c r="F43" s="98">
        <f t="shared" si="0"/>
        <v>30989</v>
      </c>
      <c r="G43" s="98">
        <v>1540</v>
      </c>
      <c r="H43" s="98"/>
      <c r="I43" s="80">
        <v>288</v>
      </c>
      <c r="J43" s="80">
        <f t="shared" si="1"/>
        <v>32817</v>
      </c>
      <c r="K43" s="82">
        <f t="shared" si="2"/>
        <v>32817</v>
      </c>
      <c r="L43" s="113">
        <f>ROUND(K43/6/31/60*(O43+N43*60+M43*6*60),2)</f>
        <v>3175.84</v>
      </c>
      <c r="M43" s="79">
        <v>3</v>
      </c>
      <c r="N43" s="79">
        <v>0</v>
      </c>
      <c r="O43" s="79">
        <v>0</v>
      </c>
      <c r="P43" s="82">
        <f t="shared" si="3"/>
        <v>29641.16</v>
      </c>
      <c r="Q43" s="80">
        <v>1163.23</v>
      </c>
      <c r="R43" s="80">
        <f t="shared" si="4"/>
        <v>2953.5299999999997</v>
      </c>
      <c r="S43" s="80">
        <f t="shared" si="5"/>
        <v>200</v>
      </c>
      <c r="T43" s="80">
        <f t="shared" si="6"/>
        <v>820.42</v>
      </c>
      <c r="U43" s="80">
        <f t="shared" si="7"/>
        <v>100</v>
      </c>
      <c r="V43" s="82">
        <f t="shared" si="8"/>
        <v>5237.18</v>
      </c>
      <c r="W43" s="100">
        <f t="shared" si="9"/>
        <v>12202</v>
      </c>
      <c r="X43" s="83">
        <f t="shared" si="10"/>
        <v>12201.98</v>
      </c>
      <c r="Y43" s="84"/>
      <c r="Z43" s="84"/>
      <c r="AA43" s="84">
        <f t="shared" si="11"/>
        <v>24403.98</v>
      </c>
      <c r="AB43" s="228">
        <v>16</v>
      </c>
      <c r="AC43" s="86">
        <f t="shared" si="12"/>
        <v>3938.04</v>
      </c>
      <c r="AD43" s="80">
        <v>0</v>
      </c>
      <c r="AE43" s="93">
        <v>100</v>
      </c>
      <c r="AF43" s="88">
        <f t="shared" si="13"/>
        <v>820.43</v>
      </c>
      <c r="AG43" s="102">
        <v>200</v>
      </c>
      <c r="AH43" s="90">
        <f t="shared" si="14"/>
        <v>24403.98</v>
      </c>
      <c r="AI43" s="91">
        <f t="shared" si="15"/>
        <v>12201.99</v>
      </c>
      <c r="AJ43" s="228">
        <v>16</v>
      </c>
      <c r="AK43" s="229" t="s">
        <v>82</v>
      </c>
      <c r="AL43" s="78" t="s">
        <v>62</v>
      </c>
      <c r="AM43" s="80">
        <f t="shared" si="16"/>
        <v>1163.23</v>
      </c>
      <c r="AN43" s="80">
        <f t="shared" si="17"/>
        <v>2953.5299999999997</v>
      </c>
      <c r="AO43" s="80">
        <v>0</v>
      </c>
      <c r="AP43" s="80">
        <v>0</v>
      </c>
      <c r="AQ43" s="80">
        <v>0</v>
      </c>
      <c r="AR43" s="80">
        <v>0</v>
      </c>
      <c r="AS43" s="80">
        <v>0</v>
      </c>
      <c r="AT43" s="80">
        <v>0</v>
      </c>
      <c r="AU43" s="80">
        <v>0</v>
      </c>
      <c r="AV43" s="80"/>
      <c r="AW43" s="80">
        <v>0</v>
      </c>
      <c r="AX43" s="80">
        <f t="shared" si="18"/>
        <v>2953.5299999999997</v>
      </c>
      <c r="AY43" s="93">
        <v>200</v>
      </c>
      <c r="AZ43" s="80">
        <v>0</v>
      </c>
      <c r="BA43" s="80"/>
      <c r="BB43" s="93"/>
      <c r="BC43" s="80">
        <f t="shared" si="19"/>
        <v>200</v>
      </c>
      <c r="BD43" s="80">
        <f t="shared" si="20"/>
        <v>820.42</v>
      </c>
      <c r="BE43" s="80">
        <v>0</v>
      </c>
      <c r="BF43" s="80">
        <v>0</v>
      </c>
      <c r="BG43" s="80">
        <v>100</v>
      </c>
      <c r="BH43" s="80">
        <v>0</v>
      </c>
      <c r="BI43" s="80">
        <v>0</v>
      </c>
      <c r="BJ43" s="80">
        <v>0</v>
      </c>
      <c r="BK43" s="80">
        <f t="shared" si="21"/>
        <v>100</v>
      </c>
      <c r="BL43" s="94">
        <f t="shared" si="22"/>
        <v>5237.18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228" t="s">
        <v>1</v>
      </c>
      <c r="B44" s="107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244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228" t="s">
        <v>1</v>
      </c>
      <c r="AC44" s="86">
        <f t="shared" si="12"/>
        <v>0</v>
      </c>
      <c r="AD44" s="87"/>
      <c r="AE44" s="88"/>
      <c r="AF44" s="88">
        <f t="shared" si="13"/>
        <v>0</v>
      </c>
      <c r="AG44" s="94"/>
      <c r="AH44" s="90">
        <f t="shared" si="14"/>
        <v>0</v>
      </c>
      <c r="AI44" s="91">
        <f t="shared" si="15"/>
        <v>0</v>
      </c>
      <c r="AJ44" s="228" t="s">
        <v>1</v>
      </c>
      <c r="AK44" s="230"/>
      <c r="AL44" s="78"/>
      <c r="AM44" s="80">
        <f t="shared" si="16"/>
        <v>0</v>
      </c>
      <c r="AN44" s="80">
        <f t="shared" si="17"/>
        <v>0</v>
      </c>
      <c r="AO44" s="80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80"/>
      <c r="BA44" s="80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228">
        <v>17</v>
      </c>
      <c r="B45" s="96" t="s">
        <v>83</v>
      </c>
      <c r="C45" s="78" t="s">
        <v>108</v>
      </c>
      <c r="D45" s="98">
        <v>63997</v>
      </c>
      <c r="E45" s="98">
        <v>3008</v>
      </c>
      <c r="F45" s="98">
        <f t="shared" si="0"/>
        <v>67005</v>
      </c>
      <c r="G45" s="98">
        <v>3008</v>
      </c>
      <c r="H45" s="98"/>
      <c r="I45" s="80"/>
      <c r="J45" s="80">
        <f t="shared" si="1"/>
        <v>70013</v>
      </c>
      <c r="K45" s="82">
        <f t="shared" si="2"/>
        <v>70013</v>
      </c>
      <c r="L45" s="113">
        <f>ROUND(K45/6/31/60*(O45+N45*60+M45*6*60),2)</f>
        <v>0</v>
      </c>
      <c r="P45" s="82">
        <f t="shared" si="3"/>
        <v>70013</v>
      </c>
      <c r="Q45" s="80">
        <v>8394.4</v>
      </c>
      <c r="R45" s="80">
        <f t="shared" si="4"/>
        <v>14007.36</v>
      </c>
      <c r="S45" s="80">
        <f t="shared" si="5"/>
        <v>200</v>
      </c>
      <c r="T45" s="80">
        <f t="shared" si="6"/>
        <v>1750.32</v>
      </c>
      <c r="U45" s="80">
        <f t="shared" si="7"/>
        <v>3888.1</v>
      </c>
      <c r="V45" s="82">
        <f t="shared" si="8"/>
        <v>28240.18</v>
      </c>
      <c r="W45" s="100">
        <f t="shared" si="9"/>
        <v>20886</v>
      </c>
      <c r="X45" s="83">
        <f t="shared" si="10"/>
        <v>20886.82</v>
      </c>
      <c r="Y45" s="84"/>
      <c r="Z45" s="84"/>
      <c r="AA45" s="84">
        <f t="shared" si="11"/>
        <v>41772.82</v>
      </c>
      <c r="AB45" s="228">
        <v>17</v>
      </c>
      <c r="AC45" s="86">
        <f t="shared" si="12"/>
        <v>8401.56</v>
      </c>
      <c r="AD45" s="80">
        <v>0</v>
      </c>
      <c r="AE45" s="93">
        <v>100</v>
      </c>
      <c r="AF45" s="88">
        <f t="shared" si="13"/>
        <v>1750.33</v>
      </c>
      <c r="AG45" s="102">
        <v>200</v>
      </c>
      <c r="AH45" s="90">
        <f t="shared" si="14"/>
        <v>41772.82</v>
      </c>
      <c r="AI45" s="91">
        <f t="shared" si="15"/>
        <v>20886.41</v>
      </c>
      <c r="AJ45" s="228">
        <v>17</v>
      </c>
      <c r="AK45" s="229" t="s">
        <v>83</v>
      </c>
      <c r="AL45" s="78" t="s">
        <v>108</v>
      </c>
      <c r="AM45" s="80">
        <f t="shared" si="16"/>
        <v>8394.4</v>
      </c>
      <c r="AN45" s="80">
        <f t="shared" si="17"/>
        <v>6301.17</v>
      </c>
      <c r="AO45" s="80">
        <v>0</v>
      </c>
      <c r="AP45" s="80">
        <v>0</v>
      </c>
      <c r="AQ45" s="80">
        <v>0</v>
      </c>
      <c r="AR45" s="80">
        <v>0</v>
      </c>
      <c r="AS45" s="80">
        <v>7706.19</v>
      </c>
      <c r="AT45" s="80">
        <v>0</v>
      </c>
      <c r="AU45" s="80">
        <v>0</v>
      </c>
      <c r="AV45" s="80"/>
      <c r="AW45" s="80">
        <v>0</v>
      </c>
      <c r="AX45" s="80">
        <f t="shared" si="18"/>
        <v>14007.36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1750.32</v>
      </c>
      <c r="BE45" s="80">
        <v>0</v>
      </c>
      <c r="BF45" s="80">
        <v>0</v>
      </c>
      <c r="BG45" s="80">
        <v>100</v>
      </c>
      <c r="BH45" s="80">
        <v>3788.1</v>
      </c>
      <c r="BI45" s="80">
        <v>0</v>
      </c>
      <c r="BJ45" s="80">
        <v>0</v>
      </c>
      <c r="BK45" s="80">
        <f t="shared" si="21"/>
        <v>3888.1</v>
      </c>
      <c r="BL45" s="94">
        <f t="shared" si="22"/>
        <v>28240.18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228" t="s">
        <v>1</v>
      </c>
      <c r="B46" s="96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244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228" t="s">
        <v>1</v>
      </c>
      <c r="AC46" s="86">
        <f t="shared" si="12"/>
        <v>0</v>
      </c>
      <c r="AD46" s="80"/>
      <c r="AE46" s="87">
        <v>0</v>
      </c>
      <c r="AF46" s="88">
        <f t="shared" si="13"/>
        <v>0</v>
      </c>
      <c r="AG46" s="89"/>
      <c r="AH46" s="90">
        <f t="shared" si="14"/>
        <v>0</v>
      </c>
      <c r="AI46" s="91">
        <f t="shared" si="15"/>
        <v>0</v>
      </c>
      <c r="AJ46" s="228" t="s">
        <v>1</v>
      </c>
      <c r="AK46" s="229"/>
      <c r="AL46" s="78"/>
      <c r="AM46" s="80">
        <f t="shared" si="16"/>
        <v>0</v>
      </c>
      <c r="AN46" s="80">
        <f t="shared" si="17"/>
        <v>0</v>
      </c>
      <c r="AO46" s="88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79" customFormat="1" ht="23.1" customHeight="1" x14ac:dyDescent="0.35">
      <c r="A47" s="228">
        <v>18</v>
      </c>
      <c r="B47" s="107" t="s">
        <v>84</v>
      </c>
      <c r="C47" s="78" t="s">
        <v>85</v>
      </c>
      <c r="D47" s="98">
        <v>39672</v>
      </c>
      <c r="E47" s="98">
        <v>1944</v>
      </c>
      <c r="F47" s="98">
        <f t="shared" si="0"/>
        <v>41616</v>
      </c>
      <c r="G47" s="98">
        <v>1944</v>
      </c>
      <c r="H47" s="98"/>
      <c r="I47" s="80"/>
      <c r="J47" s="80">
        <f t="shared" si="1"/>
        <v>43560</v>
      </c>
      <c r="K47" s="82">
        <f t="shared" si="2"/>
        <v>43560</v>
      </c>
      <c r="L47" s="113">
        <f>ROUND(K47/6/31/60*(O47+N47*60+M47*6*60),2)</f>
        <v>0</v>
      </c>
      <c r="P47" s="82">
        <f t="shared" si="3"/>
        <v>43560</v>
      </c>
      <c r="Q47" s="80">
        <v>2878.45</v>
      </c>
      <c r="R47" s="80">
        <f t="shared" si="4"/>
        <v>5945.7</v>
      </c>
      <c r="S47" s="80">
        <f t="shared" si="5"/>
        <v>200</v>
      </c>
      <c r="T47" s="80">
        <f t="shared" si="6"/>
        <v>1089</v>
      </c>
      <c r="U47" s="80">
        <f t="shared" si="7"/>
        <v>100</v>
      </c>
      <c r="V47" s="82">
        <f t="shared" si="8"/>
        <v>10213.15</v>
      </c>
      <c r="W47" s="100">
        <f t="shared" si="9"/>
        <v>16673</v>
      </c>
      <c r="X47" s="83">
        <f t="shared" si="10"/>
        <v>16673.849999999999</v>
      </c>
      <c r="Y47" s="84"/>
      <c r="Z47" s="84"/>
      <c r="AA47" s="84">
        <f t="shared" si="11"/>
        <v>33346.85</v>
      </c>
      <c r="AB47" s="228">
        <v>18</v>
      </c>
      <c r="AC47" s="86">
        <f t="shared" si="12"/>
        <v>5227.2</v>
      </c>
      <c r="AD47" s="80">
        <v>0</v>
      </c>
      <c r="AE47" s="93">
        <v>100</v>
      </c>
      <c r="AF47" s="88">
        <f t="shared" si="13"/>
        <v>1089</v>
      </c>
      <c r="AG47" s="102">
        <v>200</v>
      </c>
      <c r="AH47" s="90">
        <f t="shared" si="14"/>
        <v>33346.85</v>
      </c>
      <c r="AI47" s="91">
        <f t="shared" si="15"/>
        <v>16673.424999999999</v>
      </c>
      <c r="AJ47" s="228">
        <v>18</v>
      </c>
      <c r="AK47" s="230" t="s">
        <v>84</v>
      </c>
      <c r="AL47" s="78" t="s">
        <v>85</v>
      </c>
      <c r="AM47" s="80">
        <f t="shared" si="16"/>
        <v>2878.45</v>
      </c>
      <c r="AN47" s="80">
        <f t="shared" si="17"/>
        <v>3920.3999999999996</v>
      </c>
      <c r="AO47" s="80">
        <v>0</v>
      </c>
      <c r="AP47" s="80">
        <v>0</v>
      </c>
      <c r="AQ47" s="80">
        <v>0</v>
      </c>
      <c r="AR47" s="80">
        <v>0</v>
      </c>
      <c r="AS47" s="80">
        <v>2025.3</v>
      </c>
      <c r="AT47" s="80">
        <v>0</v>
      </c>
      <c r="AU47" s="80">
        <v>0</v>
      </c>
      <c r="AV47" s="80"/>
      <c r="AW47" s="80">
        <v>0</v>
      </c>
      <c r="AX47" s="80">
        <f t="shared" si="18"/>
        <v>5945.7</v>
      </c>
      <c r="AY47" s="93">
        <v>200</v>
      </c>
      <c r="AZ47" s="80">
        <v>0</v>
      </c>
      <c r="BA47" s="80"/>
      <c r="BB47" s="93"/>
      <c r="BC47" s="80">
        <f t="shared" si="19"/>
        <v>200</v>
      </c>
      <c r="BD47" s="80">
        <f t="shared" si="20"/>
        <v>1089</v>
      </c>
      <c r="BE47" s="80">
        <v>0</v>
      </c>
      <c r="BF47" s="80">
        <v>0</v>
      </c>
      <c r="BG47" s="80">
        <v>100</v>
      </c>
      <c r="BH47" s="80">
        <v>0</v>
      </c>
      <c r="BI47" s="80">
        <v>0</v>
      </c>
      <c r="BJ47" s="80">
        <v>0</v>
      </c>
      <c r="BK47" s="80">
        <f t="shared" si="21"/>
        <v>100</v>
      </c>
      <c r="BL47" s="94">
        <f t="shared" si="22"/>
        <v>10213.15</v>
      </c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95"/>
      <c r="GZ47" s="95"/>
      <c r="HA47" s="95"/>
      <c r="HB47" s="95"/>
      <c r="HC47" s="95"/>
      <c r="HD47" s="95"/>
      <c r="HE47" s="95"/>
      <c r="HF47" s="95"/>
      <c r="HG47" s="95"/>
      <c r="HH47" s="95"/>
      <c r="HI47" s="95"/>
      <c r="HJ47" s="95"/>
      <c r="HK47" s="95"/>
      <c r="HL47" s="95"/>
      <c r="HM47" s="95"/>
      <c r="HN47" s="95"/>
      <c r="HO47" s="95"/>
      <c r="HP47" s="95"/>
      <c r="HQ47" s="95"/>
      <c r="HR47" s="95"/>
      <c r="HS47" s="95"/>
      <c r="HT47" s="95"/>
      <c r="HU47" s="95"/>
      <c r="HV47" s="95"/>
      <c r="HW47" s="95"/>
      <c r="HX47" s="95"/>
      <c r="HY47" s="95"/>
      <c r="HZ47" s="95"/>
      <c r="IA47" s="95"/>
      <c r="IB47" s="95"/>
      <c r="IC47" s="95"/>
      <c r="ID47" s="95"/>
      <c r="IE47" s="95"/>
      <c r="IF47" s="95"/>
      <c r="IG47" s="95"/>
      <c r="IH47" s="95"/>
      <c r="II47" s="95"/>
      <c r="IJ47" s="95"/>
      <c r="IK47" s="95"/>
      <c r="IL47" s="95"/>
      <c r="IM47" s="95"/>
      <c r="IN47" s="95"/>
      <c r="IO47" s="95"/>
      <c r="IP47" s="95"/>
      <c r="IQ47" s="95"/>
      <c r="IR47" s="95"/>
      <c r="IS47" s="95"/>
      <c r="IT47" s="95"/>
      <c r="IU47" s="95"/>
      <c r="IV47" s="95"/>
      <c r="IW47" s="95"/>
      <c r="IX47" s="95"/>
      <c r="IY47" s="95"/>
      <c r="IZ47" s="95"/>
      <c r="JA47" s="95"/>
      <c r="JB47" s="95"/>
    </row>
    <row r="48" spans="1:262" s="79" customFormat="1" ht="23.1" customHeight="1" x14ac:dyDescent="0.35">
      <c r="A48" s="228" t="s">
        <v>1</v>
      </c>
      <c r="B48" s="96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13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228" t="s">
        <v>1</v>
      </c>
      <c r="AC48" s="86">
        <f t="shared" si="12"/>
        <v>0</v>
      </c>
      <c r="AD48" s="80"/>
      <c r="AE48" s="87"/>
      <c r="AF48" s="88">
        <f t="shared" si="13"/>
        <v>0</v>
      </c>
      <c r="AG48" s="89"/>
      <c r="AH48" s="90">
        <f t="shared" si="14"/>
        <v>0</v>
      </c>
      <c r="AI48" s="91">
        <f t="shared" si="15"/>
        <v>0</v>
      </c>
      <c r="AJ48" s="228" t="s">
        <v>1</v>
      </c>
      <c r="AK48" s="229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228">
        <v>19</v>
      </c>
      <c r="B49" s="96" t="s">
        <v>86</v>
      </c>
      <c r="C49" s="78" t="s">
        <v>64</v>
      </c>
      <c r="D49" s="98">
        <v>80003</v>
      </c>
      <c r="E49" s="98">
        <v>3656</v>
      </c>
      <c r="F49" s="98">
        <f t="shared" si="0"/>
        <v>83659</v>
      </c>
      <c r="G49" s="98">
        <v>3656</v>
      </c>
      <c r="H49" s="98"/>
      <c r="I49" s="80"/>
      <c r="J49" s="80">
        <f t="shared" si="1"/>
        <v>87315</v>
      </c>
      <c r="K49" s="82">
        <f t="shared" si="2"/>
        <v>87315</v>
      </c>
      <c r="L49" s="113">
        <f>ROUND(K49/6/31/60*(O49+N49*60+M49*6*60),2)</f>
        <v>0</v>
      </c>
      <c r="P49" s="82">
        <f t="shared" si="3"/>
        <v>87315</v>
      </c>
      <c r="Q49" s="80">
        <v>12906.57</v>
      </c>
      <c r="R49" s="80">
        <f t="shared" si="4"/>
        <v>7858.3499999999995</v>
      </c>
      <c r="S49" s="80">
        <f t="shared" si="5"/>
        <v>200</v>
      </c>
      <c r="T49" s="80">
        <f t="shared" si="6"/>
        <v>2182.87</v>
      </c>
      <c r="U49" s="80">
        <f t="shared" si="7"/>
        <v>200</v>
      </c>
      <c r="V49" s="82">
        <f t="shared" si="8"/>
        <v>23347.789999999997</v>
      </c>
      <c r="W49" s="100">
        <f t="shared" si="9"/>
        <v>31984</v>
      </c>
      <c r="X49" s="83">
        <f t="shared" si="10"/>
        <v>31983.210000000006</v>
      </c>
      <c r="Y49" s="84"/>
      <c r="Z49" s="84"/>
      <c r="AA49" s="84">
        <f t="shared" si="11"/>
        <v>63967.21</v>
      </c>
      <c r="AB49" s="228">
        <v>19</v>
      </c>
      <c r="AC49" s="86">
        <f t="shared" si="12"/>
        <v>10477.799999999999</v>
      </c>
      <c r="AD49" s="80">
        <v>0</v>
      </c>
      <c r="AE49" s="93">
        <v>100</v>
      </c>
      <c r="AF49" s="88">
        <f t="shared" si="13"/>
        <v>2182.88</v>
      </c>
      <c r="AG49" s="102">
        <v>200</v>
      </c>
      <c r="AH49" s="90">
        <f t="shared" si="14"/>
        <v>63967.210000000006</v>
      </c>
      <c r="AI49" s="91">
        <f t="shared" si="15"/>
        <v>31983.605000000003</v>
      </c>
      <c r="AJ49" s="228">
        <v>19</v>
      </c>
      <c r="AK49" s="229" t="s">
        <v>86</v>
      </c>
      <c r="AL49" s="78" t="s">
        <v>64</v>
      </c>
      <c r="AM49" s="80">
        <f t="shared" si="16"/>
        <v>12906.57</v>
      </c>
      <c r="AN49" s="80">
        <f t="shared" si="17"/>
        <v>7858.3499999999995</v>
      </c>
      <c r="AO49" s="80">
        <v>0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0</v>
      </c>
      <c r="AV49" s="80"/>
      <c r="AW49" s="80">
        <v>0</v>
      </c>
      <c r="AX49" s="80">
        <f t="shared" si="18"/>
        <v>7858.3499999999995</v>
      </c>
      <c r="AY49" s="93">
        <v>200</v>
      </c>
      <c r="AZ49" s="80">
        <v>0</v>
      </c>
      <c r="BA49" s="80"/>
      <c r="BB49" s="93"/>
      <c r="BC49" s="80">
        <f t="shared" si="19"/>
        <v>200</v>
      </c>
      <c r="BD49" s="80">
        <f t="shared" si="20"/>
        <v>2182.87</v>
      </c>
      <c r="BE49" s="80">
        <v>0</v>
      </c>
      <c r="BF49" s="80">
        <v>100</v>
      </c>
      <c r="BG49" s="80">
        <v>100</v>
      </c>
      <c r="BH49" s="80">
        <v>0</v>
      </c>
      <c r="BI49" s="80">
        <v>0</v>
      </c>
      <c r="BJ49" s="80">
        <v>0</v>
      </c>
      <c r="BK49" s="80">
        <f t="shared" si="21"/>
        <v>200</v>
      </c>
      <c r="BL49" s="94">
        <f t="shared" si="22"/>
        <v>23347.789999999997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228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244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228" t="s">
        <v>1</v>
      </c>
      <c r="AC50" s="86">
        <f t="shared" si="12"/>
        <v>0</v>
      </c>
      <c r="AD50" s="80"/>
      <c r="AE50" s="87"/>
      <c r="AF50" s="88">
        <f t="shared" si="13"/>
        <v>0</v>
      </c>
      <c r="AG50" s="89"/>
      <c r="AH50" s="90">
        <f t="shared" si="14"/>
        <v>0</v>
      </c>
      <c r="AI50" s="91">
        <f t="shared" si="15"/>
        <v>0</v>
      </c>
      <c r="AJ50" s="228" t="s">
        <v>1</v>
      </c>
      <c r="AK50" s="229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/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228">
        <v>20</v>
      </c>
      <c r="B51" s="107" t="s">
        <v>87</v>
      </c>
      <c r="C51" s="108" t="s">
        <v>88</v>
      </c>
      <c r="D51" s="98">
        <v>51357</v>
      </c>
      <c r="E51" s="98">
        <v>2516</v>
      </c>
      <c r="F51" s="98">
        <f t="shared" si="0"/>
        <v>53873</v>
      </c>
      <c r="G51" s="98">
        <v>2517</v>
      </c>
      <c r="H51" s="98"/>
      <c r="I51" s="80">
        <v>775</v>
      </c>
      <c r="J51" s="80">
        <f t="shared" si="1"/>
        <v>57165</v>
      </c>
      <c r="K51" s="82">
        <f t="shared" si="2"/>
        <v>57165</v>
      </c>
      <c r="L51" s="113">
        <f>ROUND(K51/6/31/60*(O51+N51*60+M51*6*60),2)</f>
        <v>0</v>
      </c>
      <c r="P51" s="82">
        <f t="shared" si="3"/>
        <v>57165</v>
      </c>
      <c r="Q51" s="80">
        <v>5529.03</v>
      </c>
      <c r="R51" s="80">
        <f t="shared" si="4"/>
        <v>10176.829999999998</v>
      </c>
      <c r="S51" s="80">
        <f t="shared" si="5"/>
        <v>300</v>
      </c>
      <c r="T51" s="80">
        <f t="shared" si="6"/>
        <v>1429.12</v>
      </c>
      <c r="U51" s="80">
        <f t="shared" si="7"/>
        <v>18399.2</v>
      </c>
      <c r="V51" s="82">
        <f t="shared" si="8"/>
        <v>35834.179999999993</v>
      </c>
      <c r="W51" s="100">
        <f t="shared" si="9"/>
        <v>10665</v>
      </c>
      <c r="X51" s="83">
        <f t="shared" si="10"/>
        <v>10665.820000000007</v>
      </c>
      <c r="Y51" s="84"/>
      <c r="Z51" s="84"/>
      <c r="AA51" s="84">
        <f t="shared" si="11"/>
        <v>21330.82</v>
      </c>
      <c r="AB51" s="228">
        <v>20</v>
      </c>
      <c r="AC51" s="86">
        <f t="shared" si="12"/>
        <v>6859.8</v>
      </c>
      <c r="AD51" s="80">
        <v>0</v>
      </c>
      <c r="AE51" s="93">
        <v>100</v>
      </c>
      <c r="AF51" s="88">
        <f t="shared" si="13"/>
        <v>1429.1299999999999</v>
      </c>
      <c r="AG51" s="102">
        <v>200</v>
      </c>
      <c r="AH51" s="90">
        <f t="shared" si="14"/>
        <v>21330.820000000007</v>
      </c>
      <c r="AI51" s="91">
        <f t="shared" si="15"/>
        <v>10665.410000000003</v>
      </c>
      <c r="AJ51" s="228">
        <v>20</v>
      </c>
      <c r="AK51" s="230" t="s">
        <v>87</v>
      </c>
      <c r="AL51" s="108" t="s">
        <v>88</v>
      </c>
      <c r="AM51" s="80">
        <f t="shared" si="16"/>
        <v>5529.03</v>
      </c>
      <c r="AN51" s="80">
        <f t="shared" si="17"/>
        <v>5144.8499999999995</v>
      </c>
      <c r="AO51" s="80">
        <v>5031.9799999999996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/>
      <c r="AW51" s="80">
        <v>0</v>
      </c>
      <c r="AX51" s="80">
        <f t="shared" si="18"/>
        <v>10176.829999999998</v>
      </c>
      <c r="AY51" s="93">
        <v>300</v>
      </c>
      <c r="AZ51" s="80">
        <v>0</v>
      </c>
      <c r="BA51" s="80"/>
      <c r="BB51" s="93"/>
      <c r="BC51" s="80">
        <f t="shared" si="19"/>
        <v>300</v>
      </c>
      <c r="BD51" s="80">
        <f t="shared" si="20"/>
        <v>1429.12</v>
      </c>
      <c r="BE51" s="80">
        <v>0</v>
      </c>
      <c r="BF51" s="80">
        <v>4662.5</v>
      </c>
      <c r="BG51" s="80">
        <v>100</v>
      </c>
      <c r="BH51" s="80">
        <v>13636.7</v>
      </c>
      <c r="BI51" s="80">
        <v>0</v>
      </c>
      <c r="BJ51" s="80">
        <v>0</v>
      </c>
      <c r="BK51" s="80">
        <f t="shared" si="21"/>
        <v>18399.2</v>
      </c>
      <c r="BL51" s="94">
        <f t="shared" si="22"/>
        <v>35834.179999999993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228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113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228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90">
        <f t="shared" si="14"/>
        <v>0</v>
      </c>
      <c r="AI52" s="91">
        <f t="shared" si="15"/>
        <v>0</v>
      </c>
      <c r="AJ52" s="228" t="s">
        <v>1</v>
      </c>
      <c r="AK52" s="229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 t="s">
        <v>89</v>
      </c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228">
        <v>21</v>
      </c>
      <c r="B53" s="96" t="s">
        <v>90</v>
      </c>
      <c r="C53" s="78" t="s">
        <v>62</v>
      </c>
      <c r="D53" s="98">
        <v>29165</v>
      </c>
      <c r="E53" s="98">
        <v>1540</v>
      </c>
      <c r="F53" s="98">
        <f t="shared" si="0"/>
        <v>30705</v>
      </c>
      <c r="G53" s="98">
        <v>1540</v>
      </c>
      <c r="H53" s="98"/>
      <c r="I53" s="80"/>
      <c r="J53" s="80">
        <f t="shared" si="1"/>
        <v>32245</v>
      </c>
      <c r="K53" s="82">
        <f t="shared" si="2"/>
        <v>32245</v>
      </c>
      <c r="L53" s="113">
        <f>ROUND(K53/6/31/60*(O53+N53*60+M53*6*60),2)</f>
        <v>0</v>
      </c>
      <c r="P53" s="82">
        <f t="shared" si="3"/>
        <v>32245</v>
      </c>
      <c r="Q53" s="80">
        <v>1125.52</v>
      </c>
      <c r="R53" s="80">
        <f t="shared" si="4"/>
        <v>2902.0499999999997</v>
      </c>
      <c r="S53" s="80">
        <f t="shared" si="5"/>
        <v>200</v>
      </c>
      <c r="T53" s="80">
        <f t="shared" si="6"/>
        <v>806.12</v>
      </c>
      <c r="U53" s="80">
        <f t="shared" si="7"/>
        <v>100</v>
      </c>
      <c r="V53" s="82">
        <f t="shared" si="8"/>
        <v>5133.6899999999996</v>
      </c>
      <c r="W53" s="100">
        <f t="shared" si="9"/>
        <v>13556</v>
      </c>
      <c r="X53" s="83">
        <f t="shared" si="10"/>
        <v>13555.310000000001</v>
      </c>
      <c r="Y53" s="84"/>
      <c r="Z53" s="84"/>
      <c r="AA53" s="84">
        <f t="shared" si="11"/>
        <v>27111.31</v>
      </c>
      <c r="AB53" s="228">
        <v>21</v>
      </c>
      <c r="AC53" s="86">
        <f t="shared" si="12"/>
        <v>3869.3999999999996</v>
      </c>
      <c r="AD53" s="80">
        <v>0</v>
      </c>
      <c r="AE53" s="93">
        <v>100</v>
      </c>
      <c r="AF53" s="88">
        <f t="shared" si="13"/>
        <v>806.13</v>
      </c>
      <c r="AG53" s="102">
        <v>200</v>
      </c>
      <c r="AH53" s="90">
        <f t="shared" si="14"/>
        <v>27111.31</v>
      </c>
      <c r="AI53" s="91">
        <f t="shared" si="15"/>
        <v>13555.655000000001</v>
      </c>
      <c r="AJ53" s="228">
        <v>21</v>
      </c>
      <c r="AK53" s="229" t="s">
        <v>90</v>
      </c>
      <c r="AL53" s="78" t="s">
        <v>62</v>
      </c>
      <c r="AM53" s="80">
        <f t="shared" si="16"/>
        <v>1125.52</v>
      </c>
      <c r="AN53" s="80">
        <f t="shared" si="17"/>
        <v>2902.0499999999997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2902.0499999999997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806.12</v>
      </c>
      <c r="BE53" s="80">
        <v>0</v>
      </c>
      <c r="BF53" s="80">
        <v>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100</v>
      </c>
      <c r="BL53" s="94">
        <f t="shared" si="22"/>
        <v>5133.6899999999996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228" t="s">
        <v>1</v>
      </c>
      <c r="B54" s="107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244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228" t="s">
        <v>1</v>
      </c>
      <c r="AC54" s="86">
        <f t="shared" si="12"/>
        <v>0</v>
      </c>
      <c r="AD54" s="87"/>
      <c r="AE54" s="88"/>
      <c r="AF54" s="88">
        <f t="shared" si="13"/>
        <v>0</v>
      </c>
      <c r="AG54" s="94"/>
      <c r="AH54" s="90">
        <f t="shared" si="14"/>
        <v>0</v>
      </c>
      <c r="AI54" s="91">
        <f t="shared" si="15"/>
        <v>0</v>
      </c>
      <c r="AJ54" s="228" t="s">
        <v>1</v>
      </c>
      <c r="AK54" s="230"/>
      <c r="AL54" s="78"/>
      <c r="AM54" s="80">
        <f t="shared" si="16"/>
        <v>0</v>
      </c>
      <c r="AN54" s="80">
        <f t="shared" si="17"/>
        <v>0</v>
      </c>
      <c r="AO54" s="80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228">
        <v>22</v>
      </c>
      <c r="B55" s="96" t="s">
        <v>91</v>
      </c>
      <c r="C55" s="78" t="s">
        <v>66</v>
      </c>
      <c r="D55" s="98">
        <v>29449</v>
      </c>
      <c r="E55" s="98">
        <v>1540</v>
      </c>
      <c r="F55" s="98">
        <v>38413</v>
      </c>
      <c r="G55" s="98">
        <v>1795</v>
      </c>
      <c r="H55" s="98"/>
      <c r="I55" s="80"/>
      <c r="J55" s="80">
        <f t="shared" si="1"/>
        <v>40208</v>
      </c>
      <c r="K55" s="82">
        <f t="shared" si="2"/>
        <v>40208</v>
      </c>
      <c r="L55" s="113">
        <f>ROUND(K55/6/31/60*(O55+N55*60+M55*6*60),2)</f>
        <v>0</v>
      </c>
      <c r="P55" s="82">
        <f t="shared" si="3"/>
        <v>40208</v>
      </c>
      <c r="Q55" s="80">
        <v>2285.15</v>
      </c>
      <c r="R55" s="80">
        <f t="shared" si="4"/>
        <v>3618.72</v>
      </c>
      <c r="S55" s="80">
        <f t="shared" si="5"/>
        <v>200</v>
      </c>
      <c r="T55" s="80">
        <f t="shared" si="6"/>
        <v>1005.2</v>
      </c>
      <c r="U55" s="80">
        <f t="shared" si="7"/>
        <v>3200</v>
      </c>
      <c r="V55" s="82">
        <f t="shared" si="8"/>
        <v>10309.07</v>
      </c>
      <c r="W55" s="100">
        <f t="shared" si="9"/>
        <v>14949</v>
      </c>
      <c r="X55" s="83">
        <f t="shared" si="10"/>
        <v>14949.93</v>
      </c>
      <c r="Y55" s="84"/>
      <c r="Z55" s="84"/>
      <c r="AA55" s="84">
        <f t="shared" si="11"/>
        <v>29898.93</v>
      </c>
      <c r="AB55" s="228">
        <v>22</v>
      </c>
      <c r="AC55" s="86">
        <f t="shared" si="12"/>
        <v>4824.96</v>
      </c>
      <c r="AD55" s="80">
        <v>0</v>
      </c>
      <c r="AE55" s="93">
        <v>100</v>
      </c>
      <c r="AF55" s="88">
        <f t="shared" si="13"/>
        <v>1005.2</v>
      </c>
      <c r="AG55" s="102">
        <v>200</v>
      </c>
      <c r="AH55" s="90">
        <f t="shared" si="14"/>
        <v>29898.93</v>
      </c>
      <c r="AI55" s="91">
        <f t="shared" si="15"/>
        <v>14949.465</v>
      </c>
      <c r="AJ55" s="228">
        <v>22</v>
      </c>
      <c r="AK55" s="229" t="s">
        <v>91</v>
      </c>
      <c r="AL55" s="78" t="s">
        <v>62</v>
      </c>
      <c r="AM55" s="80">
        <f t="shared" si="16"/>
        <v>2285.15</v>
      </c>
      <c r="AN55" s="80">
        <f t="shared" si="17"/>
        <v>3618.72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3618.72</v>
      </c>
      <c r="AY55" s="93">
        <v>200</v>
      </c>
      <c r="AZ55" s="80">
        <v>0</v>
      </c>
      <c r="BA55" s="80"/>
      <c r="BB55" s="93"/>
      <c r="BC55" s="80">
        <f t="shared" si="19"/>
        <v>200</v>
      </c>
      <c r="BD55" s="80">
        <f t="shared" si="20"/>
        <v>1005.2</v>
      </c>
      <c r="BE55" s="80">
        <v>0</v>
      </c>
      <c r="BF55" s="80">
        <v>3100</v>
      </c>
      <c r="BG55" s="80">
        <v>100</v>
      </c>
      <c r="BH55" s="80">
        <v>0</v>
      </c>
      <c r="BI55" s="80">
        <v>0</v>
      </c>
      <c r="BJ55" s="80">
        <v>0</v>
      </c>
      <c r="BK55" s="80">
        <f t="shared" si="21"/>
        <v>3200</v>
      </c>
      <c r="BL55" s="94">
        <f t="shared" si="22"/>
        <v>10309.07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228" t="s">
        <v>1</v>
      </c>
      <c r="B56" s="107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244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228" t="s">
        <v>1</v>
      </c>
      <c r="AC56" s="86">
        <f t="shared" si="12"/>
        <v>0</v>
      </c>
      <c r="AD56" s="87"/>
      <c r="AE56" s="88"/>
      <c r="AF56" s="88">
        <f t="shared" si="13"/>
        <v>0</v>
      </c>
      <c r="AG56" s="94"/>
      <c r="AH56" s="90">
        <f t="shared" si="14"/>
        <v>0</v>
      </c>
      <c r="AI56" s="91">
        <f t="shared" si="15"/>
        <v>0</v>
      </c>
      <c r="AJ56" s="228" t="s">
        <v>1</v>
      </c>
      <c r="AK56" s="230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/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228">
        <v>23</v>
      </c>
      <c r="B57" s="107" t="s">
        <v>120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244"/>
      <c r="P57" s="82">
        <f t="shared" si="3"/>
        <v>32245</v>
      </c>
      <c r="Q57" s="80">
        <v>1125.52</v>
      </c>
      <c r="R57" s="80">
        <f t="shared" si="4"/>
        <v>4089.3399999999997</v>
      </c>
      <c r="S57" s="80">
        <f t="shared" si="5"/>
        <v>200</v>
      </c>
      <c r="T57" s="80">
        <f t="shared" si="6"/>
        <v>806.12</v>
      </c>
      <c r="U57" s="80">
        <f t="shared" si="7"/>
        <v>100</v>
      </c>
      <c r="V57" s="82">
        <f t="shared" si="8"/>
        <v>6320.98</v>
      </c>
      <c r="W57" s="100">
        <f t="shared" si="9"/>
        <v>12962</v>
      </c>
      <c r="X57" s="83">
        <f t="shared" si="10"/>
        <v>12962.02</v>
      </c>
      <c r="Y57" s="84"/>
      <c r="Z57" s="84"/>
      <c r="AA57" s="84">
        <f t="shared" si="11"/>
        <v>25924.02</v>
      </c>
      <c r="AB57" s="228">
        <v>23</v>
      </c>
      <c r="AC57" s="86">
        <f t="shared" si="12"/>
        <v>3869.3999999999996</v>
      </c>
      <c r="AD57" s="87"/>
      <c r="AE57" s="88">
        <v>100</v>
      </c>
      <c r="AF57" s="88">
        <f t="shared" si="13"/>
        <v>806.13</v>
      </c>
      <c r="AG57" s="94">
        <v>200</v>
      </c>
      <c r="AH57" s="90">
        <f t="shared" si="14"/>
        <v>25924.02</v>
      </c>
      <c r="AI57" s="91">
        <f t="shared" si="15"/>
        <v>12962.01</v>
      </c>
      <c r="AJ57" s="228">
        <v>23</v>
      </c>
      <c r="AK57" s="230" t="s">
        <v>120</v>
      </c>
      <c r="AL57" s="78"/>
      <c r="AM57" s="80">
        <f t="shared" si="16"/>
        <v>1125.52</v>
      </c>
      <c r="AN57" s="80">
        <f t="shared" si="17"/>
        <v>2902.0499999999997</v>
      </c>
      <c r="AO57" s="80">
        <v>1187.29</v>
      </c>
      <c r="AP57" s="80"/>
      <c r="AQ57" s="80"/>
      <c r="AR57" s="80"/>
      <c r="AS57" s="80"/>
      <c r="AT57" s="106"/>
      <c r="AU57" s="80"/>
      <c r="AV57" s="80"/>
      <c r="AW57" s="80"/>
      <c r="AX57" s="80">
        <f t="shared" si="18"/>
        <v>4089.3399999999997</v>
      </c>
      <c r="AY57" s="93">
        <v>200</v>
      </c>
      <c r="AZ57" s="80"/>
      <c r="BA57" s="80"/>
      <c r="BB57" s="93"/>
      <c r="BC57" s="80">
        <f t="shared" si="19"/>
        <v>200</v>
      </c>
      <c r="BD57" s="80">
        <f t="shared" si="20"/>
        <v>806.12</v>
      </c>
      <c r="BE57" s="80"/>
      <c r="BF57" s="80"/>
      <c r="BG57" s="80">
        <v>100</v>
      </c>
      <c r="BH57" s="80"/>
      <c r="BI57" s="80"/>
      <c r="BJ57" s="80"/>
      <c r="BK57" s="80">
        <f t="shared" si="21"/>
        <v>100</v>
      </c>
      <c r="BL57" s="94">
        <f t="shared" si="22"/>
        <v>6320.98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x14ac:dyDescent="0.35">
      <c r="A58" s="228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244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228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90">
        <f t="shared" si="14"/>
        <v>0</v>
      </c>
      <c r="AI58" s="91">
        <f t="shared" si="15"/>
        <v>0</v>
      </c>
      <c r="AJ58" s="228" t="s">
        <v>1</v>
      </c>
      <c r="AK58" s="230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80"/>
      <c r="BB58" s="93"/>
      <c r="BC58" s="80">
        <f t="shared" si="19"/>
        <v>0</v>
      </c>
      <c r="BD58" s="80">
        <f t="shared" si="20"/>
        <v>0</v>
      </c>
      <c r="BE58" s="80"/>
      <c r="BF58" s="80"/>
      <c r="BG58" s="80"/>
      <c r="BH58" s="80"/>
      <c r="BI58" s="80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79" customFormat="1" ht="23.1" customHeight="1" x14ac:dyDescent="0.35">
      <c r="A59" s="228">
        <v>24</v>
      </c>
      <c r="B59" s="96" t="s">
        <v>92</v>
      </c>
      <c r="C59" s="79" t="s">
        <v>93</v>
      </c>
      <c r="D59" s="98">
        <v>43030</v>
      </c>
      <c r="E59" s="98">
        <v>2108</v>
      </c>
      <c r="F59" s="98">
        <f t="shared" si="0"/>
        <v>45138</v>
      </c>
      <c r="G59" s="98">
        <v>2109</v>
      </c>
      <c r="H59" s="98"/>
      <c r="I59" s="80"/>
      <c r="J59" s="80">
        <f t="shared" si="1"/>
        <v>47247</v>
      </c>
      <c r="K59" s="82">
        <f t="shared" si="2"/>
        <v>47247</v>
      </c>
      <c r="L59" s="113">
        <f>ROUND(K59/6/31/60*(O59+N59*60+M59*6*60),2)</f>
        <v>0</v>
      </c>
      <c r="P59" s="82">
        <f t="shared" si="3"/>
        <v>47247</v>
      </c>
      <c r="Q59" s="80">
        <v>3605.95</v>
      </c>
      <c r="R59" s="80">
        <f t="shared" si="4"/>
        <v>13063.619999999999</v>
      </c>
      <c r="S59" s="80">
        <f t="shared" si="5"/>
        <v>972.62</v>
      </c>
      <c r="T59" s="80">
        <f t="shared" si="6"/>
        <v>1181.17</v>
      </c>
      <c r="U59" s="80">
        <f t="shared" si="7"/>
        <v>11622.15</v>
      </c>
      <c r="V59" s="82">
        <f t="shared" si="8"/>
        <v>30445.510000000002</v>
      </c>
      <c r="W59" s="100">
        <f t="shared" si="9"/>
        <v>8401</v>
      </c>
      <c r="X59" s="83">
        <f t="shared" si="10"/>
        <v>8400.489999999998</v>
      </c>
      <c r="Y59" s="84"/>
      <c r="Z59" s="84"/>
      <c r="AA59" s="84">
        <f t="shared" si="11"/>
        <v>16801.490000000002</v>
      </c>
      <c r="AB59" s="228">
        <v>24</v>
      </c>
      <c r="AC59" s="86">
        <f t="shared" si="12"/>
        <v>5669.6399999999994</v>
      </c>
      <c r="AD59" s="80">
        <v>0</v>
      </c>
      <c r="AE59" s="93">
        <v>100</v>
      </c>
      <c r="AF59" s="88">
        <f t="shared" si="13"/>
        <v>1181.18</v>
      </c>
      <c r="AG59" s="102">
        <v>200</v>
      </c>
      <c r="AH59" s="90">
        <f t="shared" si="14"/>
        <v>16801.489999999998</v>
      </c>
      <c r="AI59" s="91">
        <f t="shared" si="15"/>
        <v>8400.744999999999</v>
      </c>
      <c r="AJ59" s="228">
        <v>24</v>
      </c>
      <c r="AK59" s="229" t="s">
        <v>92</v>
      </c>
      <c r="AL59" s="79" t="s">
        <v>93</v>
      </c>
      <c r="AM59" s="80">
        <f t="shared" si="16"/>
        <v>3605.95</v>
      </c>
      <c r="AN59" s="80">
        <f t="shared" si="17"/>
        <v>4252.2299999999996</v>
      </c>
      <c r="AO59" s="80">
        <v>0</v>
      </c>
      <c r="AP59" s="80">
        <v>0</v>
      </c>
      <c r="AQ59" s="80">
        <v>0</v>
      </c>
      <c r="AR59" s="80">
        <v>0</v>
      </c>
      <c r="AS59" s="80">
        <v>8811.39</v>
      </c>
      <c r="AT59" s="80">
        <v>0</v>
      </c>
      <c r="AU59" s="80">
        <v>0</v>
      </c>
      <c r="AV59" s="80"/>
      <c r="AW59" s="80">
        <v>0</v>
      </c>
      <c r="AX59" s="80">
        <f t="shared" si="18"/>
        <v>13063.619999999999</v>
      </c>
      <c r="AY59" s="93">
        <v>200</v>
      </c>
      <c r="AZ59" s="80">
        <v>772.62</v>
      </c>
      <c r="BA59" s="80"/>
      <c r="BB59" s="93"/>
      <c r="BC59" s="80">
        <f t="shared" si="19"/>
        <v>972.62</v>
      </c>
      <c r="BD59" s="80">
        <f t="shared" si="20"/>
        <v>1181.17</v>
      </c>
      <c r="BE59" s="80">
        <v>0</v>
      </c>
      <c r="BF59" s="80">
        <v>0</v>
      </c>
      <c r="BG59" s="80">
        <v>100</v>
      </c>
      <c r="BH59" s="80">
        <v>11522.15</v>
      </c>
      <c r="BI59" s="80">
        <v>0</v>
      </c>
      <c r="BJ59" s="80">
        <v>0</v>
      </c>
      <c r="BK59" s="80">
        <f t="shared" si="21"/>
        <v>11622.15</v>
      </c>
      <c r="BL59" s="94">
        <f t="shared" si="22"/>
        <v>30445.510000000002</v>
      </c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</row>
    <row r="60" spans="1:262" s="79" customFormat="1" ht="23.1" customHeight="1" thickBot="1" x14ac:dyDescent="0.4">
      <c r="A60" s="233"/>
      <c r="B60" s="126"/>
      <c r="C60" s="126"/>
      <c r="D60" s="127"/>
      <c r="E60" s="127"/>
      <c r="F60" s="127"/>
      <c r="G60" s="127"/>
      <c r="H60" s="127"/>
      <c r="I60" s="128"/>
      <c r="J60" s="128"/>
      <c r="K60" s="82">
        <f t="shared" si="2"/>
        <v>0</v>
      </c>
      <c r="L60" s="129"/>
      <c r="M60" s="130"/>
      <c r="N60" s="130"/>
      <c r="O60" s="130"/>
      <c r="P60" s="82">
        <f t="shared" si="3"/>
        <v>0</v>
      </c>
      <c r="Q60" s="128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131"/>
      <c r="Z60" s="131"/>
      <c r="AA60" s="84">
        <f t="shared" si="11"/>
        <v>0</v>
      </c>
      <c r="AB60" s="233"/>
      <c r="AC60" s="86">
        <f t="shared" si="12"/>
        <v>0</v>
      </c>
      <c r="AD60" s="128"/>
      <c r="AE60" s="133"/>
      <c r="AF60" s="88">
        <f t="shared" si="13"/>
        <v>0</v>
      </c>
      <c r="AG60" s="134"/>
      <c r="AH60" s="90">
        <f t="shared" si="14"/>
        <v>0</v>
      </c>
      <c r="AI60" s="91">
        <f t="shared" si="15"/>
        <v>0</v>
      </c>
      <c r="AJ60" s="233"/>
      <c r="AK60" s="135"/>
      <c r="AL60" s="126"/>
      <c r="AM60" s="80">
        <f t="shared" si="16"/>
        <v>0</v>
      </c>
      <c r="AN60" s="80">
        <f t="shared" si="17"/>
        <v>0</v>
      </c>
      <c r="AO60" s="128"/>
      <c r="AP60" s="128"/>
      <c r="AQ60" s="128"/>
      <c r="AR60" s="128"/>
      <c r="AS60" s="128"/>
      <c r="AT60" s="106"/>
      <c r="AU60" s="128"/>
      <c r="AV60" s="128"/>
      <c r="AW60" s="128"/>
      <c r="AX60" s="80">
        <f t="shared" si="18"/>
        <v>0</v>
      </c>
      <c r="AY60" s="136"/>
      <c r="AZ60" s="128"/>
      <c r="BA60" s="128"/>
      <c r="BB60" s="136"/>
      <c r="BC60" s="80">
        <f t="shared" si="19"/>
        <v>0</v>
      </c>
      <c r="BD60" s="80">
        <f t="shared" si="20"/>
        <v>0</v>
      </c>
      <c r="BE60" s="80"/>
      <c r="BF60" s="128"/>
      <c r="BG60" s="128"/>
      <c r="BH60" s="128"/>
      <c r="BI60" s="128"/>
      <c r="BJ60" s="80"/>
      <c r="BK60" s="80">
        <f t="shared" si="21"/>
        <v>0</v>
      </c>
      <c r="BL60" s="94">
        <f t="shared" si="22"/>
        <v>0</v>
      </c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</row>
    <row r="61" spans="1:262" s="252" customFormat="1" ht="23.1" customHeight="1" x14ac:dyDescent="0.2">
      <c r="A61" s="234"/>
      <c r="B61" s="200"/>
      <c r="C61" s="200"/>
      <c r="D61" s="247"/>
      <c r="E61" s="247"/>
      <c r="F61" s="247"/>
      <c r="G61" s="247"/>
      <c r="H61" s="247"/>
      <c r="I61" s="200"/>
      <c r="J61" s="200"/>
      <c r="K61" s="200" t="s">
        <v>1</v>
      </c>
      <c r="L61" s="248"/>
      <c r="M61" s="200"/>
      <c r="N61" s="200"/>
      <c r="O61" s="200"/>
      <c r="P61" s="249" t="s">
        <v>1</v>
      </c>
      <c r="Q61" s="141"/>
      <c r="R61" s="141"/>
      <c r="S61" s="141"/>
      <c r="T61" s="141"/>
      <c r="U61" s="141"/>
      <c r="V61" s="200"/>
      <c r="W61" s="250" t="s">
        <v>1</v>
      </c>
      <c r="X61" s="251"/>
      <c r="Y61" s="197"/>
      <c r="Z61" s="197"/>
      <c r="AA61" s="197"/>
      <c r="AB61" s="234"/>
      <c r="AC61" s="199"/>
      <c r="AD61" s="200"/>
      <c r="AE61" s="201"/>
      <c r="AF61" s="202"/>
      <c r="AG61" s="203"/>
      <c r="AH61" s="204"/>
      <c r="AI61" s="205"/>
      <c r="AJ61" s="234"/>
      <c r="AK61" s="199"/>
      <c r="AL61" s="200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60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</row>
    <row r="62" spans="1:262" s="96" customFormat="1" ht="23.1" customHeight="1" x14ac:dyDescent="0.2">
      <c r="A62" s="235"/>
      <c r="B62" s="253" t="s">
        <v>94</v>
      </c>
      <c r="D62" s="186">
        <f t="shared" ref="D62:AA62" si="23">SUM(D11:D59)</f>
        <v>1086713</v>
      </c>
      <c r="E62" s="186">
        <f t="shared" si="23"/>
        <v>53210</v>
      </c>
      <c r="F62" s="186">
        <f>SUM(F11:F59)</f>
        <v>1167203</v>
      </c>
      <c r="G62" s="186">
        <f t="shared" si="23"/>
        <v>54009</v>
      </c>
      <c r="H62" s="186">
        <f t="shared" si="23"/>
        <v>0</v>
      </c>
      <c r="I62" s="186">
        <f t="shared" si="23"/>
        <v>1543</v>
      </c>
      <c r="J62" s="186">
        <f t="shared" si="23"/>
        <v>1222755</v>
      </c>
      <c r="K62" s="186">
        <f t="shared" si="23"/>
        <v>1222755</v>
      </c>
      <c r="L62" s="186">
        <f t="shared" si="23"/>
        <v>5986.16</v>
      </c>
      <c r="M62" s="186">
        <f t="shared" si="23"/>
        <v>5</v>
      </c>
      <c r="N62" s="186">
        <f t="shared" si="23"/>
        <v>0</v>
      </c>
      <c r="O62" s="186">
        <f t="shared" si="23"/>
        <v>0</v>
      </c>
      <c r="P62" s="186">
        <f t="shared" si="23"/>
        <v>1216768.8399999999</v>
      </c>
      <c r="Q62" s="186">
        <f t="shared" si="23"/>
        <v>106883.21</v>
      </c>
      <c r="R62" s="186">
        <f t="shared" si="23"/>
        <v>216953.01</v>
      </c>
      <c r="S62" s="186">
        <f t="shared" si="23"/>
        <v>12519.53</v>
      </c>
      <c r="T62" s="186">
        <f t="shared" si="23"/>
        <v>30568.80999999999</v>
      </c>
      <c r="U62" s="186">
        <f t="shared" si="23"/>
        <v>120773.41</v>
      </c>
      <c r="V62" s="186">
        <f t="shared" si="23"/>
        <v>487697.97</v>
      </c>
      <c r="W62" s="186">
        <f t="shared" si="23"/>
        <v>364534</v>
      </c>
      <c r="X62" s="186">
        <f t="shared" si="23"/>
        <v>364536.87000000005</v>
      </c>
      <c r="Y62" s="186">
        <f t="shared" si="23"/>
        <v>0</v>
      </c>
      <c r="Z62" s="186">
        <f t="shared" si="23"/>
        <v>0</v>
      </c>
      <c r="AA62" s="186">
        <f t="shared" si="23"/>
        <v>729070.87</v>
      </c>
      <c r="AB62" s="235"/>
      <c r="AC62" s="207">
        <f t="shared" ref="AC62:AI62" si="24">SUM(AC11:AC59)</f>
        <v>146730.59999999998</v>
      </c>
      <c r="AD62" s="142">
        <f t="shared" si="24"/>
        <v>0</v>
      </c>
      <c r="AE62" s="142">
        <f t="shared" si="24"/>
        <v>2500</v>
      </c>
      <c r="AF62" s="142">
        <f t="shared" si="24"/>
        <v>30568.940000000006</v>
      </c>
      <c r="AG62" s="161">
        <f t="shared" si="24"/>
        <v>5000</v>
      </c>
      <c r="AH62" s="207">
        <f t="shared" si="24"/>
        <v>729070.87</v>
      </c>
      <c r="AI62" s="208">
        <f t="shared" si="24"/>
        <v>364535.435</v>
      </c>
      <c r="AJ62" s="235"/>
      <c r="AK62" s="210" t="s">
        <v>94</v>
      </c>
      <c r="AM62" s="142">
        <f t="shared" ref="AM62:BL62" si="25">SUM(AM11:AM59)</f>
        <v>106883.21</v>
      </c>
      <c r="AN62" s="142">
        <f t="shared" si="25"/>
        <v>110047.95000000003</v>
      </c>
      <c r="AO62" s="142">
        <f t="shared" si="25"/>
        <v>6219.2699999999995</v>
      </c>
      <c r="AP62" s="142">
        <f t="shared" si="25"/>
        <v>1500</v>
      </c>
      <c r="AQ62" s="142">
        <f t="shared" si="25"/>
        <v>0</v>
      </c>
      <c r="AR62" s="142">
        <f t="shared" si="25"/>
        <v>9634.44</v>
      </c>
      <c r="AS62" s="142">
        <f>SUM(AS11:AS59)</f>
        <v>78338.11</v>
      </c>
      <c r="AT62" s="142">
        <f t="shared" si="25"/>
        <v>0</v>
      </c>
      <c r="AU62" s="142">
        <f t="shared" si="25"/>
        <v>0</v>
      </c>
      <c r="AV62" s="142">
        <f>SUM(AV11:AV59)</f>
        <v>6761.1100000000006</v>
      </c>
      <c r="AW62" s="142">
        <f>SUM(AW11:AW59)</f>
        <v>4452.1299999999992</v>
      </c>
      <c r="AX62" s="142">
        <f t="shared" si="25"/>
        <v>216953.01</v>
      </c>
      <c r="AY62" s="142">
        <f t="shared" si="25"/>
        <v>5400</v>
      </c>
      <c r="AZ62" s="142">
        <f>SUM(AZ11:AZ59)</f>
        <v>6498.5099999999993</v>
      </c>
      <c r="BA62" s="142">
        <f>SUM(BA11:BA59)</f>
        <v>621.02</v>
      </c>
      <c r="BB62" s="142">
        <f t="shared" si="25"/>
        <v>0</v>
      </c>
      <c r="BC62" s="142">
        <f t="shared" si="25"/>
        <v>12519.53</v>
      </c>
      <c r="BD62" s="142">
        <f t="shared" si="25"/>
        <v>30568.80999999999</v>
      </c>
      <c r="BE62" s="142">
        <f t="shared" si="25"/>
        <v>0</v>
      </c>
      <c r="BF62" s="142">
        <f t="shared" si="25"/>
        <v>30388.48</v>
      </c>
      <c r="BG62" s="142">
        <f t="shared" si="25"/>
        <v>2650.55</v>
      </c>
      <c r="BH62" s="142">
        <f t="shared" si="25"/>
        <v>87734.38</v>
      </c>
      <c r="BI62" s="142">
        <f t="shared" si="25"/>
        <v>0</v>
      </c>
      <c r="BJ62" s="142">
        <f t="shared" si="25"/>
        <v>0</v>
      </c>
      <c r="BK62" s="142">
        <f t="shared" si="25"/>
        <v>120773.41</v>
      </c>
      <c r="BL62" s="161">
        <f t="shared" si="25"/>
        <v>487697.97</v>
      </c>
      <c r="BM62" s="254"/>
      <c r="BN62" s="254"/>
      <c r="BO62" s="254"/>
      <c r="BP62" s="254"/>
      <c r="BQ62" s="254"/>
      <c r="BR62" s="254"/>
      <c r="BS62" s="254"/>
      <c r="BT62" s="224"/>
      <c r="BU62" s="224"/>
      <c r="BV62" s="224"/>
      <c r="BW62" s="224"/>
      <c r="BX62" s="224"/>
      <c r="BY62" s="224"/>
      <c r="BZ62" s="224"/>
      <c r="CA62" s="224"/>
      <c r="CB62" s="224"/>
      <c r="CC62" s="224"/>
      <c r="CD62" s="224"/>
      <c r="CE62" s="224"/>
      <c r="CF62" s="224"/>
      <c r="CG62" s="224"/>
      <c r="CH62" s="224"/>
      <c r="CI62" s="224"/>
      <c r="CJ62" s="224"/>
      <c r="CK62" s="224"/>
      <c r="CL62" s="224"/>
      <c r="CM62" s="224"/>
      <c r="CN62" s="224"/>
      <c r="CO62" s="224"/>
      <c r="CP62" s="224"/>
      <c r="CQ62" s="224"/>
      <c r="CR62" s="224"/>
      <c r="CS62" s="224"/>
      <c r="CT62" s="224"/>
      <c r="CU62" s="224"/>
      <c r="CV62" s="224"/>
      <c r="CW62" s="224"/>
      <c r="CX62" s="224"/>
      <c r="CY62" s="224"/>
      <c r="CZ62" s="224"/>
      <c r="DA62" s="224"/>
      <c r="DB62" s="224"/>
      <c r="DC62" s="224"/>
      <c r="DD62" s="224"/>
      <c r="DE62" s="224"/>
      <c r="DF62" s="224"/>
      <c r="DG62" s="224"/>
      <c r="DH62" s="224"/>
      <c r="DI62" s="224"/>
      <c r="DJ62" s="224"/>
      <c r="DK62" s="224"/>
      <c r="DL62" s="224"/>
      <c r="DM62" s="224"/>
      <c r="DN62" s="224"/>
      <c r="DO62" s="224"/>
      <c r="DP62" s="224"/>
      <c r="DQ62" s="224"/>
      <c r="DR62" s="224"/>
      <c r="DS62" s="224"/>
      <c r="DT62" s="224"/>
      <c r="DU62" s="224"/>
      <c r="DV62" s="224"/>
      <c r="DW62" s="224"/>
      <c r="DX62" s="224"/>
      <c r="DY62" s="224"/>
      <c r="DZ62" s="224"/>
      <c r="EA62" s="224"/>
      <c r="EB62" s="224"/>
      <c r="EC62" s="224"/>
      <c r="ED62" s="224"/>
      <c r="EE62" s="224"/>
      <c r="EF62" s="224"/>
      <c r="EG62" s="224"/>
      <c r="EH62" s="224"/>
      <c r="EI62" s="224"/>
      <c r="EJ62" s="224"/>
      <c r="EK62" s="224"/>
      <c r="EL62" s="224"/>
      <c r="EM62" s="224"/>
      <c r="EN62" s="224"/>
      <c r="EO62" s="224"/>
      <c r="EP62" s="224"/>
      <c r="EQ62" s="224"/>
      <c r="ER62" s="224"/>
      <c r="ES62" s="224"/>
      <c r="ET62" s="224"/>
      <c r="EU62" s="224"/>
      <c r="EV62" s="224"/>
      <c r="EW62" s="224"/>
      <c r="EX62" s="224"/>
      <c r="EY62" s="224"/>
      <c r="EZ62" s="224"/>
      <c r="FA62" s="224"/>
      <c r="FB62" s="224"/>
      <c r="FC62" s="224"/>
      <c r="FD62" s="224"/>
      <c r="FE62" s="224"/>
      <c r="FF62" s="224"/>
      <c r="FG62" s="224"/>
      <c r="FH62" s="224"/>
      <c r="FI62" s="224"/>
      <c r="FJ62" s="224"/>
      <c r="FK62" s="224"/>
      <c r="FL62" s="224"/>
      <c r="FM62" s="224"/>
      <c r="FN62" s="224"/>
      <c r="FO62" s="224"/>
      <c r="FP62" s="224"/>
      <c r="FQ62" s="224"/>
      <c r="FR62" s="224"/>
      <c r="FS62" s="224"/>
      <c r="FT62" s="224"/>
      <c r="FU62" s="224"/>
      <c r="FV62" s="224"/>
      <c r="FW62" s="224"/>
      <c r="FX62" s="224"/>
      <c r="FY62" s="224"/>
      <c r="FZ62" s="224"/>
      <c r="GA62" s="224"/>
      <c r="GB62" s="224"/>
      <c r="GC62" s="224"/>
      <c r="GD62" s="224"/>
      <c r="GE62" s="224"/>
      <c r="GF62" s="224"/>
      <c r="GG62" s="224"/>
      <c r="GH62" s="224"/>
      <c r="GI62" s="224"/>
      <c r="GJ62" s="224"/>
      <c r="GK62" s="224"/>
      <c r="GL62" s="224"/>
      <c r="GM62" s="224"/>
      <c r="GN62" s="224"/>
      <c r="GO62" s="224"/>
      <c r="GP62" s="224"/>
      <c r="GQ62" s="224"/>
      <c r="GR62" s="224"/>
      <c r="GS62" s="224"/>
      <c r="GT62" s="224"/>
      <c r="GU62" s="224"/>
      <c r="GV62" s="224"/>
      <c r="GW62" s="224"/>
      <c r="GX62" s="224"/>
      <c r="GY62" s="224"/>
      <c r="GZ62" s="224"/>
      <c r="HA62" s="224"/>
      <c r="HB62" s="224"/>
      <c r="HC62" s="224"/>
      <c r="HD62" s="224"/>
      <c r="HE62" s="224"/>
      <c r="HF62" s="224"/>
      <c r="HG62" s="224"/>
      <c r="HH62" s="224"/>
      <c r="HI62" s="224"/>
      <c r="HJ62" s="224"/>
      <c r="HK62" s="224"/>
      <c r="HL62" s="224"/>
      <c r="HM62" s="224"/>
      <c r="HN62" s="224"/>
      <c r="HO62" s="224"/>
      <c r="HP62" s="224"/>
      <c r="HQ62" s="224"/>
      <c r="HR62" s="224"/>
      <c r="HS62" s="224"/>
      <c r="HT62" s="224"/>
      <c r="HU62" s="224"/>
      <c r="HV62" s="224"/>
      <c r="HW62" s="224"/>
      <c r="HX62" s="224"/>
      <c r="HY62" s="224"/>
      <c r="HZ62" s="224"/>
      <c r="IA62" s="224"/>
      <c r="IB62" s="224"/>
      <c r="IC62" s="224"/>
      <c r="ID62" s="224"/>
      <c r="IE62" s="224"/>
      <c r="IF62" s="224"/>
      <c r="IG62" s="224"/>
      <c r="IH62" s="224"/>
      <c r="II62" s="224"/>
      <c r="IJ62" s="224"/>
      <c r="IK62" s="224"/>
      <c r="IL62" s="224"/>
      <c r="IM62" s="224"/>
      <c r="IN62" s="224"/>
      <c r="IO62" s="224"/>
      <c r="IP62" s="224"/>
      <c r="IQ62" s="224"/>
      <c r="IR62" s="224"/>
      <c r="IS62" s="224"/>
      <c r="IT62" s="224"/>
      <c r="IU62" s="224"/>
      <c r="IV62" s="224"/>
      <c r="IW62" s="224"/>
      <c r="IX62" s="224"/>
      <c r="IY62" s="224"/>
      <c r="IZ62" s="224"/>
      <c r="JA62" s="224"/>
      <c r="JB62" s="224"/>
    </row>
    <row r="63" spans="1:262" s="218" customFormat="1" ht="23.1" customHeight="1" thickBot="1" x14ac:dyDescent="0.25">
      <c r="A63" s="233"/>
      <c r="B63" s="255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256"/>
      <c r="X63" s="256" t="s">
        <v>1</v>
      </c>
      <c r="Y63" s="211"/>
      <c r="Z63" s="211"/>
      <c r="AA63" s="211"/>
      <c r="AB63" s="233"/>
      <c r="AC63" s="213"/>
      <c r="AD63" s="143"/>
      <c r="AE63" s="143"/>
      <c r="AF63" s="214"/>
      <c r="AG63" s="162"/>
      <c r="AH63" s="213"/>
      <c r="AI63" s="215"/>
      <c r="AJ63" s="233"/>
      <c r="AK63" s="217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L63" s="162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</row>
    <row r="64" spans="1:262" ht="23.1" customHeight="1" x14ac:dyDescent="0.2">
      <c r="B64" s="241"/>
      <c r="D64" s="5"/>
      <c r="I64" s="5"/>
      <c r="J64" s="5"/>
      <c r="K64" s="5"/>
      <c r="L64" s="5"/>
      <c r="M64" s="5"/>
      <c r="N64" s="5"/>
      <c r="O64" s="5"/>
      <c r="Q64" s="144"/>
      <c r="R64" s="5"/>
      <c r="S64" s="5"/>
      <c r="V64" s="5"/>
      <c r="W64" s="69"/>
      <c r="X64" s="69"/>
      <c r="Y64" s="69"/>
      <c r="Z64" s="69"/>
      <c r="AA64" s="219"/>
      <c r="AC64" s="144"/>
      <c r="AD64" s="144"/>
      <c r="AE64" s="144"/>
      <c r="AF64" s="220"/>
      <c r="AG64" s="144"/>
      <c r="AH64" s="144"/>
      <c r="AI64" s="144"/>
      <c r="AK64" s="242"/>
      <c r="AM64" s="144"/>
      <c r="AN64" s="144"/>
      <c r="AO64" s="144"/>
      <c r="AP64" s="144"/>
      <c r="AQ64" s="144"/>
      <c r="AR64" s="144" t="s">
        <v>1</v>
      </c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E64" s="144"/>
      <c r="BF64" s="144"/>
      <c r="BG64" s="144"/>
      <c r="BH64" s="144"/>
      <c r="BI64" s="144"/>
      <c r="BJ64" s="144"/>
      <c r="BL64" s="144"/>
    </row>
    <row r="65" spans="1:262" ht="23.1" customHeight="1" x14ac:dyDescent="0.2">
      <c r="B65" s="241"/>
      <c r="D65" s="5"/>
      <c r="I65" s="5"/>
      <c r="J65" s="5"/>
      <c r="L65" s="5"/>
      <c r="M65" s="5"/>
      <c r="N65" s="5"/>
      <c r="O65" s="5"/>
      <c r="Q65" s="144"/>
      <c r="R65" s="5"/>
      <c r="S65" s="5"/>
      <c r="W65" s="69"/>
      <c r="X65" s="69"/>
      <c r="Y65" s="69"/>
      <c r="Z65" s="69"/>
      <c r="AA65" s="219"/>
      <c r="AC65" s="144"/>
      <c r="AD65" s="144"/>
      <c r="AE65" s="144"/>
      <c r="AF65" s="220"/>
      <c r="AG65" s="144"/>
      <c r="AH65" s="144"/>
      <c r="AI65" s="144"/>
      <c r="AK65" s="242"/>
      <c r="AM65" s="144"/>
      <c r="AN65" s="144" t="s">
        <v>1</v>
      </c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E65" s="144"/>
      <c r="BF65" s="144"/>
      <c r="BG65" s="144"/>
      <c r="BH65" s="144"/>
      <c r="BI65" s="144"/>
      <c r="BJ65" s="144"/>
    </row>
    <row r="66" spans="1:262" ht="23.1" customHeight="1" x14ac:dyDescent="0.2">
      <c r="A66" s="176"/>
      <c r="B66" s="260" t="s">
        <v>95</v>
      </c>
      <c r="C66" s="260"/>
      <c r="D66" s="260"/>
      <c r="E66" s="71"/>
      <c r="F66" s="71"/>
      <c r="G66" s="71"/>
      <c r="H66" s="71"/>
      <c r="I66" s="5"/>
      <c r="J66" s="5"/>
      <c r="K66" s="260" t="s">
        <v>96</v>
      </c>
      <c r="L66" s="260"/>
      <c r="M66" s="260"/>
      <c r="N66" s="260"/>
      <c r="O66" s="260"/>
      <c r="Q66" s="144"/>
      <c r="R66" s="261" t="s">
        <v>97</v>
      </c>
      <c r="S66" s="261"/>
      <c r="T66" s="261"/>
      <c r="U66" s="5"/>
      <c r="W66" s="262" t="s">
        <v>98</v>
      </c>
      <c r="X66" s="262"/>
      <c r="Y66" s="262"/>
      <c r="Z66" s="262"/>
      <c r="AA66" s="262"/>
      <c r="AB66" s="262"/>
      <c r="AC66" s="262"/>
      <c r="AD66" s="144"/>
      <c r="AE66" s="144"/>
      <c r="AF66" s="220"/>
      <c r="AG66" s="144"/>
      <c r="AH66" s="144"/>
      <c r="AI66" s="144"/>
      <c r="AJ66" s="176"/>
      <c r="AK66" s="263" t="s">
        <v>95</v>
      </c>
      <c r="AL66" s="263"/>
      <c r="AM66" s="263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E66" s="144"/>
      <c r="BF66" s="144"/>
      <c r="BG66" s="144"/>
      <c r="BH66" s="144"/>
      <c r="BI66" s="144"/>
      <c r="BJ66" s="144"/>
      <c r="BK66" s="148"/>
    </row>
    <row r="67" spans="1:262" ht="23.1" customHeight="1" x14ac:dyDescent="0.35">
      <c r="B67" s="74"/>
      <c r="C67" s="75"/>
      <c r="D67" s="76"/>
      <c r="E67" s="72"/>
      <c r="F67" s="72"/>
      <c r="G67" s="72"/>
      <c r="H67" s="72"/>
      <c r="I67" s="5"/>
      <c r="J67" s="5"/>
      <c r="L67" s="5"/>
      <c r="M67" s="5"/>
      <c r="N67" s="5"/>
      <c r="O67" s="5"/>
      <c r="Q67" s="144"/>
      <c r="R67" s="5"/>
      <c r="S67" s="5"/>
      <c r="U67" s="71"/>
      <c r="W67" s="69"/>
      <c r="X67" s="69"/>
      <c r="Y67" s="69"/>
      <c r="Z67" s="69"/>
      <c r="AA67" s="219"/>
      <c r="AC67" s="144"/>
      <c r="AD67" s="144"/>
      <c r="AE67" s="144"/>
      <c r="AF67" s="220"/>
      <c r="AG67" s="144"/>
      <c r="AH67" s="144"/>
      <c r="AI67" s="144"/>
      <c r="AK67" s="222"/>
      <c r="AL67" s="223"/>
      <c r="AM67" s="163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E67" s="144"/>
      <c r="BF67" s="144"/>
      <c r="BG67" s="144"/>
      <c r="BH67" s="144"/>
      <c r="BI67" s="144"/>
      <c r="BJ67" s="144"/>
      <c r="BK67" s="164"/>
    </row>
    <row r="68" spans="1:262" ht="23.1" customHeight="1" x14ac:dyDescent="0.35">
      <c r="B68" s="74"/>
      <c r="C68" s="75"/>
      <c r="D68" s="76"/>
      <c r="AK68" s="222"/>
      <c r="AL68" s="223"/>
      <c r="AM68" s="163"/>
    </row>
    <row r="69" spans="1:262" s="13" customFormat="1" ht="23.1" customHeight="1" x14ac:dyDescent="0.2">
      <c r="A69" s="236"/>
      <c r="B69" s="264" t="s">
        <v>116</v>
      </c>
      <c r="C69" s="264"/>
      <c r="D69" s="264"/>
      <c r="K69" s="264" t="s">
        <v>99</v>
      </c>
      <c r="L69" s="264"/>
      <c r="M69" s="264"/>
      <c r="N69" s="264"/>
      <c r="O69" s="264"/>
      <c r="P69" s="264"/>
      <c r="Q69" s="146"/>
      <c r="R69" s="264" t="s">
        <v>100</v>
      </c>
      <c r="S69" s="264"/>
      <c r="T69" s="264"/>
      <c r="W69" s="265" t="s">
        <v>101</v>
      </c>
      <c r="X69" s="265"/>
      <c r="Y69" s="265"/>
      <c r="Z69" s="265"/>
      <c r="AA69" s="265"/>
      <c r="AB69" s="265"/>
      <c r="AC69" s="265"/>
      <c r="AD69" s="146"/>
      <c r="AE69" s="146"/>
      <c r="AF69" s="224"/>
      <c r="AG69" s="146"/>
      <c r="AH69" s="146"/>
      <c r="AI69" s="146"/>
      <c r="AJ69" s="236"/>
      <c r="AK69" s="266" t="s">
        <v>116</v>
      </c>
      <c r="AL69" s="266"/>
      <c r="AM69" s="26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  <c r="BH69" s="146"/>
      <c r="BI69" s="146"/>
      <c r="BJ69" s="146"/>
      <c r="BK69" s="146"/>
      <c r="BL69" s="146"/>
    </row>
    <row r="70" spans="1:262" ht="23.1" customHeight="1" x14ac:dyDescent="0.2">
      <c r="B70" s="257" t="s">
        <v>117</v>
      </c>
      <c r="C70" s="257"/>
      <c r="D70" s="257"/>
      <c r="K70" s="257" t="s">
        <v>105</v>
      </c>
      <c r="L70" s="257"/>
      <c r="M70" s="257"/>
      <c r="N70" s="257"/>
      <c r="O70" s="257"/>
      <c r="P70" s="257"/>
      <c r="R70" s="257" t="s">
        <v>106</v>
      </c>
      <c r="S70" s="257"/>
      <c r="T70" s="257"/>
      <c r="W70" s="258" t="s">
        <v>102</v>
      </c>
      <c r="X70" s="258"/>
      <c r="Y70" s="258"/>
      <c r="Z70" s="258"/>
      <c r="AA70" s="258"/>
      <c r="AB70" s="258"/>
      <c r="AC70" s="258"/>
      <c r="AK70" s="259" t="s">
        <v>117</v>
      </c>
      <c r="AL70" s="259"/>
      <c r="AM70" s="259"/>
    </row>
    <row r="73" spans="1:262" s="79" customFormat="1" ht="23.1" customHeight="1" x14ac:dyDescent="0.35">
      <c r="A73" s="237">
        <v>4</v>
      </c>
      <c r="B73" s="107" t="s">
        <v>65</v>
      </c>
      <c r="C73" s="108" t="s">
        <v>66</v>
      </c>
      <c r="D73" s="98">
        <v>36619</v>
      </c>
      <c r="E73" s="98">
        <v>1794</v>
      </c>
      <c r="F73" s="98">
        <f>SUM(D73:E73)</f>
        <v>38413</v>
      </c>
      <c r="G73" s="98">
        <v>1795</v>
      </c>
      <c r="H73" s="98"/>
      <c r="I73" s="80"/>
      <c r="J73" s="80">
        <f t="shared" ref="J73:J76" si="26">SUM(F73:I73)</f>
        <v>40208</v>
      </c>
      <c r="K73" s="82">
        <f t="shared" ref="K73:K76" si="27">J73</f>
        <v>40208</v>
      </c>
      <c r="L73" s="99">
        <f>ROUND(K73/6/31/60*(O73+N73*60+M73*6*60),2)</f>
        <v>0</v>
      </c>
      <c r="P73" s="82">
        <f t="shared" ref="P73:P76" si="28">K73-L73</f>
        <v>40208</v>
      </c>
      <c r="Q73" s="80">
        <v>2285.15</v>
      </c>
      <c r="R73" s="80">
        <f t="shared" ref="R73:R76" si="29">SUM(AN73:AW73)</f>
        <v>3618.72</v>
      </c>
      <c r="S73" s="80">
        <f t="shared" ref="S73:S76" si="30">SUM(AY73:BB73)</f>
        <v>200</v>
      </c>
      <c r="T73" s="80">
        <f t="shared" ref="T73:T76" si="31">ROUNDDOWN(J73*5%/2,2)</f>
        <v>1005.2</v>
      </c>
      <c r="U73" s="80">
        <f t="shared" ref="U73:U76" si="32">SUM(BE73:BJ73)</f>
        <v>100</v>
      </c>
      <c r="V73" s="82">
        <f t="shared" ref="V73:V76" si="33">+Q73+R73+S73+T73+U73</f>
        <v>7209.07</v>
      </c>
      <c r="W73" s="100">
        <f t="shared" ref="W73:W76" si="34">ROUND(AI73,0)</f>
        <v>16499</v>
      </c>
      <c r="X73" s="83">
        <f t="shared" ref="X73:X76" si="35">(AH73-W73)</f>
        <v>16499.93</v>
      </c>
      <c r="Y73" s="84"/>
      <c r="Z73" s="84"/>
      <c r="AA73" s="84">
        <f t="shared" ref="AA73:AA76" si="36">ROUND(W73+X73,2)</f>
        <v>32998.93</v>
      </c>
      <c r="AB73" s="237">
        <v>4</v>
      </c>
      <c r="AC73" s="86">
        <f t="shared" ref="AC73:AC76" si="37">J73*12%</f>
        <v>4824.96</v>
      </c>
      <c r="AD73" s="80">
        <v>0</v>
      </c>
      <c r="AE73" s="101">
        <v>100</v>
      </c>
      <c r="AF73" s="88">
        <f t="shared" ref="AF73:AF76" si="38">ROUNDUP(J73*5%/2,2)</f>
        <v>1005.2</v>
      </c>
      <c r="AG73" s="102">
        <v>200</v>
      </c>
      <c r="AH73" s="103">
        <f t="shared" ref="AH73:AH76" si="39">+P73-V73</f>
        <v>32998.93</v>
      </c>
      <c r="AI73" s="104">
        <f t="shared" ref="AI73:AI76" si="40">(+P73-V73)/2</f>
        <v>16499.465</v>
      </c>
      <c r="AJ73" s="237">
        <v>4</v>
      </c>
      <c r="AK73" s="107" t="s">
        <v>65</v>
      </c>
      <c r="AL73" s="108" t="s">
        <v>66</v>
      </c>
      <c r="AM73" s="80">
        <f t="shared" ref="AM73:AM76" si="41">Q73</f>
        <v>2285.15</v>
      </c>
      <c r="AN73" s="80">
        <f t="shared" ref="AN73:AN76" si="42">J73*9%</f>
        <v>3618.72</v>
      </c>
      <c r="AO73" s="80">
        <v>0</v>
      </c>
      <c r="AP73" s="80">
        <v>0</v>
      </c>
      <c r="AQ73" s="80">
        <v>0</v>
      </c>
      <c r="AR73" s="80">
        <v>0</v>
      </c>
      <c r="AS73" s="80">
        <v>0</v>
      </c>
      <c r="AT73" s="80">
        <v>0</v>
      </c>
      <c r="AU73" s="80">
        <v>0</v>
      </c>
      <c r="AV73" s="80"/>
      <c r="AW73" s="80">
        <v>0</v>
      </c>
      <c r="AX73" s="80">
        <f t="shared" ref="AX73:AX76" si="43">SUM(AN73:AW73)</f>
        <v>3618.72</v>
      </c>
      <c r="AY73" s="93">
        <v>200</v>
      </c>
      <c r="AZ73" s="80">
        <v>0</v>
      </c>
      <c r="BA73" s="80"/>
      <c r="BB73" s="93"/>
      <c r="BC73" s="80">
        <f t="shared" ref="BC73:BC76" si="44">SUM(AY73:BB73)</f>
        <v>200</v>
      </c>
      <c r="BD73" s="80">
        <f t="shared" ref="BD73:BD76" si="45">ROUNDDOWN(J73*5%/2,2)</f>
        <v>1005.2</v>
      </c>
      <c r="BE73" s="80">
        <v>0</v>
      </c>
      <c r="BF73" s="80">
        <v>0</v>
      </c>
      <c r="BG73" s="80">
        <v>100</v>
      </c>
      <c r="BH73" s="80">
        <v>0</v>
      </c>
      <c r="BI73" s="80">
        <v>0</v>
      </c>
      <c r="BJ73" s="80">
        <v>0</v>
      </c>
      <c r="BK73" s="80">
        <f t="shared" ref="BK73:BK76" si="46">SUM(BE73:BJ73)</f>
        <v>100</v>
      </c>
      <c r="BL73" s="94">
        <f t="shared" ref="BL73:BL76" si="47">+AM73+AX73+BC73+BD73+BK73</f>
        <v>7209.07</v>
      </c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  <c r="IU73" s="95"/>
      <c r="IV73" s="95"/>
      <c r="IW73" s="95"/>
      <c r="IX73" s="95"/>
      <c r="IY73" s="95"/>
      <c r="IZ73" s="95"/>
      <c r="JA73" s="95"/>
      <c r="JB73" s="95"/>
    </row>
    <row r="74" spans="1:262" s="79" customFormat="1" ht="23.1" customHeight="1" x14ac:dyDescent="0.35">
      <c r="A74" s="237" t="s">
        <v>1</v>
      </c>
      <c r="B74" s="96"/>
      <c r="C74" s="78"/>
      <c r="D74" s="98"/>
      <c r="E74" s="98"/>
      <c r="F74" s="98">
        <f>SUM(D74:E74)</f>
        <v>0</v>
      </c>
      <c r="G74" s="98"/>
      <c r="H74" s="98"/>
      <c r="I74" s="80"/>
      <c r="J74" s="80">
        <f t="shared" si="26"/>
        <v>0</v>
      </c>
      <c r="K74" s="82">
        <f t="shared" si="27"/>
        <v>0</v>
      </c>
      <c r="L74" s="99"/>
      <c r="P74" s="82">
        <f t="shared" si="28"/>
        <v>0</v>
      </c>
      <c r="Q74" s="80"/>
      <c r="R74" s="80">
        <f t="shared" si="29"/>
        <v>0</v>
      </c>
      <c r="S74" s="80">
        <f t="shared" si="30"/>
        <v>0</v>
      </c>
      <c r="T74" s="80">
        <f t="shared" si="31"/>
        <v>0</v>
      </c>
      <c r="U74" s="80">
        <f t="shared" si="32"/>
        <v>0</v>
      </c>
      <c r="V74" s="82">
        <f t="shared" si="33"/>
        <v>0</v>
      </c>
      <c r="W74" s="100">
        <f t="shared" si="34"/>
        <v>0</v>
      </c>
      <c r="X74" s="83">
        <f t="shared" si="35"/>
        <v>0</v>
      </c>
      <c r="Y74" s="84"/>
      <c r="Z74" s="84"/>
      <c r="AA74" s="84">
        <f t="shared" si="36"/>
        <v>0</v>
      </c>
      <c r="AB74" s="237" t="s">
        <v>1</v>
      </c>
      <c r="AC74" s="86">
        <f t="shared" si="37"/>
        <v>0</v>
      </c>
      <c r="AD74" s="80"/>
      <c r="AE74" s="87"/>
      <c r="AF74" s="88">
        <f t="shared" si="38"/>
        <v>0</v>
      </c>
      <c r="AG74" s="89"/>
      <c r="AH74" s="103">
        <f t="shared" si="39"/>
        <v>0</v>
      </c>
      <c r="AI74" s="104">
        <f t="shared" si="40"/>
        <v>0</v>
      </c>
      <c r="AJ74" s="237" t="s">
        <v>1</v>
      </c>
      <c r="AK74" s="96"/>
      <c r="AL74" s="78"/>
      <c r="AM74" s="80">
        <f t="shared" si="41"/>
        <v>0</v>
      </c>
      <c r="AN74" s="80">
        <f t="shared" si="42"/>
        <v>0</v>
      </c>
      <c r="AO74" s="80"/>
      <c r="AP74" s="80"/>
      <c r="AQ74" s="80"/>
      <c r="AR74" s="80"/>
      <c r="AS74" s="80"/>
      <c r="AT74" s="106"/>
      <c r="AU74" s="80"/>
      <c r="AV74" s="80"/>
      <c r="AW74" s="80"/>
      <c r="AX74" s="80">
        <f t="shared" si="43"/>
        <v>0</v>
      </c>
      <c r="AY74" s="93"/>
      <c r="AZ74" s="80"/>
      <c r="BA74" s="80"/>
      <c r="BB74" s="93"/>
      <c r="BC74" s="80">
        <f t="shared" si="44"/>
        <v>0</v>
      </c>
      <c r="BD74" s="80">
        <f t="shared" si="45"/>
        <v>0</v>
      </c>
      <c r="BE74" s="80"/>
      <c r="BF74" s="80"/>
      <c r="BG74" s="80"/>
      <c r="BH74" s="80"/>
      <c r="BI74" s="80"/>
      <c r="BJ74" s="80"/>
      <c r="BK74" s="80">
        <f t="shared" si="46"/>
        <v>0</v>
      </c>
      <c r="BL74" s="94">
        <f t="shared" si="47"/>
        <v>0</v>
      </c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95"/>
      <c r="FQ74" s="95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95"/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95"/>
      <c r="IT74" s="95"/>
      <c r="IU74" s="95"/>
      <c r="IV74" s="95"/>
      <c r="IW74" s="95"/>
      <c r="IX74" s="95"/>
      <c r="IY74" s="95"/>
      <c r="IZ74" s="95"/>
      <c r="JA74" s="95"/>
      <c r="JB74" s="95"/>
    </row>
    <row r="75" spans="1:262" s="79" customFormat="1" ht="23.1" customHeight="1" x14ac:dyDescent="0.35">
      <c r="A75" s="237">
        <v>9</v>
      </c>
      <c r="B75" s="114" t="s">
        <v>114</v>
      </c>
      <c r="C75" s="78" t="s">
        <v>71</v>
      </c>
      <c r="D75" s="98">
        <v>33843</v>
      </c>
      <c r="E75" s="98">
        <v>1591</v>
      </c>
      <c r="F75" s="98">
        <f>SUM(D75:E75)</f>
        <v>35434</v>
      </c>
      <c r="G75" s="98">
        <v>1590</v>
      </c>
      <c r="H75" s="98"/>
      <c r="I75" s="80"/>
      <c r="J75" s="80">
        <f t="shared" si="26"/>
        <v>37024</v>
      </c>
      <c r="K75" s="82">
        <f t="shared" si="27"/>
        <v>37024</v>
      </c>
      <c r="L75" s="99">
        <f>ROUND(K75/6/31/60*(O75+N75*60+M75*6*60),2)</f>
        <v>0</v>
      </c>
      <c r="P75" s="82">
        <f t="shared" si="28"/>
        <v>37024</v>
      </c>
      <c r="Q75" s="80">
        <v>1759.94</v>
      </c>
      <c r="R75" s="80">
        <f t="shared" si="29"/>
        <v>3332.16</v>
      </c>
      <c r="S75" s="80">
        <f t="shared" si="30"/>
        <v>200</v>
      </c>
      <c r="T75" s="80">
        <f t="shared" si="31"/>
        <v>925.6</v>
      </c>
      <c r="U75" s="80">
        <f t="shared" si="32"/>
        <v>15300</v>
      </c>
      <c r="V75" s="82">
        <f t="shared" si="33"/>
        <v>21517.7</v>
      </c>
      <c r="W75" s="100">
        <f t="shared" si="34"/>
        <v>7753</v>
      </c>
      <c r="X75" s="83">
        <f t="shared" si="35"/>
        <v>7753.2999999999993</v>
      </c>
      <c r="Y75" s="84"/>
      <c r="Z75" s="84"/>
      <c r="AA75" s="84">
        <f t="shared" si="36"/>
        <v>15506.3</v>
      </c>
      <c r="AB75" s="237">
        <v>9</v>
      </c>
      <c r="AC75" s="86">
        <f t="shared" si="37"/>
        <v>4442.88</v>
      </c>
      <c r="AD75" s="80">
        <v>0</v>
      </c>
      <c r="AE75" s="93">
        <v>100</v>
      </c>
      <c r="AF75" s="88">
        <f t="shared" si="38"/>
        <v>925.6</v>
      </c>
      <c r="AG75" s="102">
        <v>200</v>
      </c>
      <c r="AH75" s="103">
        <f t="shared" si="39"/>
        <v>15506.3</v>
      </c>
      <c r="AI75" s="104">
        <f t="shared" si="40"/>
        <v>7753.15</v>
      </c>
      <c r="AJ75" s="237">
        <v>9</v>
      </c>
      <c r="AK75" s="114" t="s">
        <v>114</v>
      </c>
      <c r="AL75" s="78" t="s">
        <v>71</v>
      </c>
      <c r="AM75" s="80">
        <f t="shared" si="41"/>
        <v>1759.94</v>
      </c>
      <c r="AN75" s="80">
        <f t="shared" si="42"/>
        <v>3332.16</v>
      </c>
      <c r="AO75" s="80"/>
      <c r="AP75" s="80">
        <v>0</v>
      </c>
      <c r="AQ75" s="80">
        <v>0</v>
      </c>
      <c r="AR75" s="80">
        <v>0</v>
      </c>
      <c r="AS75" s="80">
        <v>0</v>
      </c>
      <c r="AT75" s="80">
        <v>0</v>
      </c>
      <c r="AU75" s="80">
        <v>0</v>
      </c>
      <c r="AV75" s="80"/>
      <c r="AW75" s="80">
        <v>0</v>
      </c>
      <c r="AX75" s="80">
        <f t="shared" si="43"/>
        <v>3332.16</v>
      </c>
      <c r="AY75" s="93">
        <v>200</v>
      </c>
      <c r="AZ75" s="80">
        <v>0</v>
      </c>
      <c r="BA75" s="80"/>
      <c r="BB75" s="93"/>
      <c r="BC75" s="80">
        <f t="shared" si="44"/>
        <v>200</v>
      </c>
      <c r="BD75" s="80">
        <f t="shared" si="45"/>
        <v>925.6</v>
      </c>
      <c r="BE75" s="80">
        <v>15000</v>
      </c>
      <c r="BF75" s="80">
        <v>200</v>
      </c>
      <c r="BG75" s="80">
        <v>100</v>
      </c>
      <c r="BH75" s="80">
        <v>0</v>
      </c>
      <c r="BI75" s="80">
        <v>0</v>
      </c>
      <c r="BJ75" s="80">
        <v>0</v>
      </c>
      <c r="BK75" s="80">
        <f t="shared" si="46"/>
        <v>15300</v>
      </c>
      <c r="BL75" s="94">
        <f t="shared" si="47"/>
        <v>21517.7</v>
      </c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95"/>
      <c r="EV75" s="95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95"/>
      <c r="FQ75" s="95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95"/>
      <c r="GL75" s="95"/>
      <c r="GM75" s="95"/>
      <c r="GN75" s="95"/>
      <c r="GO75" s="95"/>
      <c r="GP75" s="95"/>
      <c r="GQ75" s="95"/>
      <c r="GR75" s="95"/>
      <c r="GS75" s="95"/>
      <c r="GT75" s="95"/>
      <c r="GU75" s="95"/>
      <c r="GV75" s="95"/>
      <c r="GW75" s="95"/>
      <c r="GX75" s="95"/>
      <c r="GY75" s="95"/>
      <c r="GZ75" s="95"/>
      <c r="HA75" s="95"/>
      <c r="HB75" s="95"/>
      <c r="HC75" s="95"/>
      <c r="HD75" s="95"/>
      <c r="HE75" s="95"/>
      <c r="HF75" s="95"/>
      <c r="HG75" s="95"/>
      <c r="HH75" s="95"/>
      <c r="HI75" s="95"/>
      <c r="HJ75" s="95"/>
      <c r="HK75" s="95"/>
      <c r="HL75" s="95"/>
      <c r="HM75" s="95"/>
      <c r="HN75" s="95"/>
      <c r="HO75" s="95"/>
      <c r="HP75" s="95"/>
      <c r="HQ75" s="95"/>
      <c r="HR75" s="95"/>
      <c r="HS75" s="95"/>
      <c r="HT75" s="95"/>
      <c r="HU75" s="95"/>
      <c r="HV75" s="95"/>
      <c r="HW75" s="95"/>
      <c r="HX75" s="95"/>
      <c r="HY75" s="95"/>
      <c r="HZ75" s="95"/>
      <c r="IA75" s="95"/>
      <c r="IB75" s="95"/>
      <c r="IC75" s="95"/>
      <c r="ID75" s="95"/>
      <c r="IE75" s="95"/>
      <c r="IF75" s="95"/>
      <c r="IG75" s="95"/>
      <c r="IH75" s="95"/>
      <c r="II75" s="95"/>
      <c r="IJ75" s="95"/>
      <c r="IK75" s="95"/>
      <c r="IL75" s="95"/>
      <c r="IM75" s="95"/>
      <c r="IN75" s="95"/>
      <c r="IO75" s="95"/>
      <c r="IP75" s="95"/>
      <c r="IQ75" s="95"/>
      <c r="IR75" s="95"/>
      <c r="IS75" s="95"/>
      <c r="IT75" s="95"/>
      <c r="IU75" s="95"/>
      <c r="IV75" s="95"/>
      <c r="IW75" s="95"/>
      <c r="IX75" s="95"/>
      <c r="IY75" s="95"/>
      <c r="IZ75" s="95"/>
      <c r="JA75" s="95"/>
      <c r="JB75" s="95"/>
    </row>
    <row r="76" spans="1:262" s="79" customFormat="1" ht="23.1" customHeight="1" x14ac:dyDescent="0.35">
      <c r="A76" s="237" t="s">
        <v>1</v>
      </c>
      <c r="B76" s="96"/>
      <c r="C76" s="78"/>
      <c r="D76" s="98"/>
      <c r="E76" s="98"/>
      <c r="F76" s="98">
        <f>SUM(D76:E76)</f>
        <v>0</v>
      </c>
      <c r="G76" s="98"/>
      <c r="H76" s="98"/>
      <c r="I76" s="80"/>
      <c r="J76" s="80">
        <f t="shared" si="26"/>
        <v>0</v>
      </c>
      <c r="K76" s="82">
        <f t="shared" si="27"/>
        <v>0</v>
      </c>
      <c r="L76" s="105"/>
      <c r="P76" s="82">
        <f t="shared" si="28"/>
        <v>0</v>
      </c>
      <c r="Q76" s="80"/>
      <c r="R76" s="80">
        <f t="shared" si="29"/>
        <v>0</v>
      </c>
      <c r="S76" s="80">
        <f t="shared" si="30"/>
        <v>0</v>
      </c>
      <c r="T76" s="80">
        <f t="shared" si="31"/>
        <v>0</v>
      </c>
      <c r="U76" s="80">
        <f t="shared" si="32"/>
        <v>0</v>
      </c>
      <c r="V76" s="82">
        <f t="shared" si="33"/>
        <v>0</v>
      </c>
      <c r="W76" s="100">
        <f t="shared" si="34"/>
        <v>0</v>
      </c>
      <c r="X76" s="83">
        <f t="shared" si="35"/>
        <v>0</v>
      </c>
      <c r="Y76" s="84"/>
      <c r="Z76" s="84"/>
      <c r="AA76" s="84">
        <f t="shared" si="36"/>
        <v>0</v>
      </c>
      <c r="AB76" s="237" t="s">
        <v>1</v>
      </c>
      <c r="AC76" s="86">
        <f t="shared" si="37"/>
        <v>0</v>
      </c>
      <c r="AD76" s="80"/>
      <c r="AE76" s="87"/>
      <c r="AF76" s="88">
        <f t="shared" si="38"/>
        <v>0</v>
      </c>
      <c r="AG76" s="89"/>
      <c r="AH76" s="103">
        <f t="shared" si="39"/>
        <v>0</v>
      </c>
      <c r="AI76" s="104">
        <f t="shared" si="40"/>
        <v>0</v>
      </c>
      <c r="AJ76" s="237" t="s">
        <v>1</v>
      </c>
      <c r="AK76" s="96"/>
      <c r="AL76" s="78"/>
      <c r="AM76" s="80">
        <f t="shared" si="41"/>
        <v>0</v>
      </c>
      <c r="AN76" s="80">
        <f t="shared" si="42"/>
        <v>0</v>
      </c>
      <c r="AO76" s="80"/>
      <c r="AP76" s="80"/>
      <c r="AQ76" s="80"/>
      <c r="AR76" s="80"/>
      <c r="AS76" s="80"/>
      <c r="AT76" s="106"/>
      <c r="AU76" s="80"/>
      <c r="AV76" s="80"/>
      <c r="AW76" s="80"/>
      <c r="AX76" s="80">
        <f t="shared" si="43"/>
        <v>0</v>
      </c>
      <c r="AY76" s="93" t="s">
        <v>1</v>
      </c>
      <c r="AZ76" s="80"/>
      <c r="BA76" s="80"/>
      <c r="BB76" s="93"/>
      <c r="BC76" s="80">
        <f t="shared" si="44"/>
        <v>0</v>
      </c>
      <c r="BD76" s="80">
        <f t="shared" si="45"/>
        <v>0</v>
      </c>
      <c r="BE76" s="115" t="s">
        <v>115</v>
      </c>
      <c r="BF76" s="80"/>
      <c r="BG76" s="80"/>
      <c r="BH76" s="80"/>
      <c r="BI76" s="80"/>
      <c r="BJ76" s="80"/>
      <c r="BK76" s="80">
        <f t="shared" si="46"/>
        <v>0</v>
      </c>
      <c r="BL76" s="94">
        <f t="shared" si="47"/>
        <v>0</v>
      </c>
      <c r="BM76" s="95"/>
      <c r="BN76" s="95"/>
      <c r="BO76" s="95"/>
      <c r="BP76" s="95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95"/>
      <c r="DF76" s="95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95"/>
      <c r="EA76" s="95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95"/>
      <c r="EV76" s="95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95"/>
      <c r="FQ76" s="95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95"/>
      <c r="GL76" s="95"/>
      <c r="GM76" s="95"/>
      <c r="GN76" s="95"/>
      <c r="GO76" s="95"/>
      <c r="GP76" s="95"/>
      <c r="GQ76" s="95"/>
      <c r="GR76" s="95"/>
      <c r="GS76" s="95"/>
      <c r="GT76" s="95"/>
      <c r="GU76" s="95"/>
      <c r="GV76" s="95"/>
      <c r="GW76" s="95"/>
      <c r="GX76" s="95"/>
      <c r="GY76" s="95"/>
      <c r="GZ76" s="95"/>
      <c r="HA76" s="95"/>
      <c r="HB76" s="95"/>
      <c r="HC76" s="95"/>
      <c r="HD76" s="95"/>
      <c r="HE76" s="95"/>
      <c r="HF76" s="95"/>
      <c r="HG76" s="95"/>
      <c r="HH76" s="95"/>
      <c r="HI76" s="95"/>
      <c r="HJ76" s="95"/>
      <c r="HK76" s="95"/>
      <c r="HL76" s="95"/>
      <c r="HM76" s="95"/>
      <c r="HN76" s="95"/>
      <c r="HO76" s="95"/>
      <c r="HP76" s="95"/>
      <c r="HQ76" s="95"/>
      <c r="HR76" s="95"/>
      <c r="HS76" s="95"/>
      <c r="HT76" s="95"/>
      <c r="HU76" s="95"/>
      <c r="HV76" s="95"/>
      <c r="HW76" s="95"/>
      <c r="HX76" s="95"/>
      <c r="HY76" s="95"/>
      <c r="HZ76" s="95"/>
      <c r="IA76" s="95"/>
      <c r="IB76" s="95"/>
      <c r="IC76" s="95"/>
      <c r="ID76" s="95"/>
      <c r="IE76" s="95"/>
      <c r="IF76" s="95"/>
      <c r="IG76" s="95"/>
      <c r="IH76" s="95"/>
      <c r="II76" s="95"/>
      <c r="IJ76" s="95"/>
      <c r="IK76" s="95"/>
      <c r="IL76" s="95"/>
      <c r="IM76" s="95"/>
      <c r="IN76" s="95"/>
      <c r="IO76" s="95"/>
      <c r="IP76" s="95"/>
      <c r="IQ76" s="95"/>
      <c r="IR76" s="95"/>
      <c r="IS76" s="95"/>
      <c r="IT76" s="95"/>
      <c r="IU76" s="95"/>
      <c r="IV76" s="95"/>
      <c r="IW76" s="95"/>
      <c r="IX76" s="95"/>
      <c r="IY76" s="95"/>
      <c r="IZ76" s="95"/>
      <c r="JA76" s="95"/>
      <c r="JB76" s="95"/>
    </row>
  </sheetData>
  <mergeCells count="28">
    <mergeCell ref="P1:S1"/>
    <mergeCell ref="AW1:BB1"/>
    <mergeCell ref="P2:S2"/>
    <mergeCell ref="AW2:BB2"/>
    <mergeCell ref="P3:S3"/>
    <mergeCell ref="AW3:BB3"/>
    <mergeCell ref="P4:S4"/>
    <mergeCell ref="AW4:BB4"/>
    <mergeCell ref="P5:S5"/>
    <mergeCell ref="AW5:BB5"/>
    <mergeCell ref="F7:F9"/>
    <mergeCell ref="G7:G9"/>
    <mergeCell ref="AV7:AV9"/>
    <mergeCell ref="B69:D69"/>
    <mergeCell ref="K69:P69"/>
    <mergeCell ref="R69:T69"/>
    <mergeCell ref="W69:AC69"/>
    <mergeCell ref="AK69:AM69"/>
    <mergeCell ref="B66:D66"/>
    <mergeCell ref="K66:O66"/>
    <mergeCell ref="R66:T66"/>
    <mergeCell ref="W66:AC66"/>
    <mergeCell ref="AK66:AM66"/>
    <mergeCell ref="B70:D70"/>
    <mergeCell ref="K70:P70"/>
    <mergeCell ref="R70:T70"/>
    <mergeCell ref="W70:AC70"/>
    <mergeCell ref="AK70:AM70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E511-0897-4F20-AB71-C9AAEAF67C1E}">
  <sheetPr codeName="Sheet1"/>
  <dimension ref="A1:JB76"/>
  <sheetViews>
    <sheetView view="pageBreakPreview" topLeftCell="AR1" zoomScale="60" zoomScaleNormal="60" workbookViewId="0">
      <selection activeCell="BL7" sqref="BL7:BL9"/>
    </sheetView>
  </sheetViews>
  <sheetFormatPr defaultColWidth="9.140625" defaultRowHeight="23.1" customHeight="1" x14ac:dyDescent="0.2"/>
  <cols>
    <col min="1" max="1" width="7.28515625" style="226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87" customWidth="1"/>
    <col min="28" max="28" width="7.28515625" style="226" customWidth="1"/>
    <col min="29" max="29" width="18.28515625" style="145" customWidth="1"/>
    <col min="30" max="30" width="14.5703125" style="145" hidden="1" customWidth="1"/>
    <col min="31" max="31" width="13.5703125" style="145" customWidth="1"/>
    <col min="32" max="32" width="14.42578125" style="188" customWidth="1"/>
    <col min="33" max="33" width="16.85546875" style="145" customWidth="1"/>
    <col min="34" max="34" width="22.85546875" style="145" customWidth="1"/>
    <col min="35" max="35" width="21.5703125" style="145" customWidth="1"/>
    <col min="36" max="36" width="7.28515625" style="226" customWidth="1"/>
    <col min="37" max="37" width="34.5703125" style="145" customWidth="1"/>
    <col min="38" max="38" width="17" style="145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225"/>
      <c r="E2" s="225"/>
      <c r="F2" s="225"/>
      <c r="G2" s="225"/>
      <c r="H2" s="225"/>
      <c r="I2" s="225"/>
      <c r="J2" s="225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225"/>
      <c r="O3" s="225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143</v>
      </c>
      <c r="Q4" s="264"/>
      <c r="R4" s="264"/>
      <c r="S4" s="264"/>
      <c r="AO4" s="149"/>
      <c r="AP4" s="149"/>
      <c r="AQ4" s="149"/>
      <c r="AR4" s="149"/>
      <c r="AS4" s="149"/>
      <c r="AW4" s="266" t="s">
        <v>144</v>
      </c>
      <c r="AX4" s="266"/>
      <c r="AY4" s="266"/>
      <c r="AZ4" s="266"/>
      <c r="BA4" s="266"/>
      <c r="BB4" s="266"/>
    </row>
    <row r="5" spans="1:262" ht="23.1" customHeight="1" thickBot="1" x14ac:dyDescent="0.25">
      <c r="P5" s="264" t="s">
        <v>2</v>
      </c>
      <c r="Q5" s="264"/>
      <c r="R5" s="264"/>
      <c r="S5" s="264"/>
      <c r="T5" s="2"/>
      <c r="AE5" s="137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A6" s="227"/>
      <c r="Q6" s="137"/>
      <c r="W6" s="18"/>
      <c r="X6" s="18"/>
      <c r="Y6" s="18"/>
      <c r="Z6" s="18"/>
      <c r="AA6" s="189"/>
      <c r="AB6" s="227"/>
      <c r="AC6" s="137"/>
      <c r="AD6" s="137"/>
      <c r="AF6" s="190"/>
      <c r="AG6" s="137"/>
      <c r="AH6" s="137"/>
      <c r="AI6" s="137"/>
      <c r="AJ6" s="22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35">
      <c r="A7" s="192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Q7" s="138" t="s">
        <v>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191" t="s">
        <v>9</v>
      </c>
      <c r="AB7" s="192"/>
      <c r="AC7" s="193" t="s">
        <v>18</v>
      </c>
      <c r="AD7" s="152" t="s">
        <v>8</v>
      </c>
      <c r="AE7" s="138" t="s">
        <v>19</v>
      </c>
      <c r="AF7" s="194" t="s">
        <v>20</v>
      </c>
      <c r="AG7" s="153" t="s">
        <v>21</v>
      </c>
      <c r="AH7" s="22" t="s">
        <v>5</v>
      </c>
      <c r="AI7" s="196"/>
      <c r="AJ7" s="192"/>
      <c r="AK7" s="193"/>
      <c r="AL7" s="138"/>
      <c r="AM7" s="286" t="s">
        <v>146</v>
      </c>
      <c r="AN7" s="286" t="s">
        <v>147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289" t="s">
        <v>149</v>
      </c>
      <c r="AX7" s="138" t="s">
        <v>9</v>
      </c>
      <c r="AY7" s="151" t="s">
        <v>10</v>
      </c>
      <c r="AZ7" s="152" t="s">
        <v>11</v>
      </c>
      <c r="BA7" s="152"/>
      <c r="BB7" s="151"/>
      <c r="BC7" s="138" t="s">
        <v>9</v>
      </c>
      <c r="BD7" s="138" t="s">
        <v>12</v>
      </c>
      <c r="BE7" s="152"/>
      <c r="BF7" s="280" t="s">
        <v>150</v>
      </c>
      <c r="BG7" s="152"/>
      <c r="BH7" s="152" t="s">
        <v>14</v>
      </c>
      <c r="BI7" s="152" t="s">
        <v>15</v>
      </c>
      <c r="BJ7" s="152" t="s">
        <v>16</v>
      </c>
      <c r="BK7" s="138" t="s">
        <v>9</v>
      </c>
      <c r="BL7" s="238" t="s">
        <v>148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5">
      <c r="A8" s="17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Q8" s="139" t="s">
        <v>32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5" t="s">
        <v>22</v>
      </c>
      <c r="AC8" s="171"/>
      <c r="AD8" s="154" t="s">
        <v>34</v>
      </c>
      <c r="AE8" s="172"/>
      <c r="AF8" s="173" t="s">
        <v>43</v>
      </c>
      <c r="AG8" s="155"/>
      <c r="AH8" s="166" t="s">
        <v>27</v>
      </c>
      <c r="AI8" s="174"/>
      <c r="AJ8" s="175" t="s">
        <v>22</v>
      </c>
      <c r="AK8" s="171" t="s">
        <v>23</v>
      </c>
      <c r="AL8" s="139" t="s">
        <v>24</v>
      </c>
      <c r="AM8" s="287"/>
      <c r="AN8" s="287"/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290"/>
      <c r="AX8" s="139" t="s">
        <v>8</v>
      </c>
      <c r="AY8" s="154" t="s">
        <v>40</v>
      </c>
      <c r="AZ8" s="154" t="s">
        <v>42</v>
      </c>
      <c r="BA8" s="154" t="s">
        <v>127</v>
      </c>
      <c r="BB8" s="154" t="s">
        <v>41</v>
      </c>
      <c r="BC8" s="139" t="s">
        <v>10</v>
      </c>
      <c r="BD8" s="139" t="s">
        <v>43</v>
      </c>
      <c r="BE8" s="154" t="s">
        <v>145</v>
      </c>
      <c r="BF8" s="281"/>
      <c r="BG8" s="154" t="s">
        <v>45</v>
      </c>
      <c r="BH8" s="154" t="s">
        <v>27</v>
      </c>
      <c r="BI8" s="154" t="s">
        <v>27</v>
      </c>
      <c r="BJ8" s="154" t="s">
        <v>46</v>
      </c>
      <c r="BK8" s="139" t="s">
        <v>47</v>
      </c>
      <c r="BL8" s="239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4">
      <c r="A9" s="180"/>
      <c r="F9" s="269"/>
      <c r="G9" s="272"/>
      <c r="Q9" s="140" t="s">
        <v>51</v>
      </c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H9" s="181"/>
      <c r="AI9" s="184"/>
      <c r="AJ9" s="180"/>
      <c r="AK9" s="181"/>
      <c r="AM9" s="288"/>
      <c r="AN9" s="288"/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291"/>
      <c r="AX9" s="140" t="s">
        <v>54</v>
      </c>
      <c r="AY9" s="156" t="s">
        <v>55</v>
      </c>
      <c r="AZ9" s="156" t="s">
        <v>39</v>
      </c>
      <c r="BA9" s="156"/>
      <c r="BB9" s="156"/>
      <c r="BC9" s="140" t="s">
        <v>54</v>
      </c>
      <c r="BD9" s="158"/>
      <c r="BE9" s="156" t="s">
        <v>27</v>
      </c>
      <c r="BF9" s="282"/>
      <c r="BG9" s="156"/>
      <c r="BH9" s="156" t="s">
        <v>39</v>
      </c>
      <c r="BI9" s="156" t="s">
        <v>39</v>
      </c>
      <c r="BJ9" s="156" t="s">
        <v>57</v>
      </c>
      <c r="BK9" s="140" t="s">
        <v>54</v>
      </c>
      <c r="BL9" s="240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228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228" t="s">
        <v>1</v>
      </c>
      <c r="AC10" s="86" t="s">
        <v>1</v>
      </c>
      <c r="AD10" s="80"/>
      <c r="AE10" s="87"/>
      <c r="AF10" s="88"/>
      <c r="AG10" s="89"/>
      <c r="AH10" s="90"/>
      <c r="AI10" s="91"/>
      <c r="AJ10" s="228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228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228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228">
        <v>1</v>
      </c>
      <c r="AK11" s="229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228" t="s">
        <v>1</v>
      </c>
      <c r="B12" s="96"/>
      <c r="C12" s="97"/>
      <c r="D12" s="98"/>
      <c r="E12" s="98"/>
      <c r="F12" s="98">
        <f t="shared" ref="F12:F57" si="0">SUM(D12:E12)</f>
        <v>0</v>
      </c>
      <c r="G12" s="98"/>
      <c r="H12" s="98"/>
      <c r="I12" s="80"/>
      <c r="J12" s="80">
        <f t="shared" ref="J12:J57" si="1">SUM(F12:I12)</f>
        <v>0</v>
      </c>
      <c r="K12" s="82">
        <f t="shared" ref="K12:K58" si="2">J12</f>
        <v>0</v>
      </c>
      <c r="L12" s="105"/>
      <c r="P12" s="82">
        <f t="shared" ref="P12:P58" si="3">K12-L12</f>
        <v>0</v>
      </c>
      <c r="Q12" s="80"/>
      <c r="R12" s="80">
        <f t="shared" ref="R12:R58" si="4">SUM(AN12:AW12)</f>
        <v>0</v>
      </c>
      <c r="S12" s="80">
        <f t="shared" ref="S12:S58" si="5">SUM(AY12:BB12)</f>
        <v>0</v>
      </c>
      <c r="T12" s="80">
        <f t="shared" ref="T12:T58" si="6">ROUNDDOWN(J12*5%/2,2)</f>
        <v>0</v>
      </c>
      <c r="U12" s="80">
        <f t="shared" ref="U12:U58" si="7">SUM(BE12:BJ12)</f>
        <v>0</v>
      </c>
      <c r="V12" s="82">
        <f t="shared" ref="V12:V58" si="8">+Q12+R12+S12+T12+U12</f>
        <v>0</v>
      </c>
      <c r="W12" s="100">
        <f t="shared" ref="W12:W58" si="9">ROUND(AI12,0)</f>
        <v>0</v>
      </c>
      <c r="X12" s="83">
        <f t="shared" ref="X12:X58" si="10">(AH12-W12)</f>
        <v>0</v>
      </c>
      <c r="Y12" s="84"/>
      <c r="Z12" s="84"/>
      <c r="AA12" s="84">
        <f t="shared" ref="AA12:AA58" si="11">ROUND(W12+X12,2)</f>
        <v>0</v>
      </c>
      <c r="AB12" s="228" t="s">
        <v>1</v>
      </c>
      <c r="AC12" s="86">
        <f t="shared" ref="AC12:AC58" si="12">J12*12%</f>
        <v>0</v>
      </c>
      <c r="AD12" s="80"/>
      <c r="AE12" s="87"/>
      <c r="AF12" s="88">
        <f t="shared" ref="AF12:AF58" si="13">ROUNDUP(J12*5%/2,2)</f>
        <v>0</v>
      </c>
      <c r="AG12" s="89"/>
      <c r="AH12" s="103">
        <f t="shared" ref="AH12:AH58" si="14">+P12-V12</f>
        <v>0</v>
      </c>
      <c r="AI12" s="104">
        <f t="shared" ref="AI12:AI58" si="15">(+P12-V12)/2</f>
        <v>0</v>
      </c>
      <c r="AJ12" s="228" t="s">
        <v>1</v>
      </c>
      <c r="AK12" s="229"/>
      <c r="AL12" s="97"/>
      <c r="AM12" s="80">
        <f t="shared" ref="AM12:AM58" si="16">Q12</f>
        <v>0</v>
      </c>
      <c r="AN12" s="80">
        <f t="shared" ref="AN12:AN58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58" si="18">SUM(AN12:AW12)</f>
        <v>0</v>
      </c>
      <c r="AY12" s="93"/>
      <c r="AZ12" s="80"/>
      <c r="BA12" s="80"/>
      <c r="BB12" s="93"/>
      <c r="BC12" s="80">
        <f t="shared" ref="BC12:BC58" si="19">SUM(AY12:BB12)</f>
        <v>0</v>
      </c>
      <c r="BD12" s="80">
        <f t="shared" ref="BD12:BD58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58" si="21">SUM(BE12:BJ12)</f>
        <v>0</v>
      </c>
      <c r="BL12" s="94">
        <f t="shared" ref="BL12:BL58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228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1551</v>
      </c>
      <c r="H13" s="98"/>
      <c r="I13" s="80"/>
      <c r="J13" s="80">
        <f t="shared" si="1"/>
        <v>34421</v>
      </c>
      <c r="K13" s="82">
        <f t="shared" si="2"/>
        <v>34421</v>
      </c>
      <c r="L13" s="99">
        <f>ROUND(K13/6/31/60*(O13+N13*60+M13*6*60),2)</f>
        <v>0</v>
      </c>
      <c r="P13" s="82">
        <f t="shared" si="3"/>
        <v>34421</v>
      </c>
      <c r="Q13" s="80">
        <v>1414.39</v>
      </c>
      <c r="R13" s="80">
        <f t="shared" si="4"/>
        <v>7031.03</v>
      </c>
      <c r="S13" s="80">
        <f t="shared" si="5"/>
        <v>200</v>
      </c>
      <c r="T13" s="80">
        <f t="shared" si="6"/>
        <v>860.52</v>
      </c>
      <c r="U13" s="80">
        <f t="shared" si="7"/>
        <v>13736.7</v>
      </c>
      <c r="V13" s="82">
        <f t="shared" si="8"/>
        <v>23242.639999999999</v>
      </c>
      <c r="W13" s="100">
        <f t="shared" si="9"/>
        <v>5589</v>
      </c>
      <c r="X13" s="83">
        <f t="shared" si="10"/>
        <v>5589.3600000000006</v>
      </c>
      <c r="Y13" s="84"/>
      <c r="Z13" s="84"/>
      <c r="AA13" s="84">
        <f t="shared" si="11"/>
        <v>11178.36</v>
      </c>
      <c r="AB13" s="228">
        <v>2</v>
      </c>
      <c r="AC13" s="86">
        <f t="shared" si="12"/>
        <v>4130.5199999999995</v>
      </c>
      <c r="AD13" s="80">
        <v>0</v>
      </c>
      <c r="AE13" s="101">
        <v>100</v>
      </c>
      <c r="AF13" s="88">
        <f t="shared" si="13"/>
        <v>860.53</v>
      </c>
      <c r="AG13" s="102">
        <v>200</v>
      </c>
      <c r="AH13" s="103">
        <f t="shared" si="14"/>
        <v>11178.36</v>
      </c>
      <c r="AI13" s="104">
        <f t="shared" si="15"/>
        <v>5589.18</v>
      </c>
      <c r="AJ13" s="228">
        <v>2</v>
      </c>
      <c r="AK13" s="230" t="s">
        <v>61</v>
      </c>
      <c r="AL13" s="108" t="s">
        <v>62</v>
      </c>
      <c r="AM13" s="80">
        <f t="shared" si="16"/>
        <v>1414.39</v>
      </c>
      <c r="AN13" s="80">
        <f t="shared" si="17"/>
        <v>3097.89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7031.03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860.52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23242.639999999999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228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228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228" t="s">
        <v>1</v>
      </c>
      <c r="AK14" s="230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228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228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63850.41</v>
      </c>
      <c r="AI15" s="104">
        <f t="shared" si="15"/>
        <v>31925.205000000002</v>
      </c>
      <c r="AJ15" s="228">
        <v>3</v>
      </c>
      <c r="AK15" s="230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0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228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228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228" t="s">
        <v>1</v>
      </c>
      <c r="AK16" s="230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110" customFormat="1" ht="23.1" customHeight="1" x14ac:dyDescent="0.35">
      <c r="A17" s="228">
        <v>4</v>
      </c>
      <c r="B17" s="109" t="s">
        <v>67</v>
      </c>
      <c r="C17" s="78" t="s">
        <v>66</v>
      </c>
      <c r="D17" s="98">
        <v>43030</v>
      </c>
      <c r="E17" s="98">
        <v>2108</v>
      </c>
      <c r="F17" s="98">
        <f t="shared" si="0"/>
        <v>45138</v>
      </c>
      <c r="G17" s="98">
        <v>2109</v>
      </c>
      <c r="H17" s="98"/>
      <c r="I17" s="80">
        <v>480</v>
      </c>
      <c r="J17" s="80">
        <f t="shared" si="1"/>
        <v>47727</v>
      </c>
      <c r="K17" s="82">
        <f t="shared" si="2"/>
        <v>47727</v>
      </c>
      <c r="L17" s="99">
        <f>ROUND(K17/6/31/60*(O17+N17*60+M17*6*60),2)</f>
        <v>0</v>
      </c>
      <c r="M17" s="79"/>
      <c r="N17" s="79"/>
      <c r="O17" s="79"/>
      <c r="P17" s="82">
        <f t="shared" si="3"/>
        <v>47727</v>
      </c>
      <c r="Q17" s="80">
        <v>3605.95</v>
      </c>
      <c r="R17" s="80">
        <f t="shared" si="4"/>
        <v>21979.18</v>
      </c>
      <c r="S17" s="80">
        <f t="shared" si="5"/>
        <v>200</v>
      </c>
      <c r="T17" s="80">
        <f t="shared" si="6"/>
        <v>1193.17</v>
      </c>
      <c r="U17" s="80">
        <f t="shared" si="7"/>
        <v>10770.26</v>
      </c>
      <c r="V17" s="82">
        <f t="shared" si="8"/>
        <v>37748.560000000005</v>
      </c>
      <c r="W17" s="100">
        <f t="shared" si="9"/>
        <v>4989</v>
      </c>
      <c r="X17" s="83">
        <f t="shared" si="10"/>
        <v>4989.4399999999951</v>
      </c>
      <c r="Y17" s="84"/>
      <c r="Z17" s="84"/>
      <c r="AA17" s="84">
        <f t="shared" si="11"/>
        <v>9978.44</v>
      </c>
      <c r="AB17" s="228">
        <v>4</v>
      </c>
      <c r="AC17" s="86">
        <f t="shared" si="12"/>
        <v>5727.24</v>
      </c>
      <c r="AD17" s="80">
        <v>0</v>
      </c>
      <c r="AE17" s="101">
        <v>100</v>
      </c>
      <c r="AF17" s="88">
        <f t="shared" si="13"/>
        <v>1193.18</v>
      </c>
      <c r="AG17" s="102">
        <v>200</v>
      </c>
      <c r="AH17" s="103">
        <f t="shared" si="14"/>
        <v>9978.4399999999951</v>
      </c>
      <c r="AI17" s="104">
        <f t="shared" si="15"/>
        <v>4989.2199999999975</v>
      </c>
      <c r="AJ17" s="228">
        <v>4</v>
      </c>
      <c r="AK17" s="231" t="s">
        <v>67</v>
      </c>
      <c r="AL17" s="78" t="s">
        <v>66</v>
      </c>
      <c r="AM17" s="80">
        <f t="shared" si="16"/>
        <v>3605.95</v>
      </c>
      <c r="AN17" s="80">
        <f t="shared" si="17"/>
        <v>4295.43</v>
      </c>
      <c r="AO17" s="80">
        <v>0</v>
      </c>
      <c r="AP17" s="80">
        <v>1000</v>
      </c>
      <c r="AQ17" s="80">
        <v>0</v>
      </c>
      <c r="AR17" s="80">
        <v>0</v>
      </c>
      <c r="AS17" s="80">
        <v>13655.97</v>
      </c>
      <c r="AT17" s="80">
        <v>0</v>
      </c>
      <c r="AU17" s="80">
        <v>0</v>
      </c>
      <c r="AV17" s="80">
        <v>3027.78</v>
      </c>
      <c r="AW17" s="80"/>
      <c r="AX17" s="80">
        <f t="shared" si="18"/>
        <v>21979.18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1193.17</v>
      </c>
      <c r="BE17" s="80">
        <v>0</v>
      </c>
      <c r="BF17" s="80">
        <v>1200</v>
      </c>
      <c r="BG17" s="80">
        <v>100</v>
      </c>
      <c r="BH17" s="80">
        <v>9470.26</v>
      </c>
      <c r="BI17" s="80">
        <v>0</v>
      </c>
      <c r="BJ17" s="80">
        <v>0</v>
      </c>
      <c r="BK17" s="80">
        <f t="shared" si="21"/>
        <v>10770.26</v>
      </c>
      <c r="BL17" s="94">
        <f t="shared" si="22"/>
        <v>37748.560000000005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112" customFormat="1" ht="23.1" customHeight="1" x14ac:dyDescent="0.35">
      <c r="A18" s="228" t="s">
        <v>1</v>
      </c>
      <c r="B18" s="107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111"/>
      <c r="M18" s="79"/>
      <c r="N18" s="79"/>
      <c r="O18" s="7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228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228" t="s">
        <v>1</v>
      </c>
      <c r="AK18" s="230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79" customFormat="1" ht="23.1" customHeight="1" x14ac:dyDescent="0.35">
      <c r="A19" s="228">
        <v>5</v>
      </c>
      <c r="B19" s="107" t="s">
        <v>68</v>
      </c>
      <c r="C19" s="108" t="s">
        <v>85</v>
      </c>
      <c r="D19" s="98">
        <v>39672</v>
      </c>
      <c r="E19" s="98">
        <v>1944</v>
      </c>
      <c r="F19" s="98">
        <f t="shared" si="0"/>
        <v>41616</v>
      </c>
      <c r="G19" s="98">
        <v>1944</v>
      </c>
      <c r="H19" s="98"/>
      <c r="I19" s="80"/>
      <c r="J19" s="80">
        <f t="shared" si="1"/>
        <v>43560</v>
      </c>
      <c r="K19" s="82">
        <f t="shared" si="2"/>
        <v>43560</v>
      </c>
      <c r="L19" s="99">
        <f>ROUND(K19/6/31/60*(O19+N19*60+M19*6*60),2)</f>
        <v>0</v>
      </c>
      <c r="P19" s="82">
        <f t="shared" si="3"/>
        <v>43560</v>
      </c>
      <c r="Q19" s="80">
        <v>2878.45</v>
      </c>
      <c r="R19" s="80">
        <f t="shared" si="4"/>
        <v>3920.3999999999996</v>
      </c>
      <c r="S19" s="80">
        <f t="shared" si="5"/>
        <v>200</v>
      </c>
      <c r="T19" s="80">
        <f t="shared" si="6"/>
        <v>1089</v>
      </c>
      <c r="U19" s="80">
        <f t="shared" si="7"/>
        <v>100</v>
      </c>
      <c r="V19" s="82">
        <f t="shared" si="8"/>
        <v>8187.8499999999995</v>
      </c>
      <c r="W19" s="100">
        <f t="shared" si="9"/>
        <v>17686</v>
      </c>
      <c r="X19" s="83">
        <f t="shared" si="10"/>
        <v>17686.150000000001</v>
      </c>
      <c r="Y19" s="84"/>
      <c r="Z19" s="84"/>
      <c r="AA19" s="84">
        <f t="shared" si="11"/>
        <v>35372.15</v>
      </c>
      <c r="AB19" s="228">
        <v>5</v>
      </c>
      <c r="AC19" s="86">
        <f t="shared" si="12"/>
        <v>5227.2</v>
      </c>
      <c r="AD19" s="80">
        <v>0</v>
      </c>
      <c r="AE19" s="101">
        <v>100</v>
      </c>
      <c r="AF19" s="88">
        <f t="shared" si="13"/>
        <v>1089</v>
      </c>
      <c r="AG19" s="102">
        <v>200</v>
      </c>
      <c r="AH19" s="103">
        <f t="shared" si="14"/>
        <v>35372.15</v>
      </c>
      <c r="AI19" s="104">
        <f t="shared" si="15"/>
        <v>17686.075000000001</v>
      </c>
      <c r="AJ19" s="228">
        <v>5</v>
      </c>
      <c r="AK19" s="230" t="s">
        <v>68</v>
      </c>
      <c r="AL19" s="108" t="s">
        <v>85</v>
      </c>
      <c r="AM19" s="80">
        <f t="shared" si="16"/>
        <v>2878.45</v>
      </c>
      <c r="AN19" s="80">
        <f t="shared" si="17"/>
        <v>3920.3999999999996</v>
      </c>
      <c r="AO19" s="80">
        <v>0</v>
      </c>
      <c r="AP19" s="80">
        <v>0</v>
      </c>
      <c r="AQ19" s="80">
        <v>0</v>
      </c>
      <c r="AR19" s="80">
        <v>0</v>
      </c>
      <c r="AS19" s="80">
        <v>0</v>
      </c>
      <c r="AT19" s="80">
        <v>0</v>
      </c>
      <c r="AU19" s="80">
        <v>0</v>
      </c>
      <c r="AV19" s="80"/>
      <c r="AW19" s="80">
        <v>0</v>
      </c>
      <c r="AX19" s="80">
        <f t="shared" si="18"/>
        <v>3920.3999999999996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1089</v>
      </c>
      <c r="BE19" s="80">
        <v>0</v>
      </c>
      <c r="BF19" s="80"/>
      <c r="BG19" s="80">
        <v>100</v>
      </c>
      <c r="BH19" s="80">
        <v>0</v>
      </c>
      <c r="BI19" s="80">
        <v>0</v>
      </c>
      <c r="BJ19" s="80">
        <v>0</v>
      </c>
      <c r="BK19" s="80">
        <f t="shared" si="21"/>
        <v>100</v>
      </c>
      <c r="BL19" s="94">
        <f t="shared" si="22"/>
        <v>8187.8499999999995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79" customFormat="1" ht="23.1" customHeight="1" x14ac:dyDescent="0.35">
      <c r="A20" s="228" t="s">
        <v>1</v>
      </c>
      <c r="B20" s="96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9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228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228" t="s">
        <v>1</v>
      </c>
      <c r="AK20" s="229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228">
        <v>6</v>
      </c>
      <c r="B21" s="107" t="s">
        <v>69</v>
      </c>
      <c r="C21" s="108" t="s">
        <v>62</v>
      </c>
      <c r="D21" s="98">
        <v>29449</v>
      </c>
      <c r="E21" s="98">
        <v>1540</v>
      </c>
      <c r="F21" s="98">
        <f t="shared" si="0"/>
        <v>30989</v>
      </c>
      <c r="G21" s="98">
        <v>1540</v>
      </c>
      <c r="H21" s="98"/>
      <c r="I21" s="80"/>
      <c r="J21" s="80">
        <f t="shared" si="1"/>
        <v>32529</v>
      </c>
      <c r="K21" s="82">
        <f t="shared" si="2"/>
        <v>32529</v>
      </c>
      <c r="L21" s="113">
        <f>ROUND(K21/6/31/60*(O21+N21*60+M21*6*60),2)</f>
        <v>0</v>
      </c>
      <c r="M21" s="79">
        <v>0</v>
      </c>
      <c r="N21" s="79">
        <v>0</v>
      </c>
      <c r="O21" s="79">
        <v>0</v>
      </c>
      <c r="P21" s="82">
        <f t="shared" si="3"/>
        <v>32529</v>
      </c>
      <c r="Q21" s="80">
        <v>1163.23</v>
      </c>
      <c r="R21" s="80">
        <f t="shared" si="4"/>
        <v>9369.98</v>
      </c>
      <c r="S21" s="80">
        <f t="shared" si="5"/>
        <v>821.02</v>
      </c>
      <c r="T21" s="80">
        <f t="shared" si="6"/>
        <v>813.22</v>
      </c>
      <c r="U21" s="80">
        <f t="shared" si="7"/>
        <v>10999.95</v>
      </c>
      <c r="V21" s="82">
        <f t="shared" si="8"/>
        <v>23167.4</v>
      </c>
      <c r="W21" s="100">
        <f t="shared" si="9"/>
        <v>4681</v>
      </c>
      <c r="X21" s="83">
        <f t="shared" si="10"/>
        <v>4680.5999999999985</v>
      </c>
      <c r="Y21" s="84"/>
      <c r="Z21" s="84"/>
      <c r="AA21" s="84">
        <f t="shared" si="11"/>
        <v>9361.6</v>
      </c>
      <c r="AB21" s="228">
        <v>6</v>
      </c>
      <c r="AC21" s="86">
        <f t="shared" si="12"/>
        <v>3903.48</v>
      </c>
      <c r="AD21" s="80">
        <v>0</v>
      </c>
      <c r="AE21" s="93">
        <v>100</v>
      </c>
      <c r="AF21" s="88">
        <f t="shared" si="13"/>
        <v>813.23</v>
      </c>
      <c r="AG21" s="102">
        <v>200</v>
      </c>
      <c r="AH21" s="103">
        <f t="shared" si="14"/>
        <v>9361.5999999999985</v>
      </c>
      <c r="AI21" s="104">
        <f t="shared" si="15"/>
        <v>4680.7999999999993</v>
      </c>
      <c r="AJ21" s="228">
        <v>6</v>
      </c>
      <c r="AK21" s="230" t="s">
        <v>69</v>
      </c>
      <c r="AL21" s="108" t="s">
        <v>62</v>
      </c>
      <c r="AM21" s="80">
        <f t="shared" si="16"/>
        <v>1163.23</v>
      </c>
      <c r="AN21" s="80">
        <f t="shared" si="17"/>
        <v>2927.6099999999997</v>
      </c>
      <c r="AO21" s="80">
        <v>0</v>
      </c>
      <c r="AP21" s="80">
        <v>0</v>
      </c>
      <c r="AQ21" s="80">
        <v>0</v>
      </c>
      <c r="AR21" s="80">
        <v>0</v>
      </c>
      <c r="AS21" s="80">
        <v>4386.8100000000004</v>
      </c>
      <c r="AT21" s="80">
        <v>0</v>
      </c>
      <c r="AU21" s="80">
        <v>0</v>
      </c>
      <c r="AV21" s="80">
        <v>1400</v>
      </c>
      <c r="AW21" s="80">
        <v>655.56</v>
      </c>
      <c r="AX21" s="80">
        <f t="shared" si="18"/>
        <v>9369.98</v>
      </c>
      <c r="AY21" s="93">
        <v>200</v>
      </c>
      <c r="AZ21" s="80">
        <v>0</v>
      </c>
      <c r="BA21" s="80">
        <v>621.02</v>
      </c>
      <c r="BB21" s="93"/>
      <c r="BC21" s="80">
        <f t="shared" si="19"/>
        <v>821.02</v>
      </c>
      <c r="BD21" s="80">
        <f t="shared" si="20"/>
        <v>813.22</v>
      </c>
      <c r="BE21" s="80">
        <v>0</v>
      </c>
      <c r="BF21" s="80">
        <v>0</v>
      </c>
      <c r="BG21" s="80">
        <v>100</v>
      </c>
      <c r="BH21" s="80">
        <v>10899.95</v>
      </c>
      <c r="BI21" s="80">
        <v>0</v>
      </c>
      <c r="BJ21" s="80">
        <v>0</v>
      </c>
      <c r="BK21" s="80">
        <f t="shared" si="21"/>
        <v>10999.95</v>
      </c>
      <c r="BL21" s="94">
        <f t="shared" si="22"/>
        <v>23167.4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228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228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228" t="s">
        <v>1</v>
      </c>
      <c r="AK22" s="229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185" t="s">
        <v>128</v>
      </c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228">
        <v>7</v>
      </c>
      <c r="B23" s="96" t="s">
        <v>70</v>
      </c>
      <c r="C23" s="108" t="s">
        <v>85</v>
      </c>
      <c r="D23" s="98">
        <v>34187</v>
      </c>
      <c r="E23" s="98">
        <v>1607</v>
      </c>
      <c r="F23" s="98">
        <v>41616</v>
      </c>
      <c r="G23" s="98">
        <v>1944</v>
      </c>
      <c r="H23" s="98"/>
      <c r="I23" s="80"/>
      <c r="J23" s="80">
        <f t="shared" si="1"/>
        <v>43560</v>
      </c>
      <c r="K23" s="82">
        <f t="shared" si="2"/>
        <v>43560</v>
      </c>
      <c r="L23" s="99">
        <f>ROUND(K23/6/31/60*(O23+N23*60+M23*6*60),2)</f>
        <v>0</v>
      </c>
      <c r="P23" s="82">
        <f t="shared" si="3"/>
        <v>43560</v>
      </c>
      <c r="Q23" s="80">
        <v>2878.45</v>
      </c>
      <c r="R23" s="80">
        <f t="shared" si="4"/>
        <v>3920.3999999999996</v>
      </c>
      <c r="S23" s="80">
        <f t="shared" si="5"/>
        <v>200</v>
      </c>
      <c r="T23" s="80">
        <f t="shared" si="6"/>
        <v>1089</v>
      </c>
      <c r="U23" s="80">
        <f t="shared" si="7"/>
        <v>200</v>
      </c>
      <c r="V23" s="82">
        <f t="shared" si="8"/>
        <v>8287.8499999999985</v>
      </c>
      <c r="W23" s="100">
        <f t="shared" si="9"/>
        <v>17636</v>
      </c>
      <c r="X23" s="83">
        <f t="shared" si="10"/>
        <v>17636.150000000001</v>
      </c>
      <c r="Y23" s="84"/>
      <c r="Z23" s="84"/>
      <c r="AA23" s="84">
        <f t="shared" si="11"/>
        <v>35272.15</v>
      </c>
      <c r="AB23" s="228">
        <v>7</v>
      </c>
      <c r="AC23" s="86">
        <f t="shared" si="12"/>
        <v>5227.2</v>
      </c>
      <c r="AD23" s="80">
        <v>0</v>
      </c>
      <c r="AE23" s="93">
        <v>100</v>
      </c>
      <c r="AF23" s="88">
        <f t="shared" si="13"/>
        <v>1089</v>
      </c>
      <c r="AG23" s="102">
        <v>200</v>
      </c>
      <c r="AH23" s="103">
        <f t="shared" si="14"/>
        <v>35272.15</v>
      </c>
      <c r="AI23" s="104">
        <f t="shared" si="15"/>
        <v>17636.075000000001</v>
      </c>
      <c r="AJ23" s="228">
        <v>7</v>
      </c>
      <c r="AK23" s="229" t="s">
        <v>70</v>
      </c>
      <c r="AL23" s="97" t="s">
        <v>71</v>
      </c>
      <c r="AM23" s="80">
        <f t="shared" si="16"/>
        <v>2878.45</v>
      </c>
      <c r="AN23" s="80">
        <f t="shared" si="17"/>
        <v>3920.3999999999996</v>
      </c>
      <c r="AO23" s="80">
        <v>0</v>
      </c>
      <c r="AP23" s="80">
        <v>0</v>
      </c>
      <c r="AQ23" s="80">
        <v>0</v>
      </c>
      <c r="AR23" s="80">
        <v>0</v>
      </c>
      <c r="AS23" s="80">
        <v>0</v>
      </c>
      <c r="AT23" s="80">
        <v>0</v>
      </c>
      <c r="AU23" s="80">
        <v>0</v>
      </c>
      <c r="AV23" s="80"/>
      <c r="AW23" s="80">
        <v>0</v>
      </c>
      <c r="AX23" s="80">
        <f t="shared" si="18"/>
        <v>3920.3999999999996</v>
      </c>
      <c r="AY23" s="93">
        <v>200</v>
      </c>
      <c r="AZ23" s="80">
        <v>0</v>
      </c>
      <c r="BA23" s="80"/>
      <c r="BB23" s="93"/>
      <c r="BC23" s="80">
        <f t="shared" si="19"/>
        <v>200</v>
      </c>
      <c r="BD23" s="80">
        <f t="shared" si="20"/>
        <v>1089</v>
      </c>
      <c r="BE23" s="80">
        <v>0</v>
      </c>
      <c r="BF23" s="80">
        <v>100</v>
      </c>
      <c r="BG23" s="80">
        <v>100</v>
      </c>
      <c r="BH23" s="80">
        <v>0</v>
      </c>
      <c r="BI23" s="80">
        <v>0</v>
      </c>
      <c r="BJ23" s="80">
        <v>0</v>
      </c>
      <c r="BK23" s="80">
        <f t="shared" si="21"/>
        <v>200</v>
      </c>
      <c r="BL23" s="94">
        <f t="shared" si="22"/>
        <v>8287.8499999999985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228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105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228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228" t="s">
        <v>1</v>
      </c>
      <c r="AK24" s="229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 t="s">
        <v>1</v>
      </c>
      <c r="AZ24" s="80"/>
      <c r="BA24" s="80"/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228">
        <v>8</v>
      </c>
      <c r="B25" s="107" t="s">
        <v>72</v>
      </c>
      <c r="C25" s="97" t="s">
        <v>73</v>
      </c>
      <c r="D25" s="98">
        <v>51357</v>
      </c>
      <c r="E25" s="98">
        <v>2516</v>
      </c>
      <c r="F25" s="98">
        <f t="shared" si="0"/>
        <v>53873</v>
      </c>
      <c r="G25" s="98">
        <v>2517</v>
      </c>
      <c r="H25" s="98"/>
      <c r="I25" s="80"/>
      <c r="J25" s="80">
        <f t="shared" si="1"/>
        <v>56390</v>
      </c>
      <c r="K25" s="82">
        <f t="shared" si="2"/>
        <v>56390</v>
      </c>
      <c r="L25" s="99">
        <f>ROUND(K25/6/31/60*(O25+N25*60+M25*6*60),2)</f>
        <v>0</v>
      </c>
      <c r="P25" s="82">
        <f t="shared" si="3"/>
        <v>56390</v>
      </c>
      <c r="Q25" s="80">
        <v>5529.03</v>
      </c>
      <c r="R25" s="80">
        <f t="shared" si="4"/>
        <v>5075.0999999999995</v>
      </c>
      <c r="S25" s="80">
        <f t="shared" si="5"/>
        <v>200</v>
      </c>
      <c r="T25" s="80">
        <f t="shared" si="6"/>
        <v>1409.75</v>
      </c>
      <c r="U25" s="80">
        <f t="shared" si="7"/>
        <v>600</v>
      </c>
      <c r="V25" s="82">
        <f t="shared" si="8"/>
        <v>12813.88</v>
      </c>
      <c r="W25" s="100">
        <f t="shared" si="9"/>
        <v>21788</v>
      </c>
      <c r="X25" s="83">
        <f t="shared" si="10"/>
        <v>21788.120000000003</v>
      </c>
      <c r="Y25" s="84"/>
      <c r="Z25" s="84"/>
      <c r="AA25" s="84">
        <f t="shared" si="11"/>
        <v>43576.12</v>
      </c>
      <c r="AB25" s="228">
        <v>8</v>
      </c>
      <c r="AC25" s="86">
        <f t="shared" si="12"/>
        <v>6766.8</v>
      </c>
      <c r="AD25" s="80">
        <v>0</v>
      </c>
      <c r="AE25" s="93">
        <v>100</v>
      </c>
      <c r="AF25" s="88">
        <f t="shared" si="13"/>
        <v>1409.75</v>
      </c>
      <c r="AG25" s="102">
        <v>200</v>
      </c>
      <c r="AH25" s="103">
        <f t="shared" si="14"/>
        <v>43576.12</v>
      </c>
      <c r="AI25" s="104">
        <f t="shared" si="15"/>
        <v>21788.06</v>
      </c>
      <c r="AJ25" s="228">
        <v>8</v>
      </c>
      <c r="AK25" s="230" t="s">
        <v>72</v>
      </c>
      <c r="AL25" s="97" t="s">
        <v>73</v>
      </c>
      <c r="AM25" s="80">
        <f t="shared" si="16"/>
        <v>5529.03</v>
      </c>
      <c r="AN25" s="80">
        <f t="shared" si="17"/>
        <v>5075.0999999999995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5075.0999999999995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1409.75</v>
      </c>
      <c r="BE25" s="80">
        <v>0</v>
      </c>
      <c r="BF25" s="80">
        <v>500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600</v>
      </c>
      <c r="BL25" s="94">
        <f t="shared" si="22"/>
        <v>12813.88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228" t="s">
        <v>1</v>
      </c>
      <c r="B26" s="107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228" t="s">
        <v>1</v>
      </c>
      <c r="AC26" s="86">
        <f t="shared" si="12"/>
        <v>0</v>
      </c>
      <c r="AD26" s="80"/>
      <c r="AE26" s="87" t="s">
        <v>1</v>
      </c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228" t="s">
        <v>1</v>
      </c>
      <c r="AK26" s="230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/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2.5" customHeight="1" x14ac:dyDescent="0.35">
      <c r="A27" s="228">
        <v>9</v>
      </c>
      <c r="B27" s="96" t="s">
        <v>74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P27" s="82">
        <f t="shared" si="3"/>
        <v>37024</v>
      </c>
      <c r="Q27" s="80">
        <v>1759.94</v>
      </c>
      <c r="R27" s="80">
        <f t="shared" si="4"/>
        <v>9498.09</v>
      </c>
      <c r="S27" s="80">
        <f t="shared" si="5"/>
        <v>500</v>
      </c>
      <c r="T27" s="80">
        <f t="shared" si="6"/>
        <v>925.6</v>
      </c>
      <c r="U27" s="80">
        <f t="shared" si="7"/>
        <v>15809</v>
      </c>
      <c r="V27" s="82">
        <f t="shared" si="8"/>
        <v>28492.63</v>
      </c>
      <c r="W27" s="100">
        <f t="shared" si="9"/>
        <v>4266</v>
      </c>
      <c r="X27" s="83">
        <f t="shared" si="10"/>
        <v>4265.369999999999</v>
      </c>
      <c r="Y27" s="84"/>
      <c r="Z27" s="84"/>
      <c r="AA27" s="84">
        <f t="shared" si="11"/>
        <v>8531.3700000000008</v>
      </c>
      <c r="AB27" s="228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8531.369999999999</v>
      </c>
      <c r="AI27" s="104">
        <f t="shared" si="15"/>
        <v>4265.6849999999995</v>
      </c>
      <c r="AJ27" s="228">
        <v>9</v>
      </c>
      <c r="AK27" s="229" t="s">
        <v>74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>
        <v>0</v>
      </c>
      <c r="AP27" s="80">
        <v>0</v>
      </c>
      <c r="AQ27" s="80">
        <v>0</v>
      </c>
      <c r="AR27" s="80">
        <v>0</v>
      </c>
      <c r="AS27" s="80">
        <v>6165.93</v>
      </c>
      <c r="AT27" s="80">
        <v>0</v>
      </c>
      <c r="AU27" s="80">
        <v>0</v>
      </c>
      <c r="AV27" s="80"/>
      <c r="AW27" s="80">
        <v>0</v>
      </c>
      <c r="AX27" s="80">
        <f t="shared" si="18"/>
        <v>9498.09</v>
      </c>
      <c r="AY27" s="93">
        <v>500</v>
      </c>
      <c r="AZ27" s="80">
        <v>0</v>
      </c>
      <c r="BA27" s="80"/>
      <c r="BB27" s="93"/>
      <c r="BC27" s="80">
        <f t="shared" si="19"/>
        <v>500</v>
      </c>
      <c r="BD27" s="80">
        <f t="shared" si="20"/>
        <v>925.6</v>
      </c>
      <c r="BE27" s="80">
        <v>0</v>
      </c>
      <c r="BF27" s="80">
        <v>15709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15809</v>
      </c>
      <c r="BL27" s="94">
        <f t="shared" si="22"/>
        <v>28492.63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228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228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228" t="s">
        <v>1</v>
      </c>
      <c r="AK28" s="229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80"/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228">
        <v>10</v>
      </c>
      <c r="B29" s="107" t="s">
        <v>76</v>
      </c>
      <c r="C29" s="78" t="s">
        <v>66</v>
      </c>
      <c r="D29" s="98">
        <v>29449</v>
      </c>
      <c r="E29" s="98">
        <v>1540</v>
      </c>
      <c r="F29" s="98">
        <v>38413</v>
      </c>
      <c r="G29" s="98">
        <v>1795</v>
      </c>
      <c r="H29" s="98"/>
      <c r="I29" s="80"/>
      <c r="J29" s="80">
        <f t="shared" si="1"/>
        <v>40208</v>
      </c>
      <c r="K29" s="82">
        <f t="shared" si="2"/>
        <v>40208</v>
      </c>
      <c r="L29" s="99">
        <f>ROUND(K29/6/31/60*(O29+N29*60+M29*6*60),2)</f>
        <v>0</v>
      </c>
      <c r="P29" s="82">
        <f t="shared" si="3"/>
        <v>40208</v>
      </c>
      <c r="Q29" s="80">
        <v>2285.15</v>
      </c>
      <c r="R29" s="80">
        <f t="shared" si="4"/>
        <v>10799.99</v>
      </c>
      <c r="S29" s="80">
        <f t="shared" si="5"/>
        <v>3440.19</v>
      </c>
      <c r="T29" s="80">
        <f t="shared" si="6"/>
        <v>1005.2</v>
      </c>
      <c r="U29" s="80">
        <f t="shared" si="7"/>
        <v>6513.51</v>
      </c>
      <c r="V29" s="82">
        <f t="shared" si="8"/>
        <v>24044.04</v>
      </c>
      <c r="W29" s="100">
        <f t="shared" si="9"/>
        <v>8082</v>
      </c>
      <c r="X29" s="83">
        <f t="shared" si="10"/>
        <v>8081.9599999999991</v>
      </c>
      <c r="Y29" s="84"/>
      <c r="Z29" s="84"/>
      <c r="AA29" s="84">
        <f t="shared" si="11"/>
        <v>16163.96</v>
      </c>
      <c r="AB29" s="228">
        <v>10</v>
      </c>
      <c r="AC29" s="86">
        <f t="shared" si="12"/>
        <v>4824.96</v>
      </c>
      <c r="AD29" s="80">
        <v>0</v>
      </c>
      <c r="AE29" s="93">
        <v>100</v>
      </c>
      <c r="AF29" s="88">
        <f t="shared" si="13"/>
        <v>1005.2</v>
      </c>
      <c r="AG29" s="102">
        <v>200</v>
      </c>
      <c r="AH29" s="103">
        <f t="shared" si="14"/>
        <v>16163.96</v>
      </c>
      <c r="AI29" s="104">
        <f t="shared" si="15"/>
        <v>8081.98</v>
      </c>
      <c r="AJ29" s="228">
        <v>10</v>
      </c>
      <c r="AK29" s="230" t="s">
        <v>76</v>
      </c>
      <c r="AL29" s="108" t="s">
        <v>62</v>
      </c>
      <c r="AM29" s="80">
        <f t="shared" si="16"/>
        <v>2285.15</v>
      </c>
      <c r="AN29" s="80">
        <f t="shared" si="17"/>
        <v>3618.72</v>
      </c>
      <c r="AO29" s="80">
        <v>0</v>
      </c>
      <c r="AP29" s="80">
        <v>0</v>
      </c>
      <c r="AQ29" s="80">
        <v>0</v>
      </c>
      <c r="AR29" s="80">
        <v>0</v>
      </c>
      <c r="AS29" s="80">
        <v>7181.27</v>
      </c>
      <c r="AT29" s="80">
        <v>0</v>
      </c>
      <c r="AU29" s="80">
        <v>0</v>
      </c>
      <c r="AV29" s="80"/>
      <c r="AW29" s="80">
        <v>0</v>
      </c>
      <c r="AX29" s="80">
        <f t="shared" si="18"/>
        <v>10799.99</v>
      </c>
      <c r="AY29" s="93">
        <v>200</v>
      </c>
      <c r="AZ29" s="80">
        <v>3240.19</v>
      </c>
      <c r="BA29" s="80"/>
      <c r="BB29" s="93"/>
      <c r="BC29" s="80">
        <f t="shared" si="19"/>
        <v>3440.19</v>
      </c>
      <c r="BD29" s="80">
        <f t="shared" si="20"/>
        <v>1005.2</v>
      </c>
      <c r="BE29" s="80">
        <v>0</v>
      </c>
      <c r="BF29" s="80">
        <v>100</v>
      </c>
      <c r="BG29" s="80">
        <v>100</v>
      </c>
      <c r="BH29" s="80">
        <v>6313.51</v>
      </c>
      <c r="BI29" s="80">
        <v>0</v>
      </c>
      <c r="BJ29" s="80">
        <v>0</v>
      </c>
      <c r="BK29" s="80">
        <f t="shared" si="21"/>
        <v>6513.51</v>
      </c>
      <c r="BL29" s="94">
        <f t="shared" si="22"/>
        <v>24044.04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228" t="s">
        <v>1</v>
      </c>
      <c r="B30" s="96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99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228" t="s">
        <v>1</v>
      </c>
      <c r="AC30" s="86">
        <f t="shared" si="12"/>
        <v>0</v>
      </c>
      <c r="AD30" s="80"/>
      <c r="AE30" s="87"/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228" t="s">
        <v>1</v>
      </c>
      <c r="AK30" s="229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80"/>
      <c r="BB30" s="93"/>
      <c r="BC30" s="80">
        <f t="shared" si="19"/>
        <v>0</v>
      </c>
      <c r="BD30" s="80">
        <f t="shared" si="20"/>
        <v>0</v>
      </c>
      <c r="BE30" s="80"/>
      <c r="BF30" s="80"/>
      <c r="BG30" s="80"/>
      <c r="BH30" s="80"/>
      <c r="BI30" s="80"/>
      <c r="BJ30" s="80"/>
      <c r="BK30" s="80">
        <f t="shared" si="21"/>
        <v>0</v>
      </c>
      <c r="BL30" s="94">
        <f t="shared" si="22"/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3.1" customHeight="1" x14ac:dyDescent="0.35">
      <c r="A31" s="228">
        <v>11</v>
      </c>
      <c r="B31" s="107" t="s">
        <v>77</v>
      </c>
      <c r="C31" s="108" t="s">
        <v>62</v>
      </c>
      <c r="D31" s="98">
        <v>29449</v>
      </c>
      <c r="E31" s="98">
        <v>1540</v>
      </c>
      <c r="F31" s="98">
        <f t="shared" si="0"/>
        <v>30989</v>
      </c>
      <c r="G31" s="98">
        <v>1540</v>
      </c>
      <c r="H31" s="98"/>
      <c r="I31" s="80"/>
      <c r="J31" s="80">
        <f t="shared" si="1"/>
        <v>32529</v>
      </c>
      <c r="K31" s="82">
        <f t="shared" si="2"/>
        <v>32529</v>
      </c>
      <c r="L31" s="99">
        <f>ROUND(K31/6/31/60*(O31+N31*60+M31*6*60),2)</f>
        <v>0</v>
      </c>
      <c r="P31" s="82">
        <f t="shared" si="3"/>
        <v>32529</v>
      </c>
      <c r="Q31" s="80">
        <v>1163.23</v>
      </c>
      <c r="R31" s="80">
        <f t="shared" si="4"/>
        <v>2927.6099999999997</v>
      </c>
      <c r="S31" s="80">
        <f t="shared" si="5"/>
        <v>200</v>
      </c>
      <c r="T31" s="80">
        <f t="shared" si="6"/>
        <v>813.22</v>
      </c>
      <c r="U31" s="80">
        <f t="shared" si="7"/>
        <v>100</v>
      </c>
      <c r="V31" s="82">
        <f t="shared" si="8"/>
        <v>5204.0600000000004</v>
      </c>
      <c r="W31" s="100">
        <f t="shared" si="9"/>
        <v>13662</v>
      </c>
      <c r="X31" s="83">
        <f t="shared" si="10"/>
        <v>13662.939999999999</v>
      </c>
      <c r="Y31" s="84"/>
      <c r="Z31" s="84"/>
      <c r="AA31" s="84">
        <f t="shared" si="11"/>
        <v>27324.94</v>
      </c>
      <c r="AB31" s="228">
        <v>11</v>
      </c>
      <c r="AC31" s="86">
        <f t="shared" si="12"/>
        <v>3903.48</v>
      </c>
      <c r="AD31" s="80">
        <v>0</v>
      </c>
      <c r="AE31" s="93">
        <v>100</v>
      </c>
      <c r="AF31" s="88">
        <f t="shared" si="13"/>
        <v>813.23</v>
      </c>
      <c r="AG31" s="102">
        <v>200</v>
      </c>
      <c r="AH31" s="103">
        <f t="shared" si="14"/>
        <v>27324.94</v>
      </c>
      <c r="AI31" s="104">
        <f t="shared" si="15"/>
        <v>13662.47</v>
      </c>
      <c r="AJ31" s="228">
        <v>11</v>
      </c>
      <c r="AK31" s="230" t="s">
        <v>77</v>
      </c>
      <c r="AL31" s="108" t="s">
        <v>62</v>
      </c>
      <c r="AM31" s="80">
        <f t="shared" si="16"/>
        <v>1163.23</v>
      </c>
      <c r="AN31" s="80">
        <f t="shared" si="17"/>
        <v>2927.6099999999997</v>
      </c>
      <c r="AO31" s="80">
        <v>0</v>
      </c>
      <c r="AP31" s="80">
        <v>0</v>
      </c>
      <c r="AQ31" s="80">
        <v>0</v>
      </c>
      <c r="AR31" s="80">
        <v>0</v>
      </c>
      <c r="AS31" s="80">
        <v>0</v>
      </c>
      <c r="AT31" s="80">
        <v>0</v>
      </c>
      <c r="AU31" s="80">
        <v>0</v>
      </c>
      <c r="AV31" s="80"/>
      <c r="AW31" s="80">
        <v>0</v>
      </c>
      <c r="AX31" s="80">
        <f t="shared" si="18"/>
        <v>2927.6099999999997</v>
      </c>
      <c r="AY31" s="93">
        <v>200</v>
      </c>
      <c r="AZ31" s="80">
        <v>0</v>
      </c>
      <c r="BA31" s="80"/>
      <c r="BB31" s="93"/>
      <c r="BC31" s="80">
        <f t="shared" si="19"/>
        <v>200</v>
      </c>
      <c r="BD31" s="80">
        <f t="shared" si="20"/>
        <v>813.22</v>
      </c>
      <c r="BE31" s="80">
        <v>0</v>
      </c>
      <c r="BF31" s="80">
        <v>0</v>
      </c>
      <c r="BG31" s="80">
        <v>100</v>
      </c>
      <c r="BH31" s="80"/>
      <c r="BI31" s="80">
        <v>0</v>
      </c>
      <c r="BJ31" s="80">
        <v>0</v>
      </c>
      <c r="BK31" s="80">
        <f t="shared" si="21"/>
        <v>100</v>
      </c>
      <c r="BL31" s="94">
        <f t="shared" si="22"/>
        <v>5204.0600000000004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228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99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228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228" t="s">
        <v>1</v>
      </c>
      <c r="AK32" s="229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/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228">
        <v>12</v>
      </c>
      <c r="B33" s="96" t="s">
        <v>78</v>
      </c>
      <c r="C33" s="78" t="s">
        <v>64</v>
      </c>
      <c r="D33" s="98">
        <v>81207</v>
      </c>
      <c r="E33" s="98">
        <v>3711</v>
      </c>
      <c r="F33" s="98">
        <f t="shared" si="0"/>
        <v>84918</v>
      </c>
      <c r="G33" s="98">
        <v>3656</v>
      </c>
      <c r="H33" s="98"/>
      <c r="I33" s="80"/>
      <c r="J33" s="80">
        <f t="shared" si="1"/>
        <v>88574</v>
      </c>
      <c r="K33" s="82">
        <f t="shared" si="2"/>
        <v>88574</v>
      </c>
      <c r="L33" s="99">
        <f>ROUND(K33/6/31/60*(O33+N33*60+M33*6*60),2)</f>
        <v>0</v>
      </c>
      <c r="P33" s="82">
        <f t="shared" si="3"/>
        <v>88574</v>
      </c>
      <c r="Q33" s="80">
        <v>13237.58</v>
      </c>
      <c r="R33" s="80">
        <f t="shared" si="4"/>
        <v>7971.66</v>
      </c>
      <c r="S33" s="80">
        <f t="shared" si="5"/>
        <v>200</v>
      </c>
      <c r="T33" s="80">
        <f t="shared" si="6"/>
        <v>2214.35</v>
      </c>
      <c r="U33" s="80">
        <f t="shared" si="7"/>
        <v>1100</v>
      </c>
      <c r="V33" s="82">
        <f t="shared" si="8"/>
        <v>24723.589999999997</v>
      </c>
      <c r="W33" s="100">
        <f t="shared" si="9"/>
        <v>31925</v>
      </c>
      <c r="X33" s="83">
        <f t="shared" si="10"/>
        <v>31925.410000000003</v>
      </c>
      <c r="Y33" s="84"/>
      <c r="Z33" s="84"/>
      <c r="AA33" s="84">
        <f t="shared" si="11"/>
        <v>63850.41</v>
      </c>
      <c r="AB33" s="228">
        <v>12</v>
      </c>
      <c r="AC33" s="86">
        <f t="shared" si="12"/>
        <v>10628.88</v>
      </c>
      <c r="AD33" s="80">
        <v>0</v>
      </c>
      <c r="AE33" s="93">
        <v>100</v>
      </c>
      <c r="AF33" s="88">
        <f t="shared" si="13"/>
        <v>2214.35</v>
      </c>
      <c r="AG33" s="102">
        <v>200</v>
      </c>
      <c r="AH33" s="103">
        <f t="shared" si="14"/>
        <v>63850.41</v>
      </c>
      <c r="AI33" s="104">
        <f t="shared" si="15"/>
        <v>31925.205000000002</v>
      </c>
      <c r="AJ33" s="228">
        <v>12</v>
      </c>
      <c r="AK33" s="229" t="s">
        <v>78</v>
      </c>
      <c r="AL33" s="78" t="s">
        <v>64</v>
      </c>
      <c r="AM33" s="80">
        <f t="shared" si="16"/>
        <v>13237.58</v>
      </c>
      <c r="AN33" s="80">
        <f t="shared" si="17"/>
        <v>7971.66</v>
      </c>
      <c r="AO33" s="80">
        <v>0</v>
      </c>
      <c r="AP33" s="80"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7971.66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2214.35</v>
      </c>
      <c r="BE33" s="80">
        <v>0</v>
      </c>
      <c r="BF33" s="80">
        <v>1000</v>
      </c>
      <c r="BG33" s="80">
        <v>100</v>
      </c>
      <c r="BH33" s="80">
        <v>0</v>
      </c>
      <c r="BI33" s="80">
        <v>0</v>
      </c>
      <c r="BJ33" s="80">
        <v>0</v>
      </c>
      <c r="BK33" s="80">
        <f t="shared" si="21"/>
        <v>1100</v>
      </c>
      <c r="BL33" s="94">
        <f t="shared" si="22"/>
        <v>24723.589999999997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228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105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228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228" t="s">
        <v>1</v>
      </c>
      <c r="AK34" s="229"/>
      <c r="AL34" s="78"/>
      <c r="AM34" s="80">
        <f t="shared" si="16"/>
        <v>0</v>
      </c>
      <c r="AN34" s="80">
        <f t="shared" si="17"/>
        <v>0</v>
      </c>
      <c r="AO34" s="88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228">
        <v>13</v>
      </c>
      <c r="B35" s="96" t="s">
        <v>79</v>
      </c>
      <c r="C35" s="78" t="s">
        <v>81</v>
      </c>
      <c r="D35" s="98">
        <v>46725</v>
      </c>
      <c r="E35" s="98">
        <v>2290</v>
      </c>
      <c r="F35" s="98">
        <f t="shared" si="0"/>
        <v>49015</v>
      </c>
      <c r="G35" s="98">
        <v>2289</v>
      </c>
      <c r="H35" s="98"/>
      <c r="I35" s="80"/>
      <c r="J35" s="80">
        <f t="shared" si="1"/>
        <v>51304</v>
      </c>
      <c r="K35" s="82">
        <f t="shared" si="2"/>
        <v>51304</v>
      </c>
      <c r="L35" s="99">
        <f>ROUND(K35/6/31/60*(O35+N35*60+M35*6*60),2)</f>
        <v>0</v>
      </c>
      <c r="P35" s="82">
        <f t="shared" si="3"/>
        <v>51304</v>
      </c>
      <c r="Q35" s="80">
        <v>4459.28</v>
      </c>
      <c r="R35" s="80">
        <f t="shared" si="4"/>
        <v>24578.059999999998</v>
      </c>
      <c r="S35" s="80">
        <f t="shared" si="5"/>
        <v>2685.7</v>
      </c>
      <c r="T35" s="80">
        <f t="shared" si="6"/>
        <v>1282.5999999999999</v>
      </c>
      <c r="U35" s="80">
        <f t="shared" si="7"/>
        <v>13298.36</v>
      </c>
      <c r="V35" s="82">
        <f t="shared" si="8"/>
        <v>46304</v>
      </c>
      <c r="W35" s="100">
        <f t="shared" si="9"/>
        <v>2500</v>
      </c>
      <c r="X35" s="83">
        <f t="shared" si="10"/>
        <v>2500</v>
      </c>
      <c r="Y35" s="84"/>
      <c r="Z35" s="84"/>
      <c r="AA35" s="84">
        <f t="shared" si="11"/>
        <v>5000</v>
      </c>
      <c r="AB35" s="228">
        <v>13</v>
      </c>
      <c r="AC35" s="86">
        <f t="shared" si="12"/>
        <v>6156.48</v>
      </c>
      <c r="AD35" s="80">
        <v>0</v>
      </c>
      <c r="AE35" s="93">
        <v>100</v>
      </c>
      <c r="AF35" s="88">
        <f t="shared" si="13"/>
        <v>1282.5999999999999</v>
      </c>
      <c r="AG35" s="102">
        <v>200</v>
      </c>
      <c r="AH35" s="103">
        <f t="shared" si="14"/>
        <v>5000</v>
      </c>
      <c r="AI35" s="104">
        <f t="shared" si="15"/>
        <v>2500</v>
      </c>
      <c r="AJ35" s="228">
        <v>13</v>
      </c>
      <c r="AK35" s="229" t="s">
        <v>79</v>
      </c>
      <c r="AL35" s="78" t="s">
        <v>81</v>
      </c>
      <c r="AM35" s="80">
        <f t="shared" si="16"/>
        <v>4459.28</v>
      </c>
      <c r="AN35" s="80">
        <f t="shared" si="17"/>
        <v>4617.3599999999997</v>
      </c>
      <c r="AO35" s="80">
        <v>0</v>
      </c>
      <c r="AP35" s="80">
        <v>0</v>
      </c>
      <c r="AQ35" s="80">
        <v>0</v>
      </c>
      <c r="AR35" s="80">
        <v>9634.44</v>
      </c>
      <c r="AS35" s="80">
        <v>7992.93</v>
      </c>
      <c r="AT35" s="80">
        <v>0</v>
      </c>
      <c r="AU35" s="80">
        <v>0</v>
      </c>
      <c r="AV35" s="80">
        <v>2333.33</v>
      </c>
      <c r="AW35" s="80">
        <v>0</v>
      </c>
      <c r="AX35" s="80">
        <f t="shared" si="18"/>
        <v>24578.059999999998</v>
      </c>
      <c r="AY35" s="93">
        <v>200</v>
      </c>
      <c r="AZ35" s="80">
        <v>2485.6999999999998</v>
      </c>
      <c r="BA35" s="80"/>
      <c r="BB35" s="93"/>
      <c r="BC35" s="80">
        <f t="shared" si="19"/>
        <v>2685.7</v>
      </c>
      <c r="BD35" s="80">
        <f t="shared" si="20"/>
        <v>1282.5999999999999</v>
      </c>
      <c r="BE35" s="80">
        <v>0</v>
      </c>
      <c r="BF35" s="80">
        <v>3728.1</v>
      </c>
      <c r="BG35" s="80">
        <v>100</v>
      </c>
      <c r="BH35" s="80">
        <v>9470.26</v>
      </c>
      <c r="BI35" s="80"/>
      <c r="BJ35" s="80">
        <v>0</v>
      </c>
      <c r="BK35" s="80">
        <f t="shared" si="21"/>
        <v>13298.36</v>
      </c>
      <c r="BL35" s="94">
        <f t="shared" si="22"/>
        <v>46304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228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105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228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228" t="s">
        <v>1</v>
      </c>
      <c r="AK36" s="229"/>
      <c r="AL36" s="78"/>
      <c r="AM36" s="80">
        <f t="shared" si="16"/>
        <v>0</v>
      </c>
      <c r="AN36" s="80">
        <f t="shared" si="17"/>
        <v>0</v>
      </c>
      <c r="AO36" s="88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116"/>
      <c r="BA36" s="116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228">
        <v>14</v>
      </c>
      <c r="B37" s="96" t="s">
        <v>119</v>
      </c>
      <c r="C37" s="78" t="s">
        <v>62</v>
      </c>
      <c r="D37" s="98">
        <v>29165</v>
      </c>
      <c r="E37" s="98">
        <v>1540</v>
      </c>
      <c r="F37" s="98">
        <f t="shared" si="0"/>
        <v>30705</v>
      </c>
      <c r="G37" s="98">
        <v>1540</v>
      </c>
      <c r="H37" s="98"/>
      <c r="I37" s="80"/>
      <c r="J37" s="80">
        <f t="shared" si="1"/>
        <v>32245</v>
      </c>
      <c r="K37" s="82">
        <f t="shared" si="2"/>
        <v>32245</v>
      </c>
      <c r="L37" s="105"/>
      <c r="P37" s="82">
        <f t="shared" si="3"/>
        <v>32245</v>
      </c>
      <c r="Q37" s="80">
        <v>1125.52</v>
      </c>
      <c r="R37" s="80">
        <f t="shared" si="4"/>
        <v>2902.0499999999997</v>
      </c>
      <c r="S37" s="80">
        <f t="shared" si="5"/>
        <v>200</v>
      </c>
      <c r="T37" s="80">
        <f t="shared" si="6"/>
        <v>806.12</v>
      </c>
      <c r="U37" s="80">
        <f t="shared" si="7"/>
        <v>250.55</v>
      </c>
      <c r="V37" s="82">
        <f t="shared" si="8"/>
        <v>5284.24</v>
      </c>
      <c r="W37" s="100">
        <f t="shared" si="9"/>
        <v>13480</v>
      </c>
      <c r="X37" s="83">
        <f t="shared" si="10"/>
        <v>13480.760000000002</v>
      </c>
      <c r="Y37" s="84"/>
      <c r="Z37" s="84"/>
      <c r="AA37" s="84">
        <f t="shared" si="11"/>
        <v>26960.76</v>
      </c>
      <c r="AB37" s="228">
        <v>14</v>
      </c>
      <c r="AC37" s="86">
        <f t="shared" si="12"/>
        <v>3869.3999999999996</v>
      </c>
      <c r="AD37" s="80"/>
      <c r="AE37" s="87">
        <v>100</v>
      </c>
      <c r="AF37" s="88">
        <f t="shared" si="13"/>
        <v>806.13</v>
      </c>
      <c r="AG37" s="89">
        <v>200</v>
      </c>
      <c r="AH37" s="103">
        <f t="shared" si="14"/>
        <v>26960.760000000002</v>
      </c>
      <c r="AI37" s="104">
        <f t="shared" si="15"/>
        <v>13480.380000000001</v>
      </c>
      <c r="AJ37" s="228">
        <v>14</v>
      </c>
      <c r="AK37" s="229" t="s">
        <v>119</v>
      </c>
      <c r="AL37" s="78" t="s">
        <v>62</v>
      </c>
      <c r="AM37" s="80">
        <f t="shared" si="16"/>
        <v>1125.52</v>
      </c>
      <c r="AN37" s="80">
        <f t="shared" si="17"/>
        <v>2902.0499999999997</v>
      </c>
      <c r="AO37" s="88"/>
      <c r="AP37" s="80"/>
      <c r="AQ37" s="80"/>
      <c r="AR37" s="80"/>
      <c r="AS37" s="80"/>
      <c r="AT37" s="106"/>
      <c r="AU37" s="80"/>
      <c r="AV37" s="80"/>
      <c r="AW37" s="80"/>
      <c r="AX37" s="80">
        <f t="shared" si="18"/>
        <v>2902.0499999999997</v>
      </c>
      <c r="AY37" s="93">
        <v>200</v>
      </c>
      <c r="AZ37" s="116"/>
      <c r="BA37" s="116"/>
      <c r="BB37" s="93"/>
      <c r="BC37" s="80">
        <f t="shared" si="19"/>
        <v>200</v>
      </c>
      <c r="BD37" s="80">
        <f t="shared" si="20"/>
        <v>806.12</v>
      </c>
      <c r="BE37" s="80"/>
      <c r="BF37" s="80"/>
      <c r="BG37" s="80">
        <v>250.55</v>
      </c>
      <c r="BH37" s="80"/>
      <c r="BI37" s="80"/>
      <c r="BJ37" s="80"/>
      <c r="BK37" s="80">
        <f t="shared" si="21"/>
        <v>250.55</v>
      </c>
      <c r="BL37" s="94">
        <f t="shared" si="22"/>
        <v>5284.24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228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105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228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228" t="s">
        <v>1</v>
      </c>
      <c r="AK38" s="229"/>
      <c r="AL38" s="78"/>
      <c r="AM38" s="80">
        <f t="shared" si="16"/>
        <v>0</v>
      </c>
      <c r="AN38" s="80">
        <f t="shared" si="17"/>
        <v>0</v>
      </c>
      <c r="AO38" s="88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116"/>
      <c r="BA38" s="116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228">
        <v>15</v>
      </c>
      <c r="B39" s="96" t="s">
        <v>80</v>
      </c>
      <c r="C39" s="78" t="s">
        <v>81</v>
      </c>
      <c r="D39" s="98">
        <v>46725</v>
      </c>
      <c r="E39" s="98">
        <v>2290</v>
      </c>
      <c r="F39" s="98">
        <f t="shared" si="0"/>
        <v>49015</v>
      </c>
      <c r="G39" s="98">
        <v>2289</v>
      </c>
      <c r="H39" s="98"/>
      <c r="I39" s="80"/>
      <c r="J39" s="80">
        <f t="shared" si="1"/>
        <v>51304</v>
      </c>
      <c r="K39" s="82">
        <f t="shared" si="2"/>
        <v>51304</v>
      </c>
      <c r="L39" s="99">
        <f>ROUND(K39/6/31/60*(O39+N39*60+M39*6*60),2)</f>
        <v>0</v>
      </c>
      <c r="P39" s="82">
        <f t="shared" si="3"/>
        <v>51304</v>
      </c>
      <c r="Q39" s="80">
        <v>4459.28</v>
      </c>
      <c r="R39" s="80">
        <f t="shared" si="4"/>
        <v>14583.22</v>
      </c>
      <c r="S39" s="80">
        <f t="shared" si="5"/>
        <v>200</v>
      </c>
      <c r="T39" s="80">
        <f t="shared" si="6"/>
        <v>1282.5999999999999</v>
      </c>
      <c r="U39" s="80">
        <f t="shared" si="7"/>
        <v>100</v>
      </c>
      <c r="V39" s="82">
        <f t="shared" si="8"/>
        <v>20625.099999999999</v>
      </c>
      <c r="W39" s="100">
        <f t="shared" si="9"/>
        <v>15339</v>
      </c>
      <c r="X39" s="83">
        <f t="shared" si="10"/>
        <v>15339.900000000001</v>
      </c>
      <c r="Y39" s="84"/>
      <c r="Z39" s="84"/>
      <c r="AA39" s="84">
        <f t="shared" si="11"/>
        <v>30678.9</v>
      </c>
      <c r="AB39" s="228">
        <v>15</v>
      </c>
      <c r="AC39" s="86">
        <f t="shared" si="12"/>
        <v>6156.48</v>
      </c>
      <c r="AD39" s="80">
        <v>0</v>
      </c>
      <c r="AE39" s="93">
        <v>100</v>
      </c>
      <c r="AF39" s="88">
        <f t="shared" si="13"/>
        <v>1282.5999999999999</v>
      </c>
      <c r="AG39" s="102">
        <v>200</v>
      </c>
      <c r="AH39" s="103">
        <f t="shared" si="14"/>
        <v>30678.9</v>
      </c>
      <c r="AI39" s="104">
        <f t="shared" si="15"/>
        <v>15339.45</v>
      </c>
      <c r="AJ39" s="228">
        <v>15</v>
      </c>
      <c r="AK39" s="229" t="s">
        <v>80</v>
      </c>
      <c r="AL39" s="78" t="s">
        <v>81</v>
      </c>
      <c r="AM39" s="80">
        <f t="shared" si="16"/>
        <v>4459.28</v>
      </c>
      <c r="AN39" s="80">
        <f t="shared" si="17"/>
        <v>4617.3599999999997</v>
      </c>
      <c r="AO39" s="80">
        <v>0</v>
      </c>
      <c r="AP39" s="80">
        <v>500</v>
      </c>
      <c r="AQ39" s="80">
        <v>0</v>
      </c>
      <c r="AR39" s="80">
        <v>0</v>
      </c>
      <c r="AS39" s="80">
        <v>8810.2999999999993</v>
      </c>
      <c r="AT39" s="80">
        <v>0</v>
      </c>
      <c r="AU39" s="80">
        <v>0</v>
      </c>
      <c r="AV39" s="80"/>
      <c r="AW39" s="80">
        <v>655.56</v>
      </c>
      <c r="AX39" s="80">
        <f t="shared" si="18"/>
        <v>14583.22</v>
      </c>
      <c r="AY39" s="93">
        <v>200</v>
      </c>
      <c r="AZ39" s="80">
        <v>0</v>
      </c>
      <c r="BA39" s="80"/>
      <c r="BB39" s="93"/>
      <c r="BC39" s="80">
        <f t="shared" si="19"/>
        <v>200</v>
      </c>
      <c r="BD39" s="80">
        <f t="shared" si="20"/>
        <v>1282.5999999999999</v>
      </c>
      <c r="BE39" s="80">
        <v>0</v>
      </c>
      <c r="BF39" s="80">
        <v>0</v>
      </c>
      <c r="BG39" s="80">
        <v>100</v>
      </c>
      <c r="BH39" s="80">
        <v>0</v>
      </c>
      <c r="BI39" s="80">
        <v>0</v>
      </c>
      <c r="BJ39" s="80">
        <v>0</v>
      </c>
      <c r="BK39" s="80">
        <f t="shared" si="21"/>
        <v>100</v>
      </c>
      <c r="BL39" s="94">
        <f t="shared" si="22"/>
        <v>20625.099999999999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228" t="s">
        <v>1</v>
      </c>
      <c r="B40" s="107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228" t="s">
        <v>1</v>
      </c>
      <c r="AC40" s="86">
        <f t="shared" si="12"/>
        <v>0</v>
      </c>
      <c r="AD40" s="87"/>
      <c r="AE40" s="88"/>
      <c r="AF40" s="88">
        <f t="shared" si="13"/>
        <v>0</v>
      </c>
      <c r="AG40" s="94"/>
      <c r="AH40" s="103">
        <f t="shared" si="14"/>
        <v>0</v>
      </c>
      <c r="AI40" s="104">
        <f t="shared" si="15"/>
        <v>0</v>
      </c>
      <c r="AJ40" s="228" t="s">
        <v>1</v>
      </c>
      <c r="AK40" s="230"/>
      <c r="AL40" s="78"/>
      <c r="AM40" s="80">
        <f t="shared" si="16"/>
        <v>0</v>
      </c>
      <c r="AN40" s="80">
        <f t="shared" si="17"/>
        <v>0</v>
      </c>
      <c r="AO40" s="80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80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121" customFormat="1" ht="23.1" customHeight="1" x14ac:dyDescent="0.35">
      <c r="A41" s="228">
        <v>16</v>
      </c>
      <c r="B41" s="114" t="s">
        <v>82</v>
      </c>
      <c r="C41" s="117" t="s">
        <v>62</v>
      </c>
      <c r="D41" s="118">
        <v>29449</v>
      </c>
      <c r="E41" s="118">
        <v>1540</v>
      </c>
      <c r="F41" s="98">
        <f t="shared" si="0"/>
        <v>30989</v>
      </c>
      <c r="G41" s="118">
        <v>1540</v>
      </c>
      <c r="H41" s="118"/>
      <c r="I41" s="119">
        <v>288</v>
      </c>
      <c r="J41" s="80">
        <f t="shared" si="1"/>
        <v>32817</v>
      </c>
      <c r="K41" s="82">
        <f t="shared" si="2"/>
        <v>32817</v>
      </c>
      <c r="L41" s="120">
        <f>ROUND(K41/6/31/60*(O41+N41*60+M41*6*60),2)</f>
        <v>0</v>
      </c>
      <c r="M41" s="121">
        <v>0</v>
      </c>
      <c r="N41" s="121">
        <v>0</v>
      </c>
      <c r="O41" s="121">
        <v>0</v>
      </c>
      <c r="P41" s="82">
        <f t="shared" si="3"/>
        <v>32817</v>
      </c>
      <c r="Q41" s="119">
        <v>1163.23</v>
      </c>
      <c r="R41" s="80">
        <f t="shared" si="4"/>
        <v>2953.5299999999997</v>
      </c>
      <c r="S41" s="80">
        <f t="shared" si="5"/>
        <v>200</v>
      </c>
      <c r="T41" s="80">
        <f t="shared" si="6"/>
        <v>820.42</v>
      </c>
      <c r="U41" s="80">
        <f t="shared" si="7"/>
        <v>100</v>
      </c>
      <c r="V41" s="82">
        <f t="shared" si="8"/>
        <v>5237.18</v>
      </c>
      <c r="W41" s="100">
        <f t="shared" si="9"/>
        <v>13790</v>
      </c>
      <c r="X41" s="83">
        <f t="shared" si="10"/>
        <v>13789.82</v>
      </c>
      <c r="Y41" s="122"/>
      <c r="Z41" s="122"/>
      <c r="AA41" s="84">
        <f t="shared" si="11"/>
        <v>27579.82</v>
      </c>
      <c r="AB41" s="228">
        <v>16</v>
      </c>
      <c r="AC41" s="86">
        <f t="shared" si="12"/>
        <v>3938.04</v>
      </c>
      <c r="AD41" s="119">
        <v>0</v>
      </c>
      <c r="AE41" s="123">
        <v>100</v>
      </c>
      <c r="AF41" s="88">
        <f t="shared" si="13"/>
        <v>820.43</v>
      </c>
      <c r="AG41" s="124">
        <v>200</v>
      </c>
      <c r="AH41" s="103">
        <f t="shared" si="14"/>
        <v>27579.82</v>
      </c>
      <c r="AI41" s="104">
        <f t="shared" si="15"/>
        <v>13789.91</v>
      </c>
      <c r="AJ41" s="228">
        <v>16</v>
      </c>
      <c r="AK41" s="232" t="s">
        <v>82</v>
      </c>
      <c r="AL41" s="117" t="s">
        <v>62</v>
      </c>
      <c r="AM41" s="80">
        <f t="shared" si="16"/>
        <v>1163.23</v>
      </c>
      <c r="AN41" s="80">
        <f t="shared" si="17"/>
        <v>2953.5299999999997</v>
      </c>
      <c r="AO41" s="119">
        <v>0</v>
      </c>
      <c r="AP41" s="119">
        <v>0</v>
      </c>
      <c r="AQ41" s="119">
        <v>0</v>
      </c>
      <c r="AR41" s="119">
        <v>0</v>
      </c>
      <c r="AS41" s="119">
        <v>0</v>
      </c>
      <c r="AT41" s="119">
        <v>0</v>
      </c>
      <c r="AU41" s="119">
        <v>0</v>
      </c>
      <c r="AV41" s="119"/>
      <c r="AW41" s="119">
        <v>0</v>
      </c>
      <c r="AX41" s="80">
        <f t="shared" si="18"/>
        <v>2953.5299999999997</v>
      </c>
      <c r="AY41" s="123">
        <v>200</v>
      </c>
      <c r="AZ41" s="119">
        <v>0</v>
      </c>
      <c r="BA41" s="119"/>
      <c r="BB41" s="123"/>
      <c r="BC41" s="80">
        <f t="shared" si="19"/>
        <v>200</v>
      </c>
      <c r="BD41" s="80">
        <f t="shared" si="20"/>
        <v>820.42</v>
      </c>
      <c r="BE41" s="80">
        <v>0</v>
      </c>
      <c r="BF41" s="119">
        <v>0</v>
      </c>
      <c r="BG41" s="80">
        <v>100</v>
      </c>
      <c r="BH41" s="119">
        <v>0</v>
      </c>
      <c r="BI41" s="119">
        <v>0</v>
      </c>
      <c r="BJ41" s="119">
        <v>0</v>
      </c>
      <c r="BK41" s="80">
        <f t="shared" si="21"/>
        <v>100</v>
      </c>
      <c r="BL41" s="94">
        <f t="shared" si="22"/>
        <v>5237.18</v>
      </c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  <c r="DV41" s="125"/>
      <c r="DW41" s="125"/>
      <c r="DX41" s="125"/>
      <c r="DY41" s="125"/>
      <c r="DZ41" s="125"/>
      <c r="EA41" s="125"/>
      <c r="EB41" s="125"/>
      <c r="EC41" s="125"/>
      <c r="ED41" s="125"/>
      <c r="EE41" s="125"/>
      <c r="EF41" s="125"/>
      <c r="EG41" s="125"/>
      <c r="EH41" s="125"/>
      <c r="EI41" s="125"/>
      <c r="EJ41" s="125"/>
      <c r="EK41" s="125"/>
      <c r="EL41" s="125"/>
      <c r="EM41" s="125"/>
      <c r="EN41" s="125"/>
      <c r="EO41" s="125"/>
      <c r="EP41" s="125"/>
      <c r="EQ41" s="125"/>
      <c r="ER41" s="125"/>
      <c r="ES41" s="125"/>
      <c r="ET41" s="125"/>
      <c r="EU41" s="125"/>
      <c r="EV41" s="125"/>
      <c r="EW41" s="125"/>
      <c r="EX41" s="125"/>
      <c r="EY41" s="125"/>
      <c r="EZ41" s="125"/>
      <c r="FA41" s="125"/>
      <c r="FB41" s="125"/>
      <c r="FC41" s="125"/>
      <c r="FD41" s="125"/>
      <c r="FE41" s="125"/>
      <c r="FF41" s="125"/>
      <c r="FG41" s="125"/>
      <c r="FH41" s="125"/>
      <c r="FI41" s="125"/>
      <c r="FJ41" s="125"/>
      <c r="FK41" s="125"/>
      <c r="FL41" s="125"/>
      <c r="FM41" s="125"/>
      <c r="FN41" s="125"/>
      <c r="FO41" s="125"/>
      <c r="FP41" s="125"/>
      <c r="FQ41" s="125"/>
      <c r="FR41" s="125"/>
      <c r="FS41" s="125"/>
      <c r="FT41" s="125"/>
      <c r="FU41" s="125"/>
      <c r="FV41" s="125"/>
      <c r="FW41" s="125"/>
      <c r="FX41" s="125"/>
      <c r="FY41" s="125"/>
      <c r="FZ41" s="125"/>
      <c r="GA41" s="125"/>
      <c r="GB41" s="125"/>
      <c r="GC41" s="125"/>
      <c r="GD41" s="125"/>
      <c r="GE41" s="125"/>
      <c r="GF41" s="125"/>
      <c r="GG41" s="125"/>
      <c r="GH41" s="125"/>
      <c r="GI41" s="125"/>
      <c r="GJ41" s="125"/>
      <c r="GK41" s="125"/>
      <c r="GL41" s="125"/>
      <c r="GM41" s="125"/>
      <c r="GN41" s="125"/>
      <c r="GO41" s="125"/>
      <c r="GP41" s="125"/>
      <c r="GQ41" s="125"/>
      <c r="GR41" s="125"/>
      <c r="GS41" s="125"/>
      <c r="GT41" s="125"/>
      <c r="GU41" s="125"/>
      <c r="GV41" s="125"/>
      <c r="GW41" s="125"/>
      <c r="GX41" s="125"/>
      <c r="GY41" s="125"/>
      <c r="GZ41" s="125"/>
      <c r="HA41" s="125"/>
      <c r="HB41" s="125"/>
      <c r="HC41" s="125"/>
      <c r="HD41" s="125"/>
      <c r="HE41" s="125"/>
      <c r="HF41" s="125"/>
      <c r="HG41" s="125"/>
      <c r="HH41" s="125"/>
      <c r="HI41" s="125"/>
      <c r="HJ41" s="125"/>
      <c r="HK41" s="125"/>
      <c r="HL41" s="125"/>
      <c r="HM41" s="125"/>
      <c r="HN41" s="125"/>
      <c r="HO41" s="125"/>
      <c r="HP41" s="125"/>
      <c r="HQ41" s="125"/>
      <c r="HR41" s="125"/>
      <c r="HS41" s="125"/>
      <c r="HT41" s="125"/>
      <c r="HU41" s="125"/>
      <c r="HV41" s="125"/>
      <c r="HW41" s="125"/>
      <c r="HX41" s="125"/>
      <c r="HY41" s="125"/>
      <c r="HZ41" s="125"/>
      <c r="IA41" s="125"/>
      <c r="IB41" s="125"/>
      <c r="IC41" s="125"/>
      <c r="ID41" s="125"/>
      <c r="IE41" s="125"/>
      <c r="IF41" s="125"/>
      <c r="IG41" s="125"/>
      <c r="IH41" s="125"/>
      <c r="II41" s="125"/>
      <c r="IJ41" s="125"/>
      <c r="IK41" s="125"/>
      <c r="IL41" s="125"/>
      <c r="IM41" s="125"/>
      <c r="IN41" s="125"/>
      <c r="IO41" s="125"/>
      <c r="IP41" s="125"/>
      <c r="IQ41" s="125"/>
      <c r="IR41" s="125"/>
      <c r="IS41" s="125"/>
      <c r="IT41" s="125"/>
      <c r="IU41" s="125"/>
      <c r="IV41" s="125"/>
      <c r="IW41" s="125"/>
      <c r="IX41" s="125"/>
      <c r="IY41" s="125"/>
      <c r="IZ41" s="125"/>
      <c r="JA41" s="125"/>
      <c r="JB41" s="125"/>
    </row>
    <row r="42" spans="1:262" s="79" customFormat="1" ht="23.1" customHeight="1" x14ac:dyDescent="0.35">
      <c r="A42" s="228" t="s">
        <v>1</v>
      </c>
      <c r="B42" s="107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228" t="s">
        <v>1</v>
      </c>
      <c r="AC42" s="86">
        <f t="shared" si="12"/>
        <v>0</v>
      </c>
      <c r="AD42" s="87"/>
      <c r="AE42" s="88"/>
      <c r="AF42" s="88">
        <f t="shared" si="13"/>
        <v>0</v>
      </c>
      <c r="AG42" s="94"/>
      <c r="AH42" s="103">
        <f t="shared" si="14"/>
        <v>0</v>
      </c>
      <c r="AI42" s="104">
        <f t="shared" si="15"/>
        <v>0</v>
      </c>
      <c r="AJ42" s="228" t="s">
        <v>1</v>
      </c>
      <c r="AK42" s="230"/>
      <c r="AL42" s="78"/>
      <c r="AM42" s="80">
        <f t="shared" si="16"/>
        <v>0</v>
      </c>
      <c r="AN42" s="80">
        <f t="shared" si="17"/>
        <v>0</v>
      </c>
      <c r="AO42" s="80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80"/>
      <c r="BA42" s="80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228">
        <v>17</v>
      </c>
      <c r="B43" s="96" t="s">
        <v>83</v>
      </c>
      <c r="C43" s="78" t="s">
        <v>108</v>
      </c>
      <c r="D43" s="98">
        <v>63997</v>
      </c>
      <c r="E43" s="98">
        <v>3008</v>
      </c>
      <c r="F43" s="98">
        <f t="shared" si="0"/>
        <v>67005</v>
      </c>
      <c r="G43" s="98">
        <v>3008</v>
      </c>
      <c r="H43" s="98"/>
      <c r="I43" s="80"/>
      <c r="J43" s="80">
        <f t="shared" si="1"/>
        <v>70013</v>
      </c>
      <c r="K43" s="82">
        <f t="shared" si="2"/>
        <v>70013</v>
      </c>
      <c r="L43" s="99">
        <f>ROUND(K43/6/31/60*(O43+N43*60+M43*6*60),2)</f>
        <v>0</v>
      </c>
      <c r="P43" s="82">
        <f t="shared" si="3"/>
        <v>70013</v>
      </c>
      <c r="Q43" s="80">
        <v>8394.4</v>
      </c>
      <c r="R43" s="80">
        <f t="shared" si="4"/>
        <v>14007.36</v>
      </c>
      <c r="S43" s="80">
        <f t="shared" si="5"/>
        <v>200</v>
      </c>
      <c r="T43" s="80">
        <f t="shared" si="6"/>
        <v>1750.32</v>
      </c>
      <c r="U43" s="80">
        <f t="shared" si="7"/>
        <v>3888.1</v>
      </c>
      <c r="V43" s="82">
        <f t="shared" si="8"/>
        <v>28240.18</v>
      </c>
      <c r="W43" s="100">
        <f t="shared" si="9"/>
        <v>20886</v>
      </c>
      <c r="X43" s="83">
        <f t="shared" si="10"/>
        <v>20886.82</v>
      </c>
      <c r="Y43" s="84"/>
      <c r="Z43" s="84"/>
      <c r="AA43" s="84">
        <f t="shared" si="11"/>
        <v>41772.82</v>
      </c>
      <c r="AB43" s="228">
        <v>17</v>
      </c>
      <c r="AC43" s="86">
        <f t="shared" si="12"/>
        <v>8401.56</v>
      </c>
      <c r="AD43" s="80">
        <v>0</v>
      </c>
      <c r="AE43" s="93">
        <v>100</v>
      </c>
      <c r="AF43" s="88">
        <f t="shared" si="13"/>
        <v>1750.33</v>
      </c>
      <c r="AG43" s="102">
        <v>200</v>
      </c>
      <c r="AH43" s="103">
        <f t="shared" si="14"/>
        <v>41772.82</v>
      </c>
      <c r="AI43" s="104">
        <f t="shared" si="15"/>
        <v>20886.41</v>
      </c>
      <c r="AJ43" s="228">
        <v>17</v>
      </c>
      <c r="AK43" s="229" t="s">
        <v>83</v>
      </c>
      <c r="AL43" s="78" t="s">
        <v>108</v>
      </c>
      <c r="AM43" s="80">
        <f t="shared" si="16"/>
        <v>8394.4</v>
      </c>
      <c r="AN43" s="80">
        <f t="shared" si="17"/>
        <v>6301.17</v>
      </c>
      <c r="AO43" s="80">
        <v>0</v>
      </c>
      <c r="AP43" s="80">
        <v>0</v>
      </c>
      <c r="AQ43" s="80">
        <v>0</v>
      </c>
      <c r="AR43" s="80">
        <v>0</v>
      </c>
      <c r="AS43" s="80">
        <v>7706.19</v>
      </c>
      <c r="AT43" s="80">
        <v>0</v>
      </c>
      <c r="AU43" s="80">
        <v>0</v>
      </c>
      <c r="AV43" s="80"/>
      <c r="AW43" s="80">
        <v>0</v>
      </c>
      <c r="AX43" s="80">
        <f t="shared" si="18"/>
        <v>14007.36</v>
      </c>
      <c r="AY43" s="93">
        <v>200</v>
      </c>
      <c r="AZ43" s="80">
        <v>0</v>
      </c>
      <c r="BA43" s="80"/>
      <c r="BB43" s="93"/>
      <c r="BC43" s="80">
        <f t="shared" si="19"/>
        <v>200</v>
      </c>
      <c r="BD43" s="80">
        <f t="shared" si="20"/>
        <v>1750.32</v>
      </c>
      <c r="BE43" s="80">
        <v>0</v>
      </c>
      <c r="BF43" s="80">
        <v>0</v>
      </c>
      <c r="BG43" s="80">
        <v>100</v>
      </c>
      <c r="BH43" s="80">
        <v>3788.1</v>
      </c>
      <c r="BI43" s="80">
        <v>0</v>
      </c>
      <c r="BJ43" s="80">
        <v>0</v>
      </c>
      <c r="BK43" s="80">
        <f t="shared" si="21"/>
        <v>3888.1</v>
      </c>
      <c r="BL43" s="94">
        <f t="shared" si="22"/>
        <v>28240.18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228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228" t="s">
        <v>1</v>
      </c>
      <c r="AC44" s="86">
        <f t="shared" si="12"/>
        <v>0</v>
      </c>
      <c r="AD44" s="80"/>
      <c r="AE44" s="87">
        <v>0</v>
      </c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228" t="s">
        <v>1</v>
      </c>
      <c r="AK44" s="229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80"/>
      <c r="BA44" s="80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228">
        <v>18</v>
      </c>
      <c r="B45" s="107" t="s">
        <v>84</v>
      </c>
      <c r="C45" s="78" t="s">
        <v>85</v>
      </c>
      <c r="D45" s="98">
        <v>39672</v>
      </c>
      <c r="E45" s="98">
        <v>1944</v>
      </c>
      <c r="F45" s="98">
        <f t="shared" si="0"/>
        <v>41616</v>
      </c>
      <c r="G45" s="98">
        <v>1944</v>
      </c>
      <c r="H45" s="98"/>
      <c r="I45" s="80"/>
      <c r="J45" s="80">
        <f t="shared" si="1"/>
        <v>43560</v>
      </c>
      <c r="K45" s="82">
        <f t="shared" si="2"/>
        <v>43560</v>
      </c>
      <c r="L45" s="99">
        <f>ROUND(K45/6/31/60*(O45+N45*60+M45*6*60),2)</f>
        <v>0</v>
      </c>
      <c r="P45" s="82">
        <f t="shared" si="3"/>
        <v>43560</v>
      </c>
      <c r="Q45" s="80">
        <v>2878.45</v>
      </c>
      <c r="R45" s="80">
        <f t="shared" si="4"/>
        <v>5945.7</v>
      </c>
      <c r="S45" s="80">
        <f t="shared" si="5"/>
        <v>200</v>
      </c>
      <c r="T45" s="80">
        <f t="shared" si="6"/>
        <v>1089</v>
      </c>
      <c r="U45" s="80">
        <f t="shared" si="7"/>
        <v>100</v>
      </c>
      <c r="V45" s="82">
        <f t="shared" si="8"/>
        <v>10213.15</v>
      </c>
      <c r="W45" s="100">
        <f t="shared" si="9"/>
        <v>16673</v>
      </c>
      <c r="X45" s="83">
        <f t="shared" si="10"/>
        <v>16673.849999999999</v>
      </c>
      <c r="Y45" s="84"/>
      <c r="Z45" s="84"/>
      <c r="AA45" s="84">
        <f t="shared" si="11"/>
        <v>33346.85</v>
      </c>
      <c r="AB45" s="228">
        <v>18</v>
      </c>
      <c r="AC45" s="86">
        <f t="shared" si="12"/>
        <v>5227.2</v>
      </c>
      <c r="AD45" s="80">
        <v>0</v>
      </c>
      <c r="AE45" s="93">
        <v>100</v>
      </c>
      <c r="AF45" s="88">
        <f t="shared" si="13"/>
        <v>1089</v>
      </c>
      <c r="AG45" s="102">
        <v>200</v>
      </c>
      <c r="AH45" s="103">
        <f t="shared" si="14"/>
        <v>33346.85</v>
      </c>
      <c r="AI45" s="104">
        <f t="shared" si="15"/>
        <v>16673.424999999999</v>
      </c>
      <c r="AJ45" s="228">
        <v>18</v>
      </c>
      <c r="AK45" s="230" t="s">
        <v>84</v>
      </c>
      <c r="AL45" s="78" t="s">
        <v>85</v>
      </c>
      <c r="AM45" s="80">
        <f t="shared" si="16"/>
        <v>2878.45</v>
      </c>
      <c r="AN45" s="80">
        <f t="shared" si="17"/>
        <v>3920.3999999999996</v>
      </c>
      <c r="AO45" s="80">
        <v>0</v>
      </c>
      <c r="AP45" s="80">
        <v>0</v>
      </c>
      <c r="AQ45" s="80">
        <v>0</v>
      </c>
      <c r="AR45" s="80">
        <v>0</v>
      </c>
      <c r="AS45" s="80">
        <v>2025.3</v>
      </c>
      <c r="AT45" s="80">
        <v>0</v>
      </c>
      <c r="AU45" s="80">
        <v>0</v>
      </c>
      <c r="AV45" s="80"/>
      <c r="AW45" s="80">
        <v>0</v>
      </c>
      <c r="AX45" s="80">
        <f t="shared" si="18"/>
        <v>5945.7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1089</v>
      </c>
      <c r="BE45" s="80">
        <v>0</v>
      </c>
      <c r="BF45" s="80">
        <v>0</v>
      </c>
      <c r="BG45" s="80">
        <v>100</v>
      </c>
      <c r="BH45" s="80">
        <v>0</v>
      </c>
      <c r="BI45" s="80">
        <v>0</v>
      </c>
      <c r="BJ45" s="80">
        <v>0</v>
      </c>
      <c r="BK45" s="80">
        <f t="shared" si="21"/>
        <v>100</v>
      </c>
      <c r="BL45" s="94">
        <f t="shared" si="22"/>
        <v>10213.15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228" t="s">
        <v>1</v>
      </c>
      <c r="B46" s="96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99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228" t="s">
        <v>1</v>
      </c>
      <c r="AC46" s="86">
        <f t="shared" si="12"/>
        <v>0</v>
      </c>
      <c r="AD46" s="80"/>
      <c r="AE46" s="87"/>
      <c r="AF46" s="88">
        <f t="shared" si="13"/>
        <v>0</v>
      </c>
      <c r="AG46" s="89"/>
      <c r="AH46" s="103">
        <f t="shared" si="14"/>
        <v>0</v>
      </c>
      <c r="AI46" s="104">
        <f t="shared" si="15"/>
        <v>0</v>
      </c>
      <c r="AJ46" s="228" t="s">
        <v>1</v>
      </c>
      <c r="AK46" s="229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79" customFormat="1" ht="23.1" customHeight="1" x14ac:dyDescent="0.35">
      <c r="A47" s="228">
        <v>19</v>
      </c>
      <c r="B47" s="96" t="s">
        <v>86</v>
      </c>
      <c r="C47" s="78" t="s">
        <v>64</v>
      </c>
      <c r="D47" s="98">
        <v>80003</v>
      </c>
      <c r="E47" s="98">
        <v>3656</v>
      </c>
      <c r="F47" s="98">
        <f t="shared" si="0"/>
        <v>83659</v>
      </c>
      <c r="G47" s="98">
        <v>3656</v>
      </c>
      <c r="H47" s="98"/>
      <c r="I47" s="80"/>
      <c r="J47" s="80">
        <f t="shared" si="1"/>
        <v>87315</v>
      </c>
      <c r="K47" s="82">
        <f t="shared" si="2"/>
        <v>87315</v>
      </c>
      <c r="L47" s="99">
        <f>ROUND(K47/6/31/60*(O47+N47*60+M47*6*60),2)</f>
        <v>0</v>
      </c>
      <c r="P47" s="82">
        <f t="shared" si="3"/>
        <v>87315</v>
      </c>
      <c r="Q47" s="80">
        <v>12906.57</v>
      </c>
      <c r="R47" s="80">
        <f t="shared" si="4"/>
        <v>7858.3499999999995</v>
      </c>
      <c r="S47" s="80">
        <f t="shared" si="5"/>
        <v>200</v>
      </c>
      <c r="T47" s="80">
        <f t="shared" si="6"/>
        <v>2182.87</v>
      </c>
      <c r="U47" s="80">
        <f t="shared" si="7"/>
        <v>200</v>
      </c>
      <c r="V47" s="82">
        <f t="shared" si="8"/>
        <v>23347.789999999997</v>
      </c>
      <c r="W47" s="100">
        <f t="shared" si="9"/>
        <v>31984</v>
      </c>
      <c r="X47" s="83">
        <f t="shared" si="10"/>
        <v>31983.210000000006</v>
      </c>
      <c r="Y47" s="84"/>
      <c r="Z47" s="84"/>
      <c r="AA47" s="84">
        <f t="shared" si="11"/>
        <v>63967.21</v>
      </c>
      <c r="AB47" s="228">
        <v>19</v>
      </c>
      <c r="AC47" s="86">
        <f t="shared" si="12"/>
        <v>10477.799999999999</v>
      </c>
      <c r="AD47" s="80">
        <v>0</v>
      </c>
      <c r="AE47" s="93">
        <v>100</v>
      </c>
      <c r="AF47" s="88">
        <f t="shared" si="13"/>
        <v>2182.88</v>
      </c>
      <c r="AG47" s="102">
        <v>200</v>
      </c>
      <c r="AH47" s="103">
        <f t="shared" si="14"/>
        <v>63967.210000000006</v>
      </c>
      <c r="AI47" s="104">
        <f t="shared" si="15"/>
        <v>31983.605000000003</v>
      </c>
      <c r="AJ47" s="228">
        <v>19</v>
      </c>
      <c r="AK47" s="229" t="s">
        <v>86</v>
      </c>
      <c r="AL47" s="78" t="s">
        <v>64</v>
      </c>
      <c r="AM47" s="80">
        <f t="shared" si="16"/>
        <v>12906.57</v>
      </c>
      <c r="AN47" s="80">
        <f t="shared" si="17"/>
        <v>7858.3499999999995</v>
      </c>
      <c r="AO47" s="80">
        <v>0</v>
      </c>
      <c r="AP47" s="80">
        <v>0</v>
      </c>
      <c r="AQ47" s="80">
        <v>0</v>
      </c>
      <c r="AR47" s="80">
        <v>0</v>
      </c>
      <c r="AS47" s="80">
        <v>0</v>
      </c>
      <c r="AT47" s="80">
        <v>0</v>
      </c>
      <c r="AU47" s="80">
        <v>0</v>
      </c>
      <c r="AV47" s="80"/>
      <c r="AW47" s="80">
        <v>0</v>
      </c>
      <c r="AX47" s="80">
        <f t="shared" si="18"/>
        <v>7858.3499999999995</v>
      </c>
      <c r="AY47" s="93">
        <v>200</v>
      </c>
      <c r="AZ47" s="80">
        <v>0</v>
      </c>
      <c r="BA47" s="80"/>
      <c r="BB47" s="93"/>
      <c r="BC47" s="80">
        <f t="shared" si="19"/>
        <v>200</v>
      </c>
      <c r="BD47" s="80">
        <f t="shared" si="20"/>
        <v>2182.87</v>
      </c>
      <c r="BE47" s="80">
        <v>0</v>
      </c>
      <c r="BF47" s="80">
        <v>100</v>
      </c>
      <c r="BG47" s="80">
        <v>100</v>
      </c>
      <c r="BH47" s="80">
        <v>0</v>
      </c>
      <c r="BI47" s="80">
        <v>0</v>
      </c>
      <c r="BJ47" s="80">
        <v>0</v>
      </c>
      <c r="BK47" s="80">
        <f t="shared" si="21"/>
        <v>200</v>
      </c>
      <c r="BL47" s="94">
        <f t="shared" si="22"/>
        <v>23347.789999999997</v>
      </c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  <c r="CV47" s="95"/>
      <c r="CW47" s="95"/>
      <c r="CX47" s="95"/>
      <c r="CY47" s="95"/>
      <c r="CZ47" s="95"/>
      <c r="DA47" s="95"/>
      <c r="DB47" s="95"/>
      <c r="DC47" s="95"/>
      <c r="DD47" s="95"/>
      <c r="DE47" s="95"/>
      <c r="DF47" s="95"/>
      <c r="DG47" s="95"/>
      <c r="DH47" s="95"/>
      <c r="DI47" s="95"/>
      <c r="DJ47" s="95"/>
      <c r="DK47" s="95"/>
      <c r="DL47" s="95"/>
      <c r="DM47" s="95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5"/>
      <c r="FO47" s="95"/>
      <c r="FP47" s="95"/>
      <c r="FQ47" s="95"/>
      <c r="FR47" s="95"/>
      <c r="FS47" s="95"/>
      <c r="FT47" s="95"/>
      <c r="FU47" s="95"/>
      <c r="FV47" s="95"/>
      <c r="FW47" s="95"/>
      <c r="FX47" s="95"/>
      <c r="FY47" s="95"/>
      <c r="FZ47" s="95"/>
      <c r="GA47" s="95"/>
      <c r="GB47" s="95"/>
      <c r="GC47" s="95"/>
      <c r="GD47" s="95"/>
      <c r="GE47" s="95"/>
      <c r="GF47" s="95"/>
      <c r="GG47" s="95"/>
      <c r="GH47" s="95"/>
      <c r="GI47" s="95"/>
      <c r="GJ47" s="95"/>
      <c r="GK47" s="95"/>
      <c r="GL47" s="95"/>
      <c r="GM47" s="95"/>
      <c r="GN47" s="95"/>
      <c r="GO47" s="95"/>
      <c r="GP47" s="95"/>
      <c r="GQ47" s="95"/>
      <c r="GR47" s="95"/>
      <c r="GS47" s="95"/>
      <c r="GT47" s="95"/>
      <c r="GU47" s="95"/>
      <c r="GV47" s="95"/>
      <c r="GW47" s="95"/>
      <c r="GX47" s="95"/>
      <c r="GY47" s="95"/>
      <c r="GZ47" s="95"/>
      <c r="HA47" s="95"/>
      <c r="HB47" s="95"/>
      <c r="HC47" s="95"/>
      <c r="HD47" s="95"/>
      <c r="HE47" s="95"/>
      <c r="HF47" s="95"/>
      <c r="HG47" s="95"/>
      <c r="HH47" s="95"/>
      <c r="HI47" s="95"/>
      <c r="HJ47" s="95"/>
      <c r="HK47" s="95"/>
      <c r="HL47" s="95"/>
      <c r="HM47" s="95"/>
      <c r="HN47" s="95"/>
      <c r="HO47" s="95"/>
      <c r="HP47" s="95"/>
      <c r="HQ47" s="95"/>
      <c r="HR47" s="95"/>
      <c r="HS47" s="95"/>
      <c r="HT47" s="95"/>
      <c r="HU47" s="95"/>
      <c r="HV47" s="95"/>
      <c r="HW47" s="95"/>
      <c r="HX47" s="95"/>
      <c r="HY47" s="95"/>
      <c r="HZ47" s="95"/>
      <c r="IA47" s="95"/>
      <c r="IB47" s="95"/>
      <c r="IC47" s="95"/>
      <c r="ID47" s="95"/>
      <c r="IE47" s="95"/>
      <c r="IF47" s="95"/>
      <c r="IG47" s="95"/>
      <c r="IH47" s="95"/>
      <c r="II47" s="95"/>
      <c r="IJ47" s="95"/>
      <c r="IK47" s="95"/>
      <c r="IL47" s="95"/>
      <c r="IM47" s="95"/>
      <c r="IN47" s="95"/>
      <c r="IO47" s="95"/>
      <c r="IP47" s="95"/>
      <c r="IQ47" s="95"/>
      <c r="IR47" s="95"/>
      <c r="IS47" s="95"/>
      <c r="IT47" s="95"/>
      <c r="IU47" s="95"/>
      <c r="IV47" s="95"/>
      <c r="IW47" s="95"/>
      <c r="IX47" s="95"/>
      <c r="IY47" s="95"/>
      <c r="IZ47" s="95"/>
      <c r="JA47" s="95"/>
      <c r="JB47" s="95"/>
    </row>
    <row r="48" spans="1:262" s="79" customFormat="1" ht="23.1" customHeight="1" x14ac:dyDescent="0.35">
      <c r="A48" s="228" t="s">
        <v>1</v>
      </c>
      <c r="B48" s="96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228" t="s">
        <v>1</v>
      </c>
      <c r="AC48" s="86">
        <f t="shared" si="12"/>
        <v>0</v>
      </c>
      <c r="AD48" s="80"/>
      <c r="AE48" s="87"/>
      <c r="AF48" s="88">
        <f t="shared" si="13"/>
        <v>0</v>
      </c>
      <c r="AG48" s="89"/>
      <c r="AH48" s="103">
        <f t="shared" si="14"/>
        <v>0</v>
      </c>
      <c r="AI48" s="104">
        <f t="shared" si="15"/>
        <v>0</v>
      </c>
      <c r="AJ48" s="228" t="s">
        <v>1</v>
      </c>
      <c r="AK48" s="229"/>
      <c r="AL48" s="78"/>
      <c r="AM48" s="80">
        <f t="shared" si="16"/>
        <v>0</v>
      </c>
      <c r="AN48" s="80">
        <f t="shared" si="17"/>
        <v>0</v>
      </c>
      <c r="AO48" s="88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228">
        <v>20</v>
      </c>
      <c r="B49" s="107" t="s">
        <v>87</v>
      </c>
      <c r="C49" s="108" t="s">
        <v>88</v>
      </c>
      <c r="D49" s="98">
        <v>51357</v>
      </c>
      <c r="E49" s="98">
        <v>2516</v>
      </c>
      <c r="F49" s="98">
        <f t="shared" si="0"/>
        <v>53873</v>
      </c>
      <c r="G49" s="98">
        <v>2517</v>
      </c>
      <c r="H49" s="98"/>
      <c r="I49" s="80"/>
      <c r="J49" s="80">
        <f t="shared" si="1"/>
        <v>56390</v>
      </c>
      <c r="K49" s="82">
        <f t="shared" si="2"/>
        <v>56390</v>
      </c>
      <c r="L49" s="99">
        <f>ROUND(K49/6/31/60*(O49+N49*60+M49*6*60),2)</f>
        <v>0</v>
      </c>
      <c r="P49" s="82">
        <f t="shared" si="3"/>
        <v>56390</v>
      </c>
      <c r="Q49" s="80">
        <v>5529.03</v>
      </c>
      <c r="R49" s="80">
        <f t="shared" si="4"/>
        <v>10107.079999999998</v>
      </c>
      <c r="S49" s="80">
        <f t="shared" si="5"/>
        <v>300</v>
      </c>
      <c r="T49" s="80">
        <f t="shared" si="6"/>
        <v>1409.75</v>
      </c>
      <c r="U49" s="80">
        <f t="shared" si="7"/>
        <v>18399.2</v>
      </c>
      <c r="V49" s="82">
        <f t="shared" si="8"/>
        <v>35745.06</v>
      </c>
      <c r="W49" s="100">
        <f t="shared" si="9"/>
        <v>10322</v>
      </c>
      <c r="X49" s="83">
        <f t="shared" si="10"/>
        <v>10322.940000000002</v>
      </c>
      <c r="Y49" s="84"/>
      <c r="Z49" s="84"/>
      <c r="AA49" s="84">
        <f t="shared" si="11"/>
        <v>20644.939999999999</v>
      </c>
      <c r="AB49" s="228">
        <v>20</v>
      </c>
      <c r="AC49" s="86">
        <f t="shared" si="12"/>
        <v>6766.8</v>
      </c>
      <c r="AD49" s="80">
        <v>0</v>
      </c>
      <c r="AE49" s="93">
        <v>100</v>
      </c>
      <c r="AF49" s="88">
        <f t="shared" si="13"/>
        <v>1409.75</v>
      </c>
      <c r="AG49" s="102">
        <v>200</v>
      </c>
      <c r="AH49" s="103">
        <f t="shared" si="14"/>
        <v>20644.940000000002</v>
      </c>
      <c r="AI49" s="104">
        <f t="shared" si="15"/>
        <v>10322.470000000001</v>
      </c>
      <c r="AJ49" s="228">
        <v>20</v>
      </c>
      <c r="AK49" s="230" t="s">
        <v>87</v>
      </c>
      <c r="AL49" s="108" t="s">
        <v>88</v>
      </c>
      <c r="AM49" s="80">
        <f t="shared" si="16"/>
        <v>5529.03</v>
      </c>
      <c r="AN49" s="80">
        <f t="shared" si="17"/>
        <v>5075.0999999999995</v>
      </c>
      <c r="AO49" s="80">
        <v>5031.9799999999996</v>
      </c>
      <c r="AP49" s="80">
        <v>0</v>
      </c>
      <c r="AQ49" s="80">
        <v>0</v>
      </c>
      <c r="AR49" s="80">
        <v>0</v>
      </c>
      <c r="AS49" s="80">
        <v>0</v>
      </c>
      <c r="AT49" s="80">
        <v>0</v>
      </c>
      <c r="AU49" s="80">
        <v>0</v>
      </c>
      <c r="AV49" s="80"/>
      <c r="AW49" s="80">
        <v>0</v>
      </c>
      <c r="AX49" s="80">
        <f t="shared" si="18"/>
        <v>10107.079999999998</v>
      </c>
      <c r="AY49" s="93">
        <v>300</v>
      </c>
      <c r="AZ49" s="80">
        <v>0</v>
      </c>
      <c r="BA49" s="80"/>
      <c r="BB49" s="93"/>
      <c r="BC49" s="80">
        <f t="shared" si="19"/>
        <v>300</v>
      </c>
      <c r="BD49" s="80">
        <f t="shared" si="20"/>
        <v>1409.75</v>
      </c>
      <c r="BE49" s="80">
        <v>0</v>
      </c>
      <c r="BF49" s="80">
        <v>4662.5</v>
      </c>
      <c r="BG49" s="80">
        <v>100</v>
      </c>
      <c r="BH49" s="80">
        <v>13636.7</v>
      </c>
      <c r="BI49" s="80">
        <v>0</v>
      </c>
      <c r="BJ49" s="80">
        <v>0</v>
      </c>
      <c r="BK49" s="80">
        <f t="shared" si="21"/>
        <v>18399.2</v>
      </c>
      <c r="BL49" s="94">
        <f t="shared" si="22"/>
        <v>35745.06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228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99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228" t="s">
        <v>1</v>
      </c>
      <c r="AC50" s="86">
        <f t="shared" si="12"/>
        <v>0</v>
      </c>
      <c r="AD50" s="80"/>
      <c r="AE50" s="87"/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228" t="s">
        <v>1</v>
      </c>
      <c r="AK50" s="229"/>
      <c r="AL50" s="78"/>
      <c r="AM50" s="80">
        <f t="shared" si="16"/>
        <v>0</v>
      </c>
      <c r="AN50" s="80">
        <f t="shared" si="17"/>
        <v>0</v>
      </c>
      <c r="AO50" s="80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 t="s">
        <v>89</v>
      </c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228">
        <v>21</v>
      </c>
      <c r="B51" s="96" t="s">
        <v>90</v>
      </c>
      <c r="C51" s="78" t="s">
        <v>62</v>
      </c>
      <c r="D51" s="98">
        <v>29165</v>
      </c>
      <c r="E51" s="98">
        <v>1540</v>
      </c>
      <c r="F51" s="98">
        <f t="shared" si="0"/>
        <v>30705</v>
      </c>
      <c r="G51" s="98">
        <v>1540</v>
      </c>
      <c r="H51" s="98"/>
      <c r="I51" s="80"/>
      <c r="J51" s="80">
        <f t="shared" si="1"/>
        <v>32245</v>
      </c>
      <c r="K51" s="82">
        <f t="shared" si="2"/>
        <v>32245</v>
      </c>
      <c r="L51" s="99">
        <f>ROUND(K51/6/31/60*(O51+N51*60+M51*6*60),2)</f>
        <v>0</v>
      </c>
      <c r="P51" s="82">
        <f t="shared" si="3"/>
        <v>32245</v>
      </c>
      <c r="Q51" s="80">
        <v>1125.52</v>
      </c>
      <c r="R51" s="80">
        <f t="shared" si="4"/>
        <v>2902.0499999999997</v>
      </c>
      <c r="S51" s="80">
        <f t="shared" si="5"/>
        <v>200</v>
      </c>
      <c r="T51" s="80">
        <f t="shared" si="6"/>
        <v>806.12</v>
      </c>
      <c r="U51" s="80">
        <f t="shared" si="7"/>
        <v>100</v>
      </c>
      <c r="V51" s="82">
        <f t="shared" si="8"/>
        <v>5133.6899999999996</v>
      </c>
      <c r="W51" s="100">
        <f t="shared" si="9"/>
        <v>13556</v>
      </c>
      <c r="X51" s="83">
        <f t="shared" si="10"/>
        <v>13555.310000000001</v>
      </c>
      <c r="Y51" s="84"/>
      <c r="Z51" s="84"/>
      <c r="AA51" s="84">
        <f t="shared" si="11"/>
        <v>27111.31</v>
      </c>
      <c r="AB51" s="228">
        <v>21</v>
      </c>
      <c r="AC51" s="86">
        <f t="shared" si="12"/>
        <v>3869.3999999999996</v>
      </c>
      <c r="AD51" s="80">
        <v>0</v>
      </c>
      <c r="AE51" s="93">
        <v>100</v>
      </c>
      <c r="AF51" s="88">
        <f t="shared" si="13"/>
        <v>806.13</v>
      </c>
      <c r="AG51" s="102">
        <v>200</v>
      </c>
      <c r="AH51" s="103">
        <f t="shared" si="14"/>
        <v>27111.31</v>
      </c>
      <c r="AI51" s="104">
        <f t="shared" si="15"/>
        <v>13555.655000000001</v>
      </c>
      <c r="AJ51" s="228">
        <v>21</v>
      </c>
      <c r="AK51" s="229" t="s">
        <v>90</v>
      </c>
      <c r="AL51" s="78" t="s">
        <v>62</v>
      </c>
      <c r="AM51" s="80">
        <f t="shared" si="16"/>
        <v>1125.52</v>
      </c>
      <c r="AN51" s="80">
        <f t="shared" si="17"/>
        <v>2902.0499999999997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/>
      <c r="AW51" s="80">
        <v>0</v>
      </c>
      <c r="AX51" s="80">
        <f t="shared" si="18"/>
        <v>2902.0499999999997</v>
      </c>
      <c r="AY51" s="93">
        <v>200</v>
      </c>
      <c r="AZ51" s="80">
        <v>0</v>
      </c>
      <c r="BA51" s="80"/>
      <c r="BB51" s="93"/>
      <c r="BC51" s="80">
        <f t="shared" si="19"/>
        <v>200</v>
      </c>
      <c r="BD51" s="80">
        <f t="shared" si="20"/>
        <v>806.12</v>
      </c>
      <c r="BE51" s="80">
        <v>0</v>
      </c>
      <c r="BF51" s="80">
        <v>0</v>
      </c>
      <c r="BG51" s="80">
        <v>100</v>
      </c>
      <c r="BH51" s="80">
        <v>0</v>
      </c>
      <c r="BI51" s="80">
        <v>0</v>
      </c>
      <c r="BJ51" s="80">
        <v>0</v>
      </c>
      <c r="BK51" s="80">
        <f t="shared" si="21"/>
        <v>100</v>
      </c>
      <c r="BL51" s="94">
        <f t="shared" si="22"/>
        <v>5133.6899999999996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228" t="s">
        <v>1</v>
      </c>
      <c r="B52" s="107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105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228" t="s">
        <v>1</v>
      </c>
      <c r="AC52" s="86">
        <f t="shared" si="12"/>
        <v>0</v>
      </c>
      <c r="AD52" s="87"/>
      <c r="AE52" s="88"/>
      <c r="AF52" s="88">
        <f t="shared" si="13"/>
        <v>0</v>
      </c>
      <c r="AG52" s="94"/>
      <c r="AH52" s="103">
        <f t="shared" si="14"/>
        <v>0</v>
      </c>
      <c r="AI52" s="104">
        <f t="shared" si="15"/>
        <v>0</v>
      </c>
      <c r="AJ52" s="228" t="s">
        <v>1</v>
      </c>
      <c r="AK52" s="230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/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228">
        <v>22</v>
      </c>
      <c r="B53" s="96" t="s">
        <v>91</v>
      </c>
      <c r="C53" s="78" t="s">
        <v>66</v>
      </c>
      <c r="D53" s="98">
        <v>29449</v>
      </c>
      <c r="E53" s="98">
        <v>1540</v>
      </c>
      <c r="F53" s="98">
        <v>38413</v>
      </c>
      <c r="G53" s="98">
        <v>1795</v>
      </c>
      <c r="H53" s="98"/>
      <c r="I53" s="80"/>
      <c r="J53" s="80">
        <f t="shared" si="1"/>
        <v>40208</v>
      </c>
      <c r="K53" s="82">
        <f t="shared" si="2"/>
        <v>40208</v>
      </c>
      <c r="L53" s="99">
        <f>ROUND(K53/6/31/60*(O53+N53*60+M53*6*60),2)</f>
        <v>0</v>
      </c>
      <c r="P53" s="82">
        <f t="shared" si="3"/>
        <v>40208</v>
      </c>
      <c r="Q53" s="80">
        <v>2285.15</v>
      </c>
      <c r="R53" s="80">
        <f t="shared" si="4"/>
        <v>3618.72</v>
      </c>
      <c r="S53" s="80">
        <f t="shared" si="5"/>
        <v>200</v>
      </c>
      <c r="T53" s="80">
        <f t="shared" si="6"/>
        <v>1005.2</v>
      </c>
      <c r="U53" s="80">
        <f t="shared" si="7"/>
        <v>3200</v>
      </c>
      <c r="V53" s="82">
        <f t="shared" si="8"/>
        <v>10309.07</v>
      </c>
      <c r="W53" s="100">
        <f t="shared" si="9"/>
        <v>14949</v>
      </c>
      <c r="X53" s="83">
        <f t="shared" si="10"/>
        <v>14949.93</v>
      </c>
      <c r="Y53" s="84"/>
      <c r="Z53" s="84"/>
      <c r="AA53" s="84">
        <f t="shared" si="11"/>
        <v>29898.93</v>
      </c>
      <c r="AB53" s="228">
        <v>22</v>
      </c>
      <c r="AC53" s="86">
        <f t="shared" si="12"/>
        <v>4824.96</v>
      </c>
      <c r="AD53" s="80">
        <v>0</v>
      </c>
      <c r="AE53" s="93">
        <v>100</v>
      </c>
      <c r="AF53" s="88">
        <f t="shared" si="13"/>
        <v>1005.2</v>
      </c>
      <c r="AG53" s="102">
        <v>200</v>
      </c>
      <c r="AH53" s="103">
        <f t="shared" si="14"/>
        <v>29898.93</v>
      </c>
      <c r="AI53" s="104">
        <f t="shared" si="15"/>
        <v>14949.465</v>
      </c>
      <c r="AJ53" s="228">
        <v>22</v>
      </c>
      <c r="AK53" s="229" t="s">
        <v>91</v>
      </c>
      <c r="AL53" s="78" t="s">
        <v>62</v>
      </c>
      <c r="AM53" s="80">
        <f t="shared" si="16"/>
        <v>2285.15</v>
      </c>
      <c r="AN53" s="80">
        <f t="shared" si="17"/>
        <v>3618.72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3618.72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1005.2</v>
      </c>
      <c r="BE53" s="80">
        <v>0</v>
      </c>
      <c r="BF53" s="80">
        <v>3100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3200</v>
      </c>
      <c r="BL53" s="94">
        <f t="shared" si="22"/>
        <v>10309.07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228" t="s">
        <v>1</v>
      </c>
      <c r="B54" s="107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228" t="s">
        <v>1</v>
      </c>
      <c r="AC54" s="86">
        <f t="shared" si="12"/>
        <v>0</v>
      </c>
      <c r="AD54" s="87"/>
      <c r="AE54" s="88"/>
      <c r="AF54" s="88">
        <f t="shared" si="13"/>
        <v>0</v>
      </c>
      <c r="AG54" s="94"/>
      <c r="AH54" s="103">
        <f t="shared" si="14"/>
        <v>0</v>
      </c>
      <c r="AI54" s="104">
        <f t="shared" si="15"/>
        <v>0</v>
      </c>
      <c r="AJ54" s="228" t="s">
        <v>1</v>
      </c>
      <c r="AK54" s="230"/>
      <c r="AL54" s="78"/>
      <c r="AM54" s="80">
        <f t="shared" si="16"/>
        <v>0</v>
      </c>
      <c r="AN54" s="80">
        <f t="shared" si="17"/>
        <v>0</v>
      </c>
      <c r="AO54" s="80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228">
        <v>23</v>
      </c>
      <c r="B55" s="107" t="s">
        <v>120</v>
      </c>
      <c r="C55" s="78" t="s">
        <v>62</v>
      </c>
      <c r="D55" s="98">
        <v>29165</v>
      </c>
      <c r="E55" s="98">
        <v>1540</v>
      </c>
      <c r="F55" s="98">
        <f t="shared" si="0"/>
        <v>30705</v>
      </c>
      <c r="G55" s="98">
        <v>1540</v>
      </c>
      <c r="H55" s="98"/>
      <c r="I55" s="80"/>
      <c r="J55" s="80">
        <f t="shared" si="1"/>
        <v>32245</v>
      </c>
      <c r="K55" s="82">
        <f t="shared" si="2"/>
        <v>32245</v>
      </c>
      <c r="L55" s="105"/>
      <c r="P55" s="82">
        <f t="shared" si="3"/>
        <v>32245</v>
      </c>
      <c r="Q55" s="80">
        <v>1125.52</v>
      </c>
      <c r="R55" s="80">
        <f t="shared" si="4"/>
        <v>4089.3399999999997</v>
      </c>
      <c r="S55" s="80">
        <f t="shared" si="5"/>
        <v>200</v>
      </c>
      <c r="T55" s="80">
        <f t="shared" si="6"/>
        <v>806.12</v>
      </c>
      <c r="U55" s="80">
        <f t="shared" si="7"/>
        <v>100</v>
      </c>
      <c r="V55" s="82">
        <f t="shared" si="8"/>
        <v>6320.98</v>
      </c>
      <c r="W55" s="100">
        <f t="shared" si="9"/>
        <v>12962</v>
      </c>
      <c r="X55" s="83">
        <f t="shared" si="10"/>
        <v>12962.02</v>
      </c>
      <c r="Y55" s="84"/>
      <c r="Z55" s="84"/>
      <c r="AA55" s="84">
        <f t="shared" si="11"/>
        <v>25924.02</v>
      </c>
      <c r="AB55" s="228">
        <v>23</v>
      </c>
      <c r="AC55" s="86">
        <f t="shared" si="12"/>
        <v>3869.3999999999996</v>
      </c>
      <c r="AD55" s="87"/>
      <c r="AE55" s="88">
        <v>100</v>
      </c>
      <c r="AF55" s="88">
        <f t="shared" si="13"/>
        <v>806.13</v>
      </c>
      <c r="AG55" s="94">
        <v>200</v>
      </c>
      <c r="AH55" s="103">
        <f t="shared" si="14"/>
        <v>25924.02</v>
      </c>
      <c r="AI55" s="104">
        <f t="shared" si="15"/>
        <v>12962.01</v>
      </c>
      <c r="AJ55" s="228">
        <v>23</v>
      </c>
      <c r="AK55" s="230" t="s">
        <v>120</v>
      </c>
      <c r="AL55" s="78"/>
      <c r="AM55" s="80">
        <f t="shared" si="16"/>
        <v>1125.52</v>
      </c>
      <c r="AN55" s="80">
        <f t="shared" si="17"/>
        <v>2902.0499999999997</v>
      </c>
      <c r="AO55" s="80">
        <v>1187.29</v>
      </c>
      <c r="AP55" s="80"/>
      <c r="AQ55" s="80"/>
      <c r="AR55" s="80"/>
      <c r="AS55" s="80"/>
      <c r="AT55" s="106"/>
      <c r="AU55" s="80"/>
      <c r="AV55" s="80"/>
      <c r="AW55" s="80"/>
      <c r="AX55" s="80">
        <f t="shared" si="18"/>
        <v>4089.3399999999997</v>
      </c>
      <c r="AY55" s="93">
        <v>200</v>
      </c>
      <c r="AZ55" s="80"/>
      <c r="BA55" s="80"/>
      <c r="BB55" s="93"/>
      <c r="BC55" s="80">
        <f t="shared" si="19"/>
        <v>200</v>
      </c>
      <c r="BD55" s="80">
        <f t="shared" si="20"/>
        <v>806.12</v>
      </c>
      <c r="BE55" s="80"/>
      <c r="BF55" s="80"/>
      <c r="BG55" s="80">
        <v>100</v>
      </c>
      <c r="BH55" s="80"/>
      <c r="BI55" s="80"/>
      <c r="BJ55" s="80"/>
      <c r="BK55" s="80">
        <f t="shared" si="21"/>
        <v>100</v>
      </c>
      <c r="BL55" s="94">
        <f t="shared" si="22"/>
        <v>6320.98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228" t="s">
        <v>1</v>
      </c>
      <c r="B56" s="107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105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228" t="s">
        <v>1</v>
      </c>
      <c r="AC56" s="86">
        <f t="shared" si="12"/>
        <v>0</v>
      </c>
      <c r="AD56" s="87"/>
      <c r="AE56" s="88"/>
      <c r="AF56" s="88">
        <f t="shared" si="13"/>
        <v>0</v>
      </c>
      <c r="AG56" s="94"/>
      <c r="AH56" s="103">
        <f t="shared" si="14"/>
        <v>0</v>
      </c>
      <c r="AI56" s="104">
        <f t="shared" si="15"/>
        <v>0</v>
      </c>
      <c r="AJ56" s="228" t="s">
        <v>1</v>
      </c>
      <c r="AK56" s="230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/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228">
        <v>24</v>
      </c>
      <c r="B57" s="96" t="s">
        <v>92</v>
      </c>
      <c r="C57" s="79" t="s">
        <v>93</v>
      </c>
      <c r="D57" s="98">
        <v>43030</v>
      </c>
      <c r="E57" s="98">
        <v>2108</v>
      </c>
      <c r="F57" s="98">
        <f t="shared" si="0"/>
        <v>45138</v>
      </c>
      <c r="G57" s="98">
        <v>2109</v>
      </c>
      <c r="H57" s="98"/>
      <c r="I57" s="80"/>
      <c r="J57" s="80">
        <f t="shared" si="1"/>
        <v>47247</v>
      </c>
      <c r="K57" s="82">
        <f t="shared" si="2"/>
        <v>47247</v>
      </c>
      <c r="L57" s="99">
        <f>ROUND(K57/6/31/60*(O57+N57*60+M57*6*60),2)</f>
        <v>0</v>
      </c>
      <c r="P57" s="82">
        <f t="shared" si="3"/>
        <v>47247</v>
      </c>
      <c r="Q57" s="80">
        <v>3605.95</v>
      </c>
      <c r="R57" s="80">
        <f t="shared" si="4"/>
        <v>13063.619999999999</v>
      </c>
      <c r="S57" s="80">
        <f t="shared" si="5"/>
        <v>972.62</v>
      </c>
      <c r="T57" s="80">
        <f t="shared" si="6"/>
        <v>1181.17</v>
      </c>
      <c r="U57" s="80">
        <f t="shared" si="7"/>
        <v>11622.15</v>
      </c>
      <c r="V57" s="82">
        <f t="shared" si="8"/>
        <v>30445.510000000002</v>
      </c>
      <c r="W57" s="100">
        <f t="shared" si="9"/>
        <v>8401</v>
      </c>
      <c r="X57" s="83">
        <f t="shared" si="10"/>
        <v>8400.489999999998</v>
      </c>
      <c r="Y57" s="84"/>
      <c r="Z57" s="84"/>
      <c r="AA57" s="84">
        <f t="shared" si="11"/>
        <v>16801.490000000002</v>
      </c>
      <c r="AB57" s="228">
        <v>24</v>
      </c>
      <c r="AC57" s="86">
        <f t="shared" si="12"/>
        <v>5669.6399999999994</v>
      </c>
      <c r="AD57" s="80">
        <v>0</v>
      </c>
      <c r="AE57" s="93">
        <v>100</v>
      </c>
      <c r="AF57" s="88">
        <f t="shared" si="13"/>
        <v>1181.18</v>
      </c>
      <c r="AG57" s="102">
        <v>200</v>
      </c>
      <c r="AH57" s="103">
        <f t="shared" si="14"/>
        <v>16801.489999999998</v>
      </c>
      <c r="AI57" s="104">
        <f t="shared" si="15"/>
        <v>8400.744999999999</v>
      </c>
      <c r="AJ57" s="228">
        <v>24</v>
      </c>
      <c r="AK57" s="229" t="s">
        <v>92</v>
      </c>
      <c r="AL57" s="79" t="s">
        <v>93</v>
      </c>
      <c r="AM57" s="80">
        <f t="shared" si="16"/>
        <v>3605.95</v>
      </c>
      <c r="AN57" s="80">
        <f t="shared" si="17"/>
        <v>4252.2299999999996</v>
      </c>
      <c r="AO57" s="80">
        <v>0</v>
      </c>
      <c r="AP57" s="80">
        <v>0</v>
      </c>
      <c r="AQ57" s="80">
        <v>0</v>
      </c>
      <c r="AR57" s="80">
        <v>0</v>
      </c>
      <c r="AS57" s="80">
        <v>8811.39</v>
      </c>
      <c r="AT57" s="80">
        <v>0</v>
      </c>
      <c r="AU57" s="80">
        <v>0</v>
      </c>
      <c r="AV57" s="80"/>
      <c r="AW57" s="80">
        <v>0</v>
      </c>
      <c r="AX57" s="80">
        <f t="shared" si="18"/>
        <v>13063.619999999999</v>
      </c>
      <c r="AY57" s="93">
        <v>200</v>
      </c>
      <c r="AZ57" s="80">
        <v>772.62</v>
      </c>
      <c r="BA57" s="80"/>
      <c r="BB57" s="93"/>
      <c r="BC57" s="80">
        <f t="shared" si="19"/>
        <v>972.62</v>
      </c>
      <c r="BD57" s="80">
        <f t="shared" si="20"/>
        <v>1181.17</v>
      </c>
      <c r="BE57" s="80">
        <v>0</v>
      </c>
      <c r="BF57" s="80">
        <v>0</v>
      </c>
      <c r="BG57" s="80">
        <v>100</v>
      </c>
      <c r="BH57" s="80">
        <v>11522.15</v>
      </c>
      <c r="BI57" s="80">
        <v>0</v>
      </c>
      <c r="BJ57" s="80">
        <v>0</v>
      </c>
      <c r="BK57" s="80">
        <f t="shared" si="21"/>
        <v>11622.15</v>
      </c>
      <c r="BL57" s="94">
        <f t="shared" si="22"/>
        <v>30445.510000000002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thickBot="1" x14ac:dyDescent="0.4">
      <c r="A58" s="233"/>
      <c r="B58" s="126"/>
      <c r="C58" s="126"/>
      <c r="D58" s="127"/>
      <c r="E58" s="127"/>
      <c r="F58" s="127"/>
      <c r="G58" s="127"/>
      <c r="H58" s="127"/>
      <c r="I58" s="128"/>
      <c r="J58" s="128"/>
      <c r="K58" s="82">
        <f t="shared" si="2"/>
        <v>0</v>
      </c>
      <c r="L58" s="129"/>
      <c r="M58" s="130"/>
      <c r="N58" s="130"/>
      <c r="O58" s="130"/>
      <c r="P58" s="82">
        <f t="shared" si="3"/>
        <v>0</v>
      </c>
      <c r="Q58" s="128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131"/>
      <c r="Z58" s="131"/>
      <c r="AA58" s="84">
        <f t="shared" si="11"/>
        <v>0</v>
      </c>
      <c r="AB58" s="233"/>
      <c r="AC58" s="86">
        <f t="shared" si="12"/>
        <v>0</v>
      </c>
      <c r="AD58" s="128"/>
      <c r="AE58" s="133"/>
      <c r="AF58" s="88">
        <f t="shared" si="13"/>
        <v>0</v>
      </c>
      <c r="AG58" s="134"/>
      <c r="AH58" s="103">
        <f t="shared" si="14"/>
        <v>0</v>
      </c>
      <c r="AI58" s="104">
        <f t="shared" si="15"/>
        <v>0</v>
      </c>
      <c r="AJ58" s="233"/>
      <c r="AK58" s="135"/>
      <c r="AL58" s="126"/>
      <c r="AM58" s="80">
        <f t="shared" si="16"/>
        <v>0</v>
      </c>
      <c r="AN58" s="80">
        <f t="shared" si="17"/>
        <v>0</v>
      </c>
      <c r="AO58" s="128"/>
      <c r="AP58" s="128"/>
      <c r="AQ58" s="128"/>
      <c r="AR58" s="128"/>
      <c r="AS58" s="128"/>
      <c r="AT58" s="106"/>
      <c r="AU58" s="128"/>
      <c r="AV58" s="128"/>
      <c r="AW58" s="128"/>
      <c r="AX58" s="80">
        <f t="shared" si="18"/>
        <v>0</v>
      </c>
      <c r="AY58" s="136"/>
      <c r="AZ58" s="128"/>
      <c r="BA58" s="128"/>
      <c r="BB58" s="136"/>
      <c r="BC58" s="80">
        <f t="shared" si="19"/>
        <v>0</v>
      </c>
      <c r="BD58" s="80">
        <f t="shared" si="20"/>
        <v>0</v>
      </c>
      <c r="BE58" s="80"/>
      <c r="BF58" s="128"/>
      <c r="BG58" s="128"/>
      <c r="BH58" s="128"/>
      <c r="BI58" s="128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47" customFormat="1" ht="23.1" customHeight="1" x14ac:dyDescent="0.2">
      <c r="A59" s="234"/>
      <c r="B59" s="35"/>
      <c r="C59" s="35"/>
      <c r="D59" s="36"/>
      <c r="E59" s="36"/>
      <c r="F59" s="36"/>
      <c r="G59" s="36"/>
      <c r="H59" s="36"/>
      <c r="I59" s="35"/>
      <c r="J59" s="35"/>
      <c r="K59" s="35" t="s">
        <v>1</v>
      </c>
      <c r="L59" s="37"/>
      <c r="M59" s="35"/>
      <c r="N59" s="35"/>
      <c r="O59" s="35"/>
      <c r="P59" s="38" t="s">
        <v>1</v>
      </c>
      <c r="Q59" s="141"/>
      <c r="R59" s="6"/>
      <c r="S59" s="6"/>
      <c r="T59" s="6"/>
      <c r="U59" s="6"/>
      <c r="V59" s="35"/>
      <c r="W59" s="39" t="s">
        <v>1</v>
      </c>
      <c r="X59" s="73"/>
      <c r="Y59" s="40"/>
      <c r="Z59" s="40"/>
      <c r="AA59" s="197"/>
      <c r="AB59" s="234"/>
      <c r="AC59" s="199"/>
      <c r="AD59" s="200"/>
      <c r="AE59" s="201"/>
      <c r="AF59" s="202"/>
      <c r="AG59" s="203"/>
      <c r="AH59" s="204"/>
      <c r="AI59" s="205"/>
      <c r="AJ59" s="234"/>
      <c r="AK59" s="199"/>
      <c r="AL59" s="200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60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32"/>
      <c r="GK59" s="32"/>
      <c r="GL59" s="32"/>
      <c r="GM59" s="32"/>
      <c r="GN59" s="32"/>
      <c r="GO59" s="32"/>
      <c r="GP59" s="32"/>
      <c r="GQ59" s="32"/>
      <c r="GR59" s="32"/>
      <c r="GS59" s="32"/>
      <c r="GT59" s="32"/>
      <c r="GU59" s="32"/>
      <c r="GV59" s="32"/>
      <c r="GW59" s="32"/>
      <c r="GX59" s="32"/>
      <c r="GY59" s="32"/>
      <c r="GZ59" s="32"/>
      <c r="HA59" s="32"/>
      <c r="HB59" s="32"/>
      <c r="HC59" s="32"/>
      <c r="HD59" s="32"/>
      <c r="HE59" s="32"/>
      <c r="HF59" s="32"/>
      <c r="HG59" s="32"/>
      <c r="HH59" s="32"/>
      <c r="HI59" s="32"/>
      <c r="HJ59" s="32"/>
      <c r="HK59" s="32"/>
      <c r="HL59" s="32"/>
      <c r="HM59" s="32"/>
      <c r="HN59" s="32"/>
      <c r="HO59" s="32"/>
      <c r="HP59" s="32"/>
      <c r="HQ59" s="32"/>
      <c r="HR59" s="32"/>
      <c r="HS59" s="32"/>
      <c r="HT59" s="32"/>
      <c r="HU59" s="32"/>
      <c r="HV59" s="32"/>
      <c r="HW59" s="32"/>
      <c r="HX59" s="32"/>
      <c r="HY59" s="32"/>
      <c r="HZ59" s="32"/>
      <c r="IA59" s="32"/>
      <c r="IB59" s="32"/>
      <c r="IC59" s="32"/>
      <c r="ID59" s="32"/>
      <c r="IE59" s="32"/>
      <c r="IF59" s="32"/>
      <c r="IG59" s="32"/>
      <c r="IH59" s="32"/>
      <c r="II59" s="32"/>
      <c r="IJ59" s="32"/>
      <c r="IK59" s="32"/>
      <c r="IL59" s="32"/>
      <c r="IM59" s="32"/>
      <c r="IN59" s="32"/>
      <c r="IO59" s="32"/>
      <c r="IP59" s="32"/>
      <c r="IQ59" s="32"/>
      <c r="IR59" s="32"/>
      <c r="IS59" s="32"/>
      <c r="IT59" s="32"/>
      <c r="IU59" s="32"/>
      <c r="IV59" s="32"/>
      <c r="IW59" s="32"/>
      <c r="IX59" s="32"/>
      <c r="IY59" s="32"/>
      <c r="IZ59" s="32"/>
      <c r="JA59" s="32"/>
      <c r="JB59" s="32"/>
    </row>
    <row r="60" spans="1:262" s="33" customFormat="1" ht="23.1" customHeight="1" x14ac:dyDescent="0.2">
      <c r="A60" s="235"/>
      <c r="B60" s="49" t="s">
        <v>94</v>
      </c>
      <c r="D60" s="50">
        <f t="shared" ref="D60:AA60" si="23">SUM(D11:D57)</f>
        <v>1057264</v>
      </c>
      <c r="E60" s="50">
        <f t="shared" si="23"/>
        <v>51670</v>
      </c>
      <c r="F60" s="50">
        <f t="shared" si="23"/>
        <v>1131769</v>
      </c>
      <c r="G60" s="50">
        <f t="shared" si="23"/>
        <v>52419</v>
      </c>
      <c r="H60" s="50">
        <f t="shared" si="23"/>
        <v>0</v>
      </c>
      <c r="I60" s="50">
        <f t="shared" si="23"/>
        <v>768</v>
      </c>
      <c r="J60" s="50">
        <f t="shared" si="23"/>
        <v>1184956</v>
      </c>
      <c r="K60" s="50">
        <f t="shared" si="23"/>
        <v>1184956</v>
      </c>
      <c r="L60" s="50">
        <f t="shared" si="23"/>
        <v>0</v>
      </c>
      <c r="M60" s="50">
        <f t="shared" si="23"/>
        <v>0</v>
      </c>
      <c r="N60" s="50">
        <f t="shared" si="23"/>
        <v>0</v>
      </c>
      <c r="O60" s="50">
        <f t="shared" si="23"/>
        <v>0</v>
      </c>
      <c r="P60" s="50">
        <f t="shared" si="23"/>
        <v>1184956</v>
      </c>
      <c r="Q60" s="186">
        <f t="shared" si="23"/>
        <v>105123.27</v>
      </c>
      <c r="R60" s="50">
        <f t="shared" si="23"/>
        <v>202741.20999999996</v>
      </c>
      <c r="S60" s="50">
        <f t="shared" si="23"/>
        <v>12319.53</v>
      </c>
      <c r="T60" s="50">
        <f t="shared" si="23"/>
        <v>29623.839999999997</v>
      </c>
      <c r="U60" s="50">
        <f t="shared" si="23"/>
        <v>112487.78</v>
      </c>
      <c r="V60" s="50">
        <f t="shared" si="23"/>
        <v>462295.63</v>
      </c>
      <c r="W60" s="50">
        <f t="shared" si="23"/>
        <v>361328</v>
      </c>
      <c r="X60" s="50">
        <f t="shared" si="23"/>
        <v>361332.37</v>
      </c>
      <c r="Y60" s="50">
        <f t="shared" si="23"/>
        <v>0</v>
      </c>
      <c r="Z60" s="50">
        <f t="shared" si="23"/>
        <v>0</v>
      </c>
      <c r="AA60" s="186">
        <f t="shared" si="23"/>
        <v>722660.37000000011</v>
      </c>
      <c r="AB60" s="235"/>
      <c r="AC60" s="207">
        <f t="shared" ref="AC60:AI60" si="24">SUM(AC11:AC57)</f>
        <v>142194.71999999997</v>
      </c>
      <c r="AD60" s="142">
        <f t="shared" si="24"/>
        <v>0</v>
      </c>
      <c r="AE60" s="142">
        <f t="shared" si="24"/>
        <v>2400</v>
      </c>
      <c r="AF60" s="142">
        <f t="shared" si="24"/>
        <v>29623.960000000006</v>
      </c>
      <c r="AG60" s="161">
        <f t="shared" si="24"/>
        <v>4800</v>
      </c>
      <c r="AH60" s="207">
        <f t="shared" si="24"/>
        <v>722660.37000000023</v>
      </c>
      <c r="AI60" s="208">
        <f t="shared" si="24"/>
        <v>361330.18500000011</v>
      </c>
      <c r="AJ60" s="235"/>
      <c r="AK60" s="210" t="s">
        <v>94</v>
      </c>
      <c r="AL60" s="96"/>
      <c r="AM60" s="142">
        <f t="shared" ref="AM60:BL60" si="25">SUM(AM11:AM57)</f>
        <v>105123.27</v>
      </c>
      <c r="AN60" s="142">
        <f t="shared" si="25"/>
        <v>106646.04000000002</v>
      </c>
      <c r="AO60" s="142">
        <f t="shared" si="25"/>
        <v>6219.2699999999995</v>
      </c>
      <c r="AP60" s="142">
        <f t="shared" si="25"/>
        <v>1500</v>
      </c>
      <c r="AQ60" s="142">
        <f t="shared" si="25"/>
        <v>0</v>
      </c>
      <c r="AR60" s="142">
        <f t="shared" si="25"/>
        <v>9634.44</v>
      </c>
      <c r="AS60" s="142">
        <f>SUM(AS11:AS57)</f>
        <v>70669.23000000001</v>
      </c>
      <c r="AT60" s="142">
        <f t="shared" si="25"/>
        <v>0</v>
      </c>
      <c r="AU60" s="142">
        <f t="shared" si="25"/>
        <v>0</v>
      </c>
      <c r="AV60" s="142">
        <f>SUM(AV11:AV57)</f>
        <v>6761.1100000000006</v>
      </c>
      <c r="AW60" s="142">
        <f>SUM(AW11:AW57)</f>
        <v>1311.12</v>
      </c>
      <c r="AX60" s="142">
        <f t="shared" si="25"/>
        <v>202741.20999999996</v>
      </c>
      <c r="AY60" s="142">
        <f t="shared" si="25"/>
        <v>5200</v>
      </c>
      <c r="AZ60" s="142">
        <f>SUM(AZ11:AZ57)</f>
        <v>6498.5099999999993</v>
      </c>
      <c r="BA60" s="142">
        <f>SUM(BA11:BA57)</f>
        <v>621.02</v>
      </c>
      <c r="BB60" s="142">
        <f t="shared" si="25"/>
        <v>0</v>
      </c>
      <c r="BC60" s="142">
        <f t="shared" si="25"/>
        <v>12319.53</v>
      </c>
      <c r="BD60" s="142">
        <f t="shared" si="25"/>
        <v>29623.839999999997</v>
      </c>
      <c r="BE60" s="142">
        <f t="shared" si="25"/>
        <v>0</v>
      </c>
      <c r="BF60" s="142">
        <f t="shared" si="25"/>
        <v>31199.599999999999</v>
      </c>
      <c r="BG60" s="142">
        <f t="shared" si="25"/>
        <v>2550.5500000000002</v>
      </c>
      <c r="BH60" s="142">
        <f t="shared" si="25"/>
        <v>78737.63</v>
      </c>
      <c r="BI60" s="142">
        <f t="shared" si="25"/>
        <v>0</v>
      </c>
      <c r="BJ60" s="142">
        <f t="shared" si="25"/>
        <v>0</v>
      </c>
      <c r="BK60" s="142">
        <f t="shared" si="25"/>
        <v>112487.78</v>
      </c>
      <c r="BL60" s="161">
        <f t="shared" si="25"/>
        <v>462295.63</v>
      </c>
      <c r="BM60" s="56"/>
      <c r="BN60" s="56"/>
      <c r="BO60" s="56"/>
      <c r="BP60" s="56"/>
      <c r="BQ60" s="56"/>
      <c r="BR60" s="56"/>
      <c r="BS60" s="56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7"/>
      <c r="FB60" s="57"/>
      <c r="FC60" s="57"/>
      <c r="FD60" s="57"/>
      <c r="FE60" s="57"/>
      <c r="FF60" s="57"/>
      <c r="FG60" s="57"/>
      <c r="FH60" s="57"/>
      <c r="FI60" s="57"/>
      <c r="FJ60" s="57"/>
      <c r="FK60" s="57"/>
      <c r="FL60" s="57"/>
      <c r="FM60" s="57"/>
      <c r="FN60" s="57"/>
      <c r="FO60" s="57"/>
      <c r="FP60" s="57"/>
      <c r="FQ60" s="57"/>
      <c r="FR60" s="57"/>
      <c r="FS60" s="57"/>
      <c r="FT60" s="57"/>
      <c r="FU60" s="57"/>
      <c r="FV60" s="57"/>
      <c r="FW60" s="57"/>
      <c r="FX60" s="57"/>
      <c r="FY60" s="57"/>
      <c r="FZ60" s="57"/>
      <c r="GA60" s="57"/>
      <c r="GB60" s="57"/>
      <c r="GC60" s="57"/>
      <c r="GD60" s="57"/>
      <c r="GE60" s="57"/>
      <c r="GF60" s="57"/>
      <c r="GG60" s="57"/>
      <c r="GH60" s="57"/>
      <c r="GI60" s="57"/>
      <c r="GJ60" s="57"/>
      <c r="GK60" s="57"/>
      <c r="GL60" s="57"/>
      <c r="GM60" s="57"/>
      <c r="GN60" s="57"/>
      <c r="GO60" s="57"/>
      <c r="GP60" s="57"/>
      <c r="GQ60" s="57"/>
      <c r="GR60" s="57"/>
      <c r="GS60" s="57"/>
      <c r="GT60" s="57"/>
      <c r="GU60" s="57"/>
      <c r="GV60" s="57"/>
      <c r="GW60" s="57"/>
      <c r="GX60" s="57"/>
      <c r="GY60" s="57"/>
      <c r="GZ60" s="57"/>
      <c r="HA60" s="57"/>
      <c r="HB60" s="57"/>
      <c r="HC60" s="57"/>
      <c r="HD60" s="57"/>
      <c r="HE60" s="57"/>
      <c r="HF60" s="57"/>
      <c r="HG60" s="57"/>
      <c r="HH60" s="57"/>
      <c r="HI60" s="57"/>
      <c r="HJ60" s="57"/>
      <c r="HK60" s="57"/>
      <c r="HL60" s="57"/>
      <c r="HM60" s="57"/>
      <c r="HN60" s="57"/>
      <c r="HO60" s="57"/>
      <c r="HP60" s="57"/>
      <c r="HQ60" s="57"/>
      <c r="HR60" s="57"/>
      <c r="HS60" s="57"/>
      <c r="HT60" s="57"/>
      <c r="HU60" s="57"/>
      <c r="HV60" s="57"/>
      <c r="HW60" s="57"/>
      <c r="HX60" s="57"/>
      <c r="HY60" s="57"/>
      <c r="HZ60" s="57"/>
      <c r="IA60" s="57"/>
      <c r="IB60" s="57"/>
      <c r="IC60" s="57"/>
      <c r="ID60" s="57"/>
      <c r="IE60" s="57"/>
      <c r="IF60" s="57"/>
      <c r="IG60" s="57"/>
      <c r="IH60" s="57"/>
      <c r="II60" s="57"/>
      <c r="IJ60" s="57"/>
      <c r="IK60" s="57"/>
      <c r="IL60" s="57"/>
      <c r="IM60" s="57"/>
      <c r="IN60" s="57"/>
      <c r="IO60" s="57"/>
      <c r="IP60" s="57"/>
      <c r="IQ60" s="57"/>
      <c r="IR60" s="57"/>
      <c r="IS60" s="57"/>
      <c r="IT60" s="57"/>
      <c r="IU60" s="57"/>
      <c r="IV60" s="57"/>
      <c r="IW60" s="57"/>
      <c r="IX60" s="57"/>
      <c r="IY60" s="57"/>
      <c r="IZ60" s="57"/>
      <c r="JA60" s="57"/>
      <c r="JB60" s="57"/>
    </row>
    <row r="61" spans="1:262" s="60" customFormat="1" ht="23.1" customHeight="1" thickBot="1" x14ac:dyDescent="0.25">
      <c r="A61" s="233"/>
      <c r="B61" s="5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43"/>
      <c r="R61" s="8"/>
      <c r="S61" s="8"/>
      <c r="T61" s="8"/>
      <c r="U61" s="8"/>
      <c r="V61" s="8"/>
      <c r="W61" s="61"/>
      <c r="X61" s="61" t="s">
        <v>1</v>
      </c>
      <c r="Y61" s="62"/>
      <c r="Z61" s="62"/>
      <c r="AA61" s="211"/>
      <c r="AB61" s="233"/>
      <c r="AC61" s="213"/>
      <c r="AD61" s="143"/>
      <c r="AE61" s="143"/>
      <c r="AF61" s="214"/>
      <c r="AG61" s="162"/>
      <c r="AH61" s="213"/>
      <c r="AI61" s="215"/>
      <c r="AJ61" s="233"/>
      <c r="AK61" s="217"/>
      <c r="AL61" s="218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43"/>
      <c r="BD61" s="143"/>
      <c r="BE61" s="143"/>
      <c r="BF61" s="143"/>
      <c r="BG61" s="143"/>
      <c r="BH61" s="143"/>
      <c r="BI61" s="143"/>
      <c r="BJ61" s="143"/>
      <c r="BK61" s="143"/>
      <c r="BL61" s="16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</row>
    <row r="62" spans="1:262" ht="23.1" customHeight="1" x14ac:dyDescent="0.2">
      <c r="B62" s="225"/>
      <c r="D62" s="5"/>
      <c r="I62" s="5"/>
      <c r="J62" s="5"/>
      <c r="K62" s="5"/>
      <c r="L62" s="5"/>
      <c r="M62" s="5"/>
      <c r="N62" s="5"/>
      <c r="O62" s="5"/>
      <c r="Q62" s="144"/>
      <c r="R62" s="5"/>
      <c r="S62" s="5"/>
      <c r="V62" s="5"/>
      <c r="W62" s="69"/>
      <c r="X62" s="69"/>
      <c r="Y62" s="69"/>
      <c r="Z62" s="69"/>
      <c r="AA62" s="219"/>
      <c r="AC62" s="144"/>
      <c r="AD62" s="144"/>
      <c r="AE62" s="144"/>
      <c r="AF62" s="220"/>
      <c r="AG62" s="144"/>
      <c r="AH62" s="144"/>
      <c r="AI62" s="144"/>
      <c r="AK62" s="226"/>
      <c r="AM62" s="144"/>
      <c r="AN62" s="144"/>
      <c r="AO62" s="144"/>
      <c r="AP62" s="144"/>
      <c r="AQ62" s="144"/>
      <c r="AR62" s="144" t="s">
        <v>1</v>
      </c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E62" s="144"/>
      <c r="BF62" s="144"/>
      <c r="BG62" s="144"/>
      <c r="BH62" s="144"/>
      <c r="BI62" s="144"/>
      <c r="BJ62" s="144"/>
      <c r="BL62" s="144"/>
    </row>
    <row r="63" spans="1:262" ht="23.1" customHeight="1" x14ac:dyDescent="0.2">
      <c r="B63" s="225"/>
      <c r="D63" s="5"/>
      <c r="I63" s="5"/>
      <c r="J63" s="5"/>
      <c r="L63" s="5"/>
      <c r="M63" s="5"/>
      <c r="N63" s="5"/>
      <c r="O63" s="5"/>
      <c r="Q63" s="144"/>
      <c r="R63" s="5"/>
      <c r="S63" s="5"/>
      <c r="W63" s="69"/>
      <c r="X63" s="69"/>
      <c r="Y63" s="69"/>
      <c r="Z63" s="69"/>
      <c r="AA63" s="219"/>
      <c r="AC63" s="144"/>
      <c r="AD63" s="144"/>
      <c r="AE63" s="144"/>
      <c r="AF63" s="220"/>
      <c r="AG63" s="144"/>
      <c r="AH63" s="144"/>
      <c r="AI63" s="144"/>
      <c r="AK63" s="226"/>
      <c r="AM63" s="144"/>
      <c r="AN63" s="144" t="s">
        <v>1</v>
      </c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E63" s="144"/>
      <c r="BF63" s="144"/>
      <c r="BG63" s="144"/>
      <c r="BH63" s="144"/>
      <c r="BI63" s="144"/>
      <c r="BJ63" s="144"/>
    </row>
    <row r="64" spans="1:262" ht="23.1" customHeight="1" x14ac:dyDescent="0.2">
      <c r="A64" s="176"/>
      <c r="B64" s="260" t="s">
        <v>95</v>
      </c>
      <c r="C64" s="260"/>
      <c r="D64" s="260"/>
      <c r="E64" s="71"/>
      <c r="F64" s="71"/>
      <c r="G64" s="71"/>
      <c r="H64" s="71"/>
      <c r="I64" s="5"/>
      <c r="J64" s="5"/>
      <c r="K64" s="260" t="s">
        <v>96</v>
      </c>
      <c r="L64" s="260"/>
      <c r="M64" s="260"/>
      <c r="N64" s="260"/>
      <c r="O64" s="260"/>
      <c r="Q64" s="144"/>
      <c r="R64" s="261" t="s">
        <v>97</v>
      </c>
      <c r="S64" s="261"/>
      <c r="T64" s="261"/>
      <c r="U64" s="5"/>
      <c r="W64" s="262" t="s">
        <v>98</v>
      </c>
      <c r="X64" s="262"/>
      <c r="Y64" s="262"/>
      <c r="Z64" s="262"/>
      <c r="AA64" s="262"/>
      <c r="AB64" s="262"/>
      <c r="AC64" s="262"/>
      <c r="AD64" s="144"/>
      <c r="AE64" s="144"/>
      <c r="AF64" s="220"/>
      <c r="AG64" s="144"/>
      <c r="AH64" s="144"/>
      <c r="AI64" s="144"/>
      <c r="AJ64" s="176"/>
      <c r="AK64" s="263" t="s">
        <v>95</v>
      </c>
      <c r="AL64" s="263"/>
      <c r="AM64" s="263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E64" s="144"/>
      <c r="BF64" s="144"/>
      <c r="BG64" s="144"/>
      <c r="BH64" s="144"/>
      <c r="BI64" s="144"/>
      <c r="BJ64" s="144"/>
      <c r="BK64" s="148"/>
    </row>
    <row r="65" spans="1:262" ht="23.1" customHeight="1" x14ac:dyDescent="0.35">
      <c r="B65" s="74"/>
      <c r="C65" s="75"/>
      <c r="D65" s="76"/>
      <c r="E65" s="72"/>
      <c r="F65" s="72"/>
      <c r="G65" s="72"/>
      <c r="H65" s="72"/>
      <c r="I65" s="5"/>
      <c r="J65" s="5"/>
      <c r="L65" s="5"/>
      <c r="M65" s="5"/>
      <c r="N65" s="5"/>
      <c r="O65" s="5"/>
      <c r="Q65" s="144"/>
      <c r="R65" s="5"/>
      <c r="S65" s="5"/>
      <c r="U65" s="71"/>
      <c r="W65" s="69"/>
      <c r="X65" s="69"/>
      <c r="Y65" s="69"/>
      <c r="Z65" s="69"/>
      <c r="AA65" s="219"/>
      <c r="AC65" s="144"/>
      <c r="AD65" s="144"/>
      <c r="AE65" s="144"/>
      <c r="AF65" s="220"/>
      <c r="AG65" s="144"/>
      <c r="AH65" s="144"/>
      <c r="AI65" s="144"/>
      <c r="AK65" s="222"/>
      <c r="AL65" s="223"/>
      <c r="AM65" s="163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E65" s="144"/>
      <c r="BF65" s="144"/>
      <c r="BG65" s="144"/>
      <c r="BH65" s="144"/>
      <c r="BI65" s="144"/>
      <c r="BJ65" s="144"/>
      <c r="BK65" s="164"/>
    </row>
    <row r="66" spans="1:262" ht="23.1" customHeight="1" x14ac:dyDescent="0.35">
      <c r="B66" s="74"/>
      <c r="C66" s="75"/>
      <c r="D66" s="76"/>
      <c r="AK66" s="222"/>
      <c r="AL66" s="223"/>
      <c r="AM66" s="163"/>
    </row>
    <row r="67" spans="1:262" s="13" customFormat="1" ht="23.1" customHeight="1" x14ac:dyDescent="0.2">
      <c r="A67" s="236"/>
      <c r="B67" s="264" t="s">
        <v>116</v>
      </c>
      <c r="C67" s="264"/>
      <c r="D67" s="264"/>
      <c r="K67" s="264" t="s">
        <v>99</v>
      </c>
      <c r="L67" s="264"/>
      <c r="M67" s="264"/>
      <c r="N67" s="264"/>
      <c r="O67" s="264"/>
      <c r="P67" s="264"/>
      <c r="Q67" s="146"/>
      <c r="R67" s="264" t="s">
        <v>100</v>
      </c>
      <c r="S67" s="264"/>
      <c r="T67" s="264"/>
      <c r="W67" s="265" t="s">
        <v>101</v>
      </c>
      <c r="X67" s="265"/>
      <c r="Y67" s="265"/>
      <c r="Z67" s="265"/>
      <c r="AA67" s="265"/>
      <c r="AB67" s="265"/>
      <c r="AC67" s="265"/>
      <c r="AD67" s="146"/>
      <c r="AE67" s="146"/>
      <c r="AF67" s="224"/>
      <c r="AG67" s="146"/>
      <c r="AH67" s="146"/>
      <c r="AI67" s="146"/>
      <c r="AJ67" s="236"/>
      <c r="AK67" s="266" t="s">
        <v>116</v>
      </c>
      <c r="AL67" s="266"/>
      <c r="AM67" s="26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  <c r="BH67" s="146"/>
      <c r="BI67" s="146"/>
      <c r="BJ67" s="146"/>
      <c r="BK67" s="146"/>
      <c r="BL67" s="146"/>
    </row>
    <row r="68" spans="1:262" ht="23.1" customHeight="1" x14ac:dyDescent="0.2">
      <c r="B68" s="257" t="s">
        <v>117</v>
      </c>
      <c r="C68" s="257"/>
      <c r="D68" s="257"/>
      <c r="K68" s="257" t="s">
        <v>105</v>
      </c>
      <c r="L68" s="257"/>
      <c r="M68" s="257"/>
      <c r="N68" s="257"/>
      <c r="O68" s="257"/>
      <c r="P68" s="257"/>
      <c r="R68" s="257" t="s">
        <v>106</v>
      </c>
      <c r="S68" s="257"/>
      <c r="T68" s="257"/>
      <c r="W68" s="258" t="s">
        <v>102</v>
      </c>
      <c r="X68" s="258"/>
      <c r="Y68" s="258"/>
      <c r="Z68" s="258"/>
      <c r="AA68" s="258"/>
      <c r="AB68" s="258"/>
      <c r="AC68" s="258"/>
      <c r="AK68" s="259" t="s">
        <v>117</v>
      </c>
      <c r="AL68" s="259"/>
      <c r="AM68" s="259"/>
    </row>
    <row r="71" spans="1:262" s="79" customFormat="1" ht="23.1" customHeight="1" x14ac:dyDescent="0.35">
      <c r="A71" s="237">
        <v>4</v>
      </c>
      <c r="B71" s="107" t="s">
        <v>65</v>
      </c>
      <c r="C71" s="108" t="s">
        <v>66</v>
      </c>
      <c r="D71" s="98">
        <v>36619</v>
      </c>
      <c r="E71" s="98">
        <v>1794</v>
      </c>
      <c r="F71" s="98">
        <f>SUM(D71:E71)</f>
        <v>38413</v>
      </c>
      <c r="G71" s="98">
        <v>1795</v>
      </c>
      <c r="H71" s="98"/>
      <c r="I71" s="80"/>
      <c r="J71" s="80">
        <f t="shared" ref="J71:J76" si="26">SUM(F71:I71)</f>
        <v>40208</v>
      </c>
      <c r="K71" s="82">
        <f t="shared" ref="K71:K76" si="27">J71</f>
        <v>40208</v>
      </c>
      <c r="L71" s="99">
        <f>ROUND(K71/6/31/60*(O71+N71*60+M71*6*60),2)</f>
        <v>0</v>
      </c>
      <c r="P71" s="82">
        <f t="shared" ref="P71:P76" si="28">K71-L71</f>
        <v>40208</v>
      </c>
      <c r="Q71" s="80">
        <v>2285.15</v>
      </c>
      <c r="R71" s="80">
        <f t="shared" ref="R71:R76" si="29">SUM(AN71:AW71)</f>
        <v>3618.72</v>
      </c>
      <c r="S71" s="80">
        <f t="shared" ref="S71:S76" si="30">SUM(AY71:BB71)</f>
        <v>200</v>
      </c>
      <c r="T71" s="80">
        <f t="shared" ref="T71:T76" si="31">ROUNDDOWN(J71*5%/2,2)</f>
        <v>1005.2</v>
      </c>
      <c r="U71" s="80">
        <f t="shared" ref="U71:U76" si="32">SUM(BE71:BJ71)</f>
        <v>100</v>
      </c>
      <c r="V71" s="82">
        <f t="shared" ref="V71:V76" si="33">+Q71+R71+S71+T71+U71</f>
        <v>7209.07</v>
      </c>
      <c r="W71" s="100">
        <f t="shared" ref="W71:W76" si="34">ROUND(AI71,0)</f>
        <v>16499</v>
      </c>
      <c r="X71" s="83">
        <f t="shared" ref="X71:X76" si="35">(AH71-W71)</f>
        <v>16499.93</v>
      </c>
      <c r="Y71" s="84"/>
      <c r="Z71" s="84"/>
      <c r="AA71" s="84">
        <f t="shared" ref="AA71:AA76" si="36">ROUND(W71+X71,2)</f>
        <v>32998.93</v>
      </c>
      <c r="AB71" s="237">
        <v>4</v>
      </c>
      <c r="AC71" s="86">
        <f t="shared" ref="AC71:AC76" si="37">J71*12%</f>
        <v>4824.96</v>
      </c>
      <c r="AD71" s="80">
        <v>0</v>
      </c>
      <c r="AE71" s="101">
        <v>100</v>
      </c>
      <c r="AF71" s="88">
        <f t="shared" ref="AF71:AF76" si="38">ROUNDUP(J71*5%/2,2)</f>
        <v>1005.2</v>
      </c>
      <c r="AG71" s="102">
        <v>200</v>
      </c>
      <c r="AH71" s="103">
        <f t="shared" ref="AH71:AH76" si="39">+P71-V71</f>
        <v>32998.93</v>
      </c>
      <c r="AI71" s="104">
        <f t="shared" ref="AI71:AI76" si="40">(+P71-V71)/2</f>
        <v>16499.465</v>
      </c>
      <c r="AJ71" s="237">
        <v>4</v>
      </c>
      <c r="AK71" s="107" t="s">
        <v>65</v>
      </c>
      <c r="AL71" s="108" t="s">
        <v>66</v>
      </c>
      <c r="AM71" s="80">
        <f t="shared" ref="AM71:AM76" si="41">Q71</f>
        <v>2285.15</v>
      </c>
      <c r="AN71" s="80">
        <f t="shared" ref="AN71:AN76" si="42">J71*9%</f>
        <v>3618.72</v>
      </c>
      <c r="AO71" s="80">
        <v>0</v>
      </c>
      <c r="AP71" s="80">
        <v>0</v>
      </c>
      <c r="AQ71" s="80">
        <v>0</v>
      </c>
      <c r="AR71" s="80">
        <v>0</v>
      </c>
      <c r="AS71" s="80">
        <v>0</v>
      </c>
      <c r="AT71" s="80">
        <v>0</v>
      </c>
      <c r="AU71" s="80">
        <v>0</v>
      </c>
      <c r="AV71" s="80"/>
      <c r="AW71" s="80">
        <v>0</v>
      </c>
      <c r="AX71" s="80">
        <f t="shared" ref="AX71:AX76" si="43">SUM(AN71:AW71)</f>
        <v>3618.72</v>
      </c>
      <c r="AY71" s="93">
        <v>200</v>
      </c>
      <c r="AZ71" s="80">
        <v>0</v>
      </c>
      <c r="BA71" s="80"/>
      <c r="BB71" s="93"/>
      <c r="BC71" s="80">
        <f t="shared" ref="BC71:BC76" si="44">SUM(AY71:BB71)</f>
        <v>200</v>
      </c>
      <c r="BD71" s="80">
        <f t="shared" ref="BD71:BD76" si="45">ROUNDDOWN(J71*5%/2,2)</f>
        <v>1005.2</v>
      </c>
      <c r="BE71" s="80">
        <v>0</v>
      </c>
      <c r="BF71" s="80">
        <v>0</v>
      </c>
      <c r="BG71" s="80">
        <v>100</v>
      </c>
      <c r="BH71" s="80">
        <v>0</v>
      </c>
      <c r="BI71" s="80">
        <v>0</v>
      </c>
      <c r="BJ71" s="80">
        <v>0</v>
      </c>
      <c r="BK71" s="80">
        <f t="shared" ref="BK71:BK76" si="46">SUM(BE71:BJ71)</f>
        <v>100</v>
      </c>
      <c r="BL71" s="94">
        <f t="shared" ref="BL71:BL76" si="47">+AM71+AX71+BC71+BD71+BK71</f>
        <v>7209.07</v>
      </c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  <c r="DA71" s="95"/>
      <c r="DB71" s="95"/>
      <c r="DC71" s="95"/>
      <c r="DD71" s="95"/>
      <c r="DE71" s="95"/>
      <c r="DF71" s="95"/>
      <c r="DG71" s="95"/>
      <c r="DH71" s="95"/>
      <c r="DI71" s="95"/>
      <c r="DJ71" s="95"/>
      <c r="DK71" s="95"/>
      <c r="DL71" s="95"/>
      <c r="DM71" s="95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95"/>
      <c r="EA71" s="95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5"/>
      <c r="FO71" s="95"/>
      <c r="FP71" s="95"/>
      <c r="FQ71" s="95"/>
      <c r="FR71" s="95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95"/>
      <c r="GL71" s="95"/>
      <c r="GM71" s="95"/>
      <c r="GN71" s="95"/>
      <c r="GO71" s="95"/>
      <c r="GP71" s="95"/>
      <c r="GQ71" s="95"/>
      <c r="GR71" s="95"/>
      <c r="GS71" s="95"/>
      <c r="GT71" s="95"/>
      <c r="GU71" s="95"/>
      <c r="GV71" s="95"/>
      <c r="GW71" s="95"/>
      <c r="GX71" s="95"/>
      <c r="GY71" s="95"/>
      <c r="GZ71" s="95"/>
      <c r="HA71" s="95"/>
      <c r="HB71" s="95"/>
      <c r="HC71" s="95"/>
      <c r="HD71" s="95"/>
      <c r="HE71" s="95"/>
      <c r="HF71" s="95"/>
      <c r="HG71" s="95"/>
      <c r="HH71" s="95"/>
      <c r="HI71" s="95"/>
      <c r="HJ71" s="95"/>
      <c r="HK71" s="95"/>
      <c r="HL71" s="95"/>
      <c r="HM71" s="95"/>
      <c r="HN71" s="95"/>
      <c r="HO71" s="95"/>
      <c r="HP71" s="95"/>
      <c r="HQ71" s="95"/>
      <c r="HR71" s="95"/>
      <c r="HS71" s="95"/>
      <c r="HT71" s="95"/>
      <c r="HU71" s="95"/>
      <c r="HV71" s="95"/>
      <c r="HW71" s="95"/>
      <c r="HX71" s="95"/>
      <c r="HY71" s="95"/>
      <c r="HZ71" s="95"/>
      <c r="IA71" s="95"/>
      <c r="IB71" s="95"/>
      <c r="IC71" s="95"/>
      <c r="ID71" s="95"/>
      <c r="IE71" s="95"/>
      <c r="IF71" s="95"/>
      <c r="IG71" s="95"/>
      <c r="IH71" s="95"/>
      <c r="II71" s="95"/>
      <c r="IJ71" s="95"/>
      <c r="IK71" s="95"/>
      <c r="IL71" s="95"/>
      <c r="IM71" s="95"/>
      <c r="IN71" s="95"/>
      <c r="IO71" s="95"/>
      <c r="IP71" s="95"/>
      <c r="IQ71" s="95"/>
      <c r="IR71" s="95"/>
      <c r="IS71" s="95"/>
      <c r="IT71" s="95"/>
      <c r="IU71" s="95"/>
      <c r="IV71" s="95"/>
      <c r="IW71" s="95"/>
      <c r="IX71" s="95"/>
      <c r="IY71" s="95"/>
      <c r="IZ71" s="95"/>
      <c r="JA71" s="95"/>
      <c r="JB71" s="95"/>
    </row>
    <row r="72" spans="1:262" s="79" customFormat="1" ht="23.1" customHeight="1" x14ac:dyDescent="0.35">
      <c r="A72" s="237" t="s">
        <v>1</v>
      </c>
      <c r="B72" s="96"/>
      <c r="C72" s="78"/>
      <c r="D72" s="98"/>
      <c r="E72" s="98"/>
      <c r="F72" s="98">
        <f>SUM(D72:E72)</f>
        <v>0</v>
      </c>
      <c r="G72" s="98"/>
      <c r="H72" s="98"/>
      <c r="I72" s="80"/>
      <c r="J72" s="80">
        <f t="shared" si="26"/>
        <v>0</v>
      </c>
      <c r="K72" s="82">
        <f t="shared" si="27"/>
        <v>0</v>
      </c>
      <c r="L72" s="99"/>
      <c r="P72" s="82">
        <f t="shared" si="28"/>
        <v>0</v>
      </c>
      <c r="Q72" s="80"/>
      <c r="R72" s="80">
        <f t="shared" si="29"/>
        <v>0</v>
      </c>
      <c r="S72" s="80">
        <f t="shared" si="30"/>
        <v>0</v>
      </c>
      <c r="T72" s="80">
        <f t="shared" si="31"/>
        <v>0</v>
      </c>
      <c r="U72" s="80">
        <f t="shared" si="32"/>
        <v>0</v>
      </c>
      <c r="V72" s="82">
        <f t="shared" si="33"/>
        <v>0</v>
      </c>
      <c r="W72" s="100">
        <f t="shared" si="34"/>
        <v>0</v>
      </c>
      <c r="X72" s="83">
        <f t="shared" si="35"/>
        <v>0</v>
      </c>
      <c r="Y72" s="84"/>
      <c r="Z72" s="84"/>
      <c r="AA72" s="84">
        <f t="shared" si="36"/>
        <v>0</v>
      </c>
      <c r="AB72" s="237" t="s">
        <v>1</v>
      </c>
      <c r="AC72" s="86">
        <f t="shared" si="37"/>
        <v>0</v>
      </c>
      <c r="AD72" s="80"/>
      <c r="AE72" s="87"/>
      <c r="AF72" s="88">
        <f t="shared" si="38"/>
        <v>0</v>
      </c>
      <c r="AG72" s="89"/>
      <c r="AH72" s="103">
        <f t="shared" si="39"/>
        <v>0</v>
      </c>
      <c r="AI72" s="104">
        <f t="shared" si="40"/>
        <v>0</v>
      </c>
      <c r="AJ72" s="237" t="s">
        <v>1</v>
      </c>
      <c r="AK72" s="96"/>
      <c r="AL72" s="78"/>
      <c r="AM72" s="80">
        <f t="shared" si="41"/>
        <v>0</v>
      </c>
      <c r="AN72" s="80">
        <f t="shared" si="42"/>
        <v>0</v>
      </c>
      <c r="AO72" s="80"/>
      <c r="AP72" s="80"/>
      <c r="AQ72" s="80"/>
      <c r="AR72" s="80"/>
      <c r="AS72" s="80"/>
      <c r="AT72" s="106"/>
      <c r="AU72" s="80"/>
      <c r="AV72" s="80"/>
      <c r="AW72" s="80"/>
      <c r="AX72" s="80">
        <f t="shared" si="43"/>
        <v>0</v>
      </c>
      <c r="AY72" s="93"/>
      <c r="AZ72" s="80"/>
      <c r="BA72" s="80"/>
      <c r="BB72" s="93"/>
      <c r="BC72" s="80">
        <f t="shared" si="44"/>
        <v>0</v>
      </c>
      <c r="BD72" s="80">
        <f t="shared" si="45"/>
        <v>0</v>
      </c>
      <c r="BE72" s="80"/>
      <c r="BF72" s="80"/>
      <c r="BG72" s="80"/>
      <c r="BH72" s="80"/>
      <c r="BI72" s="80"/>
      <c r="BJ72" s="80"/>
      <c r="BK72" s="80">
        <f t="shared" si="46"/>
        <v>0</v>
      </c>
      <c r="BL72" s="94">
        <f t="shared" si="47"/>
        <v>0</v>
      </c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  <c r="CV72" s="95"/>
      <c r="CW72" s="95"/>
      <c r="CX72" s="95"/>
      <c r="CY72" s="95"/>
      <c r="CZ72" s="95"/>
      <c r="DA72" s="95"/>
      <c r="DB72" s="95"/>
      <c r="DC72" s="95"/>
      <c r="DD72" s="95"/>
      <c r="DE72" s="95"/>
      <c r="DF72" s="95"/>
      <c r="DG72" s="95"/>
      <c r="DH72" s="95"/>
      <c r="DI72" s="95"/>
      <c r="DJ72" s="95"/>
      <c r="DK72" s="95"/>
      <c r="DL72" s="95"/>
      <c r="DM72" s="95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95"/>
      <c r="EV72" s="95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5"/>
      <c r="FO72" s="95"/>
      <c r="FP72" s="95"/>
      <c r="FQ72" s="95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5"/>
      <c r="GF72" s="95"/>
      <c r="GG72" s="95"/>
      <c r="GH72" s="95"/>
      <c r="GI72" s="95"/>
      <c r="GJ72" s="95"/>
      <c r="GK72" s="95"/>
      <c r="GL72" s="95"/>
      <c r="GM72" s="95"/>
      <c r="GN72" s="95"/>
      <c r="GO72" s="95"/>
      <c r="GP72" s="95"/>
      <c r="GQ72" s="95"/>
      <c r="GR72" s="95"/>
      <c r="GS72" s="95"/>
      <c r="GT72" s="95"/>
      <c r="GU72" s="95"/>
      <c r="GV72" s="95"/>
      <c r="GW72" s="95"/>
      <c r="GX72" s="95"/>
      <c r="GY72" s="95"/>
      <c r="GZ72" s="95"/>
      <c r="HA72" s="95"/>
      <c r="HB72" s="95"/>
      <c r="HC72" s="95"/>
      <c r="HD72" s="95"/>
      <c r="HE72" s="95"/>
      <c r="HF72" s="95"/>
      <c r="HG72" s="95"/>
      <c r="HH72" s="95"/>
      <c r="HI72" s="95"/>
      <c r="HJ72" s="95"/>
      <c r="HK72" s="95"/>
      <c r="HL72" s="95"/>
      <c r="HM72" s="95"/>
      <c r="HN72" s="95"/>
      <c r="HO72" s="95"/>
      <c r="HP72" s="95"/>
      <c r="HQ72" s="95"/>
      <c r="HR72" s="95"/>
      <c r="HS72" s="95"/>
      <c r="HT72" s="95"/>
      <c r="HU72" s="95"/>
      <c r="HV72" s="95"/>
      <c r="HW72" s="95"/>
      <c r="HX72" s="95"/>
      <c r="HY72" s="95"/>
      <c r="HZ72" s="95"/>
      <c r="IA72" s="95"/>
      <c r="IB72" s="95"/>
      <c r="IC72" s="95"/>
      <c r="ID72" s="95"/>
      <c r="IE72" s="95"/>
      <c r="IF72" s="95"/>
      <c r="IG72" s="95"/>
      <c r="IH72" s="95"/>
      <c r="II72" s="95"/>
      <c r="IJ72" s="95"/>
      <c r="IK72" s="95"/>
      <c r="IL72" s="95"/>
      <c r="IM72" s="95"/>
      <c r="IN72" s="95"/>
      <c r="IO72" s="95"/>
      <c r="IP72" s="95"/>
      <c r="IQ72" s="95"/>
      <c r="IR72" s="95"/>
      <c r="IS72" s="95"/>
      <c r="IT72" s="95"/>
      <c r="IU72" s="95"/>
      <c r="IV72" s="95"/>
      <c r="IW72" s="95"/>
      <c r="IX72" s="95"/>
      <c r="IY72" s="95"/>
      <c r="IZ72" s="95"/>
      <c r="JA72" s="95"/>
      <c r="JB72" s="95"/>
    </row>
    <row r="73" spans="1:262" s="79" customFormat="1" ht="23.1" customHeight="1" x14ac:dyDescent="0.35">
      <c r="A73" s="237">
        <v>9</v>
      </c>
      <c r="B73" s="114" t="s">
        <v>114</v>
      </c>
      <c r="C73" s="78" t="s">
        <v>71</v>
      </c>
      <c r="D73" s="98">
        <v>33843</v>
      </c>
      <c r="E73" s="98">
        <v>1591</v>
      </c>
      <c r="F73" s="98">
        <f>SUM(D73:E73)</f>
        <v>35434</v>
      </c>
      <c r="G73" s="98">
        <v>1590</v>
      </c>
      <c r="H73" s="98"/>
      <c r="I73" s="80"/>
      <c r="J73" s="80">
        <f t="shared" si="26"/>
        <v>37024</v>
      </c>
      <c r="K73" s="82">
        <f t="shared" si="27"/>
        <v>37024</v>
      </c>
      <c r="L73" s="99">
        <f>ROUND(K73/6/31/60*(O73+N73*60+M73*6*60),2)</f>
        <v>0</v>
      </c>
      <c r="P73" s="82">
        <f t="shared" si="28"/>
        <v>37024</v>
      </c>
      <c r="Q73" s="80">
        <v>1759.94</v>
      </c>
      <c r="R73" s="80">
        <f t="shared" si="29"/>
        <v>3332.16</v>
      </c>
      <c r="S73" s="80">
        <f t="shared" si="30"/>
        <v>200</v>
      </c>
      <c r="T73" s="80">
        <f t="shared" si="31"/>
        <v>925.6</v>
      </c>
      <c r="U73" s="80">
        <f t="shared" si="32"/>
        <v>15300</v>
      </c>
      <c r="V73" s="82">
        <f t="shared" si="33"/>
        <v>21517.7</v>
      </c>
      <c r="W73" s="100">
        <f t="shared" si="34"/>
        <v>7753</v>
      </c>
      <c r="X73" s="83">
        <f t="shared" si="35"/>
        <v>7753.2999999999993</v>
      </c>
      <c r="Y73" s="84"/>
      <c r="Z73" s="84"/>
      <c r="AA73" s="84">
        <f t="shared" si="36"/>
        <v>15506.3</v>
      </c>
      <c r="AB73" s="237">
        <v>9</v>
      </c>
      <c r="AC73" s="86">
        <f t="shared" si="37"/>
        <v>4442.88</v>
      </c>
      <c r="AD73" s="80">
        <v>0</v>
      </c>
      <c r="AE73" s="93">
        <v>100</v>
      </c>
      <c r="AF73" s="88">
        <f t="shared" si="38"/>
        <v>925.6</v>
      </c>
      <c r="AG73" s="102">
        <v>200</v>
      </c>
      <c r="AH73" s="103">
        <f t="shared" si="39"/>
        <v>15506.3</v>
      </c>
      <c r="AI73" s="104">
        <f t="shared" si="40"/>
        <v>7753.15</v>
      </c>
      <c r="AJ73" s="237">
        <v>9</v>
      </c>
      <c r="AK73" s="114" t="s">
        <v>114</v>
      </c>
      <c r="AL73" s="78" t="s">
        <v>71</v>
      </c>
      <c r="AM73" s="80">
        <f t="shared" si="41"/>
        <v>1759.94</v>
      </c>
      <c r="AN73" s="80">
        <f t="shared" si="42"/>
        <v>3332.16</v>
      </c>
      <c r="AO73" s="80"/>
      <c r="AP73" s="80">
        <v>0</v>
      </c>
      <c r="AQ73" s="80">
        <v>0</v>
      </c>
      <c r="AR73" s="80">
        <v>0</v>
      </c>
      <c r="AS73" s="80">
        <v>0</v>
      </c>
      <c r="AT73" s="80">
        <v>0</v>
      </c>
      <c r="AU73" s="80">
        <v>0</v>
      </c>
      <c r="AV73" s="80"/>
      <c r="AW73" s="80">
        <v>0</v>
      </c>
      <c r="AX73" s="80">
        <f t="shared" si="43"/>
        <v>3332.16</v>
      </c>
      <c r="AY73" s="93">
        <v>200</v>
      </c>
      <c r="AZ73" s="80">
        <v>0</v>
      </c>
      <c r="BA73" s="80"/>
      <c r="BB73" s="93"/>
      <c r="BC73" s="80">
        <f t="shared" si="44"/>
        <v>200</v>
      </c>
      <c r="BD73" s="80">
        <f t="shared" si="45"/>
        <v>925.6</v>
      </c>
      <c r="BE73" s="80">
        <v>15000</v>
      </c>
      <c r="BF73" s="80">
        <v>200</v>
      </c>
      <c r="BG73" s="80">
        <v>100</v>
      </c>
      <c r="BH73" s="80">
        <v>0</v>
      </c>
      <c r="BI73" s="80">
        <v>0</v>
      </c>
      <c r="BJ73" s="80">
        <v>0</v>
      </c>
      <c r="BK73" s="80">
        <f t="shared" si="46"/>
        <v>15300</v>
      </c>
      <c r="BL73" s="94">
        <f t="shared" si="47"/>
        <v>21517.7</v>
      </c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  <c r="IU73" s="95"/>
      <c r="IV73" s="95"/>
      <c r="IW73" s="95"/>
      <c r="IX73" s="95"/>
      <c r="IY73" s="95"/>
      <c r="IZ73" s="95"/>
      <c r="JA73" s="95"/>
      <c r="JB73" s="95"/>
    </row>
    <row r="74" spans="1:262" s="79" customFormat="1" ht="23.1" customHeight="1" x14ac:dyDescent="0.35">
      <c r="A74" s="237" t="s">
        <v>1</v>
      </c>
      <c r="B74" s="96"/>
      <c r="C74" s="78"/>
      <c r="D74" s="98"/>
      <c r="E74" s="98"/>
      <c r="F74" s="98">
        <f>SUM(D74:E74)</f>
        <v>0</v>
      </c>
      <c r="G74" s="98"/>
      <c r="H74" s="98"/>
      <c r="I74" s="80"/>
      <c r="J74" s="80">
        <f t="shared" si="26"/>
        <v>0</v>
      </c>
      <c r="K74" s="82">
        <f t="shared" si="27"/>
        <v>0</v>
      </c>
      <c r="L74" s="105"/>
      <c r="P74" s="82">
        <f t="shared" si="28"/>
        <v>0</v>
      </c>
      <c r="Q74" s="80"/>
      <c r="R74" s="80">
        <f t="shared" si="29"/>
        <v>0</v>
      </c>
      <c r="S74" s="80">
        <f t="shared" si="30"/>
        <v>0</v>
      </c>
      <c r="T74" s="80">
        <f t="shared" si="31"/>
        <v>0</v>
      </c>
      <c r="U74" s="80">
        <f t="shared" si="32"/>
        <v>0</v>
      </c>
      <c r="V74" s="82">
        <f t="shared" si="33"/>
        <v>0</v>
      </c>
      <c r="W74" s="100">
        <f t="shared" si="34"/>
        <v>0</v>
      </c>
      <c r="X74" s="83">
        <f t="shared" si="35"/>
        <v>0</v>
      </c>
      <c r="Y74" s="84"/>
      <c r="Z74" s="84"/>
      <c r="AA74" s="84">
        <f t="shared" si="36"/>
        <v>0</v>
      </c>
      <c r="AB74" s="237" t="s">
        <v>1</v>
      </c>
      <c r="AC74" s="86">
        <f t="shared" si="37"/>
        <v>0</v>
      </c>
      <c r="AD74" s="80"/>
      <c r="AE74" s="87"/>
      <c r="AF74" s="88">
        <f t="shared" si="38"/>
        <v>0</v>
      </c>
      <c r="AG74" s="89"/>
      <c r="AH74" s="103">
        <f t="shared" si="39"/>
        <v>0</v>
      </c>
      <c r="AI74" s="104">
        <f t="shared" si="40"/>
        <v>0</v>
      </c>
      <c r="AJ74" s="237" t="s">
        <v>1</v>
      </c>
      <c r="AK74" s="96"/>
      <c r="AL74" s="78"/>
      <c r="AM74" s="80">
        <f t="shared" si="41"/>
        <v>0</v>
      </c>
      <c r="AN74" s="80">
        <f t="shared" si="42"/>
        <v>0</v>
      </c>
      <c r="AO74" s="80"/>
      <c r="AP74" s="80"/>
      <c r="AQ74" s="80"/>
      <c r="AR74" s="80"/>
      <c r="AS74" s="80"/>
      <c r="AT74" s="106"/>
      <c r="AU74" s="80"/>
      <c r="AV74" s="80"/>
      <c r="AW74" s="80"/>
      <c r="AX74" s="80">
        <f t="shared" si="43"/>
        <v>0</v>
      </c>
      <c r="AY74" s="93" t="s">
        <v>1</v>
      </c>
      <c r="AZ74" s="80"/>
      <c r="BA74" s="80"/>
      <c r="BB74" s="93"/>
      <c r="BC74" s="80">
        <f t="shared" si="44"/>
        <v>0</v>
      </c>
      <c r="BD74" s="80">
        <f t="shared" si="45"/>
        <v>0</v>
      </c>
      <c r="BE74" s="115" t="s">
        <v>115</v>
      </c>
      <c r="BF74" s="80"/>
      <c r="BG74" s="80"/>
      <c r="BH74" s="80"/>
      <c r="BI74" s="80"/>
      <c r="BJ74" s="80"/>
      <c r="BK74" s="80">
        <f t="shared" si="46"/>
        <v>0</v>
      </c>
      <c r="BL74" s="94">
        <f t="shared" si="47"/>
        <v>0</v>
      </c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  <c r="CV74" s="95"/>
      <c r="CW74" s="95"/>
      <c r="CX74" s="95"/>
      <c r="CY74" s="95"/>
      <c r="CZ74" s="95"/>
      <c r="DA74" s="95"/>
      <c r="DB74" s="95"/>
      <c r="DC74" s="95"/>
      <c r="DD74" s="95"/>
      <c r="DE74" s="95"/>
      <c r="DF74" s="95"/>
      <c r="DG74" s="95"/>
      <c r="DH74" s="95"/>
      <c r="DI74" s="95"/>
      <c r="DJ74" s="95"/>
      <c r="DK74" s="95"/>
      <c r="DL74" s="95"/>
      <c r="DM74" s="95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5"/>
      <c r="FO74" s="95"/>
      <c r="FP74" s="95"/>
      <c r="FQ74" s="95"/>
      <c r="FR74" s="95"/>
      <c r="FS74" s="95"/>
      <c r="FT74" s="95"/>
      <c r="FU74" s="95"/>
      <c r="FV74" s="95"/>
      <c r="FW74" s="95"/>
      <c r="FX74" s="95"/>
      <c r="FY74" s="95"/>
      <c r="FZ74" s="95"/>
      <c r="GA74" s="95"/>
      <c r="GB74" s="95"/>
      <c r="GC74" s="95"/>
      <c r="GD74" s="95"/>
      <c r="GE74" s="95"/>
      <c r="GF74" s="95"/>
      <c r="GG74" s="95"/>
      <c r="GH74" s="95"/>
      <c r="GI74" s="95"/>
      <c r="GJ74" s="95"/>
      <c r="GK74" s="95"/>
      <c r="GL74" s="95"/>
      <c r="GM74" s="95"/>
      <c r="GN74" s="95"/>
      <c r="GO74" s="95"/>
      <c r="GP74" s="95"/>
      <c r="GQ74" s="95"/>
      <c r="GR74" s="95"/>
      <c r="GS74" s="95"/>
      <c r="GT74" s="95"/>
      <c r="GU74" s="95"/>
      <c r="GV74" s="95"/>
      <c r="GW74" s="95"/>
      <c r="GX74" s="95"/>
      <c r="GY74" s="95"/>
      <c r="GZ74" s="95"/>
      <c r="HA74" s="95"/>
      <c r="HB74" s="95"/>
      <c r="HC74" s="95"/>
      <c r="HD74" s="95"/>
      <c r="HE74" s="95"/>
      <c r="HF74" s="95"/>
      <c r="HG74" s="95"/>
      <c r="HH74" s="95"/>
      <c r="HI74" s="95"/>
      <c r="HJ74" s="95"/>
      <c r="HK74" s="95"/>
      <c r="HL74" s="95"/>
      <c r="HM74" s="95"/>
      <c r="HN74" s="95"/>
      <c r="HO74" s="95"/>
      <c r="HP74" s="95"/>
      <c r="HQ74" s="95"/>
      <c r="HR74" s="95"/>
      <c r="HS74" s="95"/>
      <c r="HT74" s="95"/>
      <c r="HU74" s="95"/>
      <c r="HV74" s="95"/>
      <c r="HW74" s="95"/>
      <c r="HX74" s="95"/>
      <c r="HY74" s="95"/>
      <c r="HZ74" s="95"/>
      <c r="IA74" s="95"/>
      <c r="IB74" s="95"/>
      <c r="IC74" s="95"/>
      <c r="ID74" s="95"/>
      <c r="IE74" s="95"/>
      <c r="IF74" s="95"/>
      <c r="IG74" s="95"/>
      <c r="IH74" s="95"/>
      <c r="II74" s="95"/>
      <c r="IJ74" s="95"/>
      <c r="IK74" s="95"/>
      <c r="IL74" s="95"/>
      <c r="IM74" s="95"/>
      <c r="IN74" s="95"/>
      <c r="IO74" s="95"/>
      <c r="IP74" s="95"/>
      <c r="IQ74" s="95"/>
      <c r="IR74" s="95"/>
      <c r="IS74" s="95"/>
      <c r="IT74" s="95"/>
      <c r="IU74" s="95"/>
      <c r="IV74" s="95"/>
      <c r="IW74" s="95"/>
      <c r="IX74" s="95"/>
      <c r="IY74" s="95"/>
      <c r="IZ74" s="95"/>
      <c r="JA74" s="95"/>
      <c r="JB74" s="95"/>
    </row>
    <row r="75" spans="1:262" s="79" customFormat="1" ht="23.1" customHeight="1" x14ac:dyDescent="0.35">
      <c r="A75" s="237">
        <v>12</v>
      </c>
      <c r="B75" s="107" t="s">
        <v>75</v>
      </c>
      <c r="C75" s="78" t="s">
        <v>71</v>
      </c>
      <c r="D75" s="98">
        <v>29449</v>
      </c>
      <c r="E75" s="98">
        <v>1540</v>
      </c>
      <c r="F75" s="98">
        <v>35434</v>
      </c>
      <c r="G75" s="98">
        <v>1590</v>
      </c>
      <c r="H75" s="98"/>
      <c r="I75" s="80"/>
      <c r="J75" s="80">
        <f t="shared" si="26"/>
        <v>37024</v>
      </c>
      <c r="K75" s="82">
        <f t="shared" si="27"/>
        <v>37024</v>
      </c>
      <c r="L75" s="99">
        <f>ROUND(K75/6/31/60*(O75+N75*60+M75*6*60),2)</f>
        <v>0</v>
      </c>
      <c r="P75" s="82">
        <f t="shared" si="28"/>
        <v>37024</v>
      </c>
      <c r="Q75" s="80">
        <v>1759.94</v>
      </c>
      <c r="R75" s="80">
        <f t="shared" si="29"/>
        <v>3332.16</v>
      </c>
      <c r="S75" s="80">
        <f t="shared" si="30"/>
        <v>200</v>
      </c>
      <c r="T75" s="80">
        <f t="shared" si="31"/>
        <v>925.6</v>
      </c>
      <c r="U75" s="80">
        <f t="shared" si="32"/>
        <v>9596.75</v>
      </c>
      <c r="V75" s="82">
        <f t="shared" si="33"/>
        <v>15814.45</v>
      </c>
      <c r="W75" s="100">
        <f t="shared" si="34"/>
        <v>10605</v>
      </c>
      <c r="X75" s="83">
        <f t="shared" si="35"/>
        <v>10604.55</v>
      </c>
      <c r="Y75" s="84"/>
      <c r="Z75" s="84"/>
      <c r="AA75" s="84">
        <f t="shared" si="36"/>
        <v>21209.55</v>
      </c>
      <c r="AB75" s="237">
        <v>12</v>
      </c>
      <c r="AC75" s="86">
        <f t="shared" si="37"/>
        <v>4442.88</v>
      </c>
      <c r="AD75" s="80">
        <v>0</v>
      </c>
      <c r="AE75" s="93">
        <v>100</v>
      </c>
      <c r="AF75" s="88">
        <f t="shared" si="38"/>
        <v>925.6</v>
      </c>
      <c r="AG75" s="102">
        <v>200</v>
      </c>
      <c r="AH75" s="103">
        <f t="shared" si="39"/>
        <v>21209.55</v>
      </c>
      <c r="AI75" s="104">
        <f t="shared" si="40"/>
        <v>10604.775</v>
      </c>
      <c r="AJ75" s="237">
        <v>12</v>
      </c>
      <c r="AK75" s="107" t="s">
        <v>75</v>
      </c>
      <c r="AL75" s="108" t="s">
        <v>62</v>
      </c>
      <c r="AM75" s="80">
        <f t="shared" si="41"/>
        <v>1759.94</v>
      </c>
      <c r="AN75" s="80">
        <f t="shared" si="42"/>
        <v>3332.16</v>
      </c>
      <c r="AO75" s="80">
        <v>0</v>
      </c>
      <c r="AP75" s="80">
        <f>-AQ30</f>
        <v>0</v>
      </c>
      <c r="AQ75" s="80">
        <v>0</v>
      </c>
      <c r="AR75" s="80">
        <v>0</v>
      </c>
      <c r="AS75" s="80">
        <v>0</v>
      </c>
      <c r="AT75" s="80">
        <v>0</v>
      </c>
      <c r="AU75" s="80">
        <v>0</v>
      </c>
      <c r="AV75" s="80"/>
      <c r="AW75" s="80">
        <v>0</v>
      </c>
      <c r="AX75" s="80">
        <f t="shared" si="43"/>
        <v>3332.16</v>
      </c>
      <c r="AY75" s="93">
        <v>200</v>
      </c>
      <c r="AZ75" s="80">
        <v>0</v>
      </c>
      <c r="BA75" s="80"/>
      <c r="BB75" s="93"/>
      <c r="BC75" s="80">
        <f t="shared" si="44"/>
        <v>200</v>
      </c>
      <c r="BD75" s="80">
        <f t="shared" si="45"/>
        <v>925.6</v>
      </c>
      <c r="BE75" s="80">
        <v>0</v>
      </c>
      <c r="BF75" s="80">
        <v>500</v>
      </c>
      <c r="BG75" s="80">
        <v>100</v>
      </c>
      <c r="BH75" s="80">
        <v>8996.75</v>
      </c>
      <c r="BI75" s="80">
        <v>0</v>
      </c>
      <c r="BJ75" s="80">
        <v>0</v>
      </c>
      <c r="BK75" s="80">
        <f t="shared" si="46"/>
        <v>9596.75</v>
      </c>
      <c r="BL75" s="94">
        <f t="shared" si="47"/>
        <v>15814.45</v>
      </c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  <c r="CV75" s="95"/>
      <c r="CW75" s="95"/>
      <c r="CX75" s="95"/>
      <c r="CY75" s="95"/>
      <c r="CZ75" s="95"/>
      <c r="DA75" s="95"/>
      <c r="DB75" s="95"/>
      <c r="DC75" s="95"/>
      <c r="DD75" s="95"/>
      <c r="DE75" s="95"/>
      <c r="DF75" s="95"/>
      <c r="DG75" s="95"/>
      <c r="DH75" s="95"/>
      <c r="DI75" s="95"/>
      <c r="DJ75" s="95"/>
      <c r="DK75" s="95"/>
      <c r="DL75" s="95"/>
      <c r="DM75" s="95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95"/>
      <c r="EV75" s="95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5"/>
      <c r="FO75" s="95"/>
      <c r="FP75" s="95"/>
      <c r="FQ75" s="95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5"/>
      <c r="GF75" s="95"/>
      <c r="GG75" s="95"/>
      <c r="GH75" s="95"/>
      <c r="GI75" s="95"/>
      <c r="GJ75" s="95"/>
      <c r="GK75" s="95"/>
      <c r="GL75" s="95"/>
      <c r="GM75" s="95"/>
      <c r="GN75" s="95"/>
      <c r="GO75" s="95"/>
      <c r="GP75" s="95"/>
      <c r="GQ75" s="95"/>
      <c r="GR75" s="95"/>
      <c r="GS75" s="95"/>
      <c r="GT75" s="95"/>
      <c r="GU75" s="95"/>
      <c r="GV75" s="95"/>
      <c r="GW75" s="95"/>
      <c r="GX75" s="95"/>
      <c r="GY75" s="95"/>
      <c r="GZ75" s="95"/>
      <c r="HA75" s="95"/>
      <c r="HB75" s="95"/>
      <c r="HC75" s="95"/>
      <c r="HD75" s="95"/>
      <c r="HE75" s="95"/>
      <c r="HF75" s="95"/>
      <c r="HG75" s="95"/>
      <c r="HH75" s="95"/>
      <c r="HI75" s="95"/>
      <c r="HJ75" s="95"/>
      <c r="HK75" s="95"/>
      <c r="HL75" s="95"/>
      <c r="HM75" s="95"/>
      <c r="HN75" s="95"/>
      <c r="HO75" s="95"/>
      <c r="HP75" s="95"/>
      <c r="HQ75" s="95"/>
      <c r="HR75" s="95"/>
      <c r="HS75" s="95"/>
      <c r="HT75" s="95"/>
      <c r="HU75" s="95"/>
      <c r="HV75" s="95"/>
      <c r="HW75" s="95"/>
      <c r="HX75" s="95"/>
      <c r="HY75" s="95"/>
      <c r="HZ75" s="95"/>
      <c r="IA75" s="95"/>
      <c r="IB75" s="95"/>
      <c r="IC75" s="95"/>
      <c r="ID75" s="95"/>
      <c r="IE75" s="95"/>
      <c r="IF75" s="95"/>
      <c r="IG75" s="95"/>
      <c r="IH75" s="95"/>
      <c r="II75" s="95"/>
      <c r="IJ75" s="95"/>
      <c r="IK75" s="95"/>
      <c r="IL75" s="95"/>
      <c r="IM75" s="95"/>
      <c r="IN75" s="95"/>
      <c r="IO75" s="95"/>
      <c r="IP75" s="95"/>
      <c r="IQ75" s="95"/>
      <c r="IR75" s="95"/>
      <c r="IS75" s="95"/>
      <c r="IT75" s="95"/>
      <c r="IU75" s="95"/>
      <c r="IV75" s="95"/>
      <c r="IW75" s="95"/>
      <c r="IX75" s="95"/>
      <c r="IY75" s="95"/>
      <c r="IZ75" s="95"/>
      <c r="JA75" s="95"/>
      <c r="JB75" s="95"/>
    </row>
    <row r="76" spans="1:262" s="79" customFormat="1" ht="23.1" customHeight="1" x14ac:dyDescent="0.35">
      <c r="A76" s="237" t="s">
        <v>1</v>
      </c>
      <c r="B76" s="96"/>
      <c r="C76" s="78"/>
      <c r="D76" s="98"/>
      <c r="E76" s="98"/>
      <c r="F76" s="98">
        <f>SUM(D76:E76)</f>
        <v>0</v>
      </c>
      <c r="G76" s="98"/>
      <c r="H76" s="98"/>
      <c r="I76" s="80"/>
      <c r="J76" s="80">
        <f t="shared" si="26"/>
        <v>0</v>
      </c>
      <c r="K76" s="82">
        <f t="shared" si="27"/>
        <v>0</v>
      </c>
      <c r="L76" s="99"/>
      <c r="P76" s="82">
        <f t="shared" si="28"/>
        <v>0</v>
      </c>
      <c r="Q76" s="80"/>
      <c r="R76" s="80">
        <f t="shared" si="29"/>
        <v>0</v>
      </c>
      <c r="S76" s="80">
        <f t="shared" si="30"/>
        <v>0</v>
      </c>
      <c r="T76" s="80">
        <f t="shared" si="31"/>
        <v>0</v>
      </c>
      <c r="U76" s="80">
        <f t="shared" si="32"/>
        <v>0</v>
      </c>
      <c r="V76" s="82">
        <f t="shared" si="33"/>
        <v>0</v>
      </c>
      <c r="W76" s="100">
        <f t="shared" si="34"/>
        <v>0</v>
      </c>
      <c r="X76" s="83">
        <f t="shared" si="35"/>
        <v>0</v>
      </c>
      <c r="Y76" s="84"/>
      <c r="Z76" s="84"/>
      <c r="AA76" s="84">
        <f t="shared" si="36"/>
        <v>0</v>
      </c>
      <c r="AB76" s="237" t="s">
        <v>1</v>
      </c>
      <c r="AC76" s="86">
        <f t="shared" si="37"/>
        <v>0</v>
      </c>
      <c r="AD76" s="80"/>
      <c r="AE76" s="87"/>
      <c r="AF76" s="88">
        <f t="shared" si="38"/>
        <v>0</v>
      </c>
      <c r="AG76" s="89"/>
      <c r="AH76" s="103">
        <f t="shared" si="39"/>
        <v>0</v>
      </c>
      <c r="AI76" s="104">
        <f t="shared" si="40"/>
        <v>0</v>
      </c>
      <c r="AJ76" s="237" t="s">
        <v>1</v>
      </c>
      <c r="AK76" s="96"/>
      <c r="AL76" s="78"/>
      <c r="AM76" s="80">
        <f t="shared" si="41"/>
        <v>0</v>
      </c>
      <c r="AN76" s="80">
        <f t="shared" si="42"/>
        <v>0</v>
      </c>
      <c r="AO76" s="80"/>
      <c r="AP76" s="80"/>
      <c r="AQ76" s="80"/>
      <c r="AR76" s="80"/>
      <c r="AS76" s="80"/>
      <c r="AT76" s="106"/>
      <c r="AU76" s="80"/>
      <c r="AV76" s="80"/>
      <c r="AW76" s="80"/>
      <c r="AX76" s="80">
        <f t="shared" si="43"/>
        <v>0</v>
      </c>
      <c r="AY76" s="93"/>
      <c r="AZ76" s="80"/>
      <c r="BA76" s="80"/>
      <c r="BB76" s="93"/>
      <c r="BC76" s="80">
        <f t="shared" si="44"/>
        <v>0</v>
      </c>
      <c r="BD76" s="80">
        <f t="shared" si="45"/>
        <v>0</v>
      </c>
      <c r="BE76" s="80"/>
      <c r="BF76" s="80"/>
      <c r="BG76" s="80"/>
      <c r="BH76" s="80"/>
      <c r="BI76" s="80"/>
      <c r="BJ76" s="80"/>
      <c r="BK76" s="80">
        <f t="shared" si="46"/>
        <v>0</v>
      </c>
      <c r="BL76" s="94">
        <f t="shared" si="47"/>
        <v>0</v>
      </c>
      <c r="BM76" s="95"/>
      <c r="BN76" s="95"/>
      <c r="BO76" s="95"/>
      <c r="BP76" s="95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  <c r="CO76" s="95"/>
      <c r="CP76" s="95"/>
      <c r="CQ76" s="95"/>
      <c r="CR76" s="95"/>
      <c r="CS76" s="95"/>
      <c r="CT76" s="95"/>
      <c r="CU76" s="95"/>
      <c r="CV76" s="95"/>
      <c r="CW76" s="95"/>
      <c r="CX76" s="95"/>
      <c r="CY76" s="95"/>
      <c r="CZ76" s="95"/>
      <c r="DA76" s="95"/>
      <c r="DB76" s="95"/>
      <c r="DC76" s="95"/>
      <c r="DD76" s="95"/>
      <c r="DE76" s="95"/>
      <c r="DF76" s="95"/>
      <c r="DG76" s="95"/>
      <c r="DH76" s="95"/>
      <c r="DI76" s="95"/>
      <c r="DJ76" s="95"/>
      <c r="DK76" s="95"/>
      <c r="DL76" s="95"/>
      <c r="DM76" s="95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95"/>
      <c r="EA76" s="95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95"/>
      <c r="EV76" s="95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5"/>
      <c r="FO76" s="95"/>
      <c r="FP76" s="95"/>
      <c r="FQ76" s="95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5"/>
      <c r="GF76" s="95"/>
      <c r="GG76" s="95"/>
      <c r="GH76" s="95"/>
      <c r="GI76" s="95"/>
      <c r="GJ76" s="95"/>
      <c r="GK76" s="95"/>
      <c r="GL76" s="95"/>
      <c r="GM76" s="95"/>
      <c r="GN76" s="95"/>
      <c r="GO76" s="95"/>
      <c r="GP76" s="95"/>
      <c r="GQ76" s="95"/>
      <c r="GR76" s="95"/>
      <c r="GS76" s="95"/>
      <c r="GT76" s="95"/>
      <c r="GU76" s="95"/>
      <c r="GV76" s="95"/>
      <c r="GW76" s="95"/>
      <c r="GX76" s="95"/>
      <c r="GY76" s="95"/>
      <c r="GZ76" s="95"/>
      <c r="HA76" s="95"/>
      <c r="HB76" s="95"/>
      <c r="HC76" s="95"/>
      <c r="HD76" s="95"/>
      <c r="HE76" s="95"/>
      <c r="HF76" s="95"/>
      <c r="HG76" s="95"/>
      <c r="HH76" s="95"/>
      <c r="HI76" s="95"/>
      <c r="HJ76" s="95"/>
      <c r="HK76" s="95"/>
      <c r="HL76" s="95"/>
      <c r="HM76" s="95"/>
      <c r="HN76" s="95"/>
      <c r="HO76" s="95"/>
      <c r="HP76" s="95"/>
      <c r="HQ76" s="95"/>
      <c r="HR76" s="95"/>
      <c r="HS76" s="95"/>
      <c r="HT76" s="95"/>
      <c r="HU76" s="95"/>
      <c r="HV76" s="95"/>
      <c r="HW76" s="95"/>
      <c r="HX76" s="95"/>
      <c r="HY76" s="95"/>
      <c r="HZ76" s="95"/>
      <c r="IA76" s="95"/>
      <c r="IB76" s="95"/>
      <c r="IC76" s="95"/>
      <c r="ID76" s="95"/>
      <c r="IE76" s="95"/>
      <c r="IF76" s="95"/>
      <c r="IG76" s="95"/>
      <c r="IH76" s="95"/>
      <c r="II76" s="95"/>
      <c r="IJ76" s="95"/>
      <c r="IK76" s="95"/>
      <c r="IL76" s="95"/>
      <c r="IM76" s="95"/>
      <c r="IN76" s="95"/>
      <c r="IO76" s="95"/>
      <c r="IP76" s="95"/>
      <c r="IQ76" s="95"/>
      <c r="IR76" s="95"/>
      <c r="IS76" s="95"/>
      <c r="IT76" s="95"/>
      <c r="IU76" s="95"/>
      <c r="IV76" s="95"/>
      <c r="IW76" s="95"/>
      <c r="IX76" s="95"/>
      <c r="IY76" s="95"/>
      <c r="IZ76" s="95"/>
      <c r="JA76" s="95"/>
      <c r="JB76" s="95"/>
    </row>
  </sheetData>
  <mergeCells count="32">
    <mergeCell ref="B68:D68"/>
    <mergeCell ref="K68:P68"/>
    <mergeCell ref="R68:T68"/>
    <mergeCell ref="W68:AC68"/>
    <mergeCell ref="AK68:AM68"/>
    <mergeCell ref="B64:D64"/>
    <mergeCell ref="K64:O64"/>
    <mergeCell ref="R64:T64"/>
    <mergeCell ref="W64:AC64"/>
    <mergeCell ref="AK64:AM64"/>
    <mergeCell ref="B67:D67"/>
    <mergeCell ref="K67:P67"/>
    <mergeCell ref="R67:T67"/>
    <mergeCell ref="W67:AC67"/>
    <mergeCell ref="AK67:AM67"/>
    <mergeCell ref="F7:F9"/>
    <mergeCell ref="G7:G9"/>
    <mergeCell ref="AV7:AV9"/>
    <mergeCell ref="AN7:AN9"/>
    <mergeCell ref="AW7:AW9"/>
    <mergeCell ref="AM7:AM9"/>
    <mergeCell ref="BF7:BF9"/>
    <mergeCell ref="P1:S1"/>
    <mergeCell ref="AW1:BB1"/>
    <mergeCell ref="P2:S2"/>
    <mergeCell ref="AW2:BB2"/>
    <mergeCell ref="P3:S3"/>
    <mergeCell ref="AW3:BB3"/>
    <mergeCell ref="P4:S4"/>
    <mergeCell ref="AW4:BB4"/>
    <mergeCell ref="P5:S5"/>
    <mergeCell ref="AW5:BB5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8192-227D-4485-AB05-2E5D1D7E2FEE}">
  <sheetPr codeName="Sheet3"/>
  <dimension ref="A1:JB74"/>
  <sheetViews>
    <sheetView view="pageBreakPreview" topLeftCell="S4" zoomScale="60" zoomScaleNormal="60" workbookViewId="0">
      <selection activeCell="AH7" sqref="AH7:AH9"/>
    </sheetView>
  </sheetViews>
  <sheetFormatPr defaultColWidth="9.140625" defaultRowHeight="23.1" customHeight="1" x14ac:dyDescent="0.2"/>
  <cols>
    <col min="1" max="1" width="5" style="1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87" customWidth="1"/>
    <col min="28" max="28" width="6.140625" style="145" customWidth="1"/>
    <col min="29" max="29" width="18.28515625" style="145" customWidth="1"/>
    <col min="30" max="30" width="14.5703125" style="145" hidden="1" customWidth="1"/>
    <col min="31" max="31" width="13.5703125" style="145" customWidth="1"/>
    <col min="32" max="32" width="14.42578125" style="188" customWidth="1"/>
    <col min="33" max="33" width="16.85546875" style="145" customWidth="1"/>
    <col min="34" max="34" width="22.85546875" style="145" customWidth="1"/>
    <col min="35" max="35" width="21.5703125" style="145" customWidth="1"/>
    <col min="36" max="36" width="7.28515625" style="145" customWidth="1"/>
    <col min="37" max="37" width="34.5703125" style="145" customWidth="1"/>
    <col min="38" max="38" width="17" style="145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16"/>
      <c r="E2" s="16"/>
      <c r="F2" s="16"/>
      <c r="G2" s="16"/>
      <c r="H2" s="16"/>
      <c r="I2" s="16"/>
      <c r="J2" s="16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16"/>
      <c r="O3" s="16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134</v>
      </c>
      <c r="Q4" s="264"/>
      <c r="R4" s="264"/>
      <c r="S4" s="264"/>
      <c r="AO4" s="149"/>
      <c r="AP4" s="149"/>
      <c r="AQ4" s="149"/>
      <c r="AR4" s="149"/>
      <c r="AS4" s="149"/>
      <c r="AW4" s="266" t="s">
        <v>135</v>
      </c>
      <c r="AX4" s="266"/>
      <c r="AY4" s="266"/>
      <c r="AZ4" s="266"/>
      <c r="BA4" s="266"/>
      <c r="BB4" s="266"/>
    </row>
    <row r="5" spans="1:262" ht="23.1" customHeight="1" thickBot="1" x14ac:dyDescent="0.25">
      <c r="P5" s="264" t="s">
        <v>2</v>
      </c>
      <c r="Q5" s="264"/>
      <c r="R5" s="264"/>
      <c r="S5" s="264"/>
      <c r="T5" s="2"/>
      <c r="AE5" s="137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Q6" s="137"/>
      <c r="W6" s="18"/>
      <c r="X6" s="18"/>
      <c r="Y6" s="18"/>
      <c r="Z6" s="18"/>
      <c r="AA6" s="189"/>
      <c r="AB6" s="137"/>
      <c r="AC6" s="137"/>
      <c r="AD6" s="137"/>
      <c r="AF6" s="190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2">
      <c r="A7" s="20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Q7" s="138" t="s">
        <v>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191" t="s">
        <v>9</v>
      </c>
      <c r="AB7" s="192"/>
      <c r="AC7" s="193" t="s">
        <v>18</v>
      </c>
      <c r="AD7" s="152" t="s">
        <v>8</v>
      </c>
      <c r="AE7" s="138" t="s">
        <v>19</v>
      </c>
      <c r="AF7" s="194" t="s">
        <v>20</v>
      </c>
      <c r="AG7" s="153" t="s">
        <v>21</v>
      </c>
      <c r="AH7" s="22" t="s">
        <v>5</v>
      </c>
      <c r="AI7" s="196"/>
      <c r="AJ7" s="192"/>
      <c r="AK7" s="193"/>
      <c r="AL7" s="138"/>
      <c r="AM7" s="138" t="s">
        <v>136</v>
      </c>
      <c r="AN7" s="151" t="s">
        <v>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289" t="s">
        <v>149</v>
      </c>
      <c r="AX7" s="138" t="s">
        <v>9</v>
      </c>
      <c r="AY7" s="151" t="s">
        <v>10</v>
      </c>
      <c r="AZ7" s="152" t="s">
        <v>11</v>
      </c>
      <c r="BA7" s="152" t="s">
        <v>10</v>
      </c>
      <c r="BB7" s="151"/>
      <c r="BC7" s="138" t="s">
        <v>9</v>
      </c>
      <c r="BD7" s="138" t="s">
        <v>12</v>
      </c>
      <c r="BE7" s="152" t="s">
        <v>140</v>
      </c>
      <c r="BF7" s="280" t="s">
        <v>150</v>
      </c>
      <c r="BG7" s="152"/>
      <c r="BH7" s="152" t="s">
        <v>14</v>
      </c>
      <c r="BI7" s="152" t="s">
        <v>15</v>
      </c>
      <c r="BJ7" s="152" t="s">
        <v>16</v>
      </c>
      <c r="BK7" s="138" t="s">
        <v>9</v>
      </c>
      <c r="BL7" s="153" t="s">
        <v>9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">
      <c r="A8" s="16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Q8" s="139" t="s">
        <v>32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0" t="s">
        <v>22</v>
      </c>
      <c r="AC8" s="171"/>
      <c r="AD8" s="154" t="s">
        <v>34</v>
      </c>
      <c r="AE8" s="172"/>
      <c r="AF8" s="173" t="s">
        <v>43</v>
      </c>
      <c r="AG8" s="155"/>
      <c r="AH8" s="166" t="s">
        <v>27</v>
      </c>
      <c r="AI8" s="174"/>
      <c r="AJ8" s="175" t="s">
        <v>22</v>
      </c>
      <c r="AK8" s="171" t="s">
        <v>23</v>
      </c>
      <c r="AL8" s="139" t="s">
        <v>24</v>
      </c>
      <c r="AM8" s="139" t="s">
        <v>51</v>
      </c>
      <c r="AN8" s="154" t="s">
        <v>137</v>
      </c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290"/>
      <c r="AX8" s="139" t="s">
        <v>8</v>
      </c>
      <c r="AY8" s="154" t="s">
        <v>40</v>
      </c>
      <c r="AZ8" s="154" t="s">
        <v>42</v>
      </c>
      <c r="BA8" s="154" t="s">
        <v>139</v>
      </c>
      <c r="BB8" s="154" t="s">
        <v>41</v>
      </c>
      <c r="BC8" s="139" t="s">
        <v>10</v>
      </c>
      <c r="BD8" s="139" t="s">
        <v>43</v>
      </c>
      <c r="BE8" s="154" t="s">
        <v>142</v>
      </c>
      <c r="BF8" s="281"/>
      <c r="BG8" s="154" t="s">
        <v>45</v>
      </c>
      <c r="BH8" s="154" t="s">
        <v>27</v>
      </c>
      <c r="BI8" s="154" t="s">
        <v>27</v>
      </c>
      <c r="BJ8" s="154" t="s">
        <v>46</v>
      </c>
      <c r="BK8" s="139" t="s">
        <v>47</v>
      </c>
      <c r="BL8" s="155" t="s">
        <v>54</v>
      </c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25">
      <c r="A9" s="177"/>
      <c r="F9" s="269"/>
      <c r="G9" s="272"/>
      <c r="Q9" s="140" t="s">
        <v>51</v>
      </c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I9" s="184"/>
      <c r="AJ9" s="180"/>
      <c r="AK9" s="181"/>
      <c r="AN9" s="156" t="s">
        <v>52</v>
      </c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291"/>
      <c r="AX9" s="140" t="s">
        <v>54</v>
      </c>
      <c r="AY9" s="156" t="s">
        <v>55</v>
      </c>
      <c r="AZ9" s="156" t="s">
        <v>39</v>
      </c>
      <c r="BA9" s="156" t="s">
        <v>39</v>
      </c>
      <c r="BB9" s="156"/>
      <c r="BC9" s="140" t="s">
        <v>54</v>
      </c>
      <c r="BD9" s="158"/>
      <c r="BE9" s="156" t="s">
        <v>141</v>
      </c>
      <c r="BF9" s="282"/>
      <c r="BG9" s="156"/>
      <c r="BH9" s="156" t="s">
        <v>39</v>
      </c>
      <c r="BI9" s="156" t="s">
        <v>39</v>
      </c>
      <c r="BJ9" s="156" t="s">
        <v>57</v>
      </c>
      <c r="BK9" s="140" t="s">
        <v>54</v>
      </c>
      <c r="BL9" s="159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77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85" t="str">
        <f>+A10</f>
        <v xml:space="preserve"> </v>
      </c>
      <c r="AC10" s="86" t="s">
        <v>1</v>
      </c>
      <c r="AD10" s="80"/>
      <c r="AE10" s="87"/>
      <c r="AF10" s="88"/>
      <c r="AG10" s="89"/>
      <c r="AH10" s="90"/>
      <c r="AI10" s="91"/>
      <c r="AJ10" s="85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77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77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77">
        <v>1</v>
      </c>
      <c r="AK11" s="96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77" t="s">
        <v>1</v>
      </c>
      <c r="B12" s="96"/>
      <c r="C12" s="97"/>
      <c r="D12" s="98"/>
      <c r="E12" s="98"/>
      <c r="F12" s="98">
        <f t="shared" ref="F12:F63" si="0">SUM(D12:E12)</f>
        <v>0</v>
      </c>
      <c r="G12" s="98"/>
      <c r="H12" s="98"/>
      <c r="I12" s="80"/>
      <c r="J12" s="80">
        <f t="shared" ref="J12:J63" si="1">SUM(F12:I12)</f>
        <v>0</v>
      </c>
      <c r="K12" s="82">
        <f t="shared" ref="K12:K64" si="2">J12</f>
        <v>0</v>
      </c>
      <c r="L12" s="105"/>
      <c r="P12" s="82">
        <f t="shared" ref="P12:P64" si="3">K12-L12</f>
        <v>0</v>
      </c>
      <c r="Q12" s="80"/>
      <c r="R12" s="80">
        <f t="shared" ref="R12:R64" si="4">SUM(AN12:AW12)</f>
        <v>0</v>
      </c>
      <c r="S12" s="80">
        <f t="shared" ref="S12:S64" si="5">SUM(AY12:BB12)</f>
        <v>0</v>
      </c>
      <c r="T12" s="80">
        <f t="shared" ref="T12:T64" si="6">ROUNDDOWN(J12*5%/2,2)</f>
        <v>0</v>
      </c>
      <c r="U12" s="80">
        <f t="shared" ref="U12:U64" si="7">SUM(BE12:BJ12)</f>
        <v>0</v>
      </c>
      <c r="V12" s="82">
        <f t="shared" ref="V12:V64" si="8">+Q12+R12+S12+T12+U12</f>
        <v>0</v>
      </c>
      <c r="W12" s="100">
        <f t="shared" ref="W12:W64" si="9">ROUND(AI12,0)</f>
        <v>0</v>
      </c>
      <c r="X12" s="83">
        <f t="shared" ref="X12:X64" si="10">(AH12-W12)</f>
        <v>0</v>
      </c>
      <c r="Y12" s="84"/>
      <c r="Z12" s="84"/>
      <c r="AA12" s="84">
        <f t="shared" ref="AA12:AA64" si="11">ROUND(W12+X12,2)</f>
        <v>0</v>
      </c>
      <c r="AB12" s="77" t="s">
        <v>1</v>
      </c>
      <c r="AC12" s="86">
        <f t="shared" ref="AC12:AC64" si="12">J12*12%</f>
        <v>0</v>
      </c>
      <c r="AD12" s="80"/>
      <c r="AE12" s="87"/>
      <c r="AF12" s="88">
        <f t="shared" ref="AF12:AF64" si="13">ROUNDUP(J12*5%/2,2)</f>
        <v>0</v>
      </c>
      <c r="AG12" s="89"/>
      <c r="AH12" s="103">
        <f t="shared" ref="AH12:AH64" si="14">+P12-V12</f>
        <v>0</v>
      </c>
      <c r="AI12" s="104">
        <f t="shared" ref="AI12:AI64" si="15">(+P12-V12)/2</f>
        <v>0</v>
      </c>
      <c r="AJ12" s="77" t="s">
        <v>1</v>
      </c>
      <c r="AK12" s="96"/>
      <c r="AL12" s="97"/>
      <c r="AM12" s="80">
        <f t="shared" ref="AM12:AM64" si="16">Q12</f>
        <v>0</v>
      </c>
      <c r="AN12" s="80">
        <f t="shared" ref="AN12:AN64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4" si="18">SUM(AN12:AW12)</f>
        <v>0</v>
      </c>
      <c r="AY12" s="93"/>
      <c r="AZ12" s="80"/>
      <c r="BA12" s="80"/>
      <c r="BB12" s="93"/>
      <c r="BC12" s="80">
        <f t="shared" ref="BC12:BC64" si="19">SUM(AY12:BB12)</f>
        <v>0</v>
      </c>
      <c r="BD12" s="80">
        <f t="shared" ref="BD12:BD64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64" si="21">SUM(BE12:BJ12)</f>
        <v>0</v>
      </c>
      <c r="BL12" s="94">
        <f t="shared" ref="BL12:BL64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77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1551</v>
      </c>
      <c r="H13" s="98"/>
      <c r="I13" s="80"/>
      <c r="J13" s="80">
        <f t="shared" si="1"/>
        <v>34421</v>
      </c>
      <c r="K13" s="82">
        <f t="shared" si="2"/>
        <v>34421</v>
      </c>
      <c r="L13" s="99">
        <f>ROUND(K13/6/31/60*(O13+N13*60+M13*6*60),2)</f>
        <v>0</v>
      </c>
      <c r="P13" s="82">
        <f t="shared" si="3"/>
        <v>34421</v>
      </c>
      <c r="Q13" s="80">
        <v>1414.39</v>
      </c>
      <c r="R13" s="80">
        <f t="shared" si="4"/>
        <v>7031.03</v>
      </c>
      <c r="S13" s="80">
        <f t="shared" si="5"/>
        <v>200</v>
      </c>
      <c r="T13" s="80">
        <f t="shared" si="6"/>
        <v>860.52</v>
      </c>
      <c r="U13" s="80">
        <f t="shared" si="7"/>
        <v>13736.7</v>
      </c>
      <c r="V13" s="82">
        <f t="shared" si="8"/>
        <v>23242.639999999999</v>
      </c>
      <c r="W13" s="100">
        <f t="shared" si="9"/>
        <v>5589</v>
      </c>
      <c r="X13" s="83">
        <f t="shared" si="10"/>
        <v>5589.3600000000006</v>
      </c>
      <c r="Y13" s="84"/>
      <c r="Z13" s="84"/>
      <c r="AA13" s="84">
        <f t="shared" si="11"/>
        <v>11178.36</v>
      </c>
      <c r="AB13" s="77">
        <v>2</v>
      </c>
      <c r="AC13" s="86">
        <f t="shared" si="12"/>
        <v>4130.5199999999995</v>
      </c>
      <c r="AD13" s="80">
        <v>0</v>
      </c>
      <c r="AE13" s="101">
        <v>100</v>
      </c>
      <c r="AF13" s="88">
        <f t="shared" si="13"/>
        <v>860.53</v>
      </c>
      <c r="AG13" s="102">
        <v>200</v>
      </c>
      <c r="AH13" s="103">
        <f t="shared" si="14"/>
        <v>11178.36</v>
      </c>
      <c r="AI13" s="104">
        <f t="shared" si="15"/>
        <v>5589.18</v>
      </c>
      <c r="AJ13" s="77">
        <v>2</v>
      </c>
      <c r="AK13" s="107" t="s">
        <v>61</v>
      </c>
      <c r="AL13" s="108" t="s">
        <v>62</v>
      </c>
      <c r="AM13" s="80">
        <f t="shared" si="16"/>
        <v>1414.39</v>
      </c>
      <c r="AN13" s="80">
        <f t="shared" si="17"/>
        <v>3097.89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7031.03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860.52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23242.639999999999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77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77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77" t="s">
        <v>1</v>
      </c>
      <c r="AK14" s="107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77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77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63850.41</v>
      </c>
      <c r="AI15" s="104">
        <f t="shared" si="15"/>
        <v>31925.205000000002</v>
      </c>
      <c r="AJ15" s="77">
        <v>3</v>
      </c>
      <c r="AK15" s="107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0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77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77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77" t="s">
        <v>1</v>
      </c>
      <c r="AK16" s="107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79" customFormat="1" ht="23.1" customHeight="1" x14ac:dyDescent="0.35">
      <c r="A17" s="77">
        <v>4</v>
      </c>
      <c r="B17" s="107" t="s">
        <v>65</v>
      </c>
      <c r="C17" s="108" t="s">
        <v>66</v>
      </c>
      <c r="D17" s="98">
        <v>36619</v>
      </c>
      <c r="E17" s="98">
        <v>1794</v>
      </c>
      <c r="F17" s="98">
        <f t="shared" si="0"/>
        <v>38413</v>
      </c>
      <c r="G17" s="98">
        <v>1795</v>
      </c>
      <c r="H17" s="98"/>
      <c r="I17" s="80"/>
      <c r="J17" s="80">
        <f t="shared" si="1"/>
        <v>40208</v>
      </c>
      <c r="K17" s="82">
        <f t="shared" si="2"/>
        <v>40208</v>
      </c>
      <c r="L17" s="99">
        <f>ROUND(K17/6/31/60*(O17+N17*60+M17*6*60),2)</f>
        <v>0</v>
      </c>
      <c r="P17" s="82">
        <f t="shared" si="3"/>
        <v>40208</v>
      </c>
      <c r="Q17" s="80">
        <v>2285.15</v>
      </c>
      <c r="R17" s="80">
        <f t="shared" si="4"/>
        <v>3618.72</v>
      </c>
      <c r="S17" s="80">
        <f t="shared" si="5"/>
        <v>200</v>
      </c>
      <c r="T17" s="80">
        <f t="shared" si="6"/>
        <v>1005.2</v>
      </c>
      <c r="U17" s="80">
        <f t="shared" si="7"/>
        <v>100</v>
      </c>
      <c r="V17" s="82">
        <f t="shared" si="8"/>
        <v>7209.07</v>
      </c>
      <c r="W17" s="100">
        <f t="shared" si="9"/>
        <v>16499</v>
      </c>
      <c r="X17" s="83">
        <f t="shared" si="10"/>
        <v>16499.93</v>
      </c>
      <c r="Y17" s="84"/>
      <c r="Z17" s="84"/>
      <c r="AA17" s="84">
        <f t="shared" si="11"/>
        <v>32998.93</v>
      </c>
      <c r="AB17" s="77">
        <v>4</v>
      </c>
      <c r="AC17" s="86">
        <f t="shared" si="12"/>
        <v>4824.96</v>
      </c>
      <c r="AD17" s="80">
        <v>0</v>
      </c>
      <c r="AE17" s="101">
        <v>100</v>
      </c>
      <c r="AF17" s="88">
        <f t="shared" si="13"/>
        <v>1005.2</v>
      </c>
      <c r="AG17" s="102">
        <v>200</v>
      </c>
      <c r="AH17" s="103">
        <f t="shared" si="14"/>
        <v>32998.93</v>
      </c>
      <c r="AI17" s="104">
        <f t="shared" si="15"/>
        <v>16499.465</v>
      </c>
      <c r="AJ17" s="77">
        <v>4</v>
      </c>
      <c r="AK17" s="107" t="s">
        <v>65</v>
      </c>
      <c r="AL17" s="108" t="s">
        <v>66</v>
      </c>
      <c r="AM17" s="80">
        <f t="shared" si="16"/>
        <v>2285.15</v>
      </c>
      <c r="AN17" s="80">
        <f t="shared" si="17"/>
        <v>3618.72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/>
      <c r="AW17" s="80">
        <v>0</v>
      </c>
      <c r="AX17" s="80">
        <f t="shared" si="18"/>
        <v>3618.72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1005.2</v>
      </c>
      <c r="BE17" s="80">
        <v>0</v>
      </c>
      <c r="BF17" s="80">
        <v>0</v>
      </c>
      <c r="BG17" s="80">
        <v>100</v>
      </c>
      <c r="BH17" s="80">
        <v>0</v>
      </c>
      <c r="BI17" s="80">
        <v>0</v>
      </c>
      <c r="BJ17" s="80">
        <v>0</v>
      </c>
      <c r="BK17" s="80">
        <f t="shared" si="21"/>
        <v>100</v>
      </c>
      <c r="BL17" s="94">
        <f t="shared" si="22"/>
        <v>7209.07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79" customFormat="1" ht="23.1" customHeight="1" x14ac:dyDescent="0.35">
      <c r="A18" s="77" t="s">
        <v>1</v>
      </c>
      <c r="B18" s="96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9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77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77" t="s">
        <v>1</v>
      </c>
      <c r="AK18" s="96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110" customFormat="1" ht="23.1" customHeight="1" x14ac:dyDescent="0.35">
      <c r="A19" s="77">
        <v>5</v>
      </c>
      <c r="B19" s="109" t="s">
        <v>67</v>
      </c>
      <c r="C19" s="78" t="s">
        <v>66</v>
      </c>
      <c r="D19" s="98">
        <v>43030</v>
      </c>
      <c r="E19" s="98">
        <v>2108</v>
      </c>
      <c r="F19" s="98">
        <f t="shared" si="0"/>
        <v>45138</v>
      </c>
      <c r="G19" s="98">
        <v>2109</v>
      </c>
      <c r="H19" s="98"/>
      <c r="I19" s="80">
        <v>480</v>
      </c>
      <c r="J19" s="80">
        <f t="shared" si="1"/>
        <v>47727</v>
      </c>
      <c r="K19" s="82">
        <f t="shared" si="2"/>
        <v>47727</v>
      </c>
      <c r="L19" s="99">
        <f>ROUND(K19/6/31/60*(O19+N19*60+M19*6*60),2)</f>
        <v>0</v>
      </c>
      <c r="M19" s="79"/>
      <c r="N19" s="79"/>
      <c r="O19" s="79"/>
      <c r="P19" s="82">
        <f t="shared" si="3"/>
        <v>47727</v>
      </c>
      <c r="Q19" s="80">
        <v>3605.95</v>
      </c>
      <c r="R19" s="80">
        <f t="shared" si="4"/>
        <v>23129.200000000001</v>
      </c>
      <c r="S19" s="80">
        <f t="shared" si="5"/>
        <v>200</v>
      </c>
      <c r="T19" s="80">
        <f t="shared" si="6"/>
        <v>1193.17</v>
      </c>
      <c r="U19" s="80">
        <f t="shared" si="7"/>
        <v>10770.26</v>
      </c>
      <c r="V19" s="82">
        <f t="shared" si="8"/>
        <v>38898.58</v>
      </c>
      <c r="W19" s="100">
        <f t="shared" si="9"/>
        <v>4414</v>
      </c>
      <c r="X19" s="83">
        <f t="shared" si="10"/>
        <v>4414.4199999999983</v>
      </c>
      <c r="Y19" s="84"/>
      <c r="Z19" s="84"/>
      <c r="AA19" s="84">
        <f t="shared" si="11"/>
        <v>8828.42</v>
      </c>
      <c r="AB19" s="77">
        <v>5</v>
      </c>
      <c r="AC19" s="86">
        <f t="shared" si="12"/>
        <v>5727.24</v>
      </c>
      <c r="AD19" s="80">
        <v>0</v>
      </c>
      <c r="AE19" s="101">
        <v>100</v>
      </c>
      <c r="AF19" s="88">
        <f t="shared" si="13"/>
        <v>1193.18</v>
      </c>
      <c r="AG19" s="102">
        <v>200</v>
      </c>
      <c r="AH19" s="103">
        <f t="shared" si="14"/>
        <v>8828.4199999999983</v>
      </c>
      <c r="AI19" s="104">
        <f t="shared" si="15"/>
        <v>4414.2099999999991</v>
      </c>
      <c r="AJ19" s="77">
        <v>5</v>
      </c>
      <c r="AK19" s="109" t="s">
        <v>67</v>
      </c>
      <c r="AL19" s="78" t="s">
        <v>66</v>
      </c>
      <c r="AM19" s="80">
        <f t="shared" si="16"/>
        <v>3605.95</v>
      </c>
      <c r="AN19" s="80">
        <f t="shared" si="17"/>
        <v>4295.43</v>
      </c>
      <c r="AO19" s="80">
        <v>0</v>
      </c>
      <c r="AP19" s="80">
        <v>1000</v>
      </c>
      <c r="AQ19" s="80">
        <v>0</v>
      </c>
      <c r="AR19" s="80">
        <v>0</v>
      </c>
      <c r="AS19" s="80">
        <v>13655.97</v>
      </c>
      <c r="AT19" s="80">
        <v>0</v>
      </c>
      <c r="AU19" s="80">
        <v>0</v>
      </c>
      <c r="AV19" s="80">
        <v>3027.78</v>
      </c>
      <c r="AW19" s="80">
        <v>1150.02</v>
      </c>
      <c r="AX19" s="80">
        <f t="shared" si="18"/>
        <v>23129.200000000001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1193.17</v>
      </c>
      <c r="BE19" s="80">
        <v>0</v>
      </c>
      <c r="BF19" s="80">
        <v>1200</v>
      </c>
      <c r="BG19" s="80">
        <v>100</v>
      </c>
      <c r="BH19" s="80">
        <v>9470.26</v>
      </c>
      <c r="BI19" s="80">
        <v>0</v>
      </c>
      <c r="BJ19" s="80">
        <v>0</v>
      </c>
      <c r="BK19" s="80">
        <f t="shared" si="21"/>
        <v>10770.26</v>
      </c>
      <c r="BL19" s="94">
        <f t="shared" si="22"/>
        <v>38898.58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112" customFormat="1" ht="23.1" customHeight="1" x14ac:dyDescent="0.35">
      <c r="A20" s="77" t="s">
        <v>1</v>
      </c>
      <c r="B20" s="107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1"/>
      <c r="M20" s="79"/>
      <c r="N20" s="79"/>
      <c r="O20" s="7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77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77" t="s">
        <v>1</v>
      </c>
      <c r="AK20" s="107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77">
        <v>6</v>
      </c>
      <c r="B21" s="107" t="s">
        <v>68</v>
      </c>
      <c r="C21" s="108" t="s">
        <v>85</v>
      </c>
      <c r="D21" s="98">
        <v>39672</v>
      </c>
      <c r="E21" s="98">
        <v>1944</v>
      </c>
      <c r="F21" s="98">
        <f t="shared" si="0"/>
        <v>41616</v>
      </c>
      <c r="G21" s="98">
        <v>1944</v>
      </c>
      <c r="H21" s="98"/>
      <c r="I21" s="80"/>
      <c r="J21" s="80">
        <f t="shared" si="1"/>
        <v>43560</v>
      </c>
      <c r="K21" s="82">
        <f t="shared" si="2"/>
        <v>43560</v>
      </c>
      <c r="L21" s="99">
        <f>ROUND(K21/6/31/60*(O21+N21*60+M21*6*60),2)</f>
        <v>0</v>
      </c>
      <c r="P21" s="82">
        <f t="shared" si="3"/>
        <v>43560</v>
      </c>
      <c r="Q21" s="80">
        <v>2878.45</v>
      </c>
      <c r="R21" s="80">
        <f t="shared" si="4"/>
        <v>3920.3999999999996</v>
      </c>
      <c r="S21" s="80">
        <f t="shared" si="5"/>
        <v>200</v>
      </c>
      <c r="T21" s="80">
        <f t="shared" si="6"/>
        <v>1089</v>
      </c>
      <c r="U21" s="80">
        <f t="shared" si="7"/>
        <v>100</v>
      </c>
      <c r="V21" s="82">
        <f t="shared" si="8"/>
        <v>8187.8499999999995</v>
      </c>
      <c r="W21" s="100">
        <f t="shared" si="9"/>
        <v>17686</v>
      </c>
      <c r="X21" s="83">
        <f t="shared" si="10"/>
        <v>17686.150000000001</v>
      </c>
      <c r="Y21" s="84"/>
      <c r="Z21" s="84"/>
      <c r="AA21" s="84">
        <f t="shared" si="11"/>
        <v>35372.15</v>
      </c>
      <c r="AB21" s="77">
        <v>6</v>
      </c>
      <c r="AC21" s="86">
        <f t="shared" si="12"/>
        <v>5227.2</v>
      </c>
      <c r="AD21" s="80">
        <v>0</v>
      </c>
      <c r="AE21" s="101">
        <v>100</v>
      </c>
      <c r="AF21" s="88">
        <f t="shared" si="13"/>
        <v>1089</v>
      </c>
      <c r="AG21" s="102">
        <v>200</v>
      </c>
      <c r="AH21" s="103">
        <f t="shared" si="14"/>
        <v>35372.15</v>
      </c>
      <c r="AI21" s="104">
        <f t="shared" si="15"/>
        <v>17686.075000000001</v>
      </c>
      <c r="AJ21" s="77">
        <v>6</v>
      </c>
      <c r="AK21" s="107" t="s">
        <v>68</v>
      </c>
      <c r="AL21" s="108" t="s">
        <v>85</v>
      </c>
      <c r="AM21" s="80">
        <f t="shared" si="16"/>
        <v>2878.45</v>
      </c>
      <c r="AN21" s="80">
        <f t="shared" si="17"/>
        <v>3920.3999999999996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/>
      <c r="AW21" s="80">
        <v>0</v>
      </c>
      <c r="AX21" s="80">
        <f t="shared" si="18"/>
        <v>3920.3999999999996</v>
      </c>
      <c r="AY21" s="93">
        <v>200</v>
      </c>
      <c r="AZ21" s="80">
        <v>0</v>
      </c>
      <c r="BA21" s="80"/>
      <c r="BB21" s="93"/>
      <c r="BC21" s="80">
        <f t="shared" si="19"/>
        <v>200</v>
      </c>
      <c r="BD21" s="80">
        <f t="shared" si="20"/>
        <v>1089</v>
      </c>
      <c r="BE21" s="80">
        <v>0</v>
      </c>
      <c r="BF21" s="80"/>
      <c r="BG21" s="80">
        <v>100</v>
      </c>
      <c r="BH21" s="80">
        <v>0</v>
      </c>
      <c r="BI21" s="80">
        <v>0</v>
      </c>
      <c r="BJ21" s="80">
        <v>0</v>
      </c>
      <c r="BK21" s="80">
        <f t="shared" si="21"/>
        <v>100</v>
      </c>
      <c r="BL21" s="94">
        <f t="shared" si="22"/>
        <v>8187.8499999999995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77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77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77" t="s">
        <v>1</v>
      </c>
      <c r="AK22" s="96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80"/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77">
        <v>7</v>
      </c>
      <c r="B23" s="107" t="s">
        <v>69</v>
      </c>
      <c r="C23" s="108" t="s">
        <v>62</v>
      </c>
      <c r="D23" s="98">
        <v>29449</v>
      </c>
      <c r="E23" s="98">
        <v>1540</v>
      </c>
      <c r="F23" s="98">
        <f t="shared" si="0"/>
        <v>30989</v>
      </c>
      <c r="G23" s="98">
        <v>1540</v>
      </c>
      <c r="H23" s="98"/>
      <c r="I23" s="80"/>
      <c r="J23" s="80">
        <f t="shared" si="1"/>
        <v>32529</v>
      </c>
      <c r="K23" s="82">
        <f t="shared" si="2"/>
        <v>32529</v>
      </c>
      <c r="L23" s="113">
        <f>ROUND(K23/6/31/60*(O23+N23*60+M23*6*60),2)</f>
        <v>1399.1</v>
      </c>
      <c r="M23" s="79">
        <v>1</v>
      </c>
      <c r="N23" s="79">
        <v>2</v>
      </c>
      <c r="O23" s="79">
        <v>0</v>
      </c>
      <c r="P23" s="82">
        <f t="shared" si="3"/>
        <v>31129.9</v>
      </c>
      <c r="Q23" s="80">
        <v>1163.23</v>
      </c>
      <c r="R23" s="80">
        <f t="shared" si="4"/>
        <v>9369.98</v>
      </c>
      <c r="S23" s="80">
        <f t="shared" si="5"/>
        <v>821.02</v>
      </c>
      <c r="T23" s="80">
        <f t="shared" si="6"/>
        <v>813.22</v>
      </c>
      <c r="U23" s="80">
        <f t="shared" si="7"/>
        <v>10999.95</v>
      </c>
      <c r="V23" s="82">
        <f t="shared" si="8"/>
        <v>23167.4</v>
      </c>
      <c r="W23" s="100">
        <f t="shared" si="9"/>
        <v>3981</v>
      </c>
      <c r="X23" s="83">
        <f t="shared" si="10"/>
        <v>3981.5</v>
      </c>
      <c r="Y23" s="84"/>
      <c r="Z23" s="84"/>
      <c r="AA23" s="84">
        <f t="shared" si="11"/>
        <v>7962.5</v>
      </c>
      <c r="AB23" s="77">
        <v>7</v>
      </c>
      <c r="AC23" s="86">
        <f t="shared" si="12"/>
        <v>3903.48</v>
      </c>
      <c r="AD23" s="80">
        <v>0</v>
      </c>
      <c r="AE23" s="93">
        <v>100</v>
      </c>
      <c r="AF23" s="88">
        <f t="shared" si="13"/>
        <v>813.23</v>
      </c>
      <c r="AG23" s="102">
        <v>200</v>
      </c>
      <c r="AH23" s="103">
        <f t="shared" si="14"/>
        <v>7962.5</v>
      </c>
      <c r="AI23" s="104">
        <f t="shared" si="15"/>
        <v>3981.25</v>
      </c>
      <c r="AJ23" s="77">
        <v>7</v>
      </c>
      <c r="AK23" s="107" t="s">
        <v>69</v>
      </c>
      <c r="AL23" s="108" t="s">
        <v>62</v>
      </c>
      <c r="AM23" s="80">
        <f t="shared" si="16"/>
        <v>1163.23</v>
      </c>
      <c r="AN23" s="80">
        <f t="shared" si="17"/>
        <v>2927.6099999999997</v>
      </c>
      <c r="AO23" s="80">
        <v>0</v>
      </c>
      <c r="AP23" s="80">
        <v>0</v>
      </c>
      <c r="AQ23" s="80">
        <v>0</v>
      </c>
      <c r="AR23" s="80">
        <v>0</v>
      </c>
      <c r="AS23" s="80">
        <v>4386.8100000000004</v>
      </c>
      <c r="AT23" s="80">
        <v>0</v>
      </c>
      <c r="AU23" s="80">
        <v>0</v>
      </c>
      <c r="AV23" s="80">
        <v>1400</v>
      </c>
      <c r="AW23" s="80">
        <v>655.56</v>
      </c>
      <c r="AX23" s="80">
        <f t="shared" si="18"/>
        <v>9369.98</v>
      </c>
      <c r="AY23" s="93">
        <v>200</v>
      </c>
      <c r="AZ23" s="80">
        <v>0</v>
      </c>
      <c r="BA23" s="80">
        <v>621.02</v>
      </c>
      <c r="BB23" s="93"/>
      <c r="BC23" s="80">
        <f t="shared" si="19"/>
        <v>821.02</v>
      </c>
      <c r="BD23" s="80">
        <f t="shared" si="20"/>
        <v>813.22</v>
      </c>
      <c r="BE23" s="80">
        <v>0</v>
      </c>
      <c r="BF23" s="80">
        <v>0</v>
      </c>
      <c r="BG23" s="80">
        <v>100</v>
      </c>
      <c r="BH23" s="80">
        <v>10899.95</v>
      </c>
      <c r="BI23" s="80">
        <v>0</v>
      </c>
      <c r="BJ23" s="80">
        <v>0</v>
      </c>
      <c r="BK23" s="80">
        <f t="shared" si="21"/>
        <v>10999.95</v>
      </c>
      <c r="BL23" s="94">
        <f t="shared" si="22"/>
        <v>23167.4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77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99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77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77" t="s">
        <v>1</v>
      </c>
      <c r="AK24" s="96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/>
      <c r="AZ24" s="80"/>
      <c r="BA24" s="185" t="s">
        <v>128</v>
      </c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77">
        <v>8</v>
      </c>
      <c r="B25" s="96" t="s">
        <v>70</v>
      </c>
      <c r="C25" s="108" t="s">
        <v>85</v>
      </c>
      <c r="D25" s="98">
        <v>34187</v>
      </c>
      <c r="E25" s="98">
        <v>1607</v>
      </c>
      <c r="F25" s="98">
        <v>41616</v>
      </c>
      <c r="G25" s="98">
        <v>1944</v>
      </c>
      <c r="H25" s="98"/>
      <c r="I25" s="80"/>
      <c r="J25" s="80">
        <f t="shared" si="1"/>
        <v>43560</v>
      </c>
      <c r="K25" s="82">
        <f t="shared" si="2"/>
        <v>43560</v>
      </c>
      <c r="L25" s="99">
        <f>ROUND(K25/6/31/60*(O25+N25*60+M25*6*60),2)</f>
        <v>0</v>
      </c>
      <c r="P25" s="82">
        <f t="shared" si="3"/>
        <v>43560</v>
      </c>
      <c r="Q25" s="80">
        <v>2878.45</v>
      </c>
      <c r="R25" s="80">
        <f t="shared" si="4"/>
        <v>3920.3999999999996</v>
      </c>
      <c r="S25" s="80">
        <f t="shared" si="5"/>
        <v>200</v>
      </c>
      <c r="T25" s="80">
        <f t="shared" si="6"/>
        <v>1089</v>
      </c>
      <c r="U25" s="80">
        <f t="shared" si="7"/>
        <v>200</v>
      </c>
      <c r="V25" s="82">
        <f t="shared" si="8"/>
        <v>8287.8499999999985</v>
      </c>
      <c r="W25" s="100">
        <f t="shared" si="9"/>
        <v>17636</v>
      </c>
      <c r="X25" s="83">
        <f t="shared" si="10"/>
        <v>17636.150000000001</v>
      </c>
      <c r="Y25" s="84"/>
      <c r="Z25" s="84"/>
      <c r="AA25" s="84">
        <f t="shared" si="11"/>
        <v>35272.15</v>
      </c>
      <c r="AB25" s="77">
        <v>8</v>
      </c>
      <c r="AC25" s="86">
        <f t="shared" si="12"/>
        <v>5227.2</v>
      </c>
      <c r="AD25" s="80">
        <v>0</v>
      </c>
      <c r="AE25" s="93">
        <v>100</v>
      </c>
      <c r="AF25" s="88">
        <f t="shared" si="13"/>
        <v>1089</v>
      </c>
      <c r="AG25" s="102">
        <v>200</v>
      </c>
      <c r="AH25" s="103">
        <f t="shared" si="14"/>
        <v>35272.15</v>
      </c>
      <c r="AI25" s="104">
        <f t="shared" si="15"/>
        <v>17636.075000000001</v>
      </c>
      <c r="AJ25" s="77">
        <v>8</v>
      </c>
      <c r="AK25" s="96" t="s">
        <v>70</v>
      </c>
      <c r="AL25" s="97" t="s">
        <v>71</v>
      </c>
      <c r="AM25" s="80">
        <f t="shared" si="16"/>
        <v>2878.45</v>
      </c>
      <c r="AN25" s="80">
        <f t="shared" si="17"/>
        <v>3920.3999999999996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3920.3999999999996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1089</v>
      </c>
      <c r="BE25" s="80">
        <v>0</v>
      </c>
      <c r="BF25" s="80">
        <v>100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200</v>
      </c>
      <c r="BL25" s="94">
        <f t="shared" si="22"/>
        <v>8287.8499999999985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77" t="s">
        <v>1</v>
      </c>
      <c r="B26" s="96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77" t="s">
        <v>1</v>
      </c>
      <c r="AC26" s="86">
        <f t="shared" si="12"/>
        <v>0</v>
      </c>
      <c r="AD26" s="80"/>
      <c r="AE26" s="87"/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77" t="s">
        <v>1</v>
      </c>
      <c r="AK26" s="96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 t="s">
        <v>1</v>
      </c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3.1" customHeight="1" x14ac:dyDescent="0.35">
      <c r="A27" s="77">
        <v>9</v>
      </c>
      <c r="B27" s="114" t="s">
        <v>114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P27" s="82">
        <f t="shared" si="3"/>
        <v>37024</v>
      </c>
      <c r="Q27" s="80">
        <v>1759.94</v>
      </c>
      <c r="R27" s="80">
        <f t="shared" si="4"/>
        <v>3332.16</v>
      </c>
      <c r="S27" s="80">
        <f t="shared" si="5"/>
        <v>200</v>
      </c>
      <c r="T27" s="80">
        <f t="shared" si="6"/>
        <v>925.6</v>
      </c>
      <c r="U27" s="80">
        <f t="shared" si="7"/>
        <v>15300</v>
      </c>
      <c r="V27" s="82">
        <f t="shared" si="8"/>
        <v>21517.7</v>
      </c>
      <c r="W27" s="100">
        <f t="shared" si="9"/>
        <v>7753</v>
      </c>
      <c r="X27" s="83">
        <f t="shared" si="10"/>
        <v>7753.2999999999993</v>
      </c>
      <c r="Y27" s="84"/>
      <c r="Z27" s="84"/>
      <c r="AA27" s="84">
        <f t="shared" si="11"/>
        <v>15506.3</v>
      </c>
      <c r="AB27" s="77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15506.3</v>
      </c>
      <c r="AI27" s="104">
        <f t="shared" si="15"/>
        <v>7753.15</v>
      </c>
      <c r="AJ27" s="77">
        <v>9</v>
      </c>
      <c r="AK27" s="114" t="s">
        <v>114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/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/>
      <c r="AW27" s="80">
        <v>0</v>
      </c>
      <c r="AX27" s="80">
        <f t="shared" si="18"/>
        <v>3332.16</v>
      </c>
      <c r="AY27" s="93">
        <v>200</v>
      </c>
      <c r="AZ27" s="80">
        <v>0</v>
      </c>
      <c r="BA27" s="80"/>
      <c r="BB27" s="93"/>
      <c r="BC27" s="80">
        <f t="shared" si="19"/>
        <v>200</v>
      </c>
      <c r="BD27" s="80">
        <f t="shared" si="20"/>
        <v>925.6</v>
      </c>
      <c r="BE27" s="80">
        <v>15000</v>
      </c>
      <c r="BF27" s="80">
        <v>200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15300</v>
      </c>
      <c r="BL27" s="94">
        <f t="shared" si="22"/>
        <v>21517.7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77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77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77" t="s">
        <v>1</v>
      </c>
      <c r="AK28" s="96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115" t="s">
        <v>115</v>
      </c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77">
        <v>10</v>
      </c>
      <c r="B29" s="107" t="s">
        <v>72</v>
      </c>
      <c r="C29" s="97" t="s">
        <v>73</v>
      </c>
      <c r="D29" s="98">
        <v>51357</v>
      </c>
      <c r="E29" s="98">
        <v>2516</v>
      </c>
      <c r="F29" s="98">
        <f t="shared" si="0"/>
        <v>53873</v>
      </c>
      <c r="G29" s="98">
        <v>2517</v>
      </c>
      <c r="H29" s="98"/>
      <c r="I29" s="80"/>
      <c r="J29" s="80">
        <f t="shared" si="1"/>
        <v>56390</v>
      </c>
      <c r="K29" s="82">
        <f t="shared" si="2"/>
        <v>56390</v>
      </c>
      <c r="L29" s="99">
        <f>ROUND(K29/6/31/60*(O29+N29*60+M29*6*60),2)</f>
        <v>0</v>
      </c>
      <c r="P29" s="82">
        <f t="shared" si="3"/>
        <v>56390</v>
      </c>
      <c r="Q29" s="80">
        <v>5529.03</v>
      </c>
      <c r="R29" s="80">
        <f t="shared" si="4"/>
        <v>5075.0999999999995</v>
      </c>
      <c r="S29" s="80">
        <f t="shared" si="5"/>
        <v>200</v>
      </c>
      <c r="T29" s="80">
        <f t="shared" si="6"/>
        <v>1409.75</v>
      </c>
      <c r="U29" s="80">
        <f t="shared" si="7"/>
        <v>600</v>
      </c>
      <c r="V29" s="82">
        <f t="shared" si="8"/>
        <v>12813.88</v>
      </c>
      <c r="W29" s="100">
        <f t="shared" si="9"/>
        <v>21788</v>
      </c>
      <c r="X29" s="83">
        <f t="shared" si="10"/>
        <v>21788.120000000003</v>
      </c>
      <c r="Y29" s="84"/>
      <c r="Z29" s="84"/>
      <c r="AA29" s="84">
        <f t="shared" si="11"/>
        <v>43576.12</v>
      </c>
      <c r="AB29" s="77">
        <v>10</v>
      </c>
      <c r="AC29" s="86">
        <f t="shared" si="12"/>
        <v>6766.8</v>
      </c>
      <c r="AD29" s="80">
        <v>0</v>
      </c>
      <c r="AE29" s="93">
        <v>100</v>
      </c>
      <c r="AF29" s="88">
        <f t="shared" si="13"/>
        <v>1409.75</v>
      </c>
      <c r="AG29" s="102">
        <v>200</v>
      </c>
      <c r="AH29" s="103">
        <f t="shared" si="14"/>
        <v>43576.12</v>
      </c>
      <c r="AI29" s="104">
        <f t="shared" si="15"/>
        <v>21788.06</v>
      </c>
      <c r="AJ29" s="77">
        <v>10</v>
      </c>
      <c r="AK29" s="107" t="s">
        <v>72</v>
      </c>
      <c r="AL29" s="97" t="s">
        <v>73</v>
      </c>
      <c r="AM29" s="80">
        <f t="shared" si="16"/>
        <v>5529.03</v>
      </c>
      <c r="AN29" s="80">
        <f t="shared" si="17"/>
        <v>5075.0999999999995</v>
      </c>
      <c r="AO29" s="80">
        <v>0</v>
      </c>
      <c r="AP29" s="80"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 t="shared" si="18"/>
        <v>5075.0999999999995</v>
      </c>
      <c r="AY29" s="93">
        <v>200</v>
      </c>
      <c r="AZ29" s="80">
        <v>0</v>
      </c>
      <c r="BA29" s="80"/>
      <c r="BB29" s="93"/>
      <c r="BC29" s="80">
        <f t="shared" si="19"/>
        <v>200</v>
      </c>
      <c r="BD29" s="80">
        <f t="shared" si="20"/>
        <v>1409.75</v>
      </c>
      <c r="BE29" s="80">
        <v>0</v>
      </c>
      <c r="BF29" s="80">
        <v>500</v>
      </c>
      <c r="BG29" s="80">
        <v>100</v>
      </c>
      <c r="BH29" s="80">
        <v>0</v>
      </c>
      <c r="BI29" s="80">
        <v>0</v>
      </c>
      <c r="BJ29" s="80">
        <v>0</v>
      </c>
      <c r="BK29" s="80">
        <f t="shared" si="21"/>
        <v>600</v>
      </c>
      <c r="BL29" s="94">
        <f t="shared" si="22"/>
        <v>12813.88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77" t="s">
        <v>1</v>
      </c>
      <c r="B30" s="107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105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77" t="s">
        <v>1</v>
      </c>
      <c r="AC30" s="86">
        <f t="shared" si="12"/>
        <v>0</v>
      </c>
      <c r="AD30" s="80"/>
      <c r="AE30" s="87" t="s">
        <v>1</v>
      </c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77" t="s">
        <v>1</v>
      </c>
      <c r="AK30" s="107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80"/>
      <c r="BB30" s="93"/>
      <c r="BC30" s="80">
        <f t="shared" si="19"/>
        <v>0</v>
      </c>
      <c r="BD30" s="80">
        <f t="shared" si="20"/>
        <v>0</v>
      </c>
      <c r="BE30" s="80"/>
      <c r="BF30" s="80"/>
      <c r="BG30" s="80"/>
      <c r="BH30" s="80"/>
      <c r="BI30" s="80"/>
      <c r="BJ30" s="80"/>
      <c r="BK30" s="80">
        <f t="shared" si="21"/>
        <v>0</v>
      </c>
      <c r="BL30" s="94">
        <f t="shared" si="22"/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2.5" customHeight="1" x14ac:dyDescent="0.35">
      <c r="A31" s="77">
        <v>11</v>
      </c>
      <c r="B31" s="96" t="s">
        <v>74</v>
      </c>
      <c r="C31" s="78" t="s">
        <v>71</v>
      </c>
      <c r="D31" s="98">
        <v>33843</v>
      </c>
      <c r="E31" s="98">
        <v>1591</v>
      </c>
      <c r="F31" s="98">
        <f t="shared" si="0"/>
        <v>35434</v>
      </c>
      <c r="G31" s="98">
        <v>1590</v>
      </c>
      <c r="H31" s="98"/>
      <c r="I31" s="80"/>
      <c r="J31" s="80">
        <f t="shared" si="1"/>
        <v>37024</v>
      </c>
      <c r="K31" s="82">
        <f t="shared" si="2"/>
        <v>37024</v>
      </c>
      <c r="L31" s="99">
        <f>ROUND(K31/6/31/60*(O31+N31*60+M31*6*60),2)</f>
        <v>0</v>
      </c>
      <c r="P31" s="82">
        <f t="shared" si="3"/>
        <v>37024</v>
      </c>
      <c r="Q31" s="80">
        <v>1759.94</v>
      </c>
      <c r="R31" s="80">
        <f t="shared" si="4"/>
        <v>9498.09</v>
      </c>
      <c r="S31" s="80">
        <f t="shared" si="5"/>
        <v>500</v>
      </c>
      <c r="T31" s="80">
        <f t="shared" si="6"/>
        <v>925.6</v>
      </c>
      <c r="U31" s="80">
        <f t="shared" si="7"/>
        <v>15809</v>
      </c>
      <c r="V31" s="82">
        <f t="shared" si="8"/>
        <v>28492.63</v>
      </c>
      <c r="W31" s="100">
        <f t="shared" si="9"/>
        <v>4266</v>
      </c>
      <c r="X31" s="83">
        <f t="shared" si="10"/>
        <v>4265.369999999999</v>
      </c>
      <c r="Y31" s="84"/>
      <c r="Z31" s="84"/>
      <c r="AA31" s="84">
        <f t="shared" si="11"/>
        <v>8531.3700000000008</v>
      </c>
      <c r="AB31" s="77">
        <v>11</v>
      </c>
      <c r="AC31" s="86">
        <f t="shared" si="12"/>
        <v>4442.88</v>
      </c>
      <c r="AD31" s="80">
        <v>0</v>
      </c>
      <c r="AE31" s="93">
        <v>100</v>
      </c>
      <c r="AF31" s="88">
        <f t="shared" si="13"/>
        <v>925.6</v>
      </c>
      <c r="AG31" s="102">
        <v>200</v>
      </c>
      <c r="AH31" s="103">
        <f t="shared" si="14"/>
        <v>8531.369999999999</v>
      </c>
      <c r="AI31" s="104">
        <f t="shared" si="15"/>
        <v>4265.6849999999995</v>
      </c>
      <c r="AJ31" s="77">
        <v>11</v>
      </c>
      <c r="AK31" s="96" t="s">
        <v>74</v>
      </c>
      <c r="AL31" s="78" t="s">
        <v>71</v>
      </c>
      <c r="AM31" s="80">
        <f t="shared" si="16"/>
        <v>1759.94</v>
      </c>
      <c r="AN31" s="80">
        <f t="shared" si="17"/>
        <v>3332.16</v>
      </c>
      <c r="AO31" s="80">
        <v>0</v>
      </c>
      <c r="AP31" s="80">
        <v>0</v>
      </c>
      <c r="AQ31" s="80">
        <v>0</v>
      </c>
      <c r="AR31" s="80">
        <v>0</v>
      </c>
      <c r="AS31" s="80">
        <v>6165.93</v>
      </c>
      <c r="AT31" s="80">
        <v>0</v>
      </c>
      <c r="AU31" s="80">
        <v>0</v>
      </c>
      <c r="AV31" s="80"/>
      <c r="AW31" s="80">
        <v>0</v>
      </c>
      <c r="AX31" s="80">
        <f t="shared" si="18"/>
        <v>9498.09</v>
      </c>
      <c r="AY31" s="93">
        <v>500</v>
      </c>
      <c r="AZ31" s="80">
        <v>0</v>
      </c>
      <c r="BA31" s="80"/>
      <c r="BB31" s="93"/>
      <c r="BC31" s="80">
        <f t="shared" si="19"/>
        <v>500</v>
      </c>
      <c r="BD31" s="80">
        <f t="shared" si="20"/>
        <v>925.6</v>
      </c>
      <c r="BE31" s="80">
        <v>0</v>
      </c>
      <c r="BF31" s="80">
        <v>15709</v>
      </c>
      <c r="BG31" s="80">
        <v>100</v>
      </c>
      <c r="BH31" s="80">
        <v>0</v>
      </c>
      <c r="BI31" s="80">
        <v>0</v>
      </c>
      <c r="BJ31" s="80">
        <v>0</v>
      </c>
      <c r="BK31" s="80">
        <f t="shared" si="21"/>
        <v>15809</v>
      </c>
      <c r="BL31" s="94">
        <f t="shared" si="22"/>
        <v>28492.63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77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05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77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77" t="s">
        <v>1</v>
      </c>
      <c r="AK32" s="96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 t="s">
        <v>1</v>
      </c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77">
        <v>12</v>
      </c>
      <c r="B33" s="107" t="s">
        <v>75</v>
      </c>
      <c r="C33" s="78" t="s">
        <v>71</v>
      </c>
      <c r="D33" s="98">
        <v>29449</v>
      </c>
      <c r="E33" s="98">
        <v>1540</v>
      </c>
      <c r="F33" s="98">
        <v>35434</v>
      </c>
      <c r="G33" s="98">
        <v>1590</v>
      </c>
      <c r="H33" s="98"/>
      <c r="I33" s="80"/>
      <c r="J33" s="80">
        <f t="shared" si="1"/>
        <v>37024</v>
      </c>
      <c r="K33" s="82">
        <f t="shared" si="2"/>
        <v>37024</v>
      </c>
      <c r="L33" s="99">
        <f>ROUND(K33/6/31/60*(O33+N33*60+M33*6*60),2)</f>
        <v>0</v>
      </c>
      <c r="P33" s="82">
        <f t="shared" si="3"/>
        <v>37024</v>
      </c>
      <c r="Q33" s="80">
        <v>1759.94</v>
      </c>
      <c r="R33" s="80">
        <f t="shared" si="4"/>
        <v>3332.16</v>
      </c>
      <c r="S33" s="80">
        <f t="shared" si="5"/>
        <v>200</v>
      </c>
      <c r="T33" s="80">
        <f t="shared" si="6"/>
        <v>925.6</v>
      </c>
      <c r="U33" s="80">
        <f t="shared" si="7"/>
        <v>9596.75</v>
      </c>
      <c r="V33" s="82">
        <f t="shared" si="8"/>
        <v>15814.45</v>
      </c>
      <c r="W33" s="100">
        <f t="shared" si="9"/>
        <v>10605</v>
      </c>
      <c r="X33" s="83">
        <f t="shared" si="10"/>
        <v>10604.55</v>
      </c>
      <c r="Y33" s="84"/>
      <c r="Z33" s="84"/>
      <c r="AA33" s="84">
        <f t="shared" si="11"/>
        <v>21209.55</v>
      </c>
      <c r="AB33" s="77">
        <v>12</v>
      </c>
      <c r="AC33" s="86">
        <f t="shared" si="12"/>
        <v>4442.88</v>
      </c>
      <c r="AD33" s="80">
        <v>0</v>
      </c>
      <c r="AE33" s="93">
        <v>100</v>
      </c>
      <c r="AF33" s="88">
        <f t="shared" si="13"/>
        <v>925.6</v>
      </c>
      <c r="AG33" s="102">
        <v>200</v>
      </c>
      <c r="AH33" s="103">
        <f t="shared" si="14"/>
        <v>21209.55</v>
      </c>
      <c r="AI33" s="104">
        <f t="shared" si="15"/>
        <v>10604.775</v>
      </c>
      <c r="AJ33" s="77">
        <v>12</v>
      </c>
      <c r="AK33" s="107" t="s">
        <v>75</v>
      </c>
      <c r="AL33" s="108" t="s">
        <v>62</v>
      </c>
      <c r="AM33" s="80">
        <f t="shared" si="16"/>
        <v>1759.94</v>
      </c>
      <c r="AN33" s="80">
        <f t="shared" si="17"/>
        <v>3332.16</v>
      </c>
      <c r="AO33" s="80">
        <v>0</v>
      </c>
      <c r="AP33" s="80">
        <f>-AQ36</f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3332.16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925.6</v>
      </c>
      <c r="BE33" s="80">
        <v>0</v>
      </c>
      <c r="BF33" s="80">
        <v>500</v>
      </c>
      <c r="BG33" s="80">
        <v>100</v>
      </c>
      <c r="BH33" s="80">
        <v>8996.75</v>
      </c>
      <c r="BI33" s="80">
        <v>0</v>
      </c>
      <c r="BJ33" s="80">
        <v>0</v>
      </c>
      <c r="BK33" s="80">
        <f t="shared" si="21"/>
        <v>9596.75</v>
      </c>
      <c r="BL33" s="94">
        <f t="shared" si="22"/>
        <v>15814.45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77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99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77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77" t="s">
        <v>1</v>
      </c>
      <c r="AK34" s="96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77">
        <v>13</v>
      </c>
      <c r="B35" s="107" t="s">
        <v>76</v>
      </c>
      <c r="C35" s="78" t="s">
        <v>66</v>
      </c>
      <c r="D35" s="98">
        <v>29449</v>
      </c>
      <c r="E35" s="98">
        <v>1540</v>
      </c>
      <c r="F35" s="98">
        <v>38413</v>
      </c>
      <c r="G35" s="98">
        <v>1795</v>
      </c>
      <c r="H35" s="98"/>
      <c r="I35" s="80"/>
      <c r="J35" s="80">
        <f t="shared" si="1"/>
        <v>40208</v>
      </c>
      <c r="K35" s="82">
        <f t="shared" si="2"/>
        <v>40208</v>
      </c>
      <c r="L35" s="99">
        <f>ROUND(K35/6/31/60*(O35+N35*60+M35*6*60),2)</f>
        <v>0</v>
      </c>
      <c r="P35" s="82">
        <f t="shared" si="3"/>
        <v>40208</v>
      </c>
      <c r="Q35" s="80">
        <v>2285.15</v>
      </c>
      <c r="R35" s="80">
        <f t="shared" si="4"/>
        <v>10799.99</v>
      </c>
      <c r="S35" s="80">
        <f t="shared" si="5"/>
        <v>3440.19</v>
      </c>
      <c r="T35" s="80">
        <f t="shared" si="6"/>
        <v>1005.2</v>
      </c>
      <c r="U35" s="80">
        <f t="shared" si="7"/>
        <v>6513.51</v>
      </c>
      <c r="V35" s="82">
        <f t="shared" si="8"/>
        <v>24044.04</v>
      </c>
      <c r="W35" s="100">
        <f t="shared" si="9"/>
        <v>8082</v>
      </c>
      <c r="X35" s="83">
        <f t="shared" si="10"/>
        <v>8081.9599999999991</v>
      </c>
      <c r="Y35" s="84"/>
      <c r="Z35" s="84"/>
      <c r="AA35" s="84">
        <f t="shared" si="11"/>
        <v>16163.96</v>
      </c>
      <c r="AB35" s="77">
        <v>13</v>
      </c>
      <c r="AC35" s="86">
        <f t="shared" si="12"/>
        <v>4824.96</v>
      </c>
      <c r="AD35" s="80">
        <v>0</v>
      </c>
      <c r="AE35" s="93">
        <v>100</v>
      </c>
      <c r="AF35" s="88">
        <f t="shared" si="13"/>
        <v>1005.2</v>
      </c>
      <c r="AG35" s="102">
        <v>200</v>
      </c>
      <c r="AH35" s="103">
        <f t="shared" si="14"/>
        <v>16163.96</v>
      </c>
      <c r="AI35" s="104">
        <f t="shared" si="15"/>
        <v>8081.98</v>
      </c>
      <c r="AJ35" s="77">
        <v>13</v>
      </c>
      <c r="AK35" s="107" t="s">
        <v>76</v>
      </c>
      <c r="AL35" s="108" t="s">
        <v>62</v>
      </c>
      <c r="AM35" s="80">
        <f t="shared" si="16"/>
        <v>2285.15</v>
      </c>
      <c r="AN35" s="80">
        <f t="shared" si="17"/>
        <v>3618.72</v>
      </c>
      <c r="AO35" s="80">
        <v>0</v>
      </c>
      <c r="AP35" s="80">
        <v>0</v>
      </c>
      <c r="AQ35" s="80">
        <v>0</v>
      </c>
      <c r="AR35" s="80">
        <v>0</v>
      </c>
      <c r="AS35" s="80">
        <v>7181.27</v>
      </c>
      <c r="AT35" s="80">
        <v>0</v>
      </c>
      <c r="AU35" s="80">
        <v>0</v>
      </c>
      <c r="AV35" s="80"/>
      <c r="AW35" s="80">
        <v>0</v>
      </c>
      <c r="AX35" s="80">
        <f t="shared" si="18"/>
        <v>10799.99</v>
      </c>
      <c r="AY35" s="93">
        <v>200</v>
      </c>
      <c r="AZ35" s="80">
        <v>3240.19</v>
      </c>
      <c r="BA35" s="80"/>
      <c r="BB35" s="93"/>
      <c r="BC35" s="80">
        <f t="shared" si="19"/>
        <v>3440.19</v>
      </c>
      <c r="BD35" s="80">
        <f t="shared" si="20"/>
        <v>1005.2</v>
      </c>
      <c r="BE35" s="80">
        <v>0</v>
      </c>
      <c r="BF35" s="80">
        <v>100</v>
      </c>
      <c r="BG35" s="80">
        <v>100</v>
      </c>
      <c r="BH35" s="80">
        <v>6313.51</v>
      </c>
      <c r="BI35" s="80">
        <v>0</v>
      </c>
      <c r="BJ35" s="80">
        <v>0</v>
      </c>
      <c r="BK35" s="80">
        <f t="shared" si="21"/>
        <v>6513.51</v>
      </c>
      <c r="BL35" s="94">
        <f t="shared" si="22"/>
        <v>24044.04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77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99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77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77" t="s">
        <v>1</v>
      </c>
      <c r="AK36" s="96"/>
      <c r="AL36" s="78"/>
      <c r="AM36" s="80">
        <f t="shared" si="16"/>
        <v>0</v>
      </c>
      <c r="AN36" s="80">
        <f t="shared" si="17"/>
        <v>0</v>
      </c>
      <c r="AO36" s="80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80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77">
        <v>14</v>
      </c>
      <c r="B37" s="107" t="s">
        <v>77</v>
      </c>
      <c r="C37" s="108" t="s">
        <v>62</v>
      </c>
      <c r="D37" s="98">
        <v>29449</v>
      </c>
      <c r="E37" s="98">
        <v>1540</v>
      </c>
      <c r="F37" s="98">
        <f t="shared" si="0"/>
        <v>30989</v>
      </c>
      <c r="G37" s="98">
        <v>1540</v>
      </c>
      <c r="H37" s="98"/>
      <c r="I37" s="80"/>
      <c r="J37" s="80">
        <f t="shared" si="1"/>
        <v>32529</v>
      </c>
      <c r="K37" s="82">
        <f t="shared" si="2"/>
        <v>32529</v>
      </c>
      <c r="L37" s="99">
        <f>ROUND(K37/6/31/60*(O37+N37*60+M37*6*60),2)</f>
        <v>0</v>
      </c>
      <c r="P37" s="82">
        <f t="shared" si="3"/>
        <v>32529</v>
      </c>
      <c r="Q37" s="80">
        <v>1163.23</v>
      </c>
      <c r="R37" s="80">
        <f t="shared" si="4"/>
        <v>2927.6099999999997</v>
      </c>
      <c r="S37" s="80">
        <f t="shared" si="5"/>
        <v>200</v>
      </c>
      <c r="T37" s="80">
        <f t="shared" si="6"/>
        <v>813.22</v>
      </c>
      <c r="U37" s="80">
        <f t="shared" si="7"/>
        <v>100</v>
      </c>
      <c r="V37" s="82">
        <f t="shared" si="8"/>
        <v>5204.0600000000004</v>
      </c>
      <c r="W37" s="100">
        <f t="shared" si="9"/>
        <v>13662</v>
      </c>
      <c r="X37" s="83">
        <f t="shared" si="10"/>
        <v>13662.939999999999</v>
      </c>
      <c r="Y37" s="84"/>
      <c r="Z37" s="84"/>
      <c r="AA37" s="84">
        <f t="shared" si="11"/>
        <v>27324.94</v>
      </c>
      <c r="AB37" s="77">
        <v>14</v>
      </c>
      <c r="AC37" s="86">
        <f t="shared" si="12"/>
        <v>3903.48</v>
      </c>
      <c r="AD37" s="80">
        <v>0</v>
      </c>
      <c r="AE37" s="93">
        <v>100</v>
      </c>
      <c r="AF37" s="88">
        <f t="shared" si="13"/>
        <v>813.23</v>
      </c>
      <c r="AG37" s="102">
        <v>200</v>
      </c>
      <c r="AH37" s="103">
        <f t="shared" si="14"/>
        <v>27324.94</v>
      </c>
      <c r="AI37" s="104">
        <f t="shared" si="15"/>
        <v>13662.47</v>
      </c>
      <c r="AJ37" s="77">
        <v>14</v>
      </c>
      <c r="AK37" s="107" t="s">
        <v>77</v>
      </c>
      <c r="AL37" s="108" t="s">
        <v>62</v>
      </c>
      <c r="AM37" s="80">
        <f t="shared" si="16"/>
        <v>1163.23</v>
      </c>
      <c r="AN37" s="80">
        <f t="shared" si="17"/>
        <v>2927.6099999999997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/>
      <c r="AW37" s="80">
        <v>0</v>
      </c>
      <c r="AX37" s="80">
        <f t="shared" si="18"/>
        <v>2927.6099999999997</v>
      </c>
      <c r="AY37" s="93">
        <v>200</v>
      </c>
      <c r="AZ37" s="80">
        <v>0</v>
      </c>
      <c r="BA37" s="80"/>
      <c r="BB37" s="93"/>
      <c r="BC37" s="80">
        <f t="shared" si="19"/>
        <v>200</v>
      </c>
      <c r="BD37" s="80">
        <f t="shared" si="20"/>
        <v>813.22</v>
      </c>
      <c r="BE37" s="80">
        <v>0</v>
      </c>
      <c r="BF37" s="80">
        <v>0</v>
      </c>
      <c r="BG37" s="80">
        <v>100</v>
      </c>
      <c r="BH37" s="80"/>
      <c r="BI37" s="80">
        <v>0</v>
      </c>
      <c r="BJ37" s="80">
        <v>0</v>
      </c>
      <c r="BK37" s="80">
        <f t="shared" si="21"/>
        <v>100</v>
      </c>
      <c r="BL37" s="94">
        <f t="shared" si="22"/>
        <v>5204.0600000000004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77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99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77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77" t="s">
        <v>1</v>
      </c>
      <c r="AK38" s="96"/>
      <c r="AL38" s="78"/>
      <c r="AM38" s="80">
        <f t="shared" si="16"/>
        <v>0</v>
      </c>
      <c r="AN38" s="80">
        <f t="shared" si="17"/>
        <v>0</v>
      </c>
      <c r="AO38" s="80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80"/>
      <c r="BA38" s="80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77">
        <v>15</v>
      </c>
      <c r="B39" s="96" t="s">
        <v>78</v>
      </c>
      <c r="C39" s="78" t="s">
        <v>64</v>
      </c>
      <c r="D39" s="98">
        <v>81207</v>
      </c>
      <c r="E39" s="98">
        <v>3711</v>
      </c>
      <c r="F39" s="98">
        <f t="shared" si="0"/>
        <v>84918</v>
      </c>
      <c r="G39" s="98">
        <v>3656</v>
      </c>
      <c r="H39" s="98"/>
      <c r="I39" s="80"/>
      <c r="J39" s="80">
        <f t="shared" si="1"/>
        <v>88574</v>
      </c>
      <c r="K39" s="82">
        <f t="shared" si="2"/>
        <v>88574</v>
      </c>
      <c r="L39" s="99">
        <f>ROUND(K39/6/31/60*(O39+N39*60+M39*6*60),2)</f>
        <v>0</v>
      </c>
      <c r="P39" s="82">
        <f t="shared" si="3"/>
        <v>88574</v>
      </c>
      <c r="Q39" s="80">
        <v>13237.58</v>
      </c>
      <c r="R39" s="80">
        <f t="shared" si="4"/>
        <v>7971.66</v>
      </c>
      <c r="S39" s="80">
        <f t="shared" si="5"/>
        <v>200</v>
      </c>
      <c r="T39" s="80">
        <f t="shared" si="6"/>
        <v>2214.35</v>
      </c>
      <c r="U39" s="80">
        <f t="shared" si="7"/>
        <v>1100</v>
      </c>
      <c r="V39" s="82">
        <f t="shared" si="8"/>
        <v>24723.589999999997</v>
      </c>
      <c r="W39" s="100">
        <f t="shared" si="9"/>
        <v>31925</v>
      </c>
      <c r="X39" s="83">
        <f t="shared" si="10"/>
        <v>31925.410000000003</v>
      </c>
      <c r="Y39" s="84"/>
      <c r="Z39" s="84"/>
      <c r="AA39" s="84">
        <f t="shared" si="11"/>
        <v>63850.41</v>
      </c>
      <c r="AB39" s="77">
        <v>15</v>
      </c>
      <c r="AC39" s="86">
        <f t="shared" si="12"/>
        <v>10628.88</v>
      </c>
      <c r="AD39" s="80">
        <v>0</v>
      </c>
      <c r="AE39" s="93">
        <v>100</v>
      </c>
      <c r="AF39" s="88">
        <f t="shared" si="13"/>
        <v>2214.35</v>
      </c>
      <c r="AG39" s="102">
        <v>200</v>
      </c>
      <c r="AH39" s="103">
        <f t="shared" si="14"/>
        <v>63850.41</v>
      </c>
      <c r="AI39" s="104">
        <f t="shared" si="15"/>
        <v>31925.205000000002</v>
      </c>
      <c r="AJ39" s="77">
        <v>15</v>
      </c>
      <c r="AK39" s="96" t="s">
        <v>78</v>
      </c>
      <c r="AL39" s="78" t="s">
        <v>64</v>
      </c>
      <c r="AM39" s="80">
        <f t="shared" si="16"/>
        <v>13237.58</v>
      </c>
      <c r="AN39" s="80">
        <f t="shared" si="17"/>
        <v>7971.66</v>
      </c>
      <c r="AO39" s="80">
        <v>0</v>
      </c>
      <c r="AP39" s="80">
        <v>0</v>
      </c>
      <c r="AQ39" s="80">
        <v>0</v>
      </c>
      <c r="AR39" s="80">
        <v>0</v>
      </c>
      <c r="AS39" s="80">
        <v>0</v>
      </c>
      <c r="AT39" s="80">
        <v>0</v>
      </c>
      <c r="AU39" s="80">
        <v>0</v>
      </c>
      <c r="AV39" s="80"/>
      <c r="AW39" s="80">
        <v>0</v>
      </c>
      <c r="AX39" s="80">
        <f t="shared" si="18"/>
        <v>7971.66</v>
      </c>
      <c r="AY39" s="93">
        <v>200</v>
      </c>
      <c r="AZ39" s="80">
        <v>0</v>
      </c>
      <c r="BA39" s="80"/>
      <c r="BB39" s="93"/>
      <c r="BC39" s="80">
        <f t="shared" si="19"/>
        <v>200</v>
      </c>
      <c r="BD39" s="80">
        <f t="shared" si="20"/>
        <v>2214.35</v>
      </c>
      <c r="BE39" s="80">
        <v>0</v>
      </c>
      <c r="BF39" s="80">
        <v>1000</v>
      </c>
      <c r="BG39" s="80">
        <v>100</v>
      </c>
      <c r="BH39" s="80">
        <v>0</v>
      </c>
      <c r="BI39" s="80">
        <v>0</v>
      </c>
      <c r="BJ39" s="80">
        <v>0</v>
      </c>
      <c r="BK39" s="80">
        <f t="shared" si="21"/>
        <v>1100</v>
      </c>
      <c r="BL39" s="94">
        <f t="shared" si="22"/>
        <v>24723.589999999997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77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77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103">
        <f t="shared" si="14"/>
        <v>0</v>
      </c>
      <c r="AI40" s="104">
        <f t="shared" si="15"/>
        <v>0</v>
      </c>
      <c r="AJ40" s="77" t="s">
        <v>1</v>
      </c>
      <c r="AK40" s="96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80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79" customFormat="1" ht="23.1" customHeight="1" x14ac:dyDescent="0.35">
      <c r="A41" s="77">
        <v>16</v>
      </c>
      <c r="B41" s="96" t="s">
        <v>79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99">
        <f>ROUND(K41/6/31/60*(O41+N41*60+M41*6*60),2)</f>
        <v>0</v>
      </c>
      <c r="P41" s="82">
        <f t="shared" si="3"/>
        <v>51304</v>
      </c>
      <c r="Q41" s="80">
        <v>4459.28</v>
      </c>
      <c r="R41" s="80">
        <f t="shared" si="4"/>
        <v>25889.179999999997</v>
      </c>
      <c r="S41" s="80">
        <f t="shared" si="5"/>
        <v>2685.7</v>
      </c>
      <c r="T41" s="80">
        <f t="shared" si="6"/>
        <v>1282.5999999999999</v>
      </c>
      <c r="U41" s="80">
        <f t="shared" si="7"/>
        <v>11987.24</v>
      </c>
      <c r="V41" s="82">
        <f t="shared" si="8"/>
        <v>46303.999999999993</v>
      </c>
      <c r="W41" s="100">
        <f t="shared" si="9"/>
        <v>2500</v>
      </c>
      <c r="X41" s="83">
        <f t="shared" si="10"/>
        <v>2500.0000000000073</v>
      </c>
      <c r="Y41" s="84"/>
      <c r="Z41" s="84"/>
      <c r="AA41" s="84">
        <f t="shared" si="11"/>
        <v>5000</v>
      </c>
      <c r="AB41" s="77">
        <v>16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103">
        <f t="shared" si="14"/>
        <v>5000.0000000000073</v>
      </c>
      <c r="AI41" s="104">
        <f t="shared" si="15"/>
        <v>2500.0000000000036</v>
      </c>
      <c r="AJ41" s="77">
        <v>16</v>
      </c>
      <c r="AK41" s="96" t="s">
        <v>79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0</v>
      </c>
      <c r="AQ41" s="80">
        <v>0</v>
      </c>
      <c r="AR41" s="80">
        <v>9634.44</v>
      </c>
      <c r="AS41" s="80">
        <v>7992.93</v>
      </c>
      <c r="AT41" s="80">
        <v>0</v>
      </c>
      <c r="AU41" s="80">
        <v>0</v>
      </c>
      <c r="AV41" s="80">
        <v>2333.33</v>
      </c>
      <c r="AW41" s="80">
        <v>1311.12</v>
      </c>
      <c r="AX41" s="80">
        <f t="shared" si="18"/>
        <v>25889.179999999997</v>
      </c>
      <c r="AY41" s="93">
        <v>200</v>
      </c>
      <c r="AZ41" s="80">
        <v>2485.6999999999998</v>
      </c>
      <c r="BA41" s="80"/>
      <c r="BB41" s="93"/>
      <c r="BC41" s="80">
        <f t="shared" si="19"/>
        <v>2685.7</v>
      </c>
      <c r="BD41" s="80">
        <f t="shared" si="20"/>
        <v>1282.5999999999999</v>
      </c>
      <c r="BE41" s="80">
        <v>0</v>
      </c>
      <c r="BF41" s="80">
        <v>2416.98</v>
      </c>
      <c r="BG41" s="80">
        <v>100</v>
      </c>
      <c r="BH41" s="80">
        <v>9470.26</v>
      </c>
      <c r="BI41" s="80"/>
      <c r="BJ41" s="80">
        <v>0</v>
      </c>
      <c r="BK41" s="80">
        <f t="shared" si="21"/>
        <v>11987.24</v>
      </c>
      <c r="BL41" s="94">
        <f t="shared" si="22"/>
        <v>46303.999999999993</v>
      </c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  <c r="JB41" s="95"/>
    </row>
    <row r="42" spans="1:262" s="79" customFormat="1" ht="23.1" customHeight="1" x14ac:dyDescent="0.35">
      <c r="A42" s="77" t="s">
        <v>1</v>
      </c>
      <c r="B42" s="96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77" t="s">
        <v>1</v>
      </c>
      <c r="AC42" s="86">
        <f t="shared" si="12"/>
        <v>0</v>
      </c>
      <c r="AD42" s="80"/>
      <c r="AE42" s="87"/>
      <c r="AF42" s="88">
        <f t="shared" si="13"/>
        <v>0</v>
      </c>
      <c r="AG42" s="89"/>
      <c r="AH42" s="103">
        <f t="shared" si="14"/>
        <v>0</v>
      </c>
      <c r="AI42" s="104">
        <f t="shared" si="15"/>
        <v>0</v>
      </c>
      <c r="AJ42" s="77" t="s">
        <v>1</v>
      </c>
      <c r="AK42" s="96"/>
      <c r="AL42" s="78"/>
      <c r="AM42" s="80">
        <f t="shared" si="16"/>
        <v>0</v>
      </c>
      <c r="AN42" s="80">
        <f t="shared" si="17"/>
        <v>0</v>
      </c>
      <c r="AO42" s="88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116"/>
      <c r="BA42" s="116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77">
        <v>17</v>
      </c>
      <c r="B43" s="96" t="s">
        <v>119</v>
      </c>
      <c r="C43" s="78" t="s">
        <v>62</v>
      </c>
      <c r="D43" s="98">
        <v>29165</v>
      </c>
      <c r="E43" s="98">
        <v>1540</v>
      </c>
      <c r="F43" s="98">
        <f t="shared" si="0"/>
        <v>30705</v>
      </c>
      <c r="G43" s="98">
        <v>1540</v>
      </c>
      <c r="H43" s="98"/>
      <c r="I43" s="80"/>
      <c r="J43" s="80">
        <f t="shared" si="1"/>
        <v>32245</v>
      </c>
      <c r="K43" s="82">
        <f t="shared" si="2"/>
        <v>32245</v>
      </c>
      <c r="L43" s="105"/>
      <c r="P43" s="82">
        <f t="shared" si="3"/>
        <v>32245</v>
      </c>
      <c r="Q43" s="80">
        <v>1125.52</v>
      </c>
      <c r="R43" s="80">
        <f t="shared" si="4"/>
        <v>2902.0499999999997</v>
      </c>
      <c r="S43" s="80">
        <f t="shared" si="5"/>
        <v>200</v>
      </c>
      <c r="T43" s="80">
        <f t="shared" si="6"/>
        <v>806.12</v>
      </c>
      <c r="U43" s="80">
        <f t="shared" si="7"/>
        <v>250.55</v>
      </c>
      <c r="V43" s="82">
        <f t="shared" si="8"/>
        <v>5284.24</v>
      </c>
      <c r="W43" s="100">
        <f t="shared" si="9"/>
        <v>13480</v>
      </c>
      <c r="X43" s="83">
        <f t="shared" si="10"/>
        <v>13480.760000000002</v>
      </c>
      <c r="Y43" s="84"/>
      <c r="Z43" s="84"/>
      <c r="AA43" s="84">
        <f t="shared" si="11"/>
        <v>26960.76</v>
      </c>
      <c r="AB43" s="77">
        <v>17</v>
      </c>
      <c r="AC43" s="86">
        <f t="shared" si="12"/>
        <v>3869.3999999999996</v>
      </c>
      <c r="AD43" s="80"/>
      <c r="AE43" s="87">
        <v>100</v>
      </c>
      <c r="AF43" s="88">
        <f t="shared" si="13"/>
        <v>806.13</v>
      </c>
      <c r="AG43" s="89">
        <v>200</v>
      </c>
      <c r="AH43" s="103">
        <f t="shared" si="14"/>
        <v>26960.760000000002</v>
      </c>
      <c r="AI43" s="104">
        <f t="shared" si="15"/>
        <v>13480.380000000001</v>
      </c>
      <c r="AJ43" s="77">
        <v>17</v>
      </c>
      <c r="AK43" s="96" t="s">
        <v>119</v>
      </c>
      <c r="AL43" s="78" t="s">
        <v>62</v>
      </c>
      <c r="AM43" s="80">
        <f t="shared" si="16"/>
        <v>1125.52</v>
      </c>
      <c r="AN43" s="80">
        <f t="shared" si="17"/>
        <v>2902.0499999999997</v>
      </c>
      <c r="AO43" s="88"/>
      <c r="AP43" s="80"/>
      <c r="AQ43" s="80"/>
      <c r="AR43" s="80"/>
      <c r="AS43" s="80"/>
      <c r="AT43" s="106"/>
      <c r="AU43" s="80"/>
      <c r="AV43" s="80"/>
      <c r="AW43" s="80"/>
      <c r="AX43" s="80">
        <f t="shared" si="18"/>
        <v>2902.0499999999997</v>
      </c>
      <c r="AY43" s="93">
        <v>200</v>
      </c>
      <c r="AZ43" s="116"/>
      <c r="BA43" s="116"/>
      <c r="BB43" s="93"/>
      <c r="BC43" s="80">
        <f t="shared" si="19"/>
        <v>200</v>
      </c>
      <c r="BD43" s="80">
        <f t="shared" si="20"/>
        <v>806.12</v>
      </c>
      <c r="BE43" s="80"/>
      <c r="BF43" s="80"/>
      <c r="BG43" s="80">
        <v>250.55</v>
      </c>
      <c r="BH43" s="80"/>
      <c r="BI43" s="80"/>
      <c r="BJ43" s="80"/>
      <c r="BK43" s="80">
        <f t="shared" si="21"/>
        <v>250.55</v>
      </c>
      <c r="BL43" s="94">
        <f t="shared" si="22"/>
        <v>5284.24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77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77" t="s">
        <v>1</v>
      </c>
      <c r="AC44" s="86">
        <f t="shared" si="12"/>
        <v>0</v>
      </c>
      <c r="AD44" s="80"/>
      <c r="AE44" s="87"/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77" t="s">
        <v>1</v>
      </c>
      <c r="AK44" s="96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116"/>
      <c r="BA44" s="116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77">
        <v>18</v>
      </c>
      <c r="B45" s="96" t="s">
        <v>80</v>
      </c>
      <c r="C45" s="78" t="s">
        <v>81</v>
      </c>
      <c r="D45" s="98">
        <v>46725</v>
      </c>
      <c r="E45" s="98">
        <v>2290</v>
      </c>
      <c r="F45" s="98">
        <f t="shared" si="0"/>
        <v>49015</v>
      </c>
      <c r="G45" s="98">
        <v>2289</v>
      </c>
      <c r="H45" s="98"/>
      <c r="I45" s="80"/>
      <c r="J45" s="80">
        <f t="shared" si="1"/>
        <v>51304</v>
      </c>
      <c r="K45" s="82">
        <f t="shared" si="2"/>
        <v>51304</v>
      </c>
      <c r="L45" s="99">
        <f>ROUND(K45/6/31/60*(O45+N45*60+M45*6*60),2)</f>
        <v>0</v>
      </c>
      <c r="P45" s="82">
        <f t="shared" si="3"/>
        <v>51304</v>
      </c>
      <c r="Q45" s="80">
        <v>4459.28</v>
      </c>
      <c r="R45" s="80">
        <f t="shared" si="4"/>
        <v>14583.22</v>
      </c>
      <c r="S45" s="80">
        <f t="shared" si="5"/>
        <v>200</v>
      </c>
      <c r="T45" s="80">
        <f t="shared" si="6"/>
        <v>1282.5999999999999</v>
      </c>
      <c r="U45" s="80">
        <f t="shared" si="7"/>
        <v>100</v>
      </c>
      <c r="V45" s="82">
        <f t="shared" si="8"/>
        <v>20625.099999999999</v>
      </c>
      <c r="W45" s="100">
        <f t="shared" si="9"/>
        <v>15339</v>
      </c>
      <c r="X45" s="83">
        <f t="shared" si="10"/>
        <v>15339.900000000001</v>
      </c>
      <c r="Y45" s="84"/>
      <c r="Z45" s="84"/>
      <c r="AA45" s="84">
        <f t="shared" si="11"/>
        <v>30678.9</v>
      </c>
      <c r="AB45" s="77">
        <v>18</v>
      </c>
      <c r="AC45" s="86">
        <f t="shared" si="12"/>
        <v>6156.48</v>
      </c>
      <c r="AD45" s="80">
        <v>0</v>
      </c>
      <c r="AE45" s="93">
        <v>100</v>
      </c>
      <c r="AF45" s="88">
        <f t="shared" si="13"/>
        <v>1282.5999999999999</v>
      </c>
      <c r="AG45" s="102">
        <v>200</v>
      </c>
      <c r="AH45" s="103">
        <f t="shared" si="14"/>
        <v>30678.9</v>
      </c>
      <c r="AI45" s="104">
        <f t="shared" si="15"/>
        <v>15339.45</v>
      </c>
      <c r="AJ45" s="77">
        <v>18</v>
      </c>
      <c r="AK45" s="96" t="s">
        <v>80</v>
      </c>
      <c r="AL45" s="78" t="s">
        <v>81</v>
      </c>
      <c r="AM45" s="80">
        <f t="shared" si="16"/>
        <v>4459.28</v>
      </c>
      <c r="AN45" s="80">
        <f t="shared" si="17"/>
        <v>4617.3599999999997</v>
      </c>
      <c r="AO45" s="80">
        <v>0</v>
      </c>
      <c r="AP45" s="80">
        <v>500</v>
      </c>
      <c r="AQ45" s="80">
        <v>0</v>
      </c>
      <c r="AR45" s="80">
        <v>0</v>
      </c>
      <c r="AS45" s="80">
        <v>8810.2999999999993</v>
      </c>
      <c r="AT45" s="80">
        <v>0</v>
      </c>
      <c r="AU45" s="80">
        <v>0</v>
      </c>
      <c r="AV45" s="80"/>
      <c r="AW45" s="80">
        <v>655.56</v>
      </c>
      <c r="AX45" s="80">
        <f t="shared" si="18"/>
        <v>14583.22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1282.5999999999999</v>
      </c>
      <c r="BE45" s="80">
        <v>0</v>
      </c>
      <c r="BF45" s="80">
        <v>0</v>
      </c>
      <c r="BG45" s="80">
        <v>100</v>
      </c>
      <c r="BH45" s="80">
        <v>0</v>
      </c>
      <c r="BI45" s="80">
        <v>0</v>
      </c>
      <c r="BJ45" s="80">
        <v>0</v>
      </c>
      <c r="BK45" s="80">
        <f t="shared" si="21"/>
        <v>100</v>
      </c>
      <c r="BL45" s="94">
        <f t="shared" si="22"/>
        <v>20625.099999999999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77" t="s">
        <v>1</v>
      </c>
      <c r="B46" s="107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105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77" t="s">
        <v>1</v>
      </c>
      <c r="AC46" s="86">
        <f t="shared" si="12"/>
        <v>0</v>
      </c>
      <c r="AD46" s="87"/>
      <c r="AE46" s="88"/>
      <c r="AF46" s="88">
        <f t="shared" si="13"/>
        <v>0</v>
      </c>
      <c r="AG46" s="94"/>
      <c r="AH46" s="103">
        <f t="shared" si="14"/>
        <v>0</v>
      </c>
      <c r="AI46" s="104">
        <f t="shared" si="15"/>
        <v>0</v>
      </c>
      <c r="AJ46" s="77" t="s">
        <v>1</v>
      </c>
      <c r="AK46" s="107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121" customFormat="1" ht="23.1" customHeight="1" x14ac:dyDescent="0.35">
      <c r="A47" s="77">
        <v>19</v>
      </c>
      <c r="B47" s="114" t="s">
        <v>82</v>
      </c>
      <c r="C47" s="117" t="s">
        <v>62</v>
      </c>
      <c r="D47" s="118">
        <v>29449</v>
      </c>
      <c r="E47" s="118">
        <v>1540</v>
      </c>
      <c r="F47" s="98">
        <f t="shared" si="0"/>
        <v>30989</v>
      </c>
      <c r="G47" s="118">
        <v>1540</v>
      </c>
      <c r="H47" s="118"/>
      <c r="I47" s="119">
        <v>288</v>
      </c>
      <c r="J47" s="80">
        <f t="shared" si="1"/>
        <v>32817</v>
      </c>
      <c r="K47" s="82">
        <f t="shared" si="2"/>
        <v>32817</v>
      </c>
      <c r="L47" s="120">
        <f>ROUND(K47/6/31/60*(O47+N47*60+M47*6*60),2)</f>
        <v>1196.82</v>
      </c>
      <c r="M47" s="121">
        <v>1</v>
      </c>
      <c r="N47" s="121">
        <v>0</v>
      </c>
      <c r="O47" s="121">
        <v>47</v>
      </c>
      <c r="P47" s="82">
        <f t="shared" si="3"/>
        <v>31620.18</v>
      </c>
      <c r="Q47" s="119">
        <v>1163.23</v>
      </c>
      <c r="R47" s="80">
        <f t="shared" si="4"/>
        <v>2953.5299999999997</v>
      </c>
      <c r="S47" s="80">
        <f t="shared" si="5"/>
        <v>200</v>
      </c>
      <c r="T47" s="80">
        <f t="shared" si="6"/>
        <v>820.42</v>
      </c>
      <c r="U47" s="80">
        <f t="shared" si="7"/>
        <v>100</v>
      </c>
      <c r="V47" s="82">
        <f t="shared" si="8"/>
        <v>5237.18</v>
      </c>
      <c r="W47" s="100">
        <f t="shared" si="9"/>
        <v>13192</v>
      </c>
      <c r="X47" s="83">
        <f t="shared" si="10"/>
        <v>13191</v>
      </c>
      <c r="Y47" s="122"/>
      <c r="Z47" s="122"/>
      <c r="AA47" s="84">
        <f t="shared" si="11"/>
        <v>26383</v>
      </c>
      <c r="AB47" s="77">
        <v>19</v>
      </c>
      <c r="AC47" s="86">
        <f t="shared" si="12"/>
        <v>3938.04</v>
      </c>
      <c r="AD47" s="119">
        <v>0</v>
      </c>
      <c r="AE47" s="123">
        <v>100</v>
      </c>
      <c r="AF47" s="88">
        <f t="shared" si="13"/>
        <v>820.43</v>
      </c>
      <c r="AG47" s="124">
        <v>200</v>
      </c>
      <c r="AH47" s="103">
        <f t="shared" si="14"/>
        <v>26383</v>
      </c>
      <c r="AI47" s="104">
        <f t="shared" si="15"/>
        <v>13191.5</v>
      </c>
      <c r="AJ47" s="77">
        <v>19</v>
      </c>
      <c r="AK47" s="114" t="s">
        <v>82</v>
      </c>
      <c r="AL47" s="117" t="s">
        <v>62</v>
      </c>
      <c r="AM47" s="80">
        <f t="shared" si="16"/>
        <v>1163.23</v>
      </c>
      <c r="AN47" s="80">
        <f t="shared" si="17"/>
        <v>2953.5299999999997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/>
      <c r="AW47" s="119">
        <v>0</v>
      </c>
      <c r="AX47" s="80">
        <f t="shared" si="18"/>
        <v>2953.5299999999997</v>
      </c>
      <c r="AY47" s="123">
        <v>200</v>
      </c>
      <c r="AZ47" s="119">
        <v>0</v>
      </c>
      <c r="BA47" s="119"/>
      <c r="BB47" s="123"/>
      <c r="BC47" s="80">
        <f t="shared" si="19"/>
        <v>200</v>
      </c>
      <c r="BD47" s="80">
        <f t="shared" si="20"/>
        <v>820.42</v>
      </c>
      <c r="BE47" s="80">
        <v>0</v>
      </c>
      <c r="BF47" s="119">
        <v>0</v>
      </c>
      <c r="BG47" s="80">
        <v>100</v>
      </c>
      <c r="BH47" s="119">
        <v>0</v>
      </c>
      <c r="BI47" s="119">
        <v>0</v>
      </c>
      <c r="BJ47" s="119">
        <v>0</v>
      </c>
      <c r="BK47" s="80">
        <f t="shared" si="21"/>
        <v>100</v>
      </c>
      <c r="BL47" s="94">
        <f t="shared" si="22"/>
        <v>5237.18</v>
      </c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  <c r="IW47" s="125"/>
      <c r="IX47" s="125"/>
      <c r="IY47" s="125"/>
      <c r="IZ47" s="125"/>
      <c r="JA47" s="125"/>
      <c r="JB47" s="125"/>
    </row>
    <row r="48" spans="1:262" s="79" customFormat="1" ht="23.1" customHeight="1" x14ac:dyDescent="0.35">
      <c r="A48" s="77" t="s">
        <v>1</v>
      </c>
      <c r="B48" s="107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77" t="s">
        <v>1</v>
      </c>
      <c r="AC48" s="86">
        <f t="shared" si="12"/>
        <v>0</v>
      </c>
      <c r="AD48" s="87"/>
      <c r="AE48" s="88"/>
      <c r="AF48" s="88">
        <f t="shared" si="13"/>
        <v>0</v>
      </c>
      <c r="AG48" s="94"/>
      <c r="AH48" s="103">
        <f t="shared" si="14"/>
        <v>0</v>
      </c>
      <c r="AI48" s="104">
        <f t="shared" si="15"/>
        <v>0</v>
      </c>
      <c r="AJ48" s="77" t="s">
        <v>1</v>
      </c>
      <c r="AK48" s="107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77">
        <v>20</v>
      </c>
      <c r="B49" s="96" t="s">
        <v>83</v>
      </c>
      <c r="C49" s="78" t="s">
        <v>108</v>
      </c>
      <c r="D49" s="98">
        <v>63997</v>
      </c>
      <c r="E49" s="98">
        <v>3008</v>
      </c>
      <c r="F49" s="98">
        <f t="shared" si="0"/>
        <v>67005</v>
      </c>
      <c r="G49" s="98">
        <v>3008</v>
      </c>
      <c r="H49" s="98"/>
      <c r="I49" s="80"/>
      <c r="J49" s="80">
        <f t="shared" si="1"/>
        <v>70013</v>
      </c>
      <c r="K49" s="82">
        <f t="shared" si="2"/>
        <v>70013</v>
      </c>
      <c r="L49" s="99">
        <f>ROUND(K49/6/31/60*(O49+N49*60+M49*6*60),2)</f>
        <v>0</v>
      </c>
      <c r="P49" s="82">
        <f t="shared" si="3"/>
        <v>70013</v>
      </c>
      <c r="Q49" s="80">
        <v>8394.4</v>
      </c>
      <c r="R49" s="80">
        <f t="shared" si="4"/>
        <v>14007.36</v>
      </c>
      <c r="S49" s="80">
        <f t="shared" si="5"/>
        <v>200</v>
      </c>
      <c r="T49" s="80">
        <f t="shared" si="6"/>
        <v>1750.32</v>
      </c>
      <c r="U49" s="80">
        <f t="shared" si="7"/>
        <v>3888.1</v>
      </c>
      <c r="V49" s="82">
        <f t="shared" si="8"/>
        <v>28240.18</v>
      </c>
      <c r="W49" s="100">
        <f t="shared" si="9"/>
        <v>20886</v>
      </c>
      <c r="X49" s="83">
        <f t="shared" si="10"/>
        <v>20886.82</v>
      </c>
      <c r="Y49" s="84"/>
      <c r="Z49" s="84"/>
      <c r="AA49" s="84">
        <f t="shared" si="11"/>
        <v>41772.82</v>
      </c>
      <c r="AB49" s="77">
        <v>20</v>
      </c>
      <c r="AC49" s="86">
        <f t="shared" si="12"/>
        <v>8401.56</v>
      </c>
      <c r="AD49" s="80">
        <v>0</v>
      </c>
      <c r="AE49" s="93">
        <v>100</v>
      </c>
      <c r="AF49" s="88">
        <f t="shared" si="13"/>
        <v>1750.33</v>
      </c>
      <c r="AG49" s="102">
        <v>200</v>
      </c>
      <c r="AH49" s="103">
        <f t="shared" si="14"/>
        <v>41772.82</v>
      </c>
      <c r="AI49" s="104">
        <f t="shared" si="15"/>
        <v>20886.41</v>
      </c>
      <c r="AJ49" s="77">
        <v>20</v>
      </c>
      <c r="AK49" s="96" t="s">
        <v>83</v>
      </c>
      <c r="AL49" s="78" t="s">
        <v>108</v>
      </c>
      <c r="AM49" s="80">
        <f t="shared" si="16"/>
        <v>8394.4</v>
      </c>
      <c r="AN49" s="80">
        <f t="shared" si="17"/>
        <v>6301.17</v>
      </c>
      <c r="AO49" s="80">
        <v>0</v>
      </c>
      <c r="AP49" s="80">
        <v>0</v>
      </c>
      <c r="AQ49" s="80">
        <v>0</v>
      </c>
      <c r="AR49" s="80">
        <v>0</v>
      </c>
      <c r="AS49" s="80">
        <v>7706.19</v>
      </c>
      <c r="AT49" s="80">
        <v>0</v>
      </c>
      <c r="AU49" s="80">
        <v>0</v>
      </c>
      <c r="AV49" s="80"/>
      <c r="AW49" s="80">
        <v>0</v>
      </c>
      <c r="AX49" s="80">
        <f t="shared" si="18"/>
        <v>14007.36</v>
      </c>
      <c r="AY49" s="93">
        <v>200</v>
      </c>
      <c r="AZ49" s="80">
        <v>0</v>
      </c>
      <c r="BA49" s="80"/>
      <c r="BB49" s="93"/>
      <c r="BC49" s="80">
        <f t="shared" si="19"/>
        <v>200</v>
      </c>
      <c r="BD49" s="80">
        <f t="shared" si="20"/>
        <v>1750.32</v>
      </c>
      <c r="BE49" s="80">
        <v>0</v>
      </c>
      <c r="BF49" s="80">
        <v>0</v>
      </c>
      <c r="BG49" s="80">
        <v>100</v>
      </c>
      <c r="BH49" s="80">
        <v>3788.1</v>
      </c>
      <c r="BI49" s="80">
        <v>0</v>
      </c>
      <c r="BJ49" s="80">
        <v>0</v>
      </c>
      <c r="BK49" s="80">
        <f t="shared" si="21"/>
        <v>3888.1</v>
      </c>
      <c r="BL49" s="94">
        <f t="shared" si="22"/>
        <v>28240.18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77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105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77" t="s">
        <v>1</v>
      </c>
      <c r="AC50" s="86">
        <f t="shared" si="12"/>
        <v>0</v>
      </c>
      <c r="AD50" s="80"/>
      <c r="AE50" s="87">
        <v>0</v>
      </c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77" t="s">
        <v>1</v>
      </c>
      <c r="AK50" s="96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/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77">
        <v>21</v>
      </c>
      <c r="B51" s="107" t="s">
        <v>84</v>
      </c>
      <c r="C51" s="78" t="s">
        <v>85</v>
      </c>
      <c r="D51" s="98">
        <v>39672</v>
      </c>
      <c r="E51" s="98">
        <v>1944</v>
      </c>
      <c r="F51" s="98">
        <f t="shared" si="0"/>
        <v>41616</v>
      </c>
      <c r="G51" s="98">
        <v>1944</v>
      </c>
      <c r="H51" s="98"/>
      <c r="I51" s="80"/>
      <c r="J51" s="80">
        <f t="shared" si="1"/>
        <v>43560</v>
      </c>
      <c r="K51" s="82">
        <f t="shared" si="2"/>
        <v>43560</v>
      </c>
      <c r="L51" s="99">
        <f>ROUND(K51/6/31/60*(O51+N51*60+M51*6*60),2)</f>
        <v>0</v>
      </c>
      <c r="P51" s="82">
        <f t="shared" si="3"/>
        <v>43560</v>
      </c>
      <c r="Q51" s="80">
        <v>2878.45</v>
      </c>
      <c r="R51" s="80">
        <f t="shared" si="4"/>
        <v>5945.7</v>
      </c>
      <c r="S51" s="80">
        <f t="shared" si="5"/>
        <v>200</v>
      </c>
      <c r="T51" s="80">
        <f t="shared" si="6"/>
        <v>1089</v>
      </c>
      <c r="U51" s="80">
        <f t="shared" si="7"/>
        <v>100</v>
      </c>
      <c r="V51" s="82">
        <f t="shared" si="8"/>
        <v>10213.15</v>
      </c>
      <c r="W51" s="100">
        <f t="shared" si="9"/>
        <v>16673</v>
      </c>
      <c r="X51" s="83">
        <f t="shared" si="10"/>
        <v>16673.849999999999</v>
      </c>
      <c r="Y51" s="84"/>
      <c r="Z51" s="84"/>
      <c r="AA51" s="84">
        <f t="shared" si="11"/>
        <v>33346.85</v>
      </c>
      <c r="AB51" s="77">
        <v>21</v>
      </c>
      <c r="AC51" s="86">
        <f t="shared" si="12"/>
        <v>5227.2</v>
      </c>
      <c r="AD51" s="80">
        <v>0</v>
      </c>
      <c r="AE51" s="93">
        <v>100</v>
      </c>
      <c r="AF51" s="88">
        <f t="shared" si="13"/>
        <v>1089</v>
      </c>
      <c r="AG51" s="102">
        <v>200</v>
      </c>
      <c r="AH51" s="103">
        <f t="shared" si="14"/>
        <v>33346.85</v>
      </c>
      <c r="AI51" s="104">
        <f t="shared" si="15"/>
        <v>16673.424999999999</v>
      </c>
      <c r="AJ51" s="77">
        <v>21</v>
      </c>
      <c r="AK51" s="107" t="s">
        <v>84</v>
      </c>
      <c r="AL51" s="78" t="s">
        <v>85</v>
      </c>
      <c r="AM51" s="80">
        <f t="shared" si="16"/>
        <v>2878.45</v>
      </c>
      <c r="AN51" s="80">
        <f t="shared" si="17"/>
        <v>3920.3999999999996</v>
      </c>
      <c r="AO51" s="80">
        <v>0</v>
      </c>
      <c r="AP51" s="80">
        <v>0</v>
      </c>
      <c r="AQ51" s="80">
        <v>0</v>
      </c>
      <c r="AR51" s="80">
        <v>0</v>
      </c>
      <c r="AS51" s="80">
        <v>2025.3</v>
      </c>
      <c r="AT51" s="80">
        <v>0</v>
      </c>
      <c r="AU51" s="80">
        <v>0</v>
      </c>
      <c r="AV51" s="80"/>
      <c r="AW51" s="80">
        <v>0</v>
      </c>
      <c r="AX51" s="80">
        <f t="shared" si="18"/>
        <v>5945.7</v>
      </c>
      <c r="AY51" s="93">
        <v>200</v>
      </c>
      <c r="AZ51" s="80">
        <v>0</v>
      </c>
      <c r="BA51" s="80"/>
      <c r="BB51" s="93"/>
      <c r="BC51" s="80">
        <f t="shared" si="19"/>
        <v>200</v>
      </c>
      <c r="BD51" s="80">
        <f t="shared" si="20"/>
        <v>1089</v>
      </c>
      <c r="BE51" s="80">
        <v>0</v>
      </c>
      <c r="BF51" s="80">
        <v>0</v>
      </c>
      <c r="BG51" s="80">
        <v>100</v>
      </c>
      <c r="BH51" s="80">
        <v>0</v>
      </c>
      <c r="BI51" s="80">
        <v>0</v>
      </c>
      <c r="BJ51" s="80">
        <v>0</v>
      </c>
      <c r="BK51" s="80">
        <f t="shared" si="21"/>
        <v>100</v>
      </c>
      <c r="BL51" s="94">
        <f t="shared" si="22"/>
        <v>10213.15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77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99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77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103">
        <f t="shared" si="14"/>
        <v>0</v>
      </c>
      <c r="AI52" s="104">
        <f t="shared" si="15"/>
        <v>0</v>
      </c>
      <c r="AJ52" s="77" t="s">
        <v>1</v>
      </c>
      <c r="AK52" s="96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/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77">
        <v>22</v>
      </c>
      <c r="B53" s="96" t="s">
        <v>86</v>
      </c>
      <c r="C53" s="78" t="s">
        <v>64</v>
      </c>
      <c r="D53" s="98">
        <v>80003</v>
      </c>
      <c r="E53" s="98">
        <v>3656</v>
      </c>
      <c r="F53" s="98">
        <f t="shared" si="0"/>
        <v>83659</v>
      </c>
      <c r="G53" s="98">
        <v>3656</v>
      </c>
      <c r="H53" s="98"/>
      <c r="I53" s="80"/>
      <c r="J53" s="80">
        <f t="shared" si="1"/>
        <v>87315</v>
      </c>
      <c r="K53" s="82">
        <f t="shared" si="2"/>
        <v>87315</v>
      </c>
      <c r="L53" s="99">
        <f>ROUND(K53/6/31/60*(O53+N53*60+M53*6*60),2)</f>
        <v>0</v>
      </c>
      <c r="P53" s="82">
        <f t="shared" si="3"/>
        <v>87315</v>
      </c>
      <c r="Q53" s="80">
        <v>12906.57</v>
      </c>
      <c r="R53" s="80">
        <f t="shared" si="4"/>
        <v>7858.3499999999995</v>
      </c>
      <c r="S53" s="80">
        <f t="shared" si="5"/>
        <v>200</v>
      </c>
      <c r="T53" s="80">
        <f t="shared" si="6"/>
        <v>2182.87</v>
      </c>
      <c r="U53" s="80">
        <f t="shared" si="7"/>
        <v>200</v>
      </c>
      <c r="V53" s="82">
        <f t="shared" si="8"/>
        <v>23347.789999999997</v>
      </c>
      <c r="W53" s="100">
        <f t="shared" si="9"/>
        <v>31984</v>
      </c>
      <c r="X53" s="83">
        <f t="shared" si="10"/>
        <v>31983.210000000006</v>
      </c>
      <c r="Y53" s="84"/>
      <c r="Z53" s="84"/>
      <c r="AA53" s="84">
        <f t="shared" si="11"/>
        <v>63967.21</v>
      </c>
      <c r="AB53" s="77">
        <v>22</v>
      </c>
      <c r="AC53" s="86">
        <f t="shared" si="12"/>
        <v>10477.799999999999</v>
      </c>
      <c r="AD53" s="80">
        <v>0</v>
      </c>
      <c r="AE53" s="93">
        <v>100</v>
      </c>
      <c r="AF53" s="88">
        <f t="shared" si="13"/>
        <v>2182.88</v>
      </c>
      <c r="AG53" s="102">
        <v>200</v>
      </c>
      <c r="AH53" s="103">
        <f t="shared" si="14"/>
        <v>63967.210000000006</v>
      </c>
      <c r="AI53" s="104">
        <f t="shared" si="15"/>
        <v>31983.605000000003</v>
      </c>
      <c r="AJ53" s="77">
        <v>22</v>
      </c>
      <c r="AK53" s="96" t="s">
        <v>86</v>
      </c>
      <c r="AL53" s="78" t="s">
        <v>64</v>
      </c>
      <c r="AM53" s="80">
        <f t="shared" si="16"/>
        <v>12906.57</v>
      </c>
      <c r="AN53" s="80">
        <f t="shared" si="17"/>
        <v>7858.3499999999995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7858.3499999999995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2182.87</v>
      </c>
      <c r="BE53" s="80">
        <v>0</v>
      </c>
      <c r="BF53" s="80">
        <v>100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200</v>
      </c>
      <c r="BL53" s="94">
        <f t="shared" si="22"/>
        <v>23347.789999999997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77" t="s">
        <v>1</v>
      </c>
      <c r="B54" s="96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77" t="s">
        <v>1</v>
      </c>
      <c r="AC54" s="86">
        <f t="shared" si="12"/>
        <v>0</v>
      </c>
      <c r="AD54" s="80"/>
      <c r="AE54" s="87"/>
      <c r="AF54" s="88">
        <f t="shared" si="13"/>
        <v>0</v>
      </c>
      <c r="AG54" s="89"/>
      <c r="AH54" s="103">
        <f t="shared" si="14"/>
        <v>0</v>
      </c>
      <c r="AI54" s="104">
        <f t="shared" si="15"/>
        <v>0</v>
      </c>
      <c r="AJ54" s="77" t="s">
        <v>1</v>
      </c>
      <c r="AK54" s="96"/>
      <c r="AL54" s="78"/>
      <c r="AM54" s="80">
        <f t="shared" si="16"/>
        <v>0</v>
      </c>
      <c r="AN54" s="80">
        <f t="shared" si="17"/>
        <v>0</v>
      </c>
      <c r="AO54" s="88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77">
        <v>23</v>
      </c>
      <c r="B55" s="107" t="s">
        <v>87</v>
      </c>
      <c r="C55" s="108" t="s">
        <v>88</v>
      </c>
      <c r="D55" s="98">
        <v>51357</v>
      </c>
      <c r="E55" s="98">
        <v>2516</v>
      </c>
      <c r="F55" s="98">
        <f t="shared" si="0"/>
        <v>53873</v>
      </c>
      <c r="G55" s="98">
        <v>2517</v>
      </c>
      <c r="H55" s="98"/>
      <c r="I55" s="80"/>
      <c r="J55" s="80">
        <f t="shared" si="1"/>
        <v>56390</v>
      </c>
      <c r="K55" s="82">
        <f t="shared" si="2"/>
        <v>56390</v>
      </c>
      <c r="L55" s="99">
        <f>ROUND(K55/6/31/60*(O55+N55*60+M55*6*60),2)</f>
        <v>0</v>
      </c>
      <c r="P55" s="82">
        <f t="shared" si="3"/>
        <v>56390</v>
      </c>
      <c r="Q55" s="80">
        <v>5529.03</v>
      </c>
      <c r="R55" s="80">
        <f t="shared" si="4"/>
        <v>10107.079999999998</v>
      </c>
      <c r="S55" s="80">
        <f t="shared" si="5"/>
        <v>300</v>
      </c>
      <c r="T55" s="80">
        <f t="shared" si="6"/>
        <v>1409.75</v>
      </c>
      <c r="U55" s="80">
        <f t="shared" si="7"/>
        <v>21983.200000000001</v>
      </c>
      <c r="V55" s="82">
        <f t="shared" si="8"/>
        <v>39329.06</v>
      </c>
      <c r="W55" s="100">
        <f t="shared" si="9"/>
        <v>8530</v>
      </c>
      <c r="X55" s="83">
        <f t="shared" si="10"/>
        <v>8530.9400000000023</v>
      </c>
      <c r="Y55" s="84"/>
      <c r="Z55" s="84"/>
      <c r="AA55" s="84">
        <f t="shared" si="11"/>
        <v>17060.939999999999</v>
      </c>
      <c r="AB55" s="77">
        <v>23</v>
      </c>
      <c r="AC55" s="86">
        <f t="shared" si="12"/>
        <v>6766.8</v>
      </c>
      <c r="AD55" s="80">
        <v>0</v>
      </c>
      <c r="AE55" s="93">
        <v>100</v>
      </c>
      <c r="AF55" s="88">
        <f t="shared" si="13"/>
        <v>1409.75</v>
      </c>
      <c r="AG55" s="102">
        <v>200</v>
      </c>
      <c r="AH55" s="103">
        <f t="shared" si="14"/>
        <v>17060.940000000002</v>
      </c>
      <c r="AI55" s="104">
        <f t="shared" si="15"/>
        <v>8530.4700000000012</v>
      </c>
      <c r="AJ55" s="77">
        <v>23</v>
      </c>
      <c r="AK55" s="107" t="s">
        <v>87</v>
      </c>
      <c r="AL55" s="108" t="s">
        <v>88</v>
      </c>
      <c r="AM55" s="80">
        <f t="shared" si="16"/>
        <v>5529.03</v>
      </c>
      <c r="AN55" s="80">
        <f t="shared" si="17"/>
        <v>5075.0999999999995</v>
      </c>
      <c r="AO55" s="80">
        <v>5031.9799999999996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10107.079999999998</v>
      </c>
      <c r="AY55" s="93">
        <v>300</v>
      </c>
      <c r="AZ55" s="80">
        <v>0</v>
      </c>
      <c r="BA55" s="80"/>
      <c r="BB55" s="93"/>
      <c r="BC55" s="80">
        <f t="shared" si="19"/>
        <v>300</v>
      </c>
      <c r="BD55" s="80">
        <f t="shared" si="20"/>
        <v>1409.75</v>
      </c>
      <c r="BE55" s="80">
        <v>0</v>
      </c>
      <c r="BF55" s="80">
        <v>8246.5</v>
      </c>
      <c r="BG55" s="80">
        <v>100</v>
      </c>
      <c r="BH55" s="80">
        <v>13636.7</v>
      </c>
      <c r="BI55" s="80">
        <v>0</v>
      </c>
      <c r="BJ55" s="80">
        <v>0</v>
      </c>
      <c r="BK55" s="80">
        <f t="shared" si="21"/>
        <v>21983.200000000001</v>
      </c>
      <c r="BL55" s="94">
        <f t="shared" si="22"/>
        <v>39329.06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77" t="s">
        <v>1</v>
      </c>
      <c r="B56" s="96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99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77" t="s">
        <v>1</v>
      </c>
      <c r="AC56" s="86">
        <f t="shared" si="12"/>
        <v>0</v>
      </c>
      <c r="AD56" s="80"/>
      <c r="AE56" s="87"/>
      <c r="AF56" s="88">
        <f t="shared" si="13"/>
        <v>0</v>
      </c>
      <c r="AG56" s="89"/>
      <c r="AH56" s="103">
        <f t="shared" si="14"/>
        <v>0</v>
      </c>
      <c r="AI56" s="104">
        <f t="shared" si="15"/>
        <v>0</v>
      </c>
      <c r="AJ56" s="77" t="s">
        <v>1</v>
      </c>
      <c r="AK56" s="96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 t="s">
        <v>89</v>
      </c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77">
        <v>24</v>
      </c>
      <c r="B57" s="96" t="s">
        <v>90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99">
        <f>ROUND(K57/6/31/60*(O57+N57*60+M57*6*60),2)</f>
        <v>0</v>
      </c>
      <c r="P57" s="82">
        <f t="shared" si="3"/>
        <v>32245</v>
      </c>
      <c r="Q57" s="80">
        <v>1125.52</v>
      </c>
      <c r="R57" s="80">
        <f t="shared" si="4"/>
        <v>2902.0499999999997</v>
      </c>
      <c r="S57" s="80">
        <f t="shared" si="5"/>
        <v>200</v>
      </c>
      <c r="T57" s="80">
        <f t="shared" si="6"/>
        <v>806.12</v>
      </c>
      <c r="U57" s="80">
        <f t="shared" si="7"/>
        <v>100</v>
      </c>
      <c r="V57" s="82">
        <f t="shared" si="8"/>
        <v>5133.6899999999996</v>
      </c>
      <c r="W57" s="100">
        <f t="shared" si="9"/>
        <v>13556</v>
      </c>
      <c r="X57" s="83">
        <f t="shared" si="10"/>
        <v>13555.310000000001</v>
      </c>
      <c r="Y57" s="84"/>
      <c r="Z57" s="84"/>
      <c r="AA57" s="84">
        <f t="shared" si="11"/>
        <v>27111.31</v>
      </c>
      <c r="AB57" s="77">
        <v>24</v>
      </c>
      <c r="AC57" s="86">
        <f t="shared" si="12"/>
        <v>3869.3999999999996</v>
      </c>
      <c r="AD57" s="80">
        <v>0</v>
      </c>
      <c r="AE57" s="93">
        <v>100</v>
      </c>
      <c r="AF57" s="88">
        <f t="shared" si="13"/>
        <v>806.13</v>
      </c>
      <c r="AG57" s="102">
        <v>200</v>
      </c>
      <c r="AH57" s="103">
        <f t="shared" si="14"/>
        <v>27111.31</v>
      </c>
      <c r="AI57" s="104">
        <f t="shared" si="15"/>
        <v>13555.655000000001</v>
      </c>
      <c r="AJ57" s="77">
        <v>24</v>
      </c>
      <c r="AK57" s="96" t="s">
        <v>90</v>
      </c>
      <c r="AL57" s="78" t="s">
        <v>62</v>
      </c>
      <c r="AM57" s="80">
        <f t="shared" si="16"/>
        <v>1125.52</v>
      </c>
      <c r="AN57" s="80">
        <f t="shared" si="17"/>
        <v>2902.0499999999997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/>
      <c r="AW57" s="80">
        <v>0</v>
      </c>
      <c r="AX57" s="80">
        <f t="shared" si="18"/>
        <v>2902.0499999999997</v>
      </c>
      <c r="AY57" s="93">
        <v>200</v>
      </c>
      <c r="AZ57" s="80">
        <v>0</v>
      </c>
      <c r="BA57" s="80"/>
      <c r="BB57" s="93"/>
      <c r="BC57" s="80">
        <f t="shared" si="19"/>
        <v>200</v>
      </c>
      <c r="BD57" s="80">
        <f t="shared" si="20"/>
        <v>806.12</v>
      </c>
      <c r="BE57" s="80">
        <v>0</v>
      </c>
      <c r="BF57" s="80">
        <v>0</v>
      </c>
      <c r="BG57" s="80">
        <v>100</v>
      </c>
      <c r="BH57" s="80">
        <v>0</v>
      </c>
      <c r="BI57" s="80">
        <v>0</v>
      </c>
      <c r="BJ57" s="80">
        <v>0</v>
      </c>
      <c r="BK57" s="80">
        <f t="shared" si="21"/>
        <v>100</v>
      </c>
      <c r="BL57" s="94">
        <f t="shared" si="22"/>
        <v>5133.6899999999996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x14ac:dyDescent="0.35">
      <c r="A58" s="77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105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77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103">
        <f t="shared" si="14"/>
        <v>0</v>
      </c>
      <c r="AI58" s="104">
        <f t="shared" si="15"/>
        <v>0</v>
      </c>
      <c r="AJ58" s="77" t="s">
        <v>1</v>
      </c>
      <c r="AK58" s="107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80"/>
      <c r="BB58" s="93"/>
      <c r="BC58" s="80">
        <f t="shared" si="19"/>
        <v>0</v>
      </c>
      <c r="BD58" s="80">
        <f t="shared" si="20"/>
        <v>0</v>
      </c>
      <c r="BE58" s="80"/>
      <c r="BF58" s="80"/>
      <c r="BG58" s="80"/>
      <c r="BH58" s="80"/>
      <c r="BI58" s="80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79" customFormat="1" ht="23.1" customHeight="1" x14ac:dyDescent="0.35">
      <c r="A59" s="77">
        <v>25</v>
      </c>
      <c r="B59" s="96" t="s">
        <v>91</v>
      </c>
      <c r="C59" s="78" t="s">
        <v>66</v>
      </c>
      <c r="D59" s="98">
        <v>29449</v>
      </c>
      <c r="E59" s="98">
        <v>1540</v>
      </c>
      <c r="F59" s="98">
        <v>38413</v>
      </c>
      <c r="G59" s="98">
        <v>1795</v>
      </c>
      <c r="H59" s="98"/>
      <c r="I59" s="80"/>
      <c r="J59" s="80">
        <f t="shared" si="1"/>
        <v>40208</v>
      </c>
      <c r="K59" s="82">
        <f t="shared" si="2"/>
        <v>40208</v>
      </c>
      <c r="L59" s="99">
        <f>ROUND(K59/6/31/60*(O59+N59*60+M59*6*60),2)</f>
        <v>0</v>
      </c>
      <c r="P59" s="82">
        <f t="shared" si="3"/>
        <v>40208</v>
      </c>
      <c r="Q59" s="80">
        <v>2285.15</v>
      </c>
      <c r="R59" s="80">
        <f t="shared" si="4"/>
        <v>3618.72</v>
      </c>
      <c r="S59" s="80">
        <f t="shared" si="5"/>
        <v>200</v>
      </c>
      <c r="T59" s="80">
        <f t="shared" si="6"/>
        <v>1005.2</v>
      </c>
      <c r="U59" s="80">
        <f t="shared" si="7"/>
        <v>3200</v>
      </c>
      <c r="V59" s="82">
        <f t="shared" si="8"/>
        <v>10309.07</v>
      </c>
      <c r="W59" s="100">
        <f t="shared" si="9"/>
        <v>14949</v>
      </c>
      <c r="X59" s="83">
        <f t="shared" si="10"/>
        <v>14949.93</v>
      </c>
      <c r="Y59" s="84"/>
      <c r="Z59" s="84"/>
      <c r="AA59" s="84">
        <f t="shared" si="11"/>
        <v>29898.93</v>
      </c>
      <c r="AB59" s="77">
        <v>25</v>
      </c>
      <c r="AC59" s="86">
        <f t="shared" si="12"/>
        <v>4824.96</v>
      </c>
      <c r="AD59" s="80">
        <v>0</v>
      </c>
      <c r="AE59" s="93">
        <v>100</v>
      </c>
      <c r="AF59" s="88">
        <f t="shared" si="13"/>
        <v>1005.2</v>
      </c>
      <c r="AG59" s="102">
        <v>200</v>
      </c>
      <c r="AH59" s="103">
        <f t="shared" si="14"/>
        <v>29898.93</v>
      </c>
      <c r="AI59" s="104">
        <f t="shared" si="15"/>
        <v>14949.465</v>
      </c>
      <c r="AJ59" s="77">
        <v>25</v>
      </c>
      <c r="AK59" s="96" t="s">
        <v>91</v>
      </c>
      <c r="AL59" s="78" t="s">
        <v>62</v>
      </c>
      <c r="AM59" s="80">
        <f t="shared" si="16"/>
        <v>2285.15</v>
      </c>
      <c r="AN59" s="80">
        <f t="shared" si="17"/>
        <v>3618.72</v>
      </c>
      <c r="AO59" s="80">
        <v>0</v>
      </c>
      <c r="AP59" s="80">
        <v>0</v>
      </c>
      <c r="AQ59" s="80">
        <v>0</v>
      </c>
      <c r="AR59" s="80">
        <v>0</v>
      </c>
      <c r="AS59" s="80">
        <v>0</v>
      </c>
      <c r="AT59" s="80">
        <v>0</v>
      </c>
      <c r="AU59" s="80">
        <v>0</v>
      </c>
      <c r="AV59" s="80"/>
      <c r="AW59" s="80">
        <v>0</v>
      </c>
      <c r="AX59" s="80">
        <f t="shared" si="18"/>
        <v>3618.72</v>
      </c>
      <c r="AY59" s="93">
        <v>200</v>
      </c>
      <c r="AZ59" s="80">
        <v>0</v>
      </c>
      <c r="BA59" s="80"/>
      <c r="BB59" s="93"/>
      <c r="BC59" s="80">
        <f t="shared" si="19"/>
        <v>200</v>
      </c>
      <c r="BD59" s="80">
        <f t="shared" si="20"/>
        <v>1005.2</v>
      </c>
      <c r="BE59" s="80">
        <v>0</v>
      </c>
      <c r="BF59" s="80">
        <v>3100</v>
      </c>
      <c r="BG59" s="80">
        <v>100</v>
      </c>
      <c r="BH59" s="80">
        <v>0</v>
      </c>
      <c r="BI59" s="80">
        <v>0</v>
      </c>
      <c r="BJ59" s="80">
        <v>0</v>
      </c>
      <c r="BK59" s="80">
        <f t="shared" si="21"/>
        <v>3200</v>
      </c>
      <c r="BL59" s="94">
        <f t="shared" si="22"/>
        <v>10309.07</v>
      </c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</row>
    <row r="60" spans="1:262" s="79" customFormat="1" ht="23.1" customHeight="1" x14ac:dyDescent="0.35">
      <c r="A60" s="77" t="s">
        <v>1</v>
      </c>
      <c r="B60" s="107"/>
      <c r="C60" s="78"/>
      <c r="D60" s="98"/>
      <c r="E60" s="98"/>
      <c r="F60" s="98">
        <f t="shared" si="0"/>
        <v>0</v>
      </c>
      <c r="G60" s="98"/>
      <c r="H60" s="98"/>
      <c r="I60" s="80"/>
      <c r="J60" s="80">
        <f t="shared" si="1"/>
        <v>0</v>
      </c>
      <c r="K60" s="82">
        <f t="shared" si="2"/>
        <v>0</v>
      </c>
      <c r="L60" s="105"/>
      <c r="P60" s="82">
        <f t="shared" si="3"/>
        <v>0</v>
      </c>
      <c r="Q60" s="80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84"/>
      <c r="Z60" s="84"/>
      <c r="AA60" s="84">
        <f t="shared" si="11"/>
        <v>0</v>
      </c>
      <c r="AB60" s="77" t="s">
        <v>1</v>
      </c>
      <c r="AC60" s="86">
        <f t="shared" si="12"/>
        <v>0</v>
      </c>
      <c r="AD60" s="87"/>
      <c r="AE60" s="88"/>
      <c r="AF60" s="88">
        <f t="shared" si="13"/>
        <v>0</v>
      </c>
      <c r="AG60" s="94"/>
      <c r="AH60" s="103">
        <f t="shared" si="14"/>
        <v>0</v>
      </c>
      <c r="AI60" s="104">
        <f t="shared" si="15"/>
        <v>0</v>
      </c>
      <c r="AJ60" s="77" t="s">
        <v>1</v>
      </c>
      <c r="AK60" s="107"/>
      <c r="AL60" s="78"/>
      <c r="AM60" s="80">
        <f t="shared" si="16"/>
        <v>0</v>
      </c>
      <c r="AN60" s="80">
        <f t="shared" si="17"/>
        <v>0</v>
      </c>
      <c r="AO60" s="80"/>
      <c r="AP60" s="80"/>
      <c r="AQ60" s="80"/>
      <c r="AR60" s="80"/>
      <c r="AS60" s="80"/>
      <c r="AT60" s="106"/>
      <c r="AU60" s="80"/>
      <c r="AV60" s="80"/>
      <c r="AW60" s="80"/>
      <c r="AX60" s="80">
        <f t="shared" si="18"/>
        <v>0</v>
      </c>
      <c r="AY60" s="93"/>
      <c r="AZ60" s="80"/>
      <c r="BA60" s="80"/>
      <c r="BB60" s="93"/>
      <c r="BC60" s="80">
        <f t="shared" si="19"/>
        <v>0</v>
      </c>
      <c r="BD60" s="80">
        <f t="shared" si="20"/>
        <v>0</v>
      </c>
      <c r="BE60" s="80"/>
      <c r="BF60" s="80"/>
      <c r="BG60" s="80"/>
      <c r="BH60" s="80"/>
      <c r="BI60" s="80"/>
      <c r="BJ60" s="80"/>
      <c r="BK60" s="80">
        <f t="shared" si="21"/>
        <v>0</v>
      </c>
      <c r="BL60" s="94">
        <f t="shared" si="22"/>
        <v>0</v>
      </c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</row>
    <row r="61" spans="1:262" s="79" customFormat="1" ht="23.1" customHeight="1" x14ac:dyDescent="0.35">
      <c r="A61" s="77">
        <v>26</v>
      </c>
      <c r="B61" s="107" t="s">
        <v>120</v>
      </c>
      <c r="C61" s="78" t="s">
        <v>62</v>
      </c>
      <c r="D61" s="98">
        <v>29165</v>
      </c>
      <c r="E61" s="98">
        <v>1540</v>
      </c>
      <c r="F61" s="98">
        <f t="shared" si="0"/>
        <v>30705</v>
      </c>
      <c r="G61" s="98">
        <v>1540</v>
      </c>
      <c r="H61" s="98"/>
      <c r="I61" s="80"/>
      <c r="J61" s="80">
        <f t="shared" si="1"/>
        <v>32245</v>
      </c>
      <c r="K61" s="82">
        <f t="shared" si="2"/>
        <v>32245</v>
      </c>
      <c r="L61" s="105"/>
      <c r="P61" s="82">
        <f t="shared" si="3"/>
        <v>32245</v>
      </c>
      <c r="Q61" s="80">
        <v>1125.52</v>
      </c>
      <c r="R61" s="80">
        <f t="shared" si="4"/>
        <v>4089.3399999999997</v>
      </c>
      <c r="S61" s="80">
        <f t="shared" si="5"/>
        <v>200</v>
      </c>
      <c r="T61" s="80">
        <f t="shared" si="6"/>
        <v>806.12</v>
      </c>
      <c r="U61" s="80">
        <f t="shared" si="7"/>
        <v>100</v>
      </c>
      <c r="V61" s="82">
        <f t="shared" si="8"/>
        <v>6320.98</v>
      </c>
      <c r="W61" s="100">
        <f t="shared" si="9"/>
        <v>12962</v>
      </c>
      <c r="X61" s="83">
        <f t="shared" si="10"/>
        <v>12962.02</v>
      </c>
      <c r="Y61" s="84"/>
      <c r="Z61" s="84"/>
      <c r="AA61" s="84">
        <f t="shared" si="11"/>
        <v>25924.02</v>
      </c>
      <c r="AB61" s="77">
        <v>26</v>
      </c>
      <c r="AC61" s="86">
        <f t="shared" si="12"/>
        <v>3869.3999999999996</v>
      </c>
      <c r="AD61" s="87"/>
      <c r="AE61" s="88">
        <v>100</v>
      </c>
      <c r="AF61" s="88">
        <f t="shared" si="13"/>
        <v>806.13</v>
      </c>
      <c r="AG61" s="94">
        <v>200</v>
      </c>
      <c r="AH61" s="103">
        <f t="shared" si="14"/>
        <v>25924.02</v>
      </c>
      <c r="AI61" s="104">
        <f t="shared" si="15"/>
        <v>12962.01</v>
      </c>
      <c r="AJ61" s="77">
        <v>26</v>
      </c>
      <c r="AK61" s="107" t="s">
        <v>120</v>
      </c>
      <c r="AL61" s="78"/>
      <c r="AM61" s="80">
        <f t="shared" si="16"/>
        <v>1125.52</v>
      </c>
      <c r="AN61" s="80">
        <f t="shared" si="17"/>
        <v>2902.0499999999997</v>
      </c>
      <c r="AO61" s="80">
        <v>1187.29</v>
      </c>
      <c r="AP61" s="80"/>
      <c r="AQ61" s="80"/>
      <c r="AR61" s="80"/>
      <c r="AS61" s="80"/>
      <c r="AT61" s="106"/>
      <c r="AU61" s="80"/>
      <c r="AV61" s="80"/>
      <c r="AW61" s="80"/>
      <c r="AX61" s="80">
        <f t="shared" si="18"/>
        <v>4089.3399999999997</v>
      </c>
      <c r="AY61" s="93">
        <v>200</v>
      </c>
      <c r="AZ61" s="80"/>
      <c r="BA61" s="80"/>
      <c r="BB61" s="93"/>
      <c r="BC61" s="80">
        <f t="shared" si="19"/>
        <v>200</v>
      </c>
      <c r="BD61" s="80">
        <f t="shared" si="20"/>
        <v>806.12</v>
      </c>
      <c r="BE61" s="80"/>
      <c r="BF61" s="80"/>
      <c r="BG61" s="80">
        <v>100</v>
      </c>
      <c r="BH61" s="80"/>
      <c r="BI61" s="80"/>
      <c r="BJ61" s="80"/>
      <c r="BK61" s="80">
        <f t="shared" si="21"/>
        <v>100</v>
      </c>
      <c r="BL61" s="94">
        <f t="shared" si="22"/>
        <v>6320.98</v>
      </c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</row>
    <row r="62" spans="1:262" s="79" customFormat="1" ht="23.1" customHeight="1" x14ac:dyDescent="0.35">
      <c r="A62" s="77" t="s">
        <v>1</v>
      </c>
      <c r="B62" s="107"/>
      <c r="C62" s="78"/>
      <c r="D62" s="98"/>
      <c r="E62" s="98"/>
      <c r="F62" s="98">
        <f t="shared" si="0"/>
        <v>0</v>
      </c>
      <c r="G62" s="98"/>
      <c r="H62" s="98"/>
      <c r="I62" s="80"/>
      <c r="J62" s="80">
        <f t="shared" si="1"/>
        <v>0</v>
      </c>
      <c r="K62" s="82">
        <f t="shared" si="2"/>
        <v>0</v>
      </c>
      <c r="L62" s="105"/>
      <c r="P62" s="82">
        <f t="shared" si="3"/>
        <v>0</v>
      </c>
      <c r="Q62" s="80"/>
      <c r="R62" s="80">
        <f t="shared" si="4"/>
        <v>0</v>
      </c>
      <c r="S62" s="80">
        <f t="shared" si="5"/>
        <v>0</v>
      </c>
      <c r="T62" s="80">
        <f t="shared" si="6"/>
        <v>0</v>
      </c>
      <c r="U62" s="80">
        <f t="shared" si="7"/>
        <v>0</v>
      </c>
      <c r="V62" s="82">
        <f t="shared" si="8"/>
        <v>0</v>
      </c>
      <c r="W62" s="100">
        <f t="shared" si="9"/>
        <v>0</v>
      </c>
      <c r="X62" s="83">
        <f t="shared" si="10"/>
        <v>0</v>
      </c>
      <c r="Y62" s="84"/>
      <c r="Z62" s="84"/>
      <c r="AA62" s="84">
        <f t="shared" si="11"/>
        <v>0</v>
      </c>
      <c r="AB62" s="77" t="s">
        <v>1</v>
      </c>
      <c r="AC62" s="86">
        <f t="shared" si="12"/>
        <v>0</v>
      </c>
      <c r="AD62" s="87"/>
      <c r="AE62" s="88"/>
      <c r="AF62" s="88">
        <f t="shared" si="13"/>
        <v>0</v>
      </c>
      <c r="AG62" s="94"/>
      <c r="AH62" s="103">
        <f t="shared" si="14"/>
        <v>0</v>
      </c>
      <c r="AI62" s="104">
        <f t="shared" si="15"/>
        <v>0</v>
      </c>
      <c r="AJ62" s="77" t="s">
        <v>1</v>
      </c>
      <c r="AK62" s="107"/>
      <c r="AL62" s="78"/>
      <c r="AM62" s="80">
        <f t="shared" si="16"/>
        <v>0</v>
      </c>
      <c r="AN62" s="80">
        <f t="shared" si="17"/>
        <v>0</v>
      </c>
      <c r="AO62" s="80"/>
      <c r="AP62" s="80"/>
      <c r="AQ62" s="80"/>
      <c r="AR62" s="80"/>
      <c r="AS62" s="80"/>
      <c r="AT62" s="106"/>
      <c r="AU62" s="80"/>
      <c r="AV62" s="80"/>
      <c r="AW62" s="80"/>
      <c r="AX62" s="80">
        <f t="shared" si="18"/>
        <v>0</v>
      </c>
      <c r="AY62" s="93"/>
      <c r="AZ62" s="80"/>
      <c r="BA62" s="80"/>
      <c r="BB62" s="93"/>
      <c r="BC62" s="80">
        <f t="shared" si="19"/>
        <v>0</v>
      </c>
      <c r="BD62" s="80">
        <f t="shared" si="20"/>
        <v>0</v>
      </c>
      <c r="BE62" s="80"/>
      <c r="BF62" s="80"/>
      <c r="BG62" s="80"/>
      <c r="BH62" s="80"/>
      <c r="BI62" s="80"/>
      <c r="BJ62" s="80"/>
      <c r="BK62" s="80">
        <f t="shared" si="21"/>
        <v>0</v>
      </c>
      <c r="BL62" s="94">
        <f t="shared" si="22"/>
        <v>0</v>
      </c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  <c r="JB62" s="95"/>
    </row>
    <row r="63" spans="1:262" s="79" customFormat="1" ht="23.1" customHeight="1" x14ac:dyDescent="0.35">
      <c r="A63" s="77">
        <v>27</v>
      </c>
      <c r="B63" s="96" t="s">
        <v>92</v>
      </c>
      <c r="C63" s="79" t="s">
        <v>93</v>
      </c>
      <c r="D63" s="98">
        <v>43030</v>
      </c>
      <c r="E63" s="98">
        <v>2108</v>
      </c>
      <c r="F63" s="98">
        <f t="shared" si="0"/>
        <v>45138</v>
      </c>
      <c r="G63" s="98">
        <v>2109</v>
      </c>
      <c r="H63" s="98"/>
      <c r="I63" s="80"/>
      <c r="J63" s="80">
        <f t="shared" si="1"/>
        <v>47247</v>
      </c>
      <c r="K63" s="82">
        <f t="shared" si="2"/>
        <v>47247</v>
      </c>
      <c r="L63" s="99">
        <f>ROUND(K63/6/31/60*(O63+N63*60+M63*6*60),2)</f>
        <v>0</v>
      </c>
      <c r="P63" s="82">
        <f t="shared" si="3"/>
        <v>47247</v>
      </c>
      <c r="Q63" s="80">
        <v>3605.95</v>
      </c>
      <c r="R63" s="80">
        <f t="shared" si="4"/>
        <v>13063.619999999999</v>
      </c>
      <c r="S63" s="80">
        <f t="shared" si="5"/>
        <v>972.62</v>
      </c>
      <c r="T63" s="80">
        <f t="shared" si="6"/>
        <v>1181.17</v>
      </c>
      <c r="U63" s="80">
        <f t="shared" si="7"/>
        <v>11622.15</v>
      </c>
      <c r="V63" s="82">
        <f t="shared" si="8"/>
        <v>30445.510000000002</v>
      </c>
      <c r="W63" s="100">
        <f t="shared" si="9"/>
        <v>8401</v>
      </c>
      <c r="X63" s="83">
        <f t="shared" si="10"/>
        <v>8400.489999999998</v>
      </c>
      <c r="Y63" s="84"/>
      <c r="Z63" s="84"/>
      <c r="AA63" s="84">
        <f t="shared" si="11"/>
        <v>16801.490000000002</v>
      </c>
      <c r="AB63" s="77">
        <v>27</v>
      </c>
      <c r="AC63" s="86">
        <f t="shared" si="12"/>
        <v>5669.6399999999994</v>
      </c>
      <c r="AD63" s="80">
        <v>0</v>
      </c>
      <c r="AE63" s="93">
        <v>100</v>
      </c>
      <c r="AF63" s="88">
        <f t="shared" si="13"/>
        <v>1181.18</v>
      </c>
      <c r="AG63" s="102">
        <v>200</v>
      </c>
      <c r="AH63" s="103">
        <f t="shared" si="14"/>
        <v>16801.489999999998</v>
      </c>
      <c r="AI63" s="104">
        <f t="shared" si="15"/>
        <v>8400.744999999999</v>
      </c>
      <c r="AJ63" s="77">
        <v>27</v>
      </c>
      <c r="AK63" s="96" t="s">
        <v>92</v>
      </c>
      <c r="AL63" s="79" t="s">
        <v>93</v>
      </c>
      <c r="AM63" s="80">
        <f t="shared" si="16"/>
        <v>3605.95</v>
      </c>
      <c r="AN63" s="80">
        <f t="shared" si="17"/>
        <v>4252.2299999999996</v>
      </c>
      <c r="AO63" s="80">
        <v>0</v>
      </c>
      <c r="AP63" s="80">
        <v>0</v>
      </c>
      <c r="AQ63" s="80">
        <v>0</v>
      </c>
      <c r="AR63" s="80">
        <v>0</v>
      </c>
      <c r="AS63" s="80">
        <v>8811.39</v>
      </c>
      <c r="AT63" s="80">
        <v>0</v>
      </c>
      <c r="AU63" s="80">
        <v>0</v>
      </c>
      <c r="AV63" s="80"/>
      <c r="AW63" s="80">
        <v>0</v>
      </c>
      <c r="AX63" s="80">
        <f t="shared" si="18"/>
        <v>13063.619999999999</v>
      </c>
      <c r="AY63" s="93">
        <v>200</v>
      </c>
      <c r="AZ63" s="80">
        <v>772.62</v>
      </c>
      <c r="BA63" s="80"/>
      <c r="BB63" s="93"/>
      <c r="BC63" s="80">
        <f t="shared" si="19"/>
        <v>972.62</v>
      </c>
      <c r="BD63" s="80">
        <f t="shared" si="20"/>
        <v>1181.17</v>
      </c>
      <c r="BE63" s="80">
        <v>0</v>
      </c>
      <c r="BF63" s="80">
        <v>0</v>
      </c>
      <c r="BG63" s="80">
        <v>100</v>
      </c>
      <c r="BH63" s="80">
        <v>11522.15</v>
      </c>
      <c r="BI63" s="80">
        <v>0</v>
      </c>
      <c r="BJ63" s="80">
        <v>0</v>
      </c>
      <c r="BK63" s="80">
        <f t="shared" si="21"/>
        <v>11622.15</v>
      </c>
      <c r="BL63" s="94">
        <f t="shared" si="22"/>
        <v>30445.510000000002</v>
      </c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</row>
    <row r="64" spans="1:262" s="79" customFormat="1" ht="23.1" customHeight="1" thickBot="1" x14ac:dyDescent="0.4">
      <c r="A64" s="77" t="s">
        <v>1</v>
      </c>
      <c r="B64" s="126"/>
      <c r="C64" s="126"/>
      <c r="D64" s="127"/>
      <c r="E64" s="127"/>
      <c r="F64" s="127"/>
      <c r="G64" s="127"/>
      <c r="H64" s="127"/>
      <c r="I64" s="128"/>
      <c r="J64" s="128"/>
      <c r="K64" s="82">
        <f t="shared" si="2"/>
        <v>0</v>
      </c>
      <c r="L64" s="129"/>
      <c r="M64" s="130"/>
      <c r="N64" s="130"/>
      <c r="O64" s="130"/>
      <c r="P64" s="82">
        <f t="shared" si="3"/>
        <v>0</v>
      </c>
      <c r="Q64" s="128"/>
      <c r="R64" s="80">
        <f t="shared" si="4"/>
        <v>0</v>
      </c>
      <c r="S64" s="80">
        <f t="shared" si="5"/>
        <v>0</v>
      </c>
      <c r="T64" s="80">
        <f t="shared" si="6"/>
        <v>0</v>
      </c>
      <c r="U64" s="80">
        <f t="shared" si="7"/>
        <v>0</v>
      </c>
      <c r="V64" s="82">
        <f t="shared" si="8"/>
        <v>0</v>
      </c>
      <c r="W64" s="100">
        <f t="shared" si="9"/>
        <v>0</v>
      </c>
      <c r="X64" s="83">
        <f t="shared" si="10"/>
        <v>0</v>
      </c>
      <c r="Y64" s="131"/>
      <c r="Z64" s="131"/>
      <c r="AA64" s="84">
        <f t="shared" si="11"/>
        <v>0</v>
      </c>
      <c r="AB64" s="132"/>
      <c r="AC64" s="86">
        <f t="shared" si="12"/>
        <v>0</v>
      </c>
      <c r="AD64" s="128"/>
      <c r="AE64" s="133"/>
      <c r="AF64" s="88">
        <f t="shared" si="13"/>
        <v>0</v>
      </c>
      <c r="AG64" s="134"/>
      <c r="AH64" s="103">
        <f t="shared" si="14"/>
        <v>0</v>
      </c>
      <c r="AI64" s="104">
        <f t="shared" si="15"/>
        <v>0</v>
      </c>
      <c r="AJ64" s="132"/>
      <c r="AK64" s="135"/>
      <c r="AL64" s="126"/>
      <c r="AM64" s="80">
        <f t="shared" si="16"/>
        <v>0</v>
      </c>
      <c r="AN64" s="80">
        <f t="shared" si="17"/>
        <v>0</v>
      </c>
      <c r="AO64" s="128"/>
      <c r="AP64" s="128"/>
      <c r="AQ64" s="128"/>
      <c r="AR64" s="128"/>
      <c r="AS64" s="128"/>
      <c r="AT64" s="106"/>
      <c r="AU64" s="128"/>
      <c r="AV64" s="128"/>
      <c r="AW64" s="128"/>
      <c r="AX64" s="80">
        <f t="shared" si="18"/>
        <v>0</v>
      </c>
      <c r="AY64" s="136"/>
      <c r="AZ64" s="128"/>
      <c r="BA64" s="128"/>
      <c r="BB64" s="136"/>
      <c r="BC64" s="80">
        <f t="shared" si="19"/>
        <v>0</v>
      </c>
      <c r="BD64" s="80">
        <f t="shared" si="20"/>
        <v>0</v>
      </c>
      <c r="BE64" s="80"/>
      <c r="BF64" s="128"/>
      <c r="BG64" s="128"/>
      <c r="BH64" s="128"/>
      <c r="BI64" s="128"/>
      <c r="BJ64" s="80"/>
      <c r="BK64" s="80">
        <f t="shared" si="21"/>
        <v>0</v>
      </c>
      <c r="BL64" s="94">
        <f t="shared" si="22"/>
        <v>0</v>
      </c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  <c r="JB64" s="95"/>
    </row>
    <row r="65" spans="1:262" s="47" customFormat="1" ht="23.1" customHeight="1" x14ac:dyDescent="0.2">
      <c r="A65" s="34"/>
      <c r="B65" s="35"/>
      <c r="C65" s="35"/>
      <c r="D65" s="36"/>
      <c r="E65" s="36"/>
      <c r="F65" s="36"/>
      <c r="G65" s="36"/>
      <c r="H65" s="36"/>
      <c r="I65" s="35"/>
      <c r="J65" s="35"/>
      <c r="K65" s="35" t="s">
        <v>1</v>
      </c>
      <c r="L65" s="37"/>
      <c r="M65" s="35"/>
      <c r="N65" s="35"/>
      <c r="O65" s="35"/>
      <c r="P65" s="38" t="s">
        <v>1</v>
      </c>
      <c r="Q65" s="141"/>
      <c r="R65" s="6"/>
      <c r="S65" s="6"/>
      <c r="T65" s="6"/>
      <c r="U65" s="6"/>
      <c r="V65" s="35"/>
      <c r="W65" s="39" t="s">
        <v>1</v>
      </c>
      <c r="X65" s="73"/>
      <c r="Y65" s="40"/>
      <c r="Z65" s="40"/>
      <c r="AA65" s="197"/>
      <c r="AB65" s="198"/>
      <c r="AC65" s="199"/>
      <c r="AD65" s="200"/>
      <c r="AE65" s="201"/>
      <c r="AF65" s="202"/>
      <c r="AG65" s="203"/>
      <c r="AH65" s="204"/>
      <c r="AI65" s="205"/>
      <c r="AJ65" s="198"/>
      <c r="AK65" s="199"/>
      <c r="AL65" s="200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60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</row>
    <row r="66" spans="1:262" s="33" customFormat="1" ht="23.1" customHeight="1" x14ac:dyDescent="0.2">
      <c r="A66" s="48"/>
      <c r="B66" s="49" t="s">
        <v>94</v>
      </c>
      <c r="D66" s="50">
        <f>SUM(D11:D63)</f>
        <v>1157175</v>
      </c>
      <c r="E66" s="50">
        <f t="shared" ref="E66:AA66" si="23">SUM(E11:E63)</f>
        <v>56595</v>
      </c>
      <c r="F66" s="50">
        <f t="shared" si="23"/>
        <v>1241050</v>
      </c>
      <c r="G66" s="50">
        <f t="shared" si="23"/>
        <v>57394</v>
      </c>
      <c r="H66" s="50">
        <f t="shared" si="23"/>
        <v>0</v>
      </c>
      <c r="I66" s="50">
        <f t="shared" si="23"/>
        <v>768</v>
      </c>
      <c r="J66" s="50">
        <f t="shared" si="23"/>
        <v>1299212</v>
      </c>
      <c r="K66" s="50">
        <f t="shared" si="23"/>
        <v>1299212</v>
      </c>
      <c r="L66" s="50">
        <f t="shared" si="23"/>
        <v>2595.92</v>
      </c>
      <c r="M66" s="50">
        <f t="shared" si="23"/>
        <v>2</v>
      </c>
      <c r="N66" s="50">
        <f t="shared" si="23"/>
        <v>2</v>
      </c>
      <c r="O66" s="50">
        <f t="shared" si="23"/>
        <v>47</v>
      </c>
      <c r="P66" s="50">
        <f t="shared" si="23"/>
        <v>1296616.08</v>
      </c>
      <c r="Q66" s="186">
        <f t="shared" si="23"/>
        <v>110928.3</v>
      </c>
      <c r="R66" s="50">
        <f t="shared" si="23"/>
        <v>215485.39</v>
      </c>
      <c r="S66" s="50">
        <f t="shared" si="23"/>
        <v>12919.53</v>
      </c>
      <c r="T66" s="50">
        <f t="shared" si="23"/>
        <v>32480.239999999991</v>
      </c>
      <c r="U66" s="50">
        <f t="shared" si="23"/>
        <v>139757.41</v>
      </c>
      <c r="V66" s="50">
        <f t="shared" si="23"/>
        <v>511570.87</v>
      </c>
      <c r="W66" s="50">
        <f t="shared" si="23"/>
        <v>392520</v>
      </c>
      <c r="X66" s="50">
        <f t="shared" si="23"/>
        <v>392525.21</v>
      </c>
      <c r="Y66" s="50">
        <f t="shared" si="23"/>
        <v>0</v>
      </c>
      <c r="Z66" s="50">
        <f t="shared" si="23"/>
        <v>0</v>
      </c>
      <c r="AA66" s="186">
        <f t="shared" si="23"/>
        <v>785045.21</v>
      </c>
      <c r="AB66" s="206" t="e">
        <f ca="1">SUM(AB11:AB73)</f>
        <v>#REF!</v>
      </c>
      <c r="AC66" s="207">
        <f t="shared" ref="AC66:AI66" si="24">SUM(AC11:AC63)</f>
        <v>155905.43999999994</v>
      </c>
      <c r="AD66" s="142">
        <f t="shared" si="24"/>
        <v>0</v>
      </c>
      <c r="AE66" s="142">
        <f t="shared" si="24"/>
        <v>2700</v>
      </c>
      <c r="AF66" s="142">
        <f t="shared" si="24"/>
        <v>32480.36</v>
      </c>
      <c r="AG66" s="161">
        <f t="shared" si="24"/>
        <v>5400</v>
      </c>
      <c r="AH66" s="207">
        <f t="shared" si="24"/>
        <v>785045.21000000008</v>
      </c>
      <c r="AI66" s="208">
        <f t="shared" si="24"/>
        <v>392522.60500000004</v>
      </c>
      <c r="AJ66" s="209"/>
      <c r="AK66" s="210" t="s">
        <v>94</v>
      </c>
      <c r="AL66" s="96"/>
      <c r="AM66" s="142">
        <f t="shared" ref="AM66:BL66" si="25">SUM(AM11:AM63)</f>
        <v>110928.3</v>
      </c>
      <c r="AN66" s="142">
        <f t="shared" si="25"/>
        <v>116929.08000000002</v>
      </c>
      <c r="AO66" s="142">
        <f t="shared" si="25"/>
        <v>6219.2699999999995</v>
      </c>
      <c r="AP66" s="142">
        <f t="shared" si="25"/>
        <v>1500</v>
      </c>
      <c r="AQ66" s="142">
        <f t="shared" si="25"/>
        <v>0</v>
      </c>
      <c r="AR66" s="142">
        <f t="shared" si="25"/>
        <v>9634.44</v>
      </c>
      <c r="AS66" s="142">
        <f>SUM(AS11:AS63)</f>
        <v>70669.23000000001</v>
      </c>
      <c r="AT66" s="142">
        <f t="shared" si="25"/>
        <v>0</v>
      </c>
      <c r="AU66" s="142">
        <f t="shared" si="25"/>
        <v>0</v>
      </c>
      <c r="AV66" s="142">
        <f>SUM(AV11:AV63)</f>
        <v>6761.1100000000006</v>
      </c>
      <c r="AW66" s="142">
        <f>SUM(AW11:AW63)</f>
        <v>3772.2599999999998</v>
      </c>
      <c r="AX66" s="142">
        <f t="shared" si="25"/>
        <v>215485.39</v>
      </c>
      <c r="AY66" s="142">
        <f t="shared" si="25"/>
        <v>5800</v>
      </c>
      <c r="AZ66" s="142">
        <f>SUM(AZ11:AZ63)</f>
        <v>6498.5099999999993</v>
      </c>
      <c r="BA66" s="142">
        <f>SUM(BA11:BA63)</f>
        <v>621.02</v>
      </c>
      <c r="BB66" s="142">
        <f t="shared" si="25"/>
        <v>0</v>
      </c>
      <c r="BC66" s="142">
        <f t="shared" si="25"/>
        <v>12919.53</v>
      </c>
      <c r="BD66" s="142">
        <f t="shared" si="25"/>
        <v>32480.239999999991</v>
      </c>
      <c r="BE66" s="142">
        <f t="shared" si="25"/>
        <v>15000</v>
      </c>
      <c r="BF66" s="142">
        <f t="shared" si="25"/>
        <v>34172.479999999996</v>
      </c>
      <c r="BG66" s="142">
        <f t="shared" si="25"/>
        <v>2850.55</v>
      </c>
      <c r="BH66" s="142">
        <f t="shared" si="25"/>
        <v>87734.38</v>
      </c>
      <c r="BI66" s="142">
        <f t="shared" si="25"/>
        <v>0</v>
      </c>
      <c r="BJ66" s="142">
        <f t="shared" si="25"/>
        <v>0</v>
      </c>
      <c r="BK66" s="142">
        <f t="shared" si="25"/>
        <v>139757.41</v>
      </c>
      <c r="BL66" s="161">
        <f t="shared" si="25"/>
        <v>511570.87</v>
      </c>
      <c r="BM66" s="56"/>
      <c r="BN66" s="56"/>
      <c r="BO66" s="56"/>
      <c r="BP66" s="56"/>
      <c r="BQ66" s="56"/>
      <c r="BR66" s="56"/>
      <c r="BS66" s="56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  <c r="IS66" s="57"/>
      <c r="IT66" s="57"/>
      <c r="IU66" s="57"/>
      <c r="IV66" s="57"/>
      <c r="IW66" s="57"/>
      <c r="IX66" s="57"/>
      <c r="IY66" s="57"/>
      <c r="IZ66" s="57"/>
      <c r="JA66" s="57"/>
      <c r="JB66" s="57"/>
    </row>
    <row r="67" spans="1:262" s="60" customFormat="1" ht="23.1" customHeight="1" thickBot="1" x14ac:dyDescent="0.25">
      <c r="A67" s="58"/>
      <c r="B67" s="5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43"/>
      <c r="R67" s="8"/>
      <c r="S67" s="8"/>
      <c r="T67" s="8"/>
      <c r="U67" s="8"/>
      <c r="V67" s="8"/>
      <c r="W67" s="61"/>
      <c r="X67" s="61" t="s">
        <v>1</v>
      </c>
      <c r="Y67" s="62"/>
      <c r="Z67" s="62"/>
      <c r="AA67" s="211"/>
      <c r="AB67" s="212"/>
      <c r="AC67" s="213"/>
      <c r="AD67" s="143"/>
      <c r="AE67" s="143"/>
      <c r="AF67" s="214"/>
      <c r="AG67" s="162"/>
      <c r="AH67" s="213"/>
      <c r="AI67" s="215"/>
      <c r="AJ67" s="216"/>
      <c r="AK67" s="217"/>
      <c r="AL67" s="218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6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</row>
    <row r="68" spans="1:262" ht="23.1" customHeight="1" x14ac:dyDescent="0.2">
      <c r="B68" s="16"/>
      <c r="D68" s="5"/>
      <c r="I68" s="5"/>
      <c r="J68" s="5"/>
      <c r="K68" s="5"/>
      <c r="L68" s="5"/>
      <c r="M68" s="5"/>
      <c r="N68" s="5"/>
      <c r="O68" s="5"/>
      <c r="Q68" s="144"/>
      <c r="R68" s="5"/>
      <c r="S68" s="5"/>
      <c r="V68" s="5"/>
      <c r="W68" s="69"/>
      <c r="X68" s="69"/>
      <c r="Y68" s="69"/>
      <c r="Z68" s="69"/>
      <c r="AA68" s="219"/>
      <c r="AB68" s="144"/>
      <c r="AC68" s="144"/>
      <c r="AD68" s="144"/>
      <c r="AE68" s="144"/>
      <c r="AF68" s="220"/>
      <c r="AG68" s="144"/>
      <c r="AH68" s="144"/>
      <c r="AI68" s="144"/>
      <c r="AK68" s="221"/>
      <c r="AM68" s="144"/>
      <c r="AN68" s="144"/>
      <c r="AO68" s="144"/>
      <c r="AP68" s="144"/>
      <c r="AQ68" s="144"/>
      <c r="AR68" s="144" t="s">
        <v>1</v>
      </c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E68" s="144"/>
      <c r="BF68" s="144"/>
      <c r="BG68" s="144"/>
      <c r="BH68" s="144"/>
      <c r="BI68" s="144"/>
      <c r="BJ68" s="144"/>
      <c r="BL68" s="144"/>
    </row>
    <row r="69" spans="1:262" ht="23.1" customHeight="1" x14ac:dyDescent="0.2">
      <c r="B69" s="16"/>
      <c r="D69" s="5"/>
      <c r="I69" s="5"/>
      <c r="J69" s="5"/>
      <c r="L69" s="5"/>
      <c r="M69" s="5"/>
      <c r="N69" s="5"/>
      <c r="O69" s="5"/>
      <c r="Q69" s="144"/>
      <c r="R69" s="5"/>
      <c r="S69" s="5"/>
      <c r="W69" s="69"/>
      <c r="X69" s="69"/>
      <c r="Y69" s="69"/>
      <c r="Z69" s="69"/>
      <c r="AA69" s="219"/>
      <c r="AB69" s="144"/>
      <c r="AC69" s="144"/>
      <c r="AD69" s="144"/>
      <c r="AE69" s="144"/>
      <c r="AF69" s="220"/>
      <c r="AG69" s="144"/>
      <c r="AH69" s="144"/>
      <c r="AI69" s="144"/>
      <c r="AK69" s="221"/>
      <c r="AM69" s="144"/>
      <c r="AN69" s="144" t="s">
        <v>1</v>
      </c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E69" s="144"/>
      <c r="BF69" s="144"/>
      <c r="BG69" s="144"/>
      <c r="BH69" s="144"/>
      <c r="BI69" s="144"/>
      <c r="BJ69" s="144"/>
    </row>
    <row r="70" spans="1:262" ht="23.1" customHeight="1" x14ac:dyDescent="0.2">
      <c r="A70" s="17"/>
      <c r="B70" s="260" t="s">
        <v>95</v>
      </c>
      <c r="C70" s="260"/>
      <c r="D70" s="260"/>
      <c r="E70" s="71"/>
      <c r="F70" s="71"/>
      <c r="G70" s="71"/>
      <c r="H70" s="71"/>
      <c r="I70" s="5"/>
      <c r="J70" s="5"/>
      <c r="K70" s="260" t="s">
        <v>96</v>
      </c>
      <c r="L70" s="260"/>
      <c r="M70" s="260"/>
      <c r="N70" s="260"/>
      <c r="O70" s="260"/>
      <c r="Q70" s="144"/>
      <c r="R70" s="261" t="s">
        <v>97</v>
      </c>
      <c r="S70" s="261"/>
      <c r="T70" s="261"/>
      <c r="U70" s="5"/>
      <c r="W70" s="262" t="s">
        <v>98</v>
      </c>
      <c r="X70" s="262"/>
      <c r="Y70" s="262"/>
      <c r="Z70" s="262"/>
      <c r="AA70" s="262"/>
      <c r="AB70" s="262"/>
      <c r="AC70" s="262"/>
      <c r="AD70" s="144"/>
      <c r="AE70" s="144"/>
      <c r="AF70" s="220"/>
      <c r="AG70" s="144"/>
      <c r="AH70" s="144"/>
      <c r="AI70" s="144"/>
      <c r="AJ70" s="148"/>
      <c r="AK70" s="263" t="s">
        <v>95</v>
      </c>
      <c r="AL70" s="263"/>
      <c r="AM70" s="263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E70" s="144"/>
      <c r="BF70" s="144"/>
      <c r="BG70" s="144"/>
      <c r="BH70" s="144"/>
      <c r="BI70" s="144"/>
      <c r="BJ70" s="144"/>
      <c r="BK70" s="148"/>
    </row>
    <row r="71" spans="1:262" ht="23.1" customHeight="1" x14ac:dyDescent="0.35">
      <c r="B71" s="74"/>
      <c r="C71" s="75"/>
      <c r="D71" s="76"/>
      <c r="E71" s="72"/>
      <c r="F71" s="72"/>
      <c r="G71" s="72"/>
      <c r="H71" s="72"/>
      <c r="I71" s="5"/>
      <c r="J71" s="5"/>
      <c r="L71" s="5"/>
      <c r="M71" s="5"/>
      <c r="N71" s="5"/>
      <c r="O71" s="5"/>
      <c r="Q71" s="144"/>
      <c r="R71" s="5"/>
      <c r="S71" s="5"/>
      <c r="U71" s="71"/>
      <c r="W71" s="69"/>
      <c r="X71" s="69"/>
      <c r="Y71" s="69"/>
      <c r="Z71" s="69"/>
      <c r="AA71" s="219"/>
      <c r="AB71" s="144"/>
      <c r="AC71" s="144"/>
      <c r="AD71" s="144"/>
      <c r="AE71" s="144"/>
      <c r="AF71" s="220"/>
      <c r="AG71" s="144"/>
      <c r="AH71" s="144"/>
      <c r="AI71" s="144"/>
      <c r="AK71" s="222"/>
      <c r="AL71" s="223"/>
      <c r="AM71" s="163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E71" s="144"/>
      <c r="BF71" s="144"/>
      <c r="BG71" s="144"/>
      <c r="BH71" s="144"/>
      <c r="BI71" s="144"/>
      <c r="BJ71" s="144"/>
      <c r="BK71" s="164"/>
    </row>
    <row r="72" spans="1:262" ht="23.1" customHeight="1" x14ac:dyDescent="0.35">
      <c r="B72" s="74"/>
      <c r="C72" s="75"/>
      <c r="D72" s="76"/>
      <c r="AK72" s="222"/>
      <c r="AL72" s="223"/>
      <c r="AM72" s="163"/>
    </row>
    <row r="73" spans="1:262" s="13" customFormat="1" ht="23.1" customHeight="1" x14ac:dyDescent="0.2">
      <c r="B73" s="264" t="s">
        <v>116</v>
      </c>
      <c r="C73" s="264"/>
      <c r="D73" s="264"/>
      <c r="K73" s="264" t="s">
        <v>99</v>
      </c>
      <c r="L73" s="264"/>
      <c r="M73" s="264"/>
      <c r="N73" s="264"/>
      <c r="O73" s="264"/>
      <c r="P73" s="264"/>
      <c r="Q73" s="146"/>
      <c r="R73" s="264" t="s">
        <v>100</v>
      </c>
      <c r="S73" s="264"/>
      <c r="T73" s="264"/>
      <c r="W73" s="265" t="s">
        <v>101</v>
      </c>
      <c r="X73" s="265"/>
      <c r="Y73" s="265"/>
      <c r="Z73" s="265"/>
      <c r="AA73" s="265"/>
      <c r="AB73" s="265"/>
      <c r="AC73" s="265"/>
      <c r="AD73" s="146"/>
      <c r="AE73" s="146"/>
      <c r="AF73" s="224"/>
      <c r="AG73" s="146"/>
      <c r="AH73" s="146"/>
      <c r="AI73" s="146"/>
      <c r="AJ73" s="146"/>
      <c r="AK73" s="266" t="s">
        <v>116</v>
      </c>
      <c r="AL73" s="266"/>
      <c r="AM73" s="26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</row>
    <row r="74" spans="1:262" ht="23.1" customHeight="1" x14ac:dyDescent="0.2">
      <c r="B74" s="257" t="s">
        <v>117</v>
      </c>
      <c r="C74" s="257"/>
      <c r="D74" s="257"/>
      <c r="K74" s="257" t="s">
        <v>105</v>
      </c>
      <c r="L74" s="257"/>
      <c r="M74" s="257"/>
      <c r="N74" s="257"/>
      <c r="O74" s="257"/>
      <c r="P74" s="257"/>
      <c r="R74" s="257" t="s">
        <v>106</v>
      </c>
      <c r="S74" s="257"/>
      <c r="T74" s="257"/>
      <c r="W74" s="258" t="s">
        <v>102</v>
      </c>
      <c r="X74" s="258"/>
      <c r="Y74" s="258"/>
      <c r="Z74" s="258"/>
      <c r="AA74" s="258"/>
      <c r="AB74" s="258"/>
      <c r="AC74" s="258"/>
      <c r="AK74" s="259" t="s">
        <v>117</v>
      </c>
      <c r="AL74" s="259"/>
      <c r="AM74" s="259"/>
    </row>
  </sheetData>
  <mergeCells count="30">
    <mergeCell ref="B74:D74"/>
    <mergeCell ref="K74:P74"/>
    <mergeCell ref="R74:T74"/>
    <mergeCell ref="W74:AC74"/>
    <mergeCell ref="AK74:AM74"/>
    <mergeCell ref="F7:F9"/>
    <mergeCell ref="G7:G9"/>
    <mergeCell ref="AV7:AV9"/>
    <mergeCell ref="B73:D73"/>
    <mergeCell ref="K73:P73"/>
    <mergeCell ref="R73:T73"/>
    <mergeCell ref="W73:AC73"/>
    <mergeCell ref="AK73:AM73"/>
    <mergeCell ref="B70:D70"/>
    <mergeCell ref="K70:O70"/>
    <mergeCell ref="R70:T70"/>
    <mergeCell ref="W70:AC70"/>
    <mergeCell ref="AK70:AM70"/>
    <mergeCell ref="BF7:BF9"/>
    <mergeCell ref="AW7:AW9"/>
    <mergeCell ref="P1:S1"/>
    <mergeCell ref="AW1:BB1"/>
    <mergeCell ref="P2:S2"/>
    <mergeCell ref="AW2:BB2"/>
    <mergeCell ref="P3:S3"/>
    <mergeCell ref="AW3:BB3"/>
    <mergeCell ref="P4:S4"/>
    <mergeCell ref="AW4:BB4"/>
    <mergeCell ref="P5:S5"/>
    <mergeCell ref="AW5:BB5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colBreaks count="1" manualBreakCount="1">
    <brk id="33" max="73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E47C-7A4A-4F71-85DA-371804782C0E}">
  <sheetPr codeName="Sheet4"/>
  <dimension ref="A1:JB74"/>
  <sheetViews>
    <sheetView view="pageBreakPreview" topLeftCell="S4" zoomScale="60" zoomScaleNormal="60" workbookViewId="0">
      <selection activeCell="AH7" sqref="AH7:AH9"/>
    </sheetView>
  </sheetViews>
  <sheetFormatPr defaultColWidth="9.140625" defaultRowHeight="23.1" customHeight="1" x14ac:dyDescent="0.2"/>
  <cols>
    <col min="1" max="1" width="5" style="1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87" customWidth="1"/>
    <col min="28" max="28" width="6.140625" style="145" customWidth="1"/>
    <col min="29" max="29" width="18.28515625" style="145" customWidth="1"/>
    <col min="30" max="30" width="14.5703125" style="145" hidden="1" customWidth="1"/>
    <col min="31" max="31" width="13.5703125" style="145" customWidth="1"/>
    <col min="32" max="32" width="14.42578125" style="188" customWidth="1"/>
    <col min="33" max="33" width="16.85546875" style="145" customWidth="1"/>
    <col min="34" max="34" width="22.85546875" style="145" customWidth="1"/>
    <col min="35" max="35" width="21.5703125" style="145" customWidth="1"/>
    <col min="36" max="36" width="7.28515625" style="145" customWidth="1"/>
    <col min="37" max="37" width="34.5703125" style="145" customWidth="1"/>
    <col min="38" max="38" width="17" style="145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16"/>
      <c r="E2" s="16"/>
      <c r="F2" s="16"/>
      <c r="G2" s="16"/>
      <c r="H2" s="16"/>
      <c r="I2" s="16"/>
      <c r="J2" s="16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16"/>
      <c r="O3" s="16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133</v>
      </c>
      <c r="Q4" s="264"/>
      <c r="R4" s="264"/>
      <c r="S4" s="264"/>
      <c r="AO4" s="149"/>
      <c r="AP4" s="149"/>
      <c r="AQ4" s="149"/>
      <c r="AR4" s="149"/>
      <c r="AS4" s="149"/>
      <c r="AW4" s="266" t="s">
        <v>132</v>
      </c>
      <c r="AX4" s="266"/>
      <c r="AY4" s="266"/>
      <c r="AZ4" s="266"/>
      <c r="BA4" s="266"/>
      <c r="BB4" s="266"/>
    </row>
    <row r="5" spans="1:262" ht="23.1" customHeight="1" x14ac:dyDescent="0.2">
      <c r="P5" s="264" t="s">
        <v>2</v>
      </c>
      <c r="Q5" s="264"/>
      <c r="R5" s="264"/>
      <c r="S5" s="264"/>
      <c r="T5" s="2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Q6" s="137"/>
      <c r="W6" s="18"/>
      <c r="X6" s="18"/>
      <c r="Y6" s="18"/>
      <c r="Z6" s="18"/>
      <c r="AA6" s="189"/>
      <c r="AB6" s="137"/>
      <c r="AC6" s="137"/>
      <c r="AD6" s="137"/>
      <c r="AE6" s="137"/>
      <c r="AF6" s="190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2">
      <c r="A7" s="20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Q7" s="138" t="s">
        <v>136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191" t="s">
        <v>9</v>
      </c>
      <c r="AB7" s="192"/>
      <c r="AC7" s="193" t="s">
        <v>18</v>
      </c>
      <c r="AD7" s="152" t="s">
        <v>8</v>
      </c>
      <c r="AE7" s="138" t="s">
        <v>19</v>
      </c>
      <c r="AF7" s="194" t="s">
        <v>20</v>
      </c>
      <c r="AG7" s="153" t="s">
        <v>21</v>
      </c>
      <c r="AH7" s="22" t="s">
        <v>5</v>
      </c>
      <c r="AI7" s="196"/>
      <c r="AJ7" s="192"/>
      <c r="AK7" s="193"/>
      <c r="AL7" s="138"/>
      <c r="AM7" s="138" t="s">
        <v>6</v>
      </c>
      <c r="AN7" s="151" t="s">
        <v>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152" t="s">
        <v>138</v>
      </c>
      <c r="AX7" s="138" t="s">
        <v>9</v>
      </c>
      <c r="AY7" s="151" t="s">
        <v>10</v>
      </c>
      <c r="AZ7" s="152" t="s">
        <v>11</v>
      </c>
      <c r="BA7" s="152"/>
      <c r="BB7" s="151"/>
      <c r="BC7" s="138" t="s">
        <v>9</v>
      </c>
      <c r="BD7" s="138" t="s">
        <v>12</v>
      </c>
      <c r="BE7" s="152" t="s">
        <v>140</v>
      </c>
      <c r="BF7" s="280" t="s">
        <v>150</v>
      </c>
      <c r="BG7" s="152"/>
      <c r="BH7" s="152" t="s">
        <v>14</v>
      </c>
      <c r="BI7" s="152" t="s">
        <v>15</v>
      </c>
      <c r="BJ7" s="152" t="s">
        <v>16</v>
      </c>
      <c r="BK7" s="138" t="s">
        <v>9</v>
      </c>
      <c r="BL7" s="153" t="s">
        <v>9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">
      <c r="A8" s="16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Q8" s="139" t="s">
        <v>51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0" t="s">
        <v>22</v>
      </c>
      <c r="AC8" s="171"/>
      <c r="AD8" s="154" t="s">
        <v>34</v>
      </c>
      <c r="AE8" s="172"/>
      <c r="AF8" s="173" t="s">
        <v>43</v>
      </c>
      <c r="AG8" s="155"/>
      <c r="AH8" s="166" t="s">
        <v>27</v>
      </c>
      <c r="AI8" s="174"/>
      <c r="AJ8" s="175" t="s">
        <v>22</v>
      </c>
      <c r="AK8" s="171" t="s">
        <v>23</v>
      </c>
      <c r="AL8" s="139" t="s">
        <v>24</v>
      </c>
      <c r="AM8" s="139" t="s">
        <v>32</v>
      </c>
      <c r="AN8" s="154" t="s">
        <v>137</v>
      </c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154" t="s">
        <v>39</v>
      </c>
      <c r="AX8" s="139" t="s">
        <v>8</v>
      </c>
      <c r="AY8" s="154" t="s">
        <v>40</v>
      </c>
      <c r="AZ8" s="154" t="s">
        <v>42</v>
      </c>
      <c r="BA8" s="154" t="s">
        <v>127</v>
      </c>
      <c r="BB8" s="154" t="s">
        <v>41</v>
      </c>
      <c r="BC8" s="139" t="s">
        <v>10</v>
      </c>
      <c r="BD8" s="139" t="s">
        <v>43</v>
      </c>
      <c r="BE8" s="154" t="s">
        <v>142</v>
      </c>
      <c r="BF8" s="281"/>
      <c r="BG8" s="154" t="s">
        <v>45</v>
      </c>
      <c r="BH8" s="154" t="s">
        <v>27</v>
      </c>
      <c r="BI8" s="154" t="s">
        <v>27</v>
      </c>
      <c r="BJ8" s="154" t="s">
        <v>46</v>
      </c>
      <c r="BK8" s="139" t="s">
        <v>47</v>
      </c>
      <c r="BL8" s="155" t="s">
        <v>54</v>
      </c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25">
      <c r="A9" s="177"/>
      <c r="F9" s="269"/>
      <c r="G9" s="272"/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I9" s="184"/>
      <c r="AJ9" s="180"/>
      <c r="AK9" s="181"/>
      <c r="AM9" s="140" t="s">
        <v>51</v>
      </c>
      <c r="AN9" s="156" t="s">
        <v>52</v>
      </c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157" t="s">
        <v>53</v>
      </c>
      <c r="AX9" s="140" t="s">
        <v>54</v>
      </c>
      <c r="AY9" s="156" t="s">
        <v>55</v>
      </c>
      <c r="AZ9" s="156" t="s">
        <v>39</v>
      </c>
      <c r="BA9" s="156"/>
      <c r="BB9" s="156"/>
      <c r="BC9" s="140" t="s">
        <v>54</v>
      </c>
      <c r="BD9" s="158"/>
      <c r="BE9" s="156" t="s">
        <v>141</v>
      </c>
      <c r="BF9" s="282"/>
      <c r="BG9" s="156"/>
      <c r="BH9" s="156" t="s">
        <v>39</v>
      </c>
      <c r="BI9" s="156" t="s">
        <v>39</v>
      </c>
      <c r="BJ9" s="156" t="s">
        <v>57</v>
      </c>
      <c r="BK9" s="140" t="s">
        <v>54</v>
      </c>
      <c r="BL9" s="159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77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85" t="str">
        <f>+A10</f>
        <v xml:space="preserve"> </v>
      </c>
      <c r="AC10" s="86" t="s">
        <v>1</v>
      </c>
      <c r="AD10" s="80"/>
      <c r="AE10" s="87"/>
      <c r="AF10" s="88"/>
      <c r="AG10" s="89"/>
      <c r="AH10" s="90"/>
      <c r="AI10" s="91"/>
      <c r="AJ10" s="85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77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77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77">
        <v>1</v>
      </c>
      <c r="AK11" s="96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77" t="s">
        <v>1</v>
      </c>
      <c r="B12" s="96"/>
      <c r="C12" s="97"/>
      <c r="D12" s="98"/>
      <c r="E12" s="98"/>
      <c r="F12" s="98">
        <f t="shared" ref="F12:F63" si="0">SUM(D12:E12)</f>
        <v>0</v>
      </c>
      <c r="G12" s="98"/>
      <c r="H12" s="98"/>
      <c r="I12" s="80"/>
      <c r="J12" s="80">
        <f t="shared" ref="J12:J63" si="1">SUM(F12:I12)</f>
        <v>0</v>
      </c>
      <c r="K12" s="82">
        <f t="shared" ref="K12:K64" si="2">J12</f>
        <v>0</v>
      </c>
      <c r="L12" s="105"/>
      <c r="P12" s="82">
        <f t="shared" ref="P12:P64" si="3">K12-L12</f>
        <v>0</v>
      </c>
      <c r="Q12" s="80"/>
      <c r="R12" s="80">
        <f t="shared" ref="R12:R64" si="4">SUM(AN12:AW12)</f>
        <v>0</v>
      </c>
      <c r="S12" s="80">
        <f t="shared" ref="S12:S64" si="5">SUM(AY12:BB12)</f>
        <v>0</v>
      </c>
      <c r="T12" s="80">
        <f t="shared" ref="T12:T64" si="6">ROUNDDOWN(J12*5%/2,2)</f>
        <v>0</v>
      </c>
      <c r="U12" s="80">
        <f t="shared" ref="U12:U64" si="7">SUM(BE12:BJ12)</f>
        <v>0</v>
      </c>
      <c r="V12" s="82">
        <f t="shared" ref="V12:V64" si="8">+Q12+R12+S12+T12+U12</f>
        <v>0</v>
      </c>
      <c r="W12" s="100">
        <f t="shared" ref="W12:W64" si="9">ROUND(AI12,0)</f>
        <v>0</v>
      </c>
      <c r="X12" s="83">
        <f t="shared" ref="X12:X64" si="10">(AH12-W12)</f>
        <v>0</v>
      </c>
      <c r="Y12" s="84"/>
      <c r="Z12" s="84"/>
      <c r="AA12" s="84">
        <f t="shared" ref="AA12:AA64" si="11">ROUND(W12+X12,2)</f>
        <v>0</v>
      </c>
      <c r="AB12" s="77" t="s">
        <v>1</v>
      </c>
      <c r="AC12" s="86">
        <f t="shared" ref="AC12:AC64" si="12">J12*12%</f>
        <v>0</v>
      </c>
      <c r="AD12" s="80"/>
      <c r="AE12" s="87"/>
      <c r="AF12" s="88">
        <f t="shared" ref="AF12:AF64" si="13">ROUNDUP(J12*5%/2,2)</f>
        <v>0</v>
      </c>
      <c r="AG12" s="89"/>
      <c r="AH12" s="103">
        <f t="shared" ref="AH12:AH64" si="14">+P12-V12</f>
        <v>0</v>
      </c>
      <c r="AI12" s="104">
        <f t="shared" ref="AI12:AI64" si="15">(+P12-V12)/2</f>
        <v>0</v>
      </c>
      <c r="AJ12" s="77" t="s">
        <v>1</v>
      </c>
      <c r="AK12" s="96"/>
      <c r="AL12" s="97"/>
      <c r="AM12" s="80">
        <f t="shared" ref="AM12:AM64" si="16">Q12</f>
        <v>0</v>
      </c>
      <c r="AN12" s="80">
        <f t="shared" ref="AN12:AN64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4" si="18">SUM(AN12:AW12)</f>
        <v>0</v>
      </c>
      <c r="AY12" s="93"/>
      <c r="AZ12" s="80"/>
      <c r="BA12" s="80"/>
      <c r="BB12" s="93"/>
      <c r="BC12" s="80">
        <f t="shared" ref="BC12:BC64" si="19">SUM(AY12:BB12)</f>
        <v>0</v>
      </c>
      <c r="BD12" s="80">
        <f t="shared" ref="BD12:BD64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64" si="21">SUM(BE12:BJ12)</f>
        <v>0</v>
      </c>
      <c r="BL12" s="94">
        <f t="shared" ref="BL12:BL64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77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1551</v>
      </c>
      <c r="H13" s="98"/>
      <c r="I13" s="80"/>
      <c r="J13" s="80">
        <f t="shared" si="1"/>
        <v>34421</v>
      </c>
      <c r="K13" s="82">
        <f t="shared" si="2"/>
        <v>34421</v>
      </c>
      <c r="L13" s="99">
        <f>ROUND(K13/6/31/60*(O13+N13*60+M13*6*60),2)</f>
        <v>0</v>
      </c>
      <c r="P13" s="82">
        <f t="shared" si="3"/>
        <v>34421</v>
      </c>
      <c r="Q13" s="80">
        <v>1414.39</v>
      </c>
      <c r="R13" s="80">
        <f t="shared" si="4"/>
        <v>7031.03</v>
      </c>
      <c r="S13" s="80">
        <f t="shared" si="5"/>
        <v>200</v>
      </c>
      <c r="T13" s="80">
        <f t="shared" si="6"/>
        <v>860.52</v>
      </c>
      <c r="U13" s="80">
        <f t="shared" si="7"/>
        <v>13736.7</v>
      </c>
      <c r="V13" s="82">
        <f t="shared" si="8"/>
        <v>23242.639999999999</v>
      </c>
      <c r="W13" s="100">
        <f t="shared" si="9"/>
        <v>5589</v>
      </c>
      <c r="X13" s="83">
        <f t="shared" si="10"/>
        <v>5589.3600000000006</v>
      </c>
      <c r="Y13" s="84"/>
      <c r="Z13" s="84"/>
      <c r="AA13" s="84">
        <f t="shared" si="11"/>
        <v>11178.36</v>
      </c>
      <c r="AB13" s="77">
        <v>2</v>
      </c>
      <c r="AC13" s="86">
        <f t="shared" si="12"/>
        <v>4130.5199999999995</v>
      </c>
      <c r="AD13" s="80">
        <v>0</v>
      </c>
      <c r="AE13" s="101">
        <v>100</v>
      </c>
      <c r="AF13" s="88">
        <f t="shared" si="13"/>
        <v>860.53</v>
      </c>
      <c r="AG13" s="102">
        <v>200</v>
      </c>
      <c r="AH13" s="103">
        <f t="shared" si="14"/>
        <v>11178.36</v>
      </c>
      <c r="AI13" s="104">
        <f t="shared" si="15"/>
        <v>5589.18</v>
      </c>
      <c r="AJ13" s="77">
        <v>2</v>
      </c>
      <c r="AK13" s="107" t="s">
        <v>61</v>
      </c>
      <c r="AL13" s="108" t="s">
        <v>62</v>
      </c>
      <c r="AM13" s="80">
        <f t="shared" si="16"/>
        <v>1414.39</v>
      </c>
      <c r="AN13" s="80">
        <f t="shared" si="17"/>
        <v>3097.89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7031.03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860.52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23242.639999999999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77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77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77" t="s">
        <v>1</v>
      </c>
      <c r="AK14" s="107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77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77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63850.41</v>
      </c>
      <c r="AI15" s="104">
        <f t="shared" si="15"/>
        <v>31925.205000000002</v>
      </c>
      <c r="AJ15" s="77">
        <v>3</v>
      </c>
      <c r="AK15" s="107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0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77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77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77" t="s">
        <v>1</v>
      </c>
      <c r="AK16" s="107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79" customFormat="1" ht="23.1" customHeight="1" x14ac:dyDescent="0.35">
      <c r="A17" s="77">
        <v>4</v>
      </c>
      <c r="B17" s="107" t="s">
        <v>65</v>
      </c>
      <c r="C17" s="108" t="s">
        <v>66</v>
      </c>
      <c r="D17" s="98">
        <v>36619</v>
      </c>
      <c r="E17" s="98">
        <v>1794</v>
      </c>
      <c r="F17" s="98">
        <f t="shared" si="0"/>
        <v>38413</v>
      </c>
      <c r="G17" s="98">
        <v>1795</v>
      </c>
      <c r="H17" s="98"/>
      <c r="I17" s="80"/>
      <c r="J17" s="80">
        <f t="shared" si="1"/>
        <v>40208</v>
      </c>
      <c r="K17" s="82">
        <f t="shared" si="2"/>
        <v>40208</v>
      </c>
      <c r="L17" s="99">
        <f>ROUND(K17/6/31/60*(O17+N17*60+M17*6*60),2)</f>
        <v>0</v>
      </c>
      <c r="P17" s="82">
        <f t="shared" si="3"/>
        <v>40208</v>
      </c>
      <c r="Q17" s="80">
        <v>2285.15</v>
      </c>
      <c r="R17" s="80">
        <f t="shared" si="4"/>
        <v>3618.72</v>
      </c>
      <c r="S17" s="80">
        <f t="shared" si="5"/>
        <v>200</v>
      </c>
      <c r="T17" s="80">
        <f t="shared" si="6"/>
        <v>1005.2</v>
      </c>
      <c r="U17" s="80">
        <f t="shared" si="7"/>
        <v>100</v>
      </c>
      <c r="V17" s="82">
        <f t="shared" si="8"/>
        <v>7209.07</v>
      </c>
      <c r="W17" s="100">
        <f t="shared" si="9"/>
        <v>16499</v>
      </c>
      <c r="X17" s="83">
        <f t="shared" si="10"/>
        <v>16499.93</v>
      </c>
      <c r="Y17" s="84"/>
      <c r="Z17" s="84"/>
      <c r="AA17" s="84">
        <f t="shared" si="11"/>
        <v>32998.93</v>
      </c>
      <c r="AB17" s="77">
        <v>4</v>
      </c>
      <c r="AC17" s="86">
        <f t="shared" si="12"/>
        <v>4824.96</v>
      </c>
      <c r="AD17" s="80">
        <v>0</v>
      </c>
      <c r="AE17" s="101">
        <v>100</v>
      </c>
      <c r="AF17" s="88">
        <f t="shared" si="13"/>
        <v>1005.2</v>
      </c>
      <c r="AG17" s="102">
        <v>200</v>
      </c>
      <c r="AH17" s="103">
        <f t="shared" si="14"/>
        <v>32998.93</v>
      </c>
      <c r="AI17" s="104">
        <f t="shared" si="15"/>
        <v>16499.465</v>
      </c>
      <c r="AJ17" s="77">
        <v>4</v>
      </c>
      <c r="AK17" s="107" t="s">
        <v>65</v>
      </c>
      <c r="AL17" s="108" t="s">
        <v>66</v>
      </c>
      <c r="AM17" s="80">
        <f t="shared" si="16"/>
        <v>2285.15</v>
      </c>
      <c r="AN17" s="80">
        <f t="shared" si="17"/>
        <v>3618.72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/>
      <c r="AW17" s="80">
        <v>0</v>
      </c>
      <c r="AX17" s="80">
        <f t="shared" si="18"/>
        <v>3618.72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1005.2</v>
      </c>
      <c r="BE17" s="80">
        <v>0</v>
      </c>
      <c r="BF17" s="80">
        <v>0</v>
      </c>
      <c r="BG17" s="80">
        <v>100</v>
      </c>
      <c r="BH17" s="80">
        <v>0</v>
      </c>
      <c r="BI17" s="80">
        <v>0</v>
      </c>
      <c r="BJ17" s="80">
        <v>0</v>
      </c>
      <c r="BK17" s="80">
        <f t="shared" si="21"/>
        <v>100</v>
      </c>
      <c r="BL17" s="94">
        <f t="shared" si="22"/>
        <v>7209.07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79" customFormat="1" ht="23.1" customHeight="1" x14ac:dyDescent="0.35">
      <c r="A18" s="77" t="s">
        <v>1</v>
      </c>
      <c r="B18" s="96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9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77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77" t="s">
        <v>1</v>
      </c>
      <c r="AK18" s="96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110" customFormat="1" ht="23.1" customHeight="1" x14ac:dyDescent="0.35">
      <c r="A19" s="77">
        <v>5</v>
      </c>
      <c r="B19" s="109" t="s">
        <v>67</v>
      </c>
      <c r="C19" s="78" t="s">
        <v>66</v>
      </c>
      <c r="D19" s="98">
        <v>43030</v>
      </c>
      <c r="E19" s="98">
        <v>2108</v>
      </c>
      <c r="F19" s="98">
        <f t="shared" si="0"/>
        <v>45138</v>
      </c>
      <c r="G19" s="98">
        <v>2109</v>
      </c>
      <c r="H19" s="98"/>
      <c r="I19" s="80"/>
      <c r="J19" s="80">
        <f t="shared" si="1"/>
        <v>47247</v>
      </c>
      <c r="K19" s="82">
        <f t="shared" si="2"/>
        <v>47247</v>
      </c>
      <c r="L19" s="99">
        <f>ROUND(K19/6/31/60*(O19+N19*60+M19*6*60),2)</f>
        <v>0</v>
      </c>
      <c r="M19" s="79"/>
      <c r="N19" s="79"/>
      <c r="O19" s="79"/>
      <c r="P19" s="82">
        <f t="shared" si="3"/>
        <v>47247</v>
      </c>
      <c r="Q19" s="80">
        <v>3605.95</v>
      </c>
      <c r="R19" s="80">
        <f t="shared" si="4"/>
        <v>25135.55</v>
      </c>
      <c r="S19" s="80">
        <f t="shared" si="5"/>
        <v>200</v>
      </c>
      <c r="T19" s="80">
        <f t="shared" si="6"/>
        <v>1181.17</v>
      </c>
      <c r="U19" s="80">
        <f t="shared" si="7"/>
        <v>10770.26</v>
      </c>
      <c r="V19" s="82">
        <f t="shared" si="8"/>
        <v>40892.93</v>
      </c>
      <c r="W19" s="100">
        <f t="shared" si="9"/>
        <v>3177</v>
      </c>
      <c r="X19" s="83">
        <f t="shared" si="10"/>
        <v>3177.0699999999997</v>
      </c>
      <c r="Y19" s="84"/>
      <c r="Z19" s="84"/>
      <c r="AA19" s="84">
        <f t="shared" si="11"/>
        <v>6354.07</v>
      </c>
      <c r="AB19" s="77">
        <v>5</v>
      </c>
      <c r="AC19" s="86">
        <f t="shared" si="12"/>
        <v>5669.6399999999994</v>
      </c>
      <c r="AD19" s="80">
        <v>0</v>
      </c>
      <c r="AE19" s="101">
        <v>100</v>
      </c>
      <c r="AF19" s="88">
        <f t="shared" si="13"/>
        <v>1181.18</v>
      </c>
      <c r="AG19" s="102">
        <v>200</v>
      </c>
      <c r="AH19" s="103">
        <f t="shared" si="14"/>
        <v>6354.07</v>
      </c>
      <c r="AI19" s="104">
        <f t="shared" si="15"/>
        <v>3177.0349999999999</v>
      </c>
      <c r="AJ19" s="77">
        <v>5</v>
      </c>
      <c r="AK19" s="109" t="s">
        <v>67</v>
      </c>
      <c r="AL19" s="78" t="s">
        <v>66</v>
      </c>
      <c r="AM19" s="80">
        <f t="shared" si="16"/>
        <v>3605.95</v>
      </c>
      <c r="AN19" s="80">
        <f t="shared" si="17"/>
        <v>4252.2299999999996</v>
      </c>
      <c r="AO19" s="80">
        <v>0</v>
      </c>
      <c r="AP19" s="80">
        <v>1000</v>
      </c>
      <c r="AQ19" s="80">
        <v>0</v>
      </c>
      <c r="AR19" s="80">
        <v>0</v>
      </c>
      <c r="AS19" s="80">
        <v>15705.52</v>
      </c>
      <c r="AT19" s="80">
        <v>0</v>
      </c>
      <c r="AU19" s="80">
        <v>0</v>
      </c>
      <c r="AV19" s="80">
        <v>3027.78</v>
      </c>
      <c r="AW19" s="80">
        <v>1150.02</v>
      </c>
      <c r="AX19" s="80">
        <f t="shared" si="18"/>
        <v>25135.55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1181.17</v>
      </c>
      <c r="BE19" s="80">
        <v>0</v>
      </c>
      <c r="BF19" s="80">
        <v>1200</v>
      </c>
      <c r="BG19" s="80">
        <v>100</v>
      </c>
      <c r="BH19" s="80">
        <v>9470.26</v>
      </c>
      <c r="BI19" s="80">
        <v>0</v>
      </c>
      <c r="BJ19" s="80">
        <v>0</v>
      </c>
      <c r="BK19" s="80">
        <f t="shared" si="21"/>
        <v>10770.26</v>
      </c>
      <c r="BL19" s="94">
        <f t="shared" si="22"/>
        <v>40892.93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112" customFormat="1" ht="23.1" customHeight="1" x14ac:dyDescent="0.35">
      <c r="A20" s="77" t="s">
        <v>1</v>
      </c>
      <c r="B20" s="107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1"/>
      <c r="M20" s="79"/>
      <c r="N20" s="79"/>
      <c r="O20" s="7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77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77" t="s">
        <v>1</v>
      </c>
      <c r="AK20" s="107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77">
        <v>6</v>
      </c>
      <c r="B21" s="107" t="s">
        <v>68</v>
      </c>
      <c r="C21" s="108" t="s">
        <v>85</v>
      </c>
      <c r="D21" s="98">
        <v>39672</v>
      </c>
      <c r="E21" s="98">
        <v>1944</v>
      </c>
      <c r="F21" s="98">
        <f t="shared" si="0"/>
        <v>41616</v>
      </c>
      <c r="G21" s="98">
        <v>1944</v>
      </c>
      <c r="H21" s="98"/>
      <c r="I21" s="80"/>
      <c r="J21" s="80">
        <f t="shared" si="1"/>
        <v>43560</v>
      </c>
      <c r="K21" s="82">
        <f t="shared" si="2"/>
        <v>43560</v>
      </c>
      <c r="L21" s="99">
        <f>ROUND(K21/6/31/60*(O21+N21*60+M21*6*60),2)</f>
        <v>0</v>
      </c>
      <c r="P21" s="82">
        <f t="shared" si="3"/>
        <v>43560</v>
      </c>
      <c r="Q21" s="80">
        <v>2878.45</v>
      </c>
      <c r="R21" s="80">
        <f t="shared" si="4"/>
        <v>3920.3999999999996</v>
      </c>
      <c r="S21" s="80">
        <f t="shared" si="5"/>
        <v>200</v>
      </c>
      <c r="T21" s="80">
        <f t="shared" si="6"/>
        <v>1089</v>
      </c>
      <c r="U21" s="80">
        <f t="shared" si="7"/>
        <v>100</v>
      </c>
      <c r="V21" s="82">
        <f t="shared" si="8"/>
        <v>8187.8499999999995</v>
      </c>
      <c r="W21" s="100">
        <f t="shared" si="9"/>
        <v>17686</v>
      </c>
      <c r="X21" s="83">
        <f t="shared" si="10"/>
        <v>17686.150000000001</v>
      </c>
      <c r="Y21" s="84"/>
      <c r="Z21" s="84"/>
      <c r="AA21" s="84">
        <f t="shared" si="11"/>
        <v>35372.15</v>
      </c>
      <c r="AB21" s="77">
        <v>6</v>
      </c>
      <c r="AC21" s="86">
        <f t="shared" si="12"/>
        <v>5227.2</v>
      </c>
      <c r="AD21" s="80">
        <v>0</v>
      </c>
      <c r="AE21" s="101">
        <v>100</v>
      </c>
      <c r="AF21" s="88">
        <f t="shared" si="13"/>
        <v>1089</v>
      </c>
      <c r="AG21" s="102">
        <v>200</v>
      </c>
      <c r="AH21" s="103">
        <f t="shared" si="14"/>
        <v>35372.15</v>
      </c>
      <c r="AI21" s="104">
        <f t="shared" si="15"/>
        <v>17686.075000000001</v>
      </c>
      <c r="AJ21" s="77">
        <v>6</v>
      </c>
      <c r="AK21" s="107" t="s">
        <v>68</v>
      </c>
      <c r="AL21" s="108" t="s">
        <v>85</v>
      </c>
      <c r="AM21" s="80">
        <f t="shared" si="16"/>
        <v>2878.45</v>
      </c>
      <c r="AN21" s="80">
        <f t="shared" si="17"/>
        <v>3920.3999999999996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/>
      <c r="AW21" s="80">
        <v>0</v>
      </c>
      <c r="AX21" s="80">
        <f t="shared" si="18"/>
        <v>3920.3999999999996</v>
      </c>
      <c r="AY21" s="93">
        <v>200</v>
      </c>
      <c r="AZ21" s="80">
        <v>0</v>
      </c>
      <c r="BA21" s="80"/>
      <c r="BB21" s="93"/>
      <c r="BC21" s="80">
        <f t="shared" si="19"/>
        <v>200</v>
      </c>
      <c r="BD21" s="80">
        <f t="shared" si="20"/>
        <v>1089</v>
      </c>
      <c r="BE21" s="80">
        <v>0</v>
      </c>
      <c r="BF21" s="80"/>
      <c r="BG21" s="80">
        <v>100</v>
      </c>
      <c r="BH21" s="80">
        <v>0</v>
      </c>
      <c r="BI21" s="80">
        <v>0</v>
      </c>
      <c r="BJ21" s="80">
        <v>0</v>
      </c>
      <c r="BK21" s="80">
        <f t="shared" si="21"/>
        <v>100</v>
      </c>
      <c r="BL21" s="94">
        <f t="shared" si="22"/>
        <v>8187.8499999999995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77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77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77" t="s">
        <v>1</v>
      </c>
      <c r="AK22" s="96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80"/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77">
        <v>7</v>
      </c>
      <c r="B23" s="107" t="s">
        <v>69</v>
      </c>
      <c r="C23" s="108" t="s">
        <v>62</v>
      </c>
      <c r="D23" s="98">
        <v>29449</v>
      </c>
      <c r="E23" s="98">
        <v>1540</v>
      </c>
      <c r="F23" s="98">
        <f t="shared" si="0"/>
        <v>30989</v>
      </c>
      <c r="G23" s="98">
        <v>1540</v>
      </c>
      <c r="H23" s="98"/>
      <c r="I23" s="80"/>
      <c r="J23" s="80">
        <f t="shared" si="1"/>
        <v>32529</v>
      </c>
      <c r="K23" s="82">
        <f t="shared" si="2"/>
        <v>32529</v>
      </c>
      <c r="L23" s="113">
        <f>ROUND(K23/6/31/60*(O23+N23*60+M23*6*60),2)</f>
        <v>378.92</v>
      </c>
      <c r="M23" s="79">
        <v>0</v>
      </c>
      <c r="N23" s="79">
        <v>1</v>
      </c>
      <c r="O23" s="79">
        <v>70</v>
      </c>
      <c r="P23" s="82">
        <f t="shared" si="3"/>
        <v>32150.080000000002</v>
      </c>
      <c r="Q23" s="80">
        <v>1163.23</v>
      </c>
      <c r="R23" s="80">
        <f t="shared" si="4"/>
        <v>9369.98</v>
      </c>
      <c r="S23" s="80">
        <f t="shared" si="5"/>
        <v>821.02</v>
      </c>
      <c r="T23" s="80">
        <f t="shared" si="6"/>
        <v>813.22</v>
      </c>
      <c r="U23" s="80">
        <f t="shared" si="7"/>
        <v>10999.95</v>
      </c>
      <c r="V23" s="82">
        <f t="shared" si="8"/>
        <v>23167.4</v>
      </c>
      <c r="W23" s="100">
        <f t="shared" si="9"/>
        <v>4491</v>
      </c>
      <c r="X23" s="83">
        <f t="shared" si="10"/>
        <v>4491.68</v>
      </c>
      <c r="Y23" s="84"/>
      <c r="Z23" s="84"/>
      <c r="AA23" s="84">
        <f t="shared" si="11"/>
        <v>8982.68</v>
      </c>
      <c r="AB23" s="77">
        <v>7</v>
      </c>
      <c r="AC23" s="86">
        <f t="shared" si="12"/>
        <v>3903.48</v>
      </c>
      <c r="AD23" s="80">
        <v>0</v>
      </c>
      <c r="AE23" s="93">
        <v>100</v>
      </c>
      <c r="AF23" s="88">
        <f t="shared" si="13"/>
        <v>813.23</v>
      </c>
      <c r="AG23" s="102">
        <v>200</v>
      </c>
      <c r="AH23" s="103">
        <f t="shared" si="14"/>
        <v>8982.68</v>
      </c>
      <c r="AI23" s="104">
        <f t="shared" si="15"/>
        <v>4491.34</v>
      </c>
      <c r="AJ23" s="77">
        <v>7</v>
      </c>
      <c r="AK23" s="107" t="s">
        <v>69</v>
      </c>
      <c r="AL23" s="108" t="s">
        <v>62</v>
      </c>
      <c r="AM23" s="80">
        <f t="shared" si="16"/>
        <v>1163.23</v>
      </c>
      <c r="AN23" s="80">
        <f t="shared" si="17"/>
        <v>2927.6099999999997</v>
      </c>
      <c r="AO23" s="80">
        <v>0</v>
      </c>
      <c r="AP23" s="80">
        <v>0</v>
      </c>
      <c r="AQ23" s="80">
        <v>0</v>
      </c>
      <c r="AR23" s="80">
        <v>0</v>
      </c>
      <c r="AS23" s="80">
        <v>4386.8100000000004</v>
      </c>
      <c r="AT23" s="80">
        <v>0</v>
      </c>
      <c r="AU23" s="80">
        <v>0</v>
      </c>
      <c r="AV23" s="80">
        <v>1400</v>
      </c>
      <c r="AW23" s="80">
        <v>655.56</v>
      </c>
      <c r="AX23" s="80">
        <f t="shared" si="18"/>
        <v>9369.98</v>
      </c>
      <c r="AY23" s="93">
        <v>200</v>
      </c>
      <c r="AZ23" s="80">
        <v>0</v>
      </c>
      <c r="BA23" s="80">
        <v>621.02</v>
      </c>
      <c r="BB23" s="93"/>
      <c r="BC23" s="80">
        <f t="shared" si="19"/>
        <v>821.02</v>
      </c>
      <c r="BD23" s="80">
        <f t="shared" si="20"/>
        <v>813.22</v>
      </c>
      <c r="BE23" s="80">
        <v>0</v>
      </c>
      <c r="BF23" s="80">
        <v>0</v>
      </c>
      <c r="BG23" s="80">
        <v>100</v>
      </c>
      <c r="BH23" s="80">
        <v>10899.95</v>
      </c>
      <c r="BI23" s="80">
        <v>0</v>
      </c>
      <c r="BJ23" s="80">
        <v>0</v>
      </c>
      <c r="BK23" s="80">
        <f t="shared" si="21"/>
        <v>10999.95</v>
      </c>
      <c r="BL23" s="94">
        <f t="shared" si="22"/>
        <v>23167.4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77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99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77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77" t="s">
        <v>1</v>
      </c>
      <c r="AK24" s="96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/>
      <c r="AZ24" s="80"/>
      <c r="BA24" s="185" t="s">
        <v>128</v>
      </c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77">
        <v>8</v>
      </c>
      <c r="B25" s="96" t="s">
        <v>70</v>
      </c>
      <c r="C25" s="108" t="s">
        <v>85</v>
      </c>
      <c r="D25" s="98">
        <v>34187</v>
      </c>
      <c r="E25" s="98">
        <v>1607</v>
      </c>
      <c r="F25" s="98">
        <v>41616</v>
      </c>
      <c r="G25" s="98">
        <v>1944</v>
      </c>
      <c r="H25" s="98"/>
      <c r="I25" s="80"/>
      <c r="J25" s="80">
        <f t="shared" si="1"/>
        <v>43560</v>
      </c>
      <c r="K25" s="82">
        <f t="shared" si="2"/>
        <v>43560</v>
      </c>
      <c r="L25" s="99">
        <f>ROUND(K25/6/31/60*(O25+N25*60+M25*6*60),2)</f>
        <v>0</v>
      </c>
      <c r="P25" s="82">
        <f t="shared" si="3"/>
        <v>43560</v>
      </c>
      <c r="Q25" s="80">
        <v>2878.45</v>
      </c>
      <c r="R25" s="80">
        <f t="shared" si="4"/>
        <v>3920.3999999999996</v>
      </c>
      <c r="S25" s="80">
        <f t="shared" si="5"/>
        <v>200</v>
      </c>
      <c r="T25" s="80">
        <f t="shared" si="6"/>
        <v>1089</v>
      </c>
      <c r="U25" s="80">
        <f t="shared" si="7"/>
        <v>200</v>
      </c>
      <c r="V25" s="82">
        <f t="shared" si="8"/>
        <v>8287.8499999999985</v>
      </c>
      <c r="W25" s="100">
        <f t="shared" si="9"/>
        <v>17636</v>
      </c>
      <c r="X25" s="83">
        <f t="shared" si="10"/>
        <v>17636.150000000001</v>
      </c>
      <c r="Y25" s="84"/>
      <c r="Z25" s="84"/>
      <c r="AA25" s="84">
        <f t="shared" si="11"/>
        <v>35272.15</v>
      </c>
      <c r="AB25" s="77">
        <v>8</v>
      </c>
      <c r="AC25" s="86">
        <f t="shared" si="12"/>
        <v>5227.2</v>
      </c>
      <c r="AD25" s="80">
        <v>0</v>
      </c>
      <c r="AE25" s="93">
        <v>100</v>
      </c>
      <c r="AF25" s="88">
        <f t="shared" si="13"/>
        <v>1089</v>
      </c>
      <c r="AG25" s="102">
        <v>200</v>
      </c>
      <c r="AH25" s="103">
        <f t="shared" si="14"/>
        <v>35272.15</v>
      </c>
      <c r="AI25" s="104">
        <f t="shared" si="15"/>
        <v>17636.075000000001</v>
      </c>
      <c r="AJ25" s="77">
        <v>8</v>
      </c>
      <c r="AK25" s="96" t="s">
        <v>70</v>
      </c>
      <c r="AL25" s="97" t="s">
        <v>71</v>
      </c>
      <c r="AM25" s="80">
        <f t="shared" si="16"/>
        <v>2878.45</v>
      </c>
      <c r="AN25" s="80">
        <f t="shared" si="17"/>
        <v>3920.3999999999996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3920.3999999999996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1089</v>
      </c>
      <c r="BE25" s="80">
        <v>0</v>
      </c>
      <c r="BF25" s="80">
        <v>100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200</v>
      </c>
      <c r="BL25" s="94">
        <f t="shared" si="22"/>
        <v>8287.8499999999985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77" t="s">
        <v>1</v>
      </c>
      <c r="B26" s="96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77" t="s">
        <v>1</v>
      </c>
      <c r="AC26" s="86">
        <f t="shared" si="12"/>
        <v>0</v>
      </c>
      <c r="AD26" s="80"/>
      <c r="AE26" s="87"/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77" t="s">
        <v>1</v>
      </c>
      <c r="AK26" s="96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 t="s">
        <v>1</v>
      </c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3.1" customHeight="1" x14ac:dyDescent="0.35">
      <c r="A27" s="77">
        <v>9</v>
      </c>
      <c r="B27" s="114" t="s">
        <v>114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P27" s="82">
        <f t="shared" si="3"/>
        <v>37024</v>
      </c>
      <c r="Q27" s="80">
        <v>1759.94</v>
      </c>
      <c r="R27" s="80">
        <f t="shared" si="4"/>
        <v>3332.16</v>
      </c>
      <c r="S27" s="80">
        <f t="shared" si="5"/>
        <v>200</v>
      </c>
      <c r="T27" s="80">
        <f t="shared" si="6"/>
        <v>925.6</v>
      </c>
      <c r="U27" s="80">
        <f t="shared" si="7"/>
        <v>15300</v>
      </c>
      <c r="V27" s="82">
        <f t="shared" si="8"/>
        <v>21517.7</v>
      </c>
      <c r="W27" s="100">
        <f t="shared" si="9"/>
        <v>7753</v>
      </c>
      <c r="X27" s="83">
        <f t="shared" si="10"/>
        <v>7753.2999999999993</v>
      </c>
      <c r="Y27" s="84"/>
      <c r="Z27" s="84"/>
      <c r="AA27" s="84">
        <f t="shared" si="11"/>
        <v>15506.3</v>
      </c>
      <c r="AB27" s="77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15506.3</v>
      </c>
      <c r="AI27" s="104">
        <f t="shared" si="15"/>
        <v>7753.15</v>
      </c>
      <c r="AJ27" s="77">
        <v>9</v>
      </c>
      <c r="AK27" s="114" t="s">
        <v>114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/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/>
      <c r="AW27" s="80">
        <v>0</v>
      </c>
      <c r="AX27" s="80">
        <f t="shared" si="18"/>
        <v>3332.16</v>
      </c>
      <c r="AY27" s="93">
        <v>200</v>
      </c>
      <c r="AZ27" s="80">
        <v>0</v>
      </c>
      <c r="BA27" s="80"/>
      <c r="BB27" s="93"/>
      <c r="BC27" s="80">
        <f t="shared" si="19"/>
        <v>200</v>
      </c>
      <c r="BD27" s="80">
        <f t="shared" si="20"/>
        <v>925.6</v>
      </c>
      <c r="BE27" s="80">
        <v>15000</v>
      </c>
      <c r="BF27" s="80">
        <v>200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15300</v>
      </c>
      <c r="BL27" s="94">
        <f t="shared" si="22"/>
        <v>21517.7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77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77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77" t="s">
        <v>1</v>
      </c>
      <c r="AK28" s="96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115" t="s">
        <v>115</v>
      </c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77">
        <v>10</v>
      </c>
      <c r="B29" s="107" t="s">
        <v>72</v>
      </c>
      <c r="C29" s="97" t="s">
        <v>73</v>
      </c>
      <c r="D29" s="98">
        <v>51357</v>
      </c>
      <c r="E29" s="98">
        <v>2516</v>
      </c>
      <c r="F29" s="98">
        <f t="shared" si="0"/>
        <v>53873</v>
      </c>
      <c r="G29" s="98">
        <v>2517</v>
      </c>
      <c r="H29" s="98"/>
      <c r="I29" s="80"/>
      <c r="J29" s="80">
        <f t="shared" si="1"/>
        <v>56390</v>
      </c>
      <c r="K29" s="82">
        <f t="shared" si="2"/>
        <v>56390</v>
      </c>
      <c r="L29" s="99">
        <f>ROUND(K29/6/31/60*(O29+N29*60+M29*6*60),2)</f>
        <v>0</v>
      </c>
      <c r="P29" s="82">
        <f t="shared" si="3"/>
        <v>56390</v>
      </c>
      <c r="Q29" s="80">
        <v>5529.03</v>
      </c>
      <c r="R29" s="80">
        <f t="shared" si="4"/>
        <v>5075.0999999999995</v>
      </c>
      <c r="S29" s="80">
        <f t="shared" si="5"/>
        <v>200</v>
      </c>
      <c r="T29" s="80">
        <f t="shared" si="6"/>
        <v>1409.75</v>
      </c>
      <c r="U29" s="80">
        <f t="shared" si="7"/>
        <v>600</v>
      </c>
      <c r="V29" s="82">
        <f t="shared" si="8"/>
        <v>12813.88</v>
      </c>
      <c r="W29" s="100">
        <f t="shared" si="9"/>
        <v>21788</v>
      </c>
      <c r="X29" s="83">
        <f t="shared" si="10"/>
        <v>21788.120000000003</v>
      </c>
      <c r="Y29" s="84"/>
      <c r="Z29" s="84"/>
      <c r="AA29" s="84">
        <f t="shared" si="11"/>
        <v>43576.12</v>
      </c>
      <c r="AB29" s="77">
        <v>10</v>
      </c>
      <c r="AC29" s="86">
        <f t="shared" si="12"/>
        <v>6766.8</v>
      </c>
      <c r="AD29" s="80">
        <v>0</v>
      </c>
      <c r="AE29" s="93">
        <v>100</v>
      </c>
      <c r="AF29" s="88">
        <f t="shared" si="13"/>
        <v>1409.75</v>
      </c>
      <c r="AG29" s="102">
        <v>200</v>
      </c>
      <c r="AH29" s="103">
        <f t="shared" si="14"/>
        <v>43576.12</v>
      </c>
      <c r="AI29" s="104">
        <f t="shared" si="15"/>
        <v>21788.06</v>
      </c>
      <c r="AJ29" s="77">
        <v>10</v>
      </c>
      <c r="AK29" s="107" t="s">
        <v>72</v>
      </c>
      <c r="AL29" s="97" t="s">
        <v>73</v>
      </c>
      <c r="AM29" s="80">
        <f t="shared" si="16"/>
        <v>5529.03</v>
      </c>
      <c r="AN29" s="80">
        <f t="shared" si="17"/>
        <v>5075.0999999999995</v>
      </c>
      <c r="AO29" s="80">
        <v>0</v>
      </c>
      <c r="AP29" s="80"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 t="shared" si="18"/>
        <v>5075.0999999999995</v>
      </c>
      <c r="AY29" s="93">
        <v>200</v>
      </c>
      <c r="AZ29" s="80">
        <v>0</v>
      </c>
      <c r="BA29" s="80"/>
      <c r="BB29" s="93"/>
      <c r="BC29" s="80">
        <f t="shared" si="19"/>
        <v>200</v>
      </c>
      <c r="BD29" s="80">
        <f t="shared" si="20"/>
        <v>1409.75</v>
      </c>
      <c r="BE29" s="80">
        <v>0</v>
      </c>
      <c r="BF29" s="80">
        <v>500</v>
      </c>
      <c r="BG29" s="80">
        <v>100</v>
      </c>
      <c r="BH29" s="80">
        <v>0</v>
      </c>
      <c r="BI29" s="80">
        <v>0</v>
      </c>
      <c r="BJ29" s="80">
        <v>0</v>
      </c>
      <c r="BK29" s="80">
        <f t="shared" si="21"/>
        <v>600</v>
      </c>
      <c r="BL29" s="94">
        <f t="shared" si="22"/>
        <v>12813.88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77" t="s">
        <v>1</v>
      </c>
      <c r="B30" s="107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105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77" t="s">
        <v>1</v>
      </c>
      <c r="AC30" s="86">
        <f t="shared" si="12"/>
        <v>0</v>
      </c>
      <c r="AD30" s="80"/>
      <c r="AE30" s="87" t="s">
        <v>1</v>
      </c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77" t="s">
        <v>1</v>
      </c>
      <c r="AK30" s="107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80"/>
      <c r="BB30" s="93"/>
      <c r="BC30" s="80">
        <f t="shared" si="19"/>
        <v>0</v>
      </c>
      <c r="BD30" s="80">
        <f t="shared" si="20"/>
        <v>0</v>
      </c>
      <c r="BE30" s="80"/>
      <c r="BF30" s="80"/>
      <c r="BG30" s="80"/>
      <c r="BH30" s="80"/>
      <c r="BI30" s="80"/>
      <c r="BJ30" s="80"/>
      <c r="BK30" s="80">
        <f t="shared" si="21"/>
        <v>0</v>
      </c>
      <c r="BL30" s="94">
        <f t="shared" si="22"/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2.5" customHeight="1" x14ac:dyDescent="0.35">
      <c r="A31" s="77">
        <v>11</v>
      </c>
      <c r="B31" s="96" t="s">
        <v>74</v>
      </c>
      <c r="C31" s="78" t="s">
        <v>71</v>
      </c>
      <c r="D31" s="98">
        <v>33843</v>
      </c>
      <c r="E31" s="98">
        <v>1591</v>
      </c>
      <c r="F31" s="98">
        <f t="shared" si="0"/>
        <v>35434</v>
      </c>
      <c r="G31" s="98">
        <v>1590</v>
      </c>
      <c r="H31" s="98"/>
      <c r="I31" s="80"/>
      <c r="J31" s="80">
        <f t="shared" si="1"/>
        <v>37024</v>
      </c>
      <c r="K31" s="82">
        <f t="shared" si="2"/>
        <v>37024</v>
      </c>
      <c r="L31" s="99">
        <f>ROUND(K31/6/31/60*(O31+N31*60+M31*6*60),2)</f>
        <v>0</v>
      </c>
      <c r="P31" s="82">
        <f t="shared" si="3"/>
        <v>37024</v>
      </c>
      <c r="Q31" s="80">
        <v>1759.94</v>
      </c>
      <c r="R31" s="80">
        <f t="shared" si="4"/>
        <v>9498.09</v>
      </c>
      <c r="S31" s="80">
        <f t="shared" si="5"/>
        <v>500</v>
      </c>
      <c r="T31" s="80">
        <f t="shared" si="6"/>
        <v>925.6</v>
      </c>
      <c r="U31" s="80">
        <f t="shared" si="7"/>
        <v>15184</v>
      </c>
      <c r="V31" s="82">
        <f t="shared" si="8"/>
        <v>27867.63</v>
      </c>
      <c r="W31" s="100">
        <f t="shared" si="9"/>
        <v>4578</v>
      </c>
      <c r="X31" s="83">
        <f t="shared" si="10"/>
        <v>4578.369999999999</v>
      </c>
      <c r="Y31" s="84"/>
      <c r="Z31" s="84"/>
      <c r="AA31" s="84">
        <f t="shared" si="11"/>
        <v>9156.3700000000008</v>
      </c>
      <c r="AB31" s="77">
        <v>11</v>
      </c>
      <c r="AC31" s="86">
        <f t="shared" si="12"/>
        <v>4442.88</v>
      </c>
      <c r="AD31" s="80">
        <v>0</v>
      </c>
      <c r="AE31" s="93">
        <v>100</v>
      </c>
      <c r="AF31" s="88">
        <f t="shared" si="13"/>
        <v>925.6</v>
      </c>
      <c r="AG31" s="102">
        <v>200</v>
      </c>
      <c r="AH31" s="103">
        <f t="shared" si="14"/>
        <v>9156.369999999999</v>
      </c>
      <c r="AI31" s="104">
        <f t="shared" si="15"/>
        <v>4578.1849999999995</v>
      </c>
      <c r="AJ31" s="77">
        <v>11</v>
      </c>
      <c r="AK31" s="96" t="s">
        <v>74</v>
      </c>
      <c r="AL31" s="78" t="s">
        <v>71</v>
      </c>
      <c r="AM31" s="80">
        <f t="shared" si="16"/>
        <v>1759.94</v>
      </c>
      <c r="AN31" s="80">
        <f t="shared" si="17"/>
        <v>3332.16</v>
      </c>
      <c r="AO31" s="80">
        <v>0</v>
      </c>
      <c r="AP31" s="80">
        <v>0</v>
      </c>
      <c r="AQ31" s="80">
        <v>0</v>
      </c>
      <c r="AR31" s="80">
        <v>0</v>
      </c>
      <c r="AS31" s="80">
        <v>6165.93</v>
      </c>
      <c r="AT31" s="80">
        <v>0</v>
      </c>
      <c r="AU31" s="80">
        <v>0</v>
      </c>
      <c r="AV31" s="80"/>
      <c r="AW31" s="80">
        <v>0</v>
      </c>
      <c r="AX31" s="80">
        <f t="shared" si="18"/>
        <v>9498.09</v>
      </c>
      <c r="AY31" s="93">
        <v>500</v>
      </c>
      <c r="AZ31" s="80">
        <v>0</v>
      </c>
      <c r="BA31" s="80"/>
      <c r="BB31" s="93"/>
      <c r="BC31" s="80">
        <f t="shared" si="19"/>
        <v>500</v>
      </c>
      <c r="BD31" s="80">
        <f t="shared" si="20"/>
        <v>925.6</v>
      </c>
      <c r="BE31" s="80">
        <v>0</v>
      </c>
      <c r="BF31" s="80">
        <v>15084</v>
      </c>
      <c r="BG31" s="80">
        <v>100</v>
      </c>
      <c r="BH31" s="80">
        <v>0</v>
      </c>
      <c r="BI31" s="80">
        <v>0</v>
      </c>
      <c r="BJ31" s="80">
        <v>0</v>
      </c>
      <c r="BK31" s="80">
        <f t="shared" si="21"/>
        <v>15184</v>
      </c>
      <c r="BL31" s="94">
        <f t="shared" si="22"/>
        <v>27867.63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77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05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77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77" t="s">
        <v>1</v>
      </c>
      <c r="AK32" s="96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 t="s">
        <v>1</v>
      </c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77">
        <v>12</v>
      </c>
      <c r="B33" s="107" t="s">
        <v>75</v>
      </c>
      <c r="C33" s="78" t="s">
        <v>71</v>
      </c>
      <c r="D33" s="98">
        <v>29449</v>
      </c>
      <c r="E33" s="98">
        <v>1540</v>
      </c>
      <c r="F33" s="98">
        <v>35434</v>
      </c>
      <c r="G33" s="98">
        <v>1590</v>
      </c>
      <c r="H33" s="98"/>
      <c r="I33" s="80"/>
      <c r="J33" s="80">
        <f t="shared" si="1"/>
        <v>37024</v>
      </c>
      <c r="K33" s="82">
        <f t="shared" si="2"/>
        <v>37024</v>
      </c>
      <c r="L33" s="99">
        <f>ROUND(K33/6/31/60*(O33+N33*60+M33*6*60),2)</f>
        <v>0</v>
      </c>
      <c r="P33" s="82">
        <f t="shared" si="3"/>
        <v>37024</v>
      </c>
      <c r="Q33" s="80">
        <v>1759.94</v>
      </c>
      <c r="R33" s="80">
        <f t="shared" si="4"/>
        <v>3332.16</v>
      </c>
      <c r="S33" s="80">
        <f t="shared" si="5"/>
        <v>200</v>
      </c>
      <c r="T33" s="80">
        <f t="shared" si="6"/>
        <v>925.6</v>
      </c>
      <c r="U33" s="80">
        <f t="shared" si="7"/>
        <v>9596.75</v>
      </c>
      <c r="V33" s="82">
        <f t="shared" si="8"/>
        <v>15814.45</v>
      </c>
      <c r="W33" s="100">
        <f t="shared" si="9"/>
        <v>10605</v>
      </c>
      <c r="X33" s="83">
        <f t="shared" si="10"/>
        <v>10604.55</v>
      </c>
      <c r="Y33" s="84"/>
      <c r="Z33" s="84"/>
      <c r="AA33" s="84">
        <f t="shared" si="11"/>
        <v>21209.55</v>
      </c>
      <c r="AB33" s="77">
        <v>12</v>
      </c>
      <c r="AC33" s="86">
        <f t="shared" si="12"/>
        <v>4442.88</v>
      </c>
      <c r="AD33" s="80">
        <v>0</v>
      </c>
      <c r="AE33" s="93">
        <v>100</v>
      </c>
      <c r="AF33" s="88">
        <f t="shared" si="13"/>
        <v>925.6</v>
      </c>
      <c r="AG33" s="102">
        <v>200</v>
      </c>
      <c r="AH33" s="103">
        <f t="shared" si="14"/>
        <v>21209.55</v>
      </c>
      <c r="AI33" s="104">
        <f t="shared" si="15"/>
        <v>10604.775</v>
      </c>
      <c r="AJ33" s="77">
        <v>12</v>
      </c>
      <c r="AK33" s="107" t="s">
        <v>75</v>
      </c>
      <c r="AL33" s="108" t="s">
        <v>62</v>
      </c>
      <c r="AM33" s="80">
        <f t="shared" si="16"/>
        <v>1759.94</v>
      </c>
      <c r="AN33" s="80">
        <f t="shared" si="17"/>
        <v>3332.16</v>
      </c>
      <c r="AO33" s="80">
        <v>0</v>
      </c>
      <c r="AP33" s="80">
        <f>-AQ36</f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3332.16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925.6</v>
      </c>
      <c r="BE33" s="80">
        <v>0</v>
      </c>
      <c r="BF33" s="80">
        <v>500</v>
      </c>
      <c r="BG33" s="80">
        <v>100</v>
      </c>
      <c r="BH33" s="80">
        <v>8996.75</v>
      </c>
      <c r="BI33" s="80">
        <v>0</v>
      </c>
      <c r="BJ33" s="80">
        <v>0</v>
      </c>
      <c r="BK33" s="80">
        <f t="shared" si="21"/>
        <v>9596.75</v>
      </c>
      <c r="BL33" s="94">
        <f t="shared" si="22"/>
        <v>15814.45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77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99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77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77" t="s">
        <v>1</v>
      </c>
      <c r="AK34" s="96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77">
        <v>13</v>
      </c>
      <c r="B35" s="107" t="s">
        <v>76</v>
      </c>
      <c r="C35" s="78" t="s">
        <v>66</v>
      </c>
      <c r="D35" s="98">
        <v>29449</v>
      </c>
      <c r="E35" s="98">
        <v>1540</v>
      </c>
      <c r="F35" s="98">
        <v>38413</v>
      </c>
      <c r="G35" s="98">
        <v>1795</v>
      </c>
      <c r="H35" s="98"/>
      <c r="I35" s="80"/>
      <c r="J35" s="80">
        <f t="shared" si="1"/>
        <v>40208</v>
      </c>
      <c r="K35" s="82">
        <f t="shared" si="2"/>
        <v>40208</v>
      </c>
      <c r="L35" s="99">
        <f>ROUND(K35/6/31/60*(O35+N35*60+M35*6*60),2)</f>
        <v>0</v>
      </c>
      <c r="P35" s="82">
        <f t="shared" si="3"/>
        <v>40208</v>
      </c>
      <c r="Q35" s="80">
        <v>2285.15</v>
      </c>
      <c r="R35" s="80">
        <f t="shared" si="4"/>
        <v>10799.99</v>
      </c>
      <c r="S35" s="80">
        <f t="shared" si="5"/>
        <v>3440.19</v>
      </c>
      <c r="T35" s="80">
        <f t="shared" si="6"/>
        <v>1005.2</v>
      </c>
      <c r="U35" s="80">
        <f t="shared" si="7"/>
        <v>6513.51</v>
      </c>
      <c r="V35" s="82">
        <f t="shared" si="8"/>
        <v>24044.04</v>
      </c>
      <c r="W35" s="100">
        <f t="shared" si="9"/>
        <v>8082</v>
      </c>
      <c r="X35" s="83">
        <f t="shared" si="10"/>
        <v>8081.9599999999991</v>
      </c>
      <c r="Y35" s="84"/>
      <c r="Z35" s="84"/>
      <c r="AA35" s="84">
        <f t="shared" si="11"/>
        <v>16163.96</v>
      </c>
      <c r="AB35" s="77">
        <v>13</v>
      </c>
      <c r="AC35" s="86">
        <f t="shared" si="12"/>
        <v>4824.96</v>
      </c>
      <c r="AD35" s="80">
        <v>0</v>
      </c>
      <c r="AE35" s="93">
        <v>100</v>
      </c>
      <c r="AF35" s="88">
        <f t="shared" si="13"/>
        <v>1005.2</v>
      </c>
      <c r="AG35" s="102">
        <v>200</v>
      </c>
      <c r="AH35" s="103">
        <f t="shared" si="14"/>
        <v>16163.96</v>
      </c>
      <c r="AI35" s="104">
        <f t="shared" si="15"/>
        <v>8081.98</v>
      </c>
      <c r="AJ35" s="77">
        <v>13</v>
      </c>
      <c r="AK35" s="107" t="s">
        <v>76</v>
      </c>
      <c r="AL35" s="108" t="s">
        <v>62</v>
      </c>
      <c r="AM35" s="80">
        <f t="shared" si="16"/>
        <v>2285.15</v>
      </c>
      <c r="AN35" s="80">
        <f t="shared" si="17"/>
        <v>3618.72</v>
      </c>
      <c r="AO35" s="80">
        <v>0</v>
      </c>
      <c r="AP35" s="80">
        <v>0</v>
      </c>
      <c r="AQ35" s="80">
        <v>0</v>
      </c>
      <c r="AR35" s="80">
        <v>0</v>
      </c>
      <c r="AS35" s="80">
        <v>7181.27</v>
      </c>
      <c r="AT35" s="80">
        <v>0</v>
      </c>
      <c r="AU35" s="80">
        <v>0</v>
      </c>
      <c r="AV35" s="80"/>
      <c r="AW35" s="80">
        <v>0</v>
      </c>
      <c r="AX35" s="80">
        <f t="shared" si="18"/>
        <v>10799.99</v>
      </c>
      <c r="AY35" s="93">
        <v>200</v>
      </c>
      <c r="AZ35" s="80">
        <v>3240.19</v>
      </c>
      <c r="BA35" s="80"/>
      <c r="BB35" s="93"/>
      <c r="BC35" s="80">
        <f t="shared" si="19"/>
        <v>3440.19</v>
      </c>
      <c r="BD35" s="80">
        <f t="shared" si="20"/>
        <v>1005.2</v>
      </c>
      <c r="BE35" s="80">
        <v>0</v>
      </c>
      <c r="BF35" s="80">
        <v>100</v>
      </c>
      <c r="BG35" s="80">
        <v>100</v>
      </c>
      <c r="BH35" s="80">
        <v>6313.51</v>
      </c>
      <c r="BI35" s="80">
        <v>0</v>
      </c>
      <c r="BJ35" s="80">
        <v>0</v>
      </c>
      <c r="BK35" s="80">
        <f t="shared" si="21"/>
        <v>6513.51</v>
      </c>
      <c r="BL35" s="94">
        <f t="shared" si="22"/>
        <v>24044.04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77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99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77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77" t="s">
        <v>1</v>
      </c>
      <c r="AK36" s="96"/>
      <c r="AL36" s="78"/>
      <c r="AM36" s="80">
        <f t="shared" si="16"/>
        <v>0</v>
      </c>
      <c r="AN36" s="80">
        <f t="shared" si="17"/>
        <v>0</v>
      </c>
      <c r="AO36" s="80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80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77">
        <v>14</v>
      </c>
      <c r="B37" s="107" t="s">
        <v>77</v>
      </c>
      <c r="C37" s="108" t="s">
        <v>62</v>
      </c>
      <c r="D37" s="98">
        <v>29449</v>
      </c>
      <c r="E37" s="98">
        <v>1540</v>
      </c>
      <c r="F37" s="98">
        <f t="shared" si="0"/>
        <v>30989</v>
      </c>
      <c r="G37" s="98">
        <v>1540</v>
      </c>
      <c r="H37" s="98"/>
      <c r="I37" s="80"/>
      <c r="J37" s="80">
        <f t="shared" si="1"/>
        <v>32529</v>
      </c>
      <c r="K37" s="82">
        <f t="shared" si="2"/>
        <v>32529</v>
      </c>
      <c r="L37" s="99">
        <f>ROUND(K37/6/31/60*(O37+N37*60+M37*6*60),2)</f>
        <v>0</v>
      </c>
      <c r="P37" s="82">
        <f t="shared" si="3"/>
        <v>32529</v>
      </c>
      <c r="Q37" s="80">
        <v>1163.23</v>
      </c>
      <c r="R37" s="80">
        <f t="shared" si="4"/>
        <v>2927.6099999999997</v>
      </c>
      <c r="S37" s="80">
        <f t="shared" si="5"/>
        <v>200</v>
      </c>
      <c r="T37" s="80">
        <f t="shared" si="6"/>
        <v>813.22</v>
      </c>
      <c r="U37" s="80">
        <f t="shared" si="7"/>
        <v>100</v>
      </c>
      <c r="V37" s="82">
        <f t="shared" si="8"/>
        <v>5204.0600000000004</v>
      </c>
      <c r="W37" s="100">
        <f t="shared" si="9"/>
        <v>13662</v>
      </c>
      <c r="X37" s="83">
        <f t="shared" si="10"/>
        <v>13662.939999999999</v>
      </c>
      <c r="Y37" s="84"/>
      <c r="Z37" s="84"/>
      <c r="AA37" s="84">
        <f t="shared" si="11"/>
        <v>27324.94</v>
      </c>
      <c r="AB37" s="77">
        <v>14</v>
      </c>
      <c r="AC37" s="86">
        <f t="shared" si="12"/>
        <v>3903.48</v>
      </c>
      <c r="AD37" s="80">
        <v>0</v>
      </c>
      <c r="AE37" s="93">
        <v>100</v>
      </c>
      <c r="AF37" s="88">
        <f t="shared" si="13"/>
        <v>813.23</v>
      </c>
      <c r="AG37" s="102">
        <v>200</v>
      </c>
      <c r="AH37" s="103">
        <f t="shared" si="14"/>
        <v>27324.94</v>
      </c>
      <c r="AI37" s="104">
        <f t="shared" si="15"/>
        <v>13662.47</v>
      </c>
      <c r="AJ37" s="77">
        <v>14</v>
      </c>
      <c r="AK37" s="107" t="s">
        <v>77</v>
      </c>
      <c r="AL37" s="108" t="s">
        <v>62</v>
      </c>
      <c r="AM37" s="80">
        <f t="shared" si="16"/>
        <v>1163.23</v>
      </c>
      <c r="AN37" s="80">
        <f t="shared" si="17"/>
        <v>2927.6099999999997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/>
      <c r="AW37" s="80">
        <v>0</v>
      </c>
      <c r="AX37" s="80">
        <f t="shared" si="18"/>
        <v>2927.6099999999997</v>
      </c>
      <c r="AY37" s="93">
        <v>200</v>
      </c>
      <c r="AZ37" s="80">
        <v>0</v>
      </c>
      <c r="BA37" s="80"/>
      <c r="BB37" s="93"/>
      <c r="BC37" s="80">
        <f t="shared" si="19"/>
        <v>200</v>
      </c>
      <c r="BD37" s="80">
        <f t="shared" si="20"/>
        <v>813.22</v>
      </c>
      <c r="BE37" s="80">
        <v>0</v>
      </c>
      <c r="BF37" s="80">
        <v>0</v>
      </c>
      <c r="BG37" s="80">
        <v>100</v>
      </c>
      <c r="BH37" s="80"/>
      <c r="BI37" s="80">
        <v>0</v>
      </c>
      <c r="BJ37" s="80">
        <v>0</v>
      </c>
      <c r="BK37" s="80">
        <f t="shared" si="21"/>
        <v>100</v>
      </c>
      <c r="BL37" s="94">
        <f t="shared" si="22"/>
        <v>5204.0600000000004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77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99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77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77" t="s">
        <v>1</v>
      </c>
      <c r="AK38" s="96"/>
      <c r="AL38" s="78"/>
      <c r="AM38" s="80">
        <f t="shared" si="16"/>
        <v>0</v>
      </c>
      <c r="AN38" s="80">
        <f t="shared" si="17"/>
        <v>0</v>
      </c>
      <c r="AO38" s="80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80"/>
      <c r="BA38" s="80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77">
        <v>15</v>
      </c>
      <c r="B39" s="96" t="s">
        <v>78</v>
      </c>
      <c r="C39" s="78" t="s">
        <v>64</v>
      </c>
      <c r="D39" s="98">
        <v>81207</v>
      </c>
      <c r="E39" s="98">
        <v>3711</v>
      </c>
      <c r="F39" s="98">
        <f t="shared" si="0"/>
        <v>84918</v>
      </c>
      <c r="G39" s="98">
        <v>3656</v>
      </c>
      <c r="H39" s="98"/>
      <c r="I39" s="80"/>
      <c r="J39" s="80">
        <f t="shared" si="1"/>
        <v>88574</v>
      </c>
      <c r="K39" s="82">
        <f t="shared" si="2"/>
        <v>88574</v>
      </c>
      <c r="L39" s="99">
        <f>ROUND(K39/6/31/60*(O39+N39*60+M39*6*60),2)</f>
        <v>0</v>
      </c>
      <c r="P39" s="82">
        <f t="shared" si="3"/>
        <v>88574</v>
      </c>
      <c r="Q39" s="80">
        <v>13237.58</v>
      </c>
      <c r="R39" s="80">
        <f t="shared" si="4"/>
        <v>7971.66</v>
      </c>
      <c r="S39" s="80">
        <f t="shared" si="5"/>
        <v>200</v>
      </c>
      <c r="T39" s="80">
        <f t="shared" si="6"/>
        <v>2214.35</v>
      </c>
      <c r="U39" s="80">
        <f t="shared" si="7"/>
        <v>1100</v>
      </c>
      <c r="V39" s="82">
        <f t="shared" si="8"/>
        <v>24723.589999999997</v>
      </c>
      <c r="W39" s="100">
        <f t="shared" si="9"/>
        <v>31925</v>
      </c>
      <c r="X39" s="83">
        <f t="shared" si="10"/>
        <v>31925.410000000003</v>
      </c>
      <c r="Y39" s="84"/>
      <c r="Z39" s="84"/>
      <c r="AA39" s="84">
        <f t="shared" si="11"/>
        <v>63850.41</v>
      </c>
      <c r="AB39" s="77">
        <v>15</v>
      </c>
      <c r="AC39" s="86">
        <f t="shared" si="12"/>
        <v>10628.88</v>
      </c>
      <c r="AD39" s="80">
        <v>0</v>
      </c>
      <c r="AE39" s="93">
        <v>100</v>
      </c>
      <c r="AF39" s="88">
        <f t="shared" si="13"/>
        <v>2214.35</v>
      </c>
      <c r="AG39" s="102">
        <v>200</v>
      </c>
      <c r="AH39" s="103">
        <f t="shared" si="14"/>
        <v>63850.41</v>
      </c>
      <c r="AI39" s="104">
        <f t="shared" si="15"/>
        <v>31925.205000000002</v>
      </c>
      <c r="AJ39" s="77">
        <v>15</v>
      </c>
      <c r="AK39" s="96" t="s">
        <v>78</v>
      </c>
      <c r="AL39" s="78" t="s">
        <v>64</v>
      </c>
      <c r="AM39" s="80">
        <f t="shared" si="16"/>
        <v>13237.58</v>
      </c>
      <c r="AN39" s="80">
        <f t="shared" si="17"/>
        <v>7971.66</v>
      </c>
      <c r="AO39" s="80">
        <v>0</v>
      </c>
      <c r="AP39" s="80">
        <v>0</v>
      </c>
      <c r="AQ39" s="80">
        <v>0</v>
      </c>
      <c r="AR39" s="80">
        <v>0</v>
      </c>
      <c r="AS39" s="80">
        <v>0</v>
      </c>
      <c r="AT39" s="80">
        <v>0</v>
      </c>
      <c r="AU39" s="80">
        <v>0</v>
      </c>
      <c r="AV39" s="80"/>
      <c r="AW39" s="80">
        <v>0</v>
      </c>
      <c r="AX39" s="80">
        <f t="shared" si="18"/>
        <v>7971.66</v>
      </c>
      <c r="AY39" s="93">
        <v>200</v>
      </c>
      <c r="AZ39" s="80">
        <v>0</v>
      </c>
      <c r="BA39" s="80"/>
      <c r="BB39" s="93"/>
      <c r="BC39" s="80">
        <f t="shared" si="19"/>
        <v>200</v>
      </c>
      <c r="BD39" s="80">
        <f t="shared" si="20"/>
        <v>2214.35</v>
      </c>
      <c r="BE39" s="80">
        <v>0</v>
      </c>
      <c r="BF39" s="80">
        <v>1000</v>
      </c>
      <c r="BG39" s="80">
        <v>100</v>
      </c>
      <c r="BH39" s="80">
        <v>0</v>
      </c>
      <c r="BI39" s="80">
        <v>0</v>
      </c>
      <c r="BJ39" s="80">
        <v>0</v>
      </c>
      <c r="BK39" s="80">
        <f t="shared" si="21"/>
        <v>1100</v>
      </c>
      <c r="BL39" s="94">
        <f t="shared" si="22"/>
        <v>24723.589999999997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77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77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103">
        <f t="shared" si="14"/>
        <v>0</v>
      </c>
      <c r="AI40" s="104">
        <f t="shared" si="15"/>
        <v>0</v>
      </c>
      <c r="AJ40" s="77" t="s">
        <v>1</v>
      </c>
      <c r="AK40" s="96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80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79" customFormat="1" ht="23.1" customHeight="1" x14ac:dyDescent="0.35">
      <c r="A41" s="77">
        <v>16</v>
      </c>
      <c r="B41" s="96" t="s">
        <v>79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99">
        <f>ROUND(K41/6/31/60*(O41+N41*60+M41*6*60),2)</f>
        <v>0</v>
      </c>
      <c r="P41" s="82">
        <f t="shared" si="3"/>
        <v>51304</v>
      </c>
      <c r="Q41" s="80">
        <v>4459.28</v>
      </c>
      <c r="R41" s="80">
        <f t="shared" si="4"/>
        <v>25889.179999999997</v>
      </c>
      <c r="S41" s="80">
        <f t="shared" si="5"/>
        <v>2685.7</v>
      </c>
      <c r="T41" s="80">
        <f t="shared" si="6"/>
        <v>1282.5999999999999</v>
      </c>
      <c r="U41" s="80">
        <f t="shared" si="7"/>
        <v>11987.24</v>
      </c>
      <c r="V41" s="82">
        <f t="shared" si="8"/>
        <v>46303.999999999993</v>
      </c>
      <c r="W41" s="100">
        <f t="shared" si="9"/>
        <v>2500</v>
      </c>
      <c r="X41" s="83">
        <f t="shared" si="10"/>
        <v>2500.0000000000073</v>
      </c>
      <c r="Y41" s="84"/>
      <c r="Z41" s="84"/>
      <c r="AA41" s="84">
        <f t="shared" si="11"/>
        <v>5000</v>
      </c>
      <c r="AB41" s="77">
        <v>16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103">
        <f t="shared" si="14"/>
        <v>5000.0000000000073</v>
      </c>
      <c r="AI41" s="104">
        <f t="shared" si="15"/>
        <v>2500.0000000000036</v>
      </c>
      <c r="AJ41" s="77">
        <v>16</v>
      </c>
      <c r="AK41" s="96" t="s">
        <v>79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0</v>
      </c>
      <c r="AQ41" s="80">
        <v>0</v>
      </c>
      <c r="AR41" s="80">
        <v>9634.44</v>
      </c>
      <c r="AS41" s="80">
        <v>7992.93</v>
      </c>
      <c r="AT41" s="80">
        <v>0</v>
      </c>
      <c r="AU41" s="80">
        <v>0</v>
      </c>
      <c r="AV41" s="80">
        <v>2333.33</v>
      </c>
      <c r="AW41" s="80">
        <v>1311.12</v>
      </c>
      <c r="AX41" s="80">
        <f t="shared" si="18"/>
        <v>25889.179999999997</v>
      </c>
      <c r="AY41" s="93">
        <v>200</v>
      </c>
      <c r="AZ41" s="80">
        <v>2485.6999999999998</v>
      </c>
      <c r="BA41" s="80"/>
      <c r="BB41" s="93"/>
      <c r="BC41" s="80">
        <f t="shared" si="19"/>
        <v>2685.7</v>
      </c>
      <c r="BD41" s="80">
        <f t="shared" si="20"/>
        <v>1282.5999999999999</v>
      </c>
      <c r="BE41" s="80">
        <v>0</v>
      </c>
      <c r="BF41" s="80">
        <v>3364</v>
      </c>
      <c r="BG41" s="80">
        <v>100</v>
      </c>
      <c r="BH41" s="80">
        <v>8523.24</v>
      </c>
      <c r="BI41" s="80"/>
      <c r="BJ41" s="80">
        <v>0</v>
      </c>
      <c r="BK41" s="80">
        <f t="shared" si="21"/>
        <v>11987.24</v>
      </c>
      <c r="BL41" s="94">
        <f t="shared" si="22"/>
        <v>46303.999999999993</v>
      </c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  <c r="JB41" s="95"/>
    </row>
    <row r="42" spans="1:262" s="79" customFormat="1" ht="23.1" customHeight="1" x14ac:dyDescent="0.35">
      <c r="A42" s="77" t="s">
        <v>1</v>
      </c>
      <c r="B42" s="96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77" t="s">
        <v>1</v>
      </c>
      <c r="AC42" s="86">
        <f t="shared" si="12"/>
        <v>0</v>
      </c>
      <c r="AD42" s="80"/>
      <c r="AE42" s="87"/>
      <c r="AF42" s="88">
        <f t="shared" si="13"/>
        <v>0</v>
      </c>
      <c r="AG42" s="89"/>
      <c r="AH42" s="103">
        <f t="shared" si="14"/>
        <v>0</v>
      </c>
      <c r="AI42" s="104">
        <f t="shared" si="15"/>
        <v>0</v>
      </c>
      <c r="AJ42" s="77" t="s">
        <v>1</v>
      </c>
      <c r="AK42" s="96"/>
      <c r="AL42" s="78"/>
      <c r="AM42" s="80">
        <f t="shared" si="16"/>
        <v>0</v>
      </c>
      <c r="AN42" s="80">
        <f t="shared" si="17"/>
        <v>0</v>
      </c>
      <c r="AO42" s="88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116"/>
      <c r="BA42" s="116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77">
        <v>17</v>
      </c>
      <c r="B43" s="96" t="s">
        <v>119</v>
      </c>
      <c r="C43" s="78" t="s">
        <v>62</v>
      </c>
      <c r="D43" s="98">
        <v>29165</v>
      </c>
      <c r="E43" s="98">
        <v>1540</v>
      </c>
      <c r="F43" s="98">
        <f t="shared" si="0"/>
        <v>30705</v>
      </c>
      <c r="G43" s="98">
        <v>1540</v>
      </c>
      <c r="H43" s="98"/>
      <c r="I43" s="80"/>
      <c r="J43" s="80">
        <f t="shared" si="1"/>
        <v>32245</v>
      </c>
      <c r="K43" s="82">
        <f t="shared" si="2"/>
        <v>32245</v>
      </c>
      <c r="L43" s="105"/>
      <c r="P43" s="82">
        <f t="shared" si="3"/>
        <v>32245</v>
      </c>
      <c r="Q43" s="80">
        <v>1125.52</v>
      </c>
      <c r="R43" s="80">
        <f t="shared" si="4"/>
        <v>2902.0499999999997</v>
      </c>
      <c r="S43" s="80">
        <f t="shared" si="5"/>
        <v>200</v>
      </c>
      <c r="T43" s="80">
        <f t="shared" si="6"/>
        <v>806.12</v>
      </c>
      <c r="U43" s="80">
        <f t="shared" si="7"/>
        <v>250.55</v>
      </c>
      <c r="V43" s="82">
        <f t="shared" si="8"/>
        <v>5284.24</v>
      </c>
      <c r="W43" s="100">
        <f t="shared" si="9"/>
        <v>13480</v>
      </c>
      <c r="X43" s="83">
        <f t="shared" si="10"/>
        <v>13480.760000000002</v>
      </c>
      <c r="Y43" s="84"/>
      <c r="Z43" s="84"/>
      <c r="AA43" s="84">
        <f t="shared" si="11"/>
        <v>26960.76</v>
      </c>
      <c r="AB43" s="77">
        <v>17</v>
      </c>
      <c r="AC43" s="86">
        <f t="shared" si="12"/>
        <v>3869.3999999999996</v>
      </c>
      <c r="AD43" s="80"/>
      <c r="AE43" s="87">
        <v>100</v>
      </c>
      <c r="AF43" s="88">
        <f t="shared" si="13"/>
        <v>806.13</v>
      </c>
      <c r="AG43" s="89">
        <v>200</v>
      </c>
      <c r="AH43" s="103">
        <f t="shared" si="14"/>
        <v>26960.760000000002</v>
      </c>
      <c r="AI43" s="104">
        <f t="shared" si="15"/>
        <v>13480.380000000001</v>
      </c>
      <c r="AJ43" s="77">
        <v>17</v>
      </c>
      <c r="AK43" s="96" t="s">
        <v>119</v>
      </c>
      <c r="AL43" s="78" t="s">
        <v>62</v>
      </c>
      <c r="AM43" s="80">
        <f t="shared" si="16"/>
        <v>1125.52</v>
      </c>
      <c r="AN43" s="80">
        <f t="shared" si="17"/>
        <v>2902.0499999999997</v>
      </c>
      <c r="AO43" s="88"/>
      <c r="AP43" s="80"/>
      <c r="AQ43" s="80"/>
      <c r="AR43" s="80"/>
      <c r="AS43" s="80"/>
      <c r="AT43" s="106"/>
      <c r="AU43" s="80"/>
      <c r="AV43" s="80"/>
      <c r="AW43" s="80"/>
      <c r="AX43" s="80">
        <f t="shared" si="18"/>
        <v>2902.0499999999997</v>
      </c>
      <c r="AY43" s="93">
        <v>200</v>
      </c>
      <c r="AZ43" s="116"/>
      <c r="BA43" s="116"/>
      <c r="BB43" s="93"/>
      <c r="BC43" s="80">
        <f t="shared" si="19"/>
        <v>200</v>
      </c>
      <c r="BD43" s="80">
        <f t="shared" si="20"/>
        <v>806.12</v>
      </c>
      <c r="BE43" s="80"/>
      <c r="BF43" s="80"/>
      <c r="BG43" s="80">
        <v>250.55</v>
      </c>
      <c r="BH43" s="80"/>
      <c r="BI43" s="80"/>
      <c r="BJ43" s="80"/>
      <c r="BK43" s="80">
        <f t="shared" si="21"/>
        <v>250.55</v>
      </c>
      <c r="BL43" s="94">
        <f t="shared" si="22"/>
        <v>5284.24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77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77" t="s">
        <v>1</v>
      </c>
      <c r="AC44" s="86">
        <f t="shared" si="12"/>
        <v>0</v>
      </c>
      <c r="AD44" s="80"/>
      <c r="AE44" s="87"/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77" t="s">
        <v>1</v>
      </c>
      <c r="AK44" s="96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116"/>
      <c r="BA44" s="116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77">
        <v>18</v>
      </c>
      <c r="B45" s="96" t="s">
        <v>80</v>
      </c>
      <c r="C45" s="78" t="s">
        <v>81</v>
      </c>
      <c r="D45" s="98">
        <v>46725</v>
      </c>
      <c r="E45" s="98">
        <v>2290</v>
      </c>
      <c r="F45" s="98">
        <f t="shared" si="0"/>
        <v>49015</v>
      </c>
      <c r="G45" s="98">
        <v>2289</v>
      </c>
      <c r="H45" s="98"/>
      <c r="I45" s="80"/>
      <c r="J45" s="80">
        <f t="shared" si="1"/>
        <v>51304</v>
      </c>
      <c r="K45" s="82">
        <f t="shared" si="2"/>
        <v>51304</v>
      </c>
      <c r="L45" s="99">
        <f>ROUND(K45/6/31/60*(O45+N45*60+M45*6*60),2)</f>
        <v>0</v>
      </c>
      <c r="P45" s="82">
        <f t="shared" si="3"/>
        <v>51304</v>
      </c>
      <c r="Q45" s="80">
        <v>4459.28</v>
      </c>
      <c r="R45" s="80">
        <f t="shared" si="4"/>
        <v>14583.22</v>
      </c>
      <c r="S45" s="80">
        <f t="shared" si="5"/>
        <v>200</v>
      </c>
      <c r="T45" s="80">
        <f t="shared" si="6"/>
        <v>1282.5999999999999</v>
      </c>
      <c r="U45" s="80">
        <f t="shared" si="7"/>
        <v>100</v>
      </c>
      <c r="V45" s="82">
        <f t="shared" si="8"/>
        <v>20625.099999999999</v>
      </c>
      <c r="W45" s="100">
        <f t="shared" si="9"/>
        <v>15339</v>
      </c>
      <c r="X45" s="83">
        <f t="shared" si="10"/>
        <v>15339.900000000001</v>
      </c>
      <c r="Y45" s="84"/>
      <c r="Z45" s="84"/>
      <c r="AA45" s="84">
        <f t="shared" si="11"/>
        <v>30678.9</v>
      </c>
      <c r="AB45" s="77">
        <v>18</v>
      </c>
      <c r="AC45" s="86">
        <f t="shared" si="12"/>
        <v>6156.48</v>
      </c>
      <c r="AD45" s="80">
        <v>0</v>
      </c>
      <c r="AE45" s="93">
        <v>100</v>
      </c>
      <c r="AF45" s="88">
        <f t="shared" si="13"/>
        <v>1282.5999999999999</v>
      </c>
      <c r="AG45" s="102">
        <v>200</v>
      </c>
      <c r="AH45" s="103">
        <f t="shared" si="14"/>
        <v>30678.9</v>
      </c>
      <c r="AI45" s="104">
        <f t="shared" si="15"/>
        <v>15339.45</v>
      </c>
      <c r="AJ45" s="77">
        <v>18</v>
      </c>
      <c r="AK45" s="96" t="s">
        <v>80</v>
      </c>
      <c r="AL45" s="78" t="s">
        <v>81</v>
      </c>
      <c r="AM45" s="80">
        <f t="shared" si="16"/>
        <v>4459.28</v>
      </c>
      <c r="AN45" s="80">
        <f t="shared" si="17"/>
        <v>4617.3599999999997</v>
      </c>
      <c r="AO45" s="80">
        <v>0</v>
      </c>
      <c r="AP45" s="80">
        <v>500</v>
      </c>
      <c r="AQ45" s="80">
        <v>0</v>
      </c>
      <c r="AR45" s="80">
        <v>0</v>
      </c>
      <c r="AS45" s="80">
        <v>8810.2999999999993</v>
      </c>
      <c r="AT45" s="80">
        <v>0</v>
      </c>
      <c r="AU45" s="80">
        <v>0</v>
      </c>
      <c r="AV45" s="80"/>
      <c r="AW45" s="80">
        <v>655.56</v>
      </c>
      <c r="AX45" s="80">
        <f t="shared" si="18"/>
        <v>14583.22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1282.5999999999999</v>
      </c>
      <c r="BE45" s="80">
        <v>0</v>
      </c>
      <c r="BF45" s="80">
        <v>0</v>
      </c>
      <c r="BG45" s="80">
        <v>100</v>
      </c>
      <c r="BH45" s="80">
        <v>0</v>
      </c>
      <c r="BI45" s="80">
        <v>0</v>
      </c>
      <c r="BJ45" s="80">
        <v>0</v>
      </c>
      <c r="BK45" s="80">
        <f t="shared" si="21"/>
        <v>100</v>
      </c>
      <c r="BL45" s="94">
        <f t="shared" si="22"/>
        <v>20625.099999999999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77" t="s">
        <v>1</v>
      </c>
      <c r="B46" s="107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105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77" t="s">
        <v>1</v>
      </c>
      <c r="AC46" s="86">
        <f t="shared" si="12"/>
        <v>0</v>
      </c>
      <c r="AD46" s="87"/>
      <c r="AE46" s="88"/>
      <c r="AF46" s="88">
        <f t="shared" si="13"/>
        <v>0</v>
      </c>
      <c r="AG46" s="94"/>
      <c r="AH46" s="103">
        <f t="shared" si="14"/>
        <v>0</v>
      </c>
      <c r="AI46" s="104">
        <f t="shared" si="15"/>
        <v>0</v>
      </c>
      <c r="AJ46" s="77" t="s">
        <v>1</v>
      </c>
      <c r="AK46" s="107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121" customFormat="1" ht="23.1" customHeight="1" x14ac:dyDescent="0.35">
      <c r="A47" s="77">
        <v>19</v>
      </c>
      <c r="B47" s="114" t="s">
        <v>82</v>
      </c>
      <c r="C47" s="117" t="s">
        <v>62</v>
      </c>
      <c r="D47" s="118">
        <v>29449</v>
      </c>
      <c r="E47" s="118">
        <v>1540</v>
      </c>
      <c r="F47" s="98">
        <f t="shared" si="0"/>
        <v>30989</v>
      </c>
      <c r="G47" s="118">
        <v>1540</v>
      </c>
      <c r="H47" s="118"/>
      <c r="I47" s="119"/>
      <c r="J47" s="80">
        <f t="shared" si="1"/>
        <v>32529</v>
      </c>
      <c r="K47" s="82">
        <f t="shared" si="2"/>
        <v>32529</v>
      </c>
      <c r="L47" s="120">
        <f>ROUND(K47/6/31/60*(O47+N47*60+M47*6*60),2)</f>
        <v>233.18</v>
      </c>
      <c r="M47" s="121">
        <v>0</v>
      </c>
      <c r="N47" s="121">
        <v>1</v>
      </c>
      <c r="O47" s="121">
        <v>20</v>
      </c>
      <c r="P47" s="82">
        <f t="shared" si="3"/>
        <v>32295.82</v>
      </c>
      <c r="Q47" s="119">
        <v>1163.23</v>
      </c>
      <c r="R47" s="80">
        <f t="shared" si="4"/>
        <v>2927.6099999999997</v>
      </c>
      <c r="S47" s="80">
        <f t="shared" si="5"/>
        <v>200</v>
      </c>
      <c r="T47" s="80">
        <f t="shared" si="6"/>
        <v>813.22</v>
      </c>
      <c r="U47" s="80">
        <f t="shared" si="7"/>
        <v>100</v>
      </c>
      <c r="V47" s="82">
        <f t="shared" si="8"/>
        <v>5204.0600000000004</v>
      </c>
      <c r="W47" s="100">
        <f t="shared" si="9"/>
        <v>13546</v>
      </c>
      <c r="X47" s="83">
        <f t="shared" si="10"/>
        <v>13545.759999999998</v>
      </c>
      <c r="Y47" s="122"/>
      <c r="Z47" s="122"/>
      <c r="AA47" s="84">
        <f t="shared" si="11"/>
        <v>27091.759999999998</v>
      </c>
      <c r="AB47" s="77">
        <v>19</v>
      </c>
      <c r="AC47" s="86">
        <f t="shared" si="12"/>
        <v>3903.48</v>
      </c>
      <c r="AD47" s="119">
        <v>0</v>
      </c>
      <c r="AE47" s="123">
        <v>100</v>
      </c>
      <c r="AF47" s="88">
        <f t="shared" si="13"/>
        <v>813.23</v>
      </c>
      <c r="AG47" s="124">
        <v>200</v>
      </c>
      <c r="AH47" s="103">
        <f t="shared" si="14"/>
        <v>27091.759999999998</v>
      </c>
      <c r="AI47" s="104">
        <f t="shared" si="15"/>
        <v>13545.88</v>
      </c>
      <c r="AJ47" s="77">
        <v>19</v>
      </c>
      <c r="AK47" s="114" t="s">
        <v>82</v>
      </c>
      <c r="AL47" s="117" t="s">
        <v>62</v>
      </c>
      <c r="AM47" s="80">
        <f t="shared" si="16"/>
        <v>1163.23</v>
      </c>
      <c r="AN47" s="80">
        <f t="shared" si="17"/>
        <v>2927.6099999999997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/>
      <c r="AW47" s="119">
        <v>0</v>
      </c>
      <c r="AX47" s="80">
        <f t="shared" si="18"/>
        <v>2927.6099999999997</v>
      </c>
      <c r="AY47" s="123">
        <v>200</v>
      </c>
      <c r="AZ47" s="119">
        <v>0</v>
      </c>
      <c r="BA47" s="119"/>
      <c r="BB47" s="123"/>
      <c r="BC47" s="80">
        <f t="shared" si="19"/>
        <v>200</v>
      </c>
      <c r="BD47" s="80">
        <f t="shared" si="20"/>
        <v>813.22</v>
      </c>
      <c r="BE47" s="80">
        <v>0</v>
      </c>
      <c r="BF47" s="119">
        <v>0</v>
      </c>
      <c r="BG47" s="80">
        <v>100</v>
      </c>
      <c r="BH47" s="119">
        <v>0</v>
      </c>
      <c r="BI47" s="119">
        <v>0</v>
      </c>
      <c r="BJ47" s="119">
        <v>0</v>
      </c>
      <c r="BK47" s="80">
        <f t="shared" si="21"/>
        <v>100</v>
      </c>
      <c r="BL47" s="94">
        <f t="shared" si="22"/>
        <v>5204.0600000000004</v>
      </c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  <c r="IW47" s="125"/>
      <c r="IX47" s="125"/>
      <c r="IY47" s="125"/>
      <c r="IZ47" s="125"/>
      <c r="JA47" s="125"/>
      <c r="JB47" s="125"/>
    </row>
    <row r="48" spans="1:262" s="79" customFormat="1" ht="23.1" customHeight="1" x14ac:dyDescent="0.35">
      <c r="A48" s="77" t="s">
        <v>1</v>
      </c>
      <c r="B48" s="107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77" t="s">
        <v>1</v>
      </c>
      <c r="AC48" s="86">
        <f t="shared" si="12"/>
        <v>0</v>
      </c>
      <c r="AD48" s="87"/>
      <c r="AE48" s="88"/>
      <c r="AF48" s="88">
        <f t="shared" si="13"/>
        <v>0</v>
      </c>
      <c r="AG48" s="94"/>
      <c r="AH48" s="103">
        <f t="shared" si="14"/>
        <v>0</v>
      </c>
      <c r="AI48" s="104">
        <f t="shared" si="15"/>
        <v>0</v>
      </c>
      <c r="AJ48" s="77" t="s">
        <v>1</v>
      </c>
      <c r="AK48" s="107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77">
        <v>20</v>
      </c>
      <c r="B49" s="96" t="s">
        <v>83</v>
      </c>
      <c r="C49" s="78" t="s">
        <v>108</v>
      </c>
      <c r="D49" s="98">
        <v>63997</v>
      </c>
      <c r="E49" s="98">
        <v>3008</v>
      </c>
      <c r="F49" s="98">
        <f t="shared" si="0"/>
        <v>67005</v>
      </c>
      <c r="G49" s="98">
        <v>3008</v>
      </c>
      <c r="H49" s="98"/>
      <c r="I49" s="80"/>
      <c r="J49" s="80">
        <f t="shared" si="1"/>
        <v>70013</v>
      </c>
      <c r="K49" s="82">
        <f t="shared" si="2"/>
        <v>70013</v>
      </c>
      <c r="L49" s="99">
        <f>ROUND(K49/6/31/60*(O49+N49*60+M49*6*60),2)</f>
        <v>0</v>
      </c>
      <c r="P49" s="82">
        <f t="shared" si="3"/>
        <v>70013</v>
      </c>
      <c r="Q49" s="80">
        <v>8394.4</v>
      </c>
      <c r="R49" s="80">
        <f t="shared" si="4"/>
        <v>14007.36</v>
      </c>
      <c r="S49" s="80">
        <f t="shared" si="5"/>
        <v>200</v>
      </c>
      <c r="T49" s="80">
        <f t="shared" si="6"/>
        <v>1750.32</v>
      </c>
      <c r="U49" s="80">
        <f t="shared" si="7"/>
        <v>3888.1</v>
      </c>
      <c r="V49" s="82">
        <f t="shared" si="8"/>
        <v>28240.18</v>
      </c>
      <c r="W49" s="100">
        <f t="shared" si="9"/>
        <v>20886</v>
      </c>
      <c r="X49" s="83">
        <f t="shared" si="10"/>
        <v>20886.82</v>
      </c>
      <c r="Y49" s="84"/>
      <c r="Z49" s="84"/>
      <c r="AA49" s="84">
        <f t="shared" si="11"/>
        <v>41772.82</v>
      </c>
      <c r="AB49" s="77">
        <v>20</v>
      </c>
      <c r="AC49" s="86">
        <f t="shared" si="12"/>
        <v>8401.56</v>
      </c>
      <c r="AD49" s="80">
        <v>0</v>
      </c>
      <c r="AE49" s="93">
        <v>100</v>
      </c>
      <c r="AF49" s="88">
        <f t="shared" si="13"/>
        <v>1750.33</v>
      </c>
      <c r="AG49" s="102">
        <v>200</v>
      </c>
      <c r="AH49" s="103">
        <f t="shared" si="14"/>
        <v>41772.82</v>
      </c>
      <c r="AI49" s="104">
        <f t="shared" si="15"/>
        <v>20886.41</v>
      </c>
      <c r="AJ49" s="77">
        <v>20</v>
      </c>
      <c r="AK49" s="96" t="s">
        <v>83</v>
      </c>
      <c r="AL49" s="78" t="s">
        <v>108</v>
      </c>
      <c r="AM49" s="80">
        <f t="shared" si="16"/>
        <v>8394.4</v>
      </c>
      <c r="AN49" s="80">
        <f t="shared" si="17"/>
        <v>6301.17</v>
      </c>
      <c r="AO49" s="80">
        <v>0</v>
      </c>
      <c r="AP49" s="80">
        <v>0</v>
      </c>
      <c r="AQ49" s="80">
        <v>0</v>
      </c>
      <c r="AR49" s="80">
        <v>0</v>
      </c>
      <c r="AS49" s="80">
        <v>7706.19</v>
      </c>
      <c r="AT49" s="80">
        <v>0</v>
      </c>
      <c r="AU49" s="80">
        <v>0</v>
      </c>
      <c r="AV49" s="80"/>
      <c r="AW49" s="80">
        <v>0</v>
      </c>
      <c r="AX49" s="80">
        <f t="shared" si="18"/>
        <v>14007.36</v>
      </c>
      <c r="AY49" s="93">
        <v>200</v>
      </c>
      <c r="AZ49" s="80">
        <v>0</v>
      </c>
      <c r="BA49" s="80"/>
      <c r="BB49" s="93"/>
      <c r="BC49" s="80">
        <f t="shared" si="19"/>
        <v>200</v>
      </c>
      <c r="BD49" s="80">
        <f t="shared" si="20"/>
        <v>1750.32</v>
      </c>
      <c r="BE49" s="80">
        <v>0</v>
      </c>
      <c r="BF49" s="80">
        <v>0</v>
      </c>
      <c r="BG49" s="80">
        <v>100</v>
      </c>
      <c r="BH49" s="80">
        <v>3788.1</v>
      </c>
      <c r="BI49" s="80">
        <v>0</v>
      </c>
      <c r="BJ49" s="80">
        <v>0</v>
      </c>
      <c r="BK49" s="80">
        <f t="shared" si="21"/>
        <v>3888.1</v>
      </c>
      <c r="BL49" s="94">
        <f t="shared" si="22"/>
        <v>28240.18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77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105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77" t="s">
        <v>1</v>
      </c>
      <c r="AC50" s="86">
        <f t="shared" si="12"/>
        <v>0</v>
      </c>
      <c r="AD50" s="80"/>
      <c r="AE50" s="87">
        <v>0</v>
      </c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77" t="s">
        <v>1</v>
      </c>
      <c r="AK50" s="96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/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77">
        <v>21</v>
      </c>
      <c r="B51" s="107" t="s">
        <v>84</v>
      </c>
      <c r="C51" s="78" t="s">
        <v>85</v>
      </c>
      <c r="D51" s="98">
        <v>39672</v>
      </c>
      <c r="E51" s="98">
        <v>1944</v>
      </c>
      <c r="F51" s="98">
        <f t="shared" si="0"/>
        <v>41616</v>
      </c>
      <c r="G51" s="98">
        <v>1944</v>
      </c>
      <c r="H51" s="98"/>
      <c r="I51" s="80"/>
      <c r="J51" s="80">
        <f t="shared" si="1"/>
        <v>43560</v>
      </c>
      <c r="K51" s="82">
        <f t="shared" si="2"/>
        <v>43560</v>
      </c>
      <c r="L51" s="99">
        <f>ROUND(K51/6/31/60*(O51+N51*60+M51*6*60),2)</f>
        <v>0</v>
      </c>
      <c r="P51" s="82">
        <f t="shared" si="3"/>
        <v>43560</v>
      </c>
      <c r="Q51" s="80">
        <v>2878.45</v>
      </c>
      <c r="R51" s="80">
        <f t="shared" si="4"/>
        <v>5945.7</v>
      </c>
      <c r="S51" s="80">
        <f t="shared" si="5"/>
        <v>200</v>
      </c>
      <c r="T51" s="80">
        <f t="shared" si="6"/>
        <v>1089</v>
      </c>
      <c r="U51" s="80">
        <f t="shared" si="7"/>
        <v>100</v>
      </c>
      <c r="V51" s="82">
        <f t="shared" si="8"/>
        <v>10213.15</v>
      </c>
      <c r="W51" s="100">
        <f t="shared" si="9"/>
        <v>16673</v>
      </c>
      <c r="X51" s="83">
        <f t="shared" si="10"/>
        <v>16673.849999999999</v>
      </c>
      <c r="Y51" s="84"/>
      <c r="Z51" s="84"/>
      <c r="AA51" s="84">
        <f t="shared" si="11"/>
        <v>33346.85</v>
      </c>
      <c r="AB51" s="77">
        <v>21</v>
      </c>
      <c r="AC51" s="86">
        <f t="shared" si="12"/>
        <v>5227.2</v>
      </c>
      <c r="AD51" s="80">
        <v>0</v>
      </c>
      <c r="AE51" s="93">
        <v>100</v>
      </c>
      <c r="AF51" s="88">
        <f t="shared" si="13"/>
        <v>1089</v>
      </c>
      <c r="AG51" s="102">
        <v>200</v>
      </c>
      <c r="AH51" s="103">
        <f t="shared" si="14"/>
        <v>33346.85</v>
      </c>
      <c r="AI51" s="104">
        <f t="shared" si="15"/>
        <v>16673.424999999999</v>
      </c>
      <c r="AJ51" s="77">
        <v>21</v>
      </c>
      <c r="AK51" s="107" t="s">
        <v>84</v>
      </c>
      <c r="AL51" s="78" t="s">
        <v>85</v>
      </c>
      <c r="AM51" s="80">
        <f t="shared" si="16"/>
        <v>2878.45</v>
      </c>
      <c r="AN51" s="80">
        <f t="shared" si="17"/>
        <v>3920.3999999999996</v>
      </c>
      <c r="AO51" s="80">
        <v>0</v>
      </c>
      <c r="AP51" s="80">
        <v>0</v>
      </c>
      <c r="AQ51" s="80">
        <v>0</v>
      </c>
      <c r="AR51" s="80">
        <v>0</v>
      </c>
      <c r="AS51" s="80">
        <v>2025.3</v>
      </c>
      <c r="AT51" s="80">
        <v>0</v>
      </c>
      <c r="AU51" s="80">
        <v>0</v>
      </c>
      <c r="AV51" s="80"/>
      <c r="AW51" s="80">
        <v>0</v>
      </c>
      <c r="AX51" s="80">
        <f t="shared" si="18"/>
        <v>5945.7</v>
      </c>
      <c r="AY51" s="93">
        <v>200</v>
      </c>
      <c r="AZ51" s="80">
        <v>0</v>
      </c>
      <c r="BA51" s="80"/>
      <c r="BB51" s="93"/>
      <c r="BC51" s="80">
        <f t="shared" si="19"/>
        <v>200</v>
      </c>
      <c r="BD51" s="80">
        <f t="shared" si="20"/>
        <v>1089</v>
      </c>
      <c r="BE51" s="80">
        <v>0</v>
      </c>
      <c r="BF51" s="80">
        <v>0</v>
      </c>
      <c r="BG51" s="80">
        <v>100</v>
      </c>
      <c r="BH51" s="80">
        <v>0</v>
      </c>
      <c r="BI51" s="80">
        <v>0</v>
      </c>
      <c r="BJ51" s="80">
        <v>0</v>
      </c>
      <c r="BK51" s="80">
        <f t="shared" si="21"/>
        <v>100</v>
      </c>
      <c r="BL51" s="94">
        <f t="shared" si="22"/>
        <v>10213.15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77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99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77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103">
        <f t="shared" si="14"/>
        <v>0</v>
      </c>
      <c r="AI52" s="104">
        <f t="shared" si="15"/>
        <v>0</v>
      </c>
      <c r="AJ52" s="77" t="s">
        <v>1</v>
      </c>
      <c r="AK52" s="96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/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77">
        <v>22</v>
      </c>
      <c r="B53" s="96" t="s">
        <v>86</v>
      </c>
      <c r="C53" s="78" t="s">
        <v>64</v>
      </c>
      <c r="D53" s="98">
        <v>80003</v>
      </c>
      <c r="E53" s="98">
        <v>3656</v>
      </c>
      <c r="F53" s="98">
        <f t="shared" si="0"/>
        <v>83659</v>
      </c>
      <c r="G53" s="98">
        <v>3656</v>
      </c>
      <c r="H53" s="98"/>
      <c r="I53" s="80"/>
      <c r="J53" s="80">
        <f t="shared" si="1"/>
        <v>87315</v>
      </c>
      <c r="K53" s="82">
        <f t="shared" si="2"/>
        <v>87315</v>
      </c>
      <c r="L53" s="99">
        <f>ROUND(K53/6/31/60*(O53+N53*60+M53*6*60),2)</f>
        <v>0</v>
      </c>
      <c r="P53" s="82">
        <f t="shared" si="3"/>
        <v>87315</v>
      </c>
      <c r="Q53" s="80">
        <v>12906.57</v>
      </c>
      <c r="R53" s="80">
        <f t="shared" si="4"/>
        <v>7858.3499999999995</v>
      </c>
      <c r="S53" s="80">
        <f t="shared" si="5"/>
        <v>200</v>
      </c>
      <c r="T53" s="80">
        <f t="shared" si="6"/>
        <v>2182.87</v>
      </c>
      <c r="U53" s="80">
        <f t="shared" si="7"/>
        <v>200</v>
      </c>
      <c r="V53" s="82">
        <f t="shared" si="8"/>
        <v>23347.789999999997</v>
      </c>
      <c r="W53" s="100">
        <f t="shared" si="9"/>
        <v>31984</v>
      </c>
      <c r="X53" s="83">
        <f t="shared" si="10"/>
        <v>31983.210000000006</v>
      </c>
      <c r="Y53" s="84"/>
      <c r="Z53" s="84"/>
      <c r="AA53" s="84">
        <f t="shared" si="11"/>
        <v>63967.21</v>
      </c>
      <c r="AB53" s="77">
        <v>22</v>
      </c>
      <c r="AC53" s="86">
        <f t="shared" si="12"/>
        <v>10477.799999999999</v>
      </c>
      <c r="AD53" s="80">
        <v>0</v>
      </c>
      <c r="AE53" s="93">
        <v>100</v>
      </c>
      <c r="AF53" s="88">
        <f t="shared" si="13"/>
        <v>2182.88</v>
      </c>
      <c r="AG53" s="102">
        <v>200</v>
      </c>
      <c r="AH53" s="103">
        <f t="shared" si="14"/>
        <v>63967.210000000006</v>
      </c>
      <c r="AI53" s="104">
        <f t="shared" si="15"/>
        <v>31983.605000000003</v>
      </c>
      <c r="AJ53" s="77">
        <v>22</v>
      </c>
      <c r="AK53" s="96" t="s">
        <v>86</v>
      </c>
      <c r="AL53" s="78" t="s">
        <v>64</v>
      </c>
      <c r="AM53" s="80">
        <f t="shared" si="16"/>
        <v>12906.57</v>
      </c>
      <c r="AN53" s="80">
        <f t="shared" si="17"/>
        <v>7858.3499999999995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7858.3499999999995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2182.87</v>
      </c>
      <c r="BE53" s="80">
        <v>0</v>
      </c>
      <c r="BF53" s="80">
        <v>100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200</v>
      </c>
      <c r="BL53" s="94">
        <f t="shared" si="22"/>
        <v>23347.789999999997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77" t="s">
        <v>1</v>
      </c>
      <c r="B54" s="96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77" t="s">
        <v>1</v>
      </c>
      <c r="AC54" s="86">
        <f t="shared" si="12"/>
        <v>0</v>
      </c>
      <c r="AD54" s="80"/>
      <c r="AE54" s="87"/>
      <c r="AF54" s="88">
        <f t="shared" si="13"/>
        <v>0</v>
      </c>
      <c r="AG54" s="89"/>
      <c r="AH54" s="103">
        <f t="shared" si="14"/>
        <v>0</v>
      </c>
      <c r="AI54" s="104">
        <f t="shared" si="15"/>
        <v>0</v>
      </c>
      <c r="AJ54" s="77" t="s">
        <v>1</v>
      </c>
      <c r="AK54" s="96"/>
      <c r="AL54" s="78"/>
      <c r="AM54" s="80">
        <f t="shared" si="16"/>
        <v>0</v>
      </c>
      <c r="AN54" s="80">
        <f t="shared" si="17"/>
        <v>0</v>
      </c>
      <c r="AO54" s="88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77">
        <v>23</v>
      </c>
      <c r="B55" s="107" t="s">
        <v>87</v>
      </c>
      <c r="C55" s="108" t="s">
        <v>88</v>
      </c>
      <c r="D55" s="98">
        <v>51357</v>
      </c>
      <c r="E55" s="98">
        <v>2516</v>
      </c>
      <c r="F55" s="98">
        <f t="shared" si="0"/>
        <v>53873</v>
      </c>
      <c r="G55" s="98">
        <v>2517</v>
      </c>
      <c r="H55" s="98"/>
      <c r="I55" s="80"/>
      <c r="J55" s="80">
        <f t="shared" si="1"/>
        <v>56390</v>
      </c>
      <c r="K55" s="82">
        <f t="shared" si="2"/>
        <v>56390</v>
      </c>
      <c r="L55" s="99">
        <f>ROUND(K55/6/31/60*(O55+N55*60+M55*6*60),2)</f>
        <v>0</v>
      </c>
      <c r="P55" s="82">
        <f t="shared" si="3"/>
        <v>56390</v>
      </c>
      <c r="Q55" s="80">
        <v>5529.03</v>
      </c>
      <c r="R55" s="80">
        <f t="shared" si="4"/>
        <v>10107.079999999998</v>
      </c>
      <c r="S55" s="80">
        <f t="shared" si="5"/>
        <v>300</v>
      </c>
      <c r="T55" s="80">
        <f t="shared" si="6"/>
        <v>1409.75</v>
      </c>
      <c r="U55" s="80">
        <f t="shared" si="7"/>
        <v>21983.200000000001</v>
      </c>
      <c r="V55" s="82">
        <f t="shared" si="8"/>
        <v>39329.06</v>
      </c>
      <c r="W55" s="100">
        <f t="shared" si="9"/>
        <v>8530</v>
      </c>
      <c r="X55" s="83">
        <f t="shared" si="10"/>
        <v>8530.9400000000023</v>
      </c>
      <c r="Y55" s="84"/>
      <c r="Z55" s="84"/>
      <c r="AA55" s="84">
        <f t="shared" si="11"/>
        <v>17060.939999999999</v>
      </c>
      <c r="AB55" s="77">
        <v>23</v>
      </c>
      <c r="AC55" s="86">
        <f t="shared" si="12"/>
        <v>6766.8</v>
      </c>
      <c r="AD55" s="80">
        <v>0</v>
      </c>
      <c r="AE55" s="93">
        <v>100</v>
      </c>
      <c r="AF55" s="88">
        <f t="shared" si="13"/>
        <v>1409.75</v>
      </c>
      <c r="AG55" s="102">
        <v>200</v>
      </c>
      <c r="AH55" s="103">
        <f t="shared" si="14"/>
        <v>17060.940000000002</v>
      </c>
      <c r="AI55" s="104">
        <f t="shared" si="15"/>
        <v>8530.4700000000012</v>
      </c>
      <c r="AJ55" s="77">
        <v>23</v>
      </c>
      <c r="AK55" s="107" t="s">
        <v>87</v>
      </c>
      <c r="AL55" s="108" t="s">
        <v>88</v>
      </c>
      <c r="AM55" s="80">
        <f t="shared" si="16"/>
        <v>5529.03</v>
      </c>
      <c r="AN55" s="80">
        <f t="shared" si="17"/>
        <v>5075.0999999999995</v>
      </c>
      <c r="AO55" s="80">
        <v>5031.9799999999996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10107.079999999998</v>
      </c>
      <c r="AY55" s="93">
        <v>300</v>
      </c>
      <c r="AZ55" s="80">
        <v>0</v>
      </c>
      <c r="BA55" s="80"/>
      <c r="BB55" s="93"/>
      <c r="BC55" s="80">
        <f t="shared" si="19"/>
        <v>300</v>
      </c>
      <c r="BD55" s="80">
        <f t="shared" si="20"/>
        <v>1409.75</v>
      </c>
      <c r="BE55" s="80">
        <v>0</v>
      </c>
      <c r="BF55" s="80">
        <v>8246.5</v>
      </c>
      <c r="BG55" s="80">
        <v>100</v>
      </c>
      <c r="BH55" s="80">
        <v>13636.7</v>
      </c>
      <c r="BI55" s="80">
        <v>0</v>
      </c>
      <c r="BJ55" s="80">
        <v>0</v>
      </c>
      <c r="BK55" s="80">
        <f t="shared" si="21"/>
        <v>21983.200000000001</v>
      </c>
      <c r="BL55" s="94">
        <f t="shared" si="22"/>
        <v>39329.06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77" t="s">
        <v>1</v>
      </c>
      <c r="B56" s="96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99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77" t="s">
        <v>1</v>
      </c>
      <c r="AC56" s="86">
        <f t="shared" si="12"/>
        <v>0</v>
      </c>
      <c r="AD56" s="80"/>
      <c r="AE56" s="87"/>
      <c r="AF56" s="88">
        <f t="shared" si="13"/>
        <v>0</v>
      </c>
      <c r="AG56" s="89"/>
      <c r="AH56" s="103">
        <f t="shared" si="14"/>
        <v>0</v>
      </c>
      <c r="AI56" s="104">
        <f t="shared" si="15"/>
        <v>0</v>
      </c>
      <c r="AJ56" s="77" t="s">
        <v>1</v>
      </c>
      <c r="AK56" s="96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 t="s">
        <v>89</v>
      </c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77">
        <v>24</v>
      </c>
      <c r="B57" s="96" t="s">
        <v>90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99">
        <f>ROUND(K57/6/31/60*(O57+N57*60+M57*6*60),2)</f>
        <v>0</v>
      </c>
      <c r="P57" s="82">
        <f t="shared" si="3"/>
        <v>32245</v>
      </c>
      <c r="Q57" s="80">
        <v>1125.52</v>
      </c>
      <c r="R57" s="80">
        <f t="shared" si="4"/>
        <v>2902.0499999999997</v>
      </c>
      <c r="S57" s="80">
        <f t="shared" si="5"/>
        <v>200</v>
      </c>
      <c r="T57" s="80">
        <f t="shared" si="6"/>
        <v>806.12</v>
      </c>
      <c r="U57" s="80">
        <f t="shared" si="7"/>
        <v>100</v>
      </c>
      <c r="V57" s="82">
        <f t="shared" si="8"/>
        <v>5133.6899999999996</v>
      </c>
      <c r="W57" s="100">
        <f t="shared" si="9"/>
        <v>13556</v>
      </c>
      <c r="X57" s="83">
        <f t="shared" si="10"/>
        <v>13555.310000000001</v>
      </c>
      <c r="Y57" s="84"/>
      <c r="Z57" s="84"/>
      <c r="AA57" s="84">
        <f t="shared" si="11"/>
        <v>27111.31</v>
      </c>
      <c r="AB57" s="77">
        <v>24</v>
      </c>
      <c r="AC57" s="86">
        <f t="shared" si="12"/>
        <v>3869.3999999999996</v>
      </c>
      <c r="AD57" s="80">
        <v>0</v>
      </c>
      <c r="AE57" s="93">
        <v>100</v>
      </c>
      <c r="AF57" s="88">
        <f t="shared" si="13"/>
        <v>806.13</v>
      </c>
      <c r="AG57" s="102">
        <v>200</v>
      </c>
      <c r="AH57" s="103">
        <f t="shared" si="14"/>
        <v>27111.31</v>
      </c>
      <c r="AI57" s="104">
        <f t="shared" si="15"/>
        <v>13555.655000000001</v>
      </c>
      <c r="AJ57" s="77">
        <v>24</v>
      </c>
      <c r="AK57" s="96" t="s">
        <v>90</v>
      </c>
      <c r="AL57" s="78" t="s">
        <v>62</v>
      </c>
      <c r="AM57" s="80">
        <f t="shared" si="16"/>
        <v>1125.52</v>
      </c>
      <c r="AN57" s="80">
        <f t="shared" si="17"/>
        <v>2902.0499999999997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/>
      <c r="AW57" s="80">
        <v>0</v>
      </c>
      <c r="AX57" s="80">
        <f t="shared" si="18"/>
        <v>2902.0499999999997</v>
      </c>
      <c r="AY57" s="93">
        <v>200</v>
      </c>
      <c r="AZ57" s="80">
        <v>0</v>
      </c>
      <c r="BA57" s="80"/>
      <c r="BB57" s="93"/>
      <c r="BC57" s="80">
        <f t="shared" si="19"/>
        <v>200</v>
      </c>
      <c r="BD57" s="80">
        <f t="shared" si="20"/>
        <v>806.12</v>
      </c>
      <c r="BE57" s="80">
        <v>0</v>
      </c>
      <c r="BF57" s="80">
        <v>0</v>
      </c>
      <c r="BG57" s="80">
        <v>100</v>
      </c>
      <c r="BH57" s="80">
        <v>0</v>
      </c>
      <c r="BI57" s="80">
        <v>0</v>
      </c>
      <c r="BJ57" s="80">
        <v>0</v>
      </c>
      <c r="BK57" s="80">
        <f t="shared" si="21"/>
        <v>100</v>
      </c>
      <c r="BL57" s="94">
        <f t="shared" si="22"/>
        <v>5133.6899999999996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x14ac:dyDescent="0.35">
      <c r="A58" s="77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105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77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103">
        <f t="shared" si="14"/>
        <v>0</v>
      </c>
      <c r="AI58" s="104">
        <f t="shared" si="15"/>
        <v>0</v>
      </c>
      <c r="AJ58" s="77" t="s">
        <v>1</v>
      </c>
      <c r="AK58" s="107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80"/>
      <c r="BB58" s="93"/>
      <c r="BC58" s="80">
        <f t="shared" si="19"/>
        <v>0</v>
      </c>
      <c r="BD58" s="80">
        <f t="shared" si="20"/>
        <v>0</v>
      </c>
      <c r="BE58" s="80"/>
      <c r="BF58" s="80"/>
      <c r="BG58" s="80"/>
      <c r="BH58" s="80"/>
      <c r="BI58" s="80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79" customFormat="1" ht="23.1" customHeight="1" x14ac:dyDescent="0.35">
      <c r="A59" s="77">
        <v>25</v>
      </c>
      <c r="B59" s="96" t="s">
        <v>91</v>
      </c>
      <c r="C59" s="78" t="s">
        <v>66</v>
      </c>
      <c r="D59" s="98">
        <v>29449</v>
      </c>
      <c r="E59" s="98">
        <v>1540</v>
      </c>
      <c r="F59" s="98">
        <v>38413</v>
      </c>
      <c r="G59" s="98">
        <v>1795</v>
      </c>
      <c r="H59" s="98"/>
      <c r="I59" s="80"/>
      <c r="J59" s="80">
        <f t="shared" si="1"/>
        <v>40208</v>
      </c>
      <c r="K59" s="82">
        <f t="shared" si="2"/>
        <v>40208</v>
      </c>
      <c r="L59" s="99">
        <f>ROUND(K59/6/31/60*(O59+N59*60+M59*6*60),2)</f>
        <v>0</v>
      </c>
      <c r="P59" s="82">
        <f t="shared" si="3"/>
        <v>40208</v>
      </c>
      <c r="Q59" s="80">
        <v>2285.15</v>
      </c>
      <c r="R59" s="80">
        <f t="shared" si="4"/>
        <v>3618.72</v>
      </c>
      <c r="S59" s="80">
        <f t="shared" si="5"/>
        <v>200</v>
      </c>
      <c r="T59" s="80">
        <f t="shared" si="6"/>
        <v>1005.2</v>
      </c>
      <c r="U59" s="80">
        <f t="shared" si="7"/>
        <v>3200</v>
      </c>
      <c r="V59" s="82">
        <f t="shared" si="8"/>
        <v>10309.07</v>
      </c>
      <c r="W59" s="100">
        <f t="shared" si="9"/>
        <v>14949</v>
      </c>
      <c r="X59" s="83">
        <f t="shared" si="10"/>
        <v>14949.93</v>
      </c>
      <c r="Y59" s="84"/>
      <c r="Z59" s="84"/>
      <c r="AA59" s="84">
        <f t="shared" si="11"/>
        <v>29898.93</v>
      </c>
      <c r="AB59" s="77">
        <v>25</v>
      </c>
      <c r="AC59" s="86">
        <f t="shared" si="12"/>
        <v>4824.96</v>
      </c>
      <c r="AD59" s="80">
        <v>0</v>
      </c>
      <c r="AE59" s="93">
        <v>100</v>
      </c>
      <c r="AF59" s="88">
        <f t="shared" si="13"/>
        <v>1005.2</v>
      </c>
      <c r="AG59" s="102">
        <v>200</v>
      </c>
      <c r="AH59" s="103">
        <f t="shared" si="14"/>
        <v>29898.93</v>
      </c>
      <c r="AI59" s="104">
        <f t="shared" si="15"/>
        <v>14949.465</v>
      </c>
      <c r="AJ59" s="77">
        <v>25</v>
      </c>
      <c r="AK59" s="96" t="s">
        <v>91</v>
      </c>
      <c r="AL59" s="78" t="s">
        <v>62</v>
      </c>
      <c r="AM59" s="80">
        <f t="shared" si="16"/>
        <v>2285.15</v>
      </c>
      <c r="AN59" s="80">
        <f t="shared" si="17"/>
        <v>3618.72</v>
      </c>
      <c r="AO59" s="80">
        <v>0</v>
      </c>
      <c r="AP59" s="80">
        <v>0</v>
      </c>
      <c r="AQ59" s="80">
        <v>0</v>
      </c>
      <c r="AR59" s="80">
        <v>0</v>
      </c>
      <c r="AS59" s="80">
        <v>0</v>
      </c>
      <c r="AT59" s="80">
        <v>0</v>
      </c>
      <c r="AU59" s="80">
        <v>0</v>
      </c>
      <c r="AV59" s="80"/>
      <c r="AW59" s="80">
        <v>0</v>
      </c>
      <c r="AX59" s="80">
        <f t="shared" si="18"/>
        <v>3618.72</v>
      </c>
      <c r="AY59" s="93">
        <v>200</v>
      </c>
      <c r="AZ59" s="80">
        <v>0</v>
      </c>
      <c r="BA59" s="80"/>
      <c r="BB59" s="93"/>
      <c r="BC59" s="80">
        <f t="shared" si="19"/>
        <v>200</v>
      </c>
      <c r="BD59" s="80">
        <f t="shared" si="20"/>
        <v>1005.2</v>
      </c>
      <c r="BE59" s="80">
        <v>0</v>
      </c>
      <c r="BF59" s="80">
        <v>3100</v>
      </c>
      <c r="BG59" s="80">
        <v>100</v>
      </c>
      <c r="BH59" s="80">
        <v>0</v>
      </c>
      <c r="BI59" s="80">
        <v>0</v>
      </c>
      <c r="BJ59" s="80">
        <v>0</v>
      </c>
      <c r="BK59" s="80">
        <f t="shared" si="21"/>
        <v>3200</v>
      </c>
      <c r="BL59" s="94">
        <f t="shared" si="22"/>
        <v>10309.07</v>
      </c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</row>
    <row r="60" spans="1:262" s="79" customFormat="1" ht="23.1" customHeight="1" x14ac:dyDescent="0.35">
      <c r="A60" s="77" t="s">
        <v>1</v>
      </c>
      <c r="B60" s="107"/>
      <c r="C60" s="78"/>
      <c r="D60" s="98"/>
      <c r="E60" s="98"/>
      <c r="F60" s="98">
        <f t="shared" si="0"/>
        <v>0</v>
      </c>
      <c r="G60" s="98"/>
      <c r="H60" s="98"/>
      <c r="I60" s="80"/>
      <c r="J60" s="80">
        <f t="shared" si="1"/>
        <v>0</v>
      </c>
      <c r="K60" s="82">
        <f t="shared" si="2"/>
        <v>0</v>
      </c>
      <c r="L60" s="105"/>
      <c r="P60" s="82">
        <f t="shared" si="3"/>
        <v>0</v>
      </c>
      <c r="Q60" s="80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84"/>
      <c r="Z60" s="84"/>
      <c r="AA60" s="84">
        <f t="shared" si="11"/>
        <v>0</v>
      </c>
      <c r="AB60" s="77" t="s">
        <v>1</v>
      </c>
      <c r="AC60" s="86">
        <f t="shared" si="12"/>
        <v>0</v>
      </c>
      <c r="AD60" s="87"/>
      <c r="AE60" s="88"/>
      <c r="AF60" s="88">
        <f t="shared" si="13"/>
        <v>0</v>
      </c>
      <c r="AG60" s="94"/>
      <c r="AH60" s="103">
        <f t="shared" si="14"/>
        <v>0</v>
      </c>
      <c r="AI60" s="104">
        <f t="shared" si="15"/>
        <v>0</v>
      </c>
      <c r="AJ60" s="77" t="s">
        <v>1</v>
      </c>
      <c r="AK60" s="107"/>
      <c r="AL60" s="78"/>
      <c r="AM60" s="80">
        <f t="shared" si="16"/>
        <v>0</v>
      </c>
      <c r="AN60" s="80">
        <f t="shared" si="17"/>
        <v>0</v>
      </c>
      <c r="AO60" s="80"/>
      <c r="AP60" s="80"/>
      <c r="AQ60" s="80"/>
      <c r="AR60" s="80"/>
      <c r="AS60" s="80"/>
      <c r="AT60" s="106"/>
      <c r="AU60" s="80"/>
      <c r="AV60" s="80"/>
      <c r="AW60" s="80"/>
      <c r="AX60" s="80">
        <f t="shared" si="18"/>
        <v>0</v>
      </c>
      <c r="AY60" s="93"/>
      <c r="AZ60" s="80"/>
      <c r="BA60" s="80"/>
      <c r="BB60" s="93"/>
      <c r="BC60" s="80">
        <f t="shared" si="19"/>
        <v>0</v>
      </c>
      <c r="BD60" s="80">
        <f t="shared" si="20"/>
        <v>0</v>
      </c>
      <c r="BE60" s="80"/>
      <c r="BF60" s="80"/>
      <c r="BG60" s="80"/>
      <c r="BH60" s="80"/>
      <c r="BI60" s="80"/>
      <c r="BJ60" s="80"/>
      <c r="BK60" s="80">
        <f t="shared" si="21"/>
        <v>0</v>
      </c>
      <c r="BL60" s="94">
        <f t="shared" si="22"/>
        <v>0</v>
      </c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</row>
    <row r="61" spans="1:262" s="79" customFormat="1" ht="23.1" customHeight="1" x14ac:dyDescent="0.35">
      <c r="A61" s="77">
        <v>26</v>
      </c>
      <c r="B61" s="107" t="s">
        <v>120</v>
      </c>
      <c r="C61" s="78" t="s">
        <v>62</v>
      </c>
      <c r="D61" s="98">
        <v>29165</v>
      </c>
      <c r="E61" s="98">
        <v>1540</v>
      </c>
      <c r="F61" s="98">
        <f t="shared" si="0"/>
        <v>30705</v>
      </c>
      <c r="G61" s="98">
        <v>1540</v>
      </c>
      <c r="H61" s="98"/>
      <c r="I61" s="80"/>
      <c r="J61" s="80">
        <f t="shared" si="1"/>
        <v>32245</v>
      </c>
      <c r="K61" s="82">
        <f t="shared" si="2"/>
        <v>32245</v>
      </c>
      <c r="L61" s="105"/>
      <c r="P61" s="82">
        <f t="shared" si="3"/>
        <v>32245</v>
      </c>
      <c r="Q61" s="80">
        <v>1125.52</v>
      </c>
      <c r="R61" s="80">
        <f t="shared" si="4"/>
        <v>4089.3399999999997</v>
      </c>
      <c r="S61" s="80">
        <f t="shared" si="5"/>
        <v>200</v>
      </c>
      <c r="T61" s="80">
        <f t="shared" si="6"/>
        <v>806.12</v>
      </c>
      <c r="U61" s="80">
        <f t="shared" si="7"/>
        <v>100</v>
      </c>
      <c r="V61" s="82">
        <f t="shared" si="8"/>
        <v>6320.98</v>
      </c>
      <c r="W61" s="100">
        <f t="shared" si="9"/>
        <v>12962</v>
      </c>
      <c r="X61" s="83">
        <f t="shared" si="10"/>
        <v>12962.02</v>
      </c>
      <c r="Y61" s="84"/>
      <c r="Z61" s="84"/>
      <c r="AA61" s="84">
        <f t="shared" si="11"/>
        <v>25924.02</v>
      </c>
      <c r="AB61" s="77">
        <v>26</v>
      </c>
      <c r="AC61" s="86">
        <f t="shared" si="12"/>
        <v>3869.3999999999996</v>
      </c>
      <c r="AD61" s="87"/>
      <c r="AE61" s="88">
        <v>100</v>
      </c>
      <c r="AF61" s="88">
        <f t="shared" si="13"/>
        <v>806.13</v>
      </c>
      <c r="AG61" s="94">
        <v>200</v>
      </c>
      <c r="AH61" s="103">
        <f t="shared" si="14"/>
        <v>25924.02</v>
      </c>
      <c r="AI61" s="104">
        <f t="shared" si="15"/>
        <v>12962.01</v>
      </c>
      <c r="AJ61" s="77">
        <v>26</v>
      </c>
      <c r="AK61" s="107" t="s">
        <v>120</v>
      </c>
      <c r="AL61" s="78"/>
      <c r="AM61" s="80">
        <f t="shared" si="16"/>
        <v>1125.52</v>
      </c>
      <c r="AN61" s="80">
        <f t="shared" si="17"/>
        <v>2902.0499999999997</v>
      </c>
      <c r="AO61" s="80">
        <v>1187.29</v>
      </c>
      <c r="AP61" s="80"/>
      <c r="AQ61" s="80"/>
      <c r="AR61" s="80"/>
      <c r="AS61" s="80"/>
      <c r="AT61" s="106"/>
      <c r="AU61" s="80"/>
      <c r="AV61" s="80"/>
      <c r="AW61" s="80"/>
      <c r="AX61" s="80">
        <f t="shared" si="18"/>
        <v>4089.3399999999997</v>
      </c>
      <c r="AY61" s="93">
        <v>200</v>
      </c>
      <c r="AZ61" s="80"/>
      <c r="BA61" s="80"/>
      <c r="BB61" s="93"/>
      <c r="BC61" s="80">
        <f t="shared" si="19"/>
        <v>200</v>
      </c>
      <c r="BD61" s="80">
        <f t="shared" si="20"/>
        <v>806.12</v>
      </c>
      <c r="BE61" s="80"/>
      <c r="BF61" s="80"/>
      <c r="BG61" s="80">
        <v>100</v>
      </c>
      <c r="BH61" s="80"/>
      <c r="BI61" s="80"/>
      <c r="BJ61" s="80"/>
      <c r="BK61" s="80">
        <f t="shared" si="21"/>
        <v>100</v>
      </c>
      <c r="BL61" s="94">
        <f t="shared" si="22"/>
        <v>6320.98</v>
      </c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</row>
    <row r="62" spans="1:262" s="79" customFormat="1" ht="23.1" customHeight="1" x14ac:dyDescent="0.35">
      <c r="A62" s="77" t="s">
        <v>1</v>
      </c>
      <c r="B62" s="107"/>
      <c r="C62" s="78"/>
      <c r="D62" s="98"/>
      <c r="E62" s="98"/>
      <c r="F62" s="98">
        <f t="shared" si="0"/>
        <v>0</v>
      </c>
      <c r="G62" s="98"/>
      <c r="H62" s="98"/>
      <c r="I62" s="80"/>
      <c r="J62" s="80">
        <f t="shared" si="1"/>
        <v>0</v>
      </c>
      <c r="K62" s="82">
        <f t="shared" si="2"/>
        <v>0</v>
      </c>
      <c r="L62" s="105"/>
      <c r="P62" s="82">
        <f t="shared" si="3"/>
        <v>0</v>
      </c>
      <c r="Q62" s="80"/>
      <c r="R62" s="80">
        <f t="shared" si="4"/>
        <v>0</v>
      </c>
      <c r="S62" s="80">
        <f t="shared" si="5"/>
        <v>0</v>
      </c>
      <c r="T62" s="80">
        <f t="shared" si="6"/>
        <v>0</v>
      </c>
      <c r="U62" s="80">
        <f t="shared" si="7"/>
        <v>0</v>
      </c>
      <c r="V62" s="82">
        <f t="shared" si="8"/>
        <v>0</v>
      </c>
      <c r="W62" s="100">
        <f t="shared" si="9"/>
        <v>0</v>
      </c>
      <c r="X62" s="83">
        <f t="shared" si="10"/>
        <v>0</v>
      </c>
      <c r="Y62" s="84"/>
      <c r="Z62" s="84"/>
      <c r="AA62" s="84">
        <f t="shared" si="11"/>
        <v>0</v>
      </c>
      <c r="AB62" s="77" t="s">
        <v>1</v>
      </c>
      <c r="AC62" s="86">
        <f t="shared" si="12"/>
        <v>0</v>
      </c>
      <c r="AD62" s="87"/>
      <c r="AE62" s="88"/>
      <c r="AF62" s="88">
        <f t="shared" si="13"/>
        <v>0</v>
      </c>
      <c r="AG62" s="94"/>
      <c r="AH62" s="103">
        <f t="shared" si="14"/>
        <v>0</v>
      </c>
      <c r="AI62" s="104">
        <f t="shared" si="15"/>
        <v>0</v>
      </c>
      <c r="AJ62" s="77" t="s">
        <v>1</v>
      </c>
      <c r="AK62" s="107"/>
      <c r="AL62" s="78"/>
      <c r="AM62" s="80">
        <f t="shared" si="16"/>
        <v>0</v>
      </c>
      <c r="AN62" s="80">
        <f t="shared" si="17"/>
        <v>0</v>
      </c>
      <c r="AO62" s="80"/>
      <c r="AP62" s="80"/>
      <c r="AQ62" s="80"/>
      <c r="AR62" s="80"/>
      <c r="AS62" s="80"/>
      <c r="AT62" s="106"/>
      <c r="AU62" s="80"/>
      <c r="AV62" s="80"/>
      <c r="AW62" s="80"/>
      <c r="AX62" s="80">
        <f t="shared" si="18"/>
        <v>0</v>
      </c>
      <c r="AY62" s="93"/>
      <c r="AZ62" s="80"/>
      <c r="BA62" s="80"/>
      <c r="BB62" s="93"/>
      <c r="BC62" s="80">
        <f t="shared" si="19"/>
        <v>0</v>
      </c>
      <c r="BD62" s="80">
        <f t="shared" si="20"/>
        <v>0</v>
      </c>
      <c r="BE62" s="80"/>
      <c r="BF62" s="80"/>
      <c r="BG62" s="80"/>
      <c r="BH62" s="80"/>
      <c r="BI62" s="80"/>
      <c r="BJ62" s="80"/>
      <c r="BK62" s="80">
        <f t="shared" si="21"/>
        <v>0</v>
      </c>
      <c r="BL62" s="94">
        <f t="shared" si="22"/>
        <v>0</v>
      </c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  <c r="JB62" s="95"/>
    </row>
    <row r="63" spans="1:262" s="79" customFormat="1" ht="23.1" customHeight="1" x14ac:dyDescent="0.35">
      <c r="A63" s="77">
        <v>27</v>
      </c>
      <c r="B63" s="96" t="s">
        <v>92</v>
      </c>
      <c r="C63" s="79" t="s">
        <v>93</v>
      </c>
      <c r="D63" s="98">
        <v>43030</v>
      </c>
      <c r="E63" s="98">
        <v>2108</v>
      </c>
      <c r="F63" s="98">
        <f t="shared" si="0"/>
        <v>45138</v>
      </c>
      <c r="G63" s="98">
        <v>2109</v>
      </c>
      <c r="H63" s="98"/>
      <c r="I63" s="80"/>
      <c r="J63" s="80">
        <f t="shared" si="1"/>
        <v>47247</v>
      </c>
      <c r="K63" s="82">
        <f t="shared" si="2"/>
        <v>47247</v>
      </c>
      <c r="L63" s="99">
        <f>ROUND(K63/6/31/60*(O63+N63*60+M63*6*60),2)</f>
        <v>0</v>
      </c>
      <c r="P63" s="82">
        <f t="shared" si="3"/>
        <v>47247</v>
      </c>
      <c r="Q63" s="80">
        <v>3605.95</v>
      </c>
      <c r="R63" s="80">
        <f t="shared" si="4"/>
        <v>13063.619999999999</v>
      </c>
      <c r="S63" s="80">
        <f t="shared" si="5"/>
        <v>972.62</v>
      </c>
      <c r="T63" s="80">
        <f t="shared" si="6"/>
        <v>1181.17</v>
      </c>
      <c r="U63" s="80">
        <f t="shared" si="7"/>
        <v>11622.15</v>
      </c>
      <c r="V63" s="82">
        <f t="shared" si="8"/>
        <v>30445.510000000002</v>
      </c>
      <c r="W63" s="100">
        <f t="shared" si="9"/>
        <v>8401</v>
      </c>
      <c r="X63" s="83">
        <f t="shared" si="10"/>
        <v>8400.489999999998</v>
      </c>
      <c r="Y63" s="84"/>
      <c r="Z63" s="84"/>
      <c r="AA63" s="84">
        <f t="shared" si="11"/>
        <v>16801.490000000002</v>
      </c>
      <c r="AB63" s="77">
        <v>27</v>
      </c>
      <c r="AC63" s="86">
        <f t="shared" si="12"/>
        <v>5669.6399999999994</v>
      </c>
      <c r="AD63" s="80">
        <v>0</v>
      </c>
      <c r="AE63" s="93">
        <v>100</v>
      </c>
      <c r="AF63" s="88">
        <f t="shared" si="13"/>
        <v>1181.18</v>
      </c>
      <c r="AG63" s="102">
        <v>200</v>
      </c>
      <c r="AH63" s="103">
        <f t="shared" si="14"/>
        <v>16801.489999999998</v>
      </c>
      <c r="AI63" s="104">
        <f t="shared" si="15"/>
        <v>8400.744999999999</v>
      </c>
      <c r="AJ63" s="77">
        <v>27</v>
      </c>
      <c r="AK63" s="96" t="s">
        <v>92</v>
      </c>
      <c r="AL63" s="79" t="s">
        <v>93</v>
      </c>
      <c r="AM63" s="80">
        <f t="shared" si="16"/>
        <v>3605.95</v>
      </c>
      <c r="AN63" s="80">
        <f t="shared" si="17"/>
        <v>4252.2299999999996</v>
      </c>
      <c r="AO63" s="80">
        <v>0</v>
      </c>
      <c r="AP63" s="80">
        <v>0</v>
      </c>
      <c r="AQ63" s="80">
        <v>0</v>
      </c>
      <c r="AR63" s="80">
        <v>0</v>
      </c>
      <c r="AS63" s="80">
        <v>8811.39</v>
      </c>
      <c r="AT63" s="80">
        <v>0</v>
      </c>
      <c r="AU63" s="80">
        <v>0</v>
      </c>
      <c r="AV63" s="80"/>
      <c r="AW63" s="80">
        <v>0</v>
      </c>
      <c r="AX63" s="80">
        <f t="shared" si="18"/>
        <v>13063.619999999999</v>
      </c>
      <c r="AY63" s="93">
        <v>200</v>
      </c>
      <c r="AZ63" s="80">
        <v>772.62</v>
      </c>
      <c r="BA63" s="80"/>
      <c r="BB63" s="93"/>
      <c r="BC63" s="80">
        <f t="shared" si="19"/>
        <v>972.62</v>
      </c>
      <c r="BD63" s="80">
        <f t="shared" si="20"/>
        <v>1181.17</v>
      </c>
      <c r="BE63" s="80">
        <v>0</v>
      </c>
      <c r="BF63" s="80">
        <v>0</v>
      </c>
      <c r="BG63" s="80">
        <v>100</v>
      </c>
      <c r="BH63" s="80">
        <v>11522.15</v>
      </c>
      <c r="BI63" s="80">
        <v>0</v>
      </c>
      <c r="BJ63" s="80">
        <v>0</v>
      </c>
      <c r="BK63" s="80">
        <f t="shared" si="21"/>
        <v>11622.15</v>
      </c>
      <c r="BL63" s="94">
        <f t="shared" si="22"/>
        <v>30445.510000000002</v>
      </c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</row>
    <row r="64" spans="1:262" s="79" customFormat="1" ht="23.1" customHeight="1" thickBot="1" x14ac:dyDescent="0.4">
      <c r="A64" s="77" t="s">
        <v>1</v>
      </c>
      <c r="B64" s="126"/>
      <c r="C64" s="126"/>
      <c r="D64" s="127"/>
      <c r="E64" s="127"/>
      <c r="F64" s="127"/>
      <c r="G64" s="127"/>
      <c r="H64" s="127"/>
      <c r="I64" s="128"/>
      <c r="J64" s="128"/>
      <c r="K64" s="82">
        <f t="shared" si="2"/>
        <v>0</v>
      </c>
      <c r="L64" s="129"/>
      <c r="M64" s="130"/>
      <c r="N64" s="130"/>
      <c r="O64" s="130"/>
      <c r="P64" s="82">
        <f t="shared" si="3"/>
        <v>0</v>
      </c>
      <c r="Q64" s="128"/>
      <c r="R64" s="80">
        <f t="shared" si="4"/>
        <v>0</v>
      </c>
      <c r="S64" s="80">
        <f t="shared" si="5"/>
        <v>0</v>
      </c>
      <c r="T64" s="80">
        <f t="shared" si="6"/>
        <v>0</v>
      </c>
      <c r="U64" s="80">
        <f t="shared" si="7"/>
        <v>0</v>
      </c>
      <c r="V64" s="82">
        <f t="shared" si="8"/>
        <v>0</v>
      </c>
      <c r="W64" s="100">
        <f t="shared" si="9"/>
        <v>0</v>
      </c>
      <c r="X64" s="83">
        <f t="shared" si="10"/>
        <v>0</v>
      </c>
      <c r="Y64" s="131"/>
      <c r="Z64" s="131"/>
      <c r="AA64" s="84">
        <f t="shared" si="11"/>
        <v>0</v>
      </c>
      <c r="AB64" s="132"/>
      <c r="AC64" s="86">
        <f t="shared" si="12"/>
        <v>0</v>
      </c>
      <c r="AD64" s="128"/>
      <c r="AE64" s="133"/>
      <c r="AF64" s="88">
        <f t="shared" si="13"/>
        <v>0</v>
      </c>
      <c r="AG64" s="134"/>
      <c r="AH64" s="103">
        <f t="shared" si="14"/>
        <v>0</v>
      </c>
      <c r="AI64" s="104">
        <f t="shared" si="15"/>
        <v>0</v>
      </c>
      <c r="AJ64" s="132"/>
      <c r="AK64" s="135"/>
      <c r="AL64" s="126"/>
      <c r="AM64" s="80">
        <f t="shared" si="16"/>
        <v>0</v>
      </c>
      <c r="AN64" s="80">
        <f t="shared" si="17"/>
        <v>0</v>
      </c>
      <c r="AO64" s="128"/>
      <c r="AP64" s="128"/>
      <c r="AQ64" s="128"/>
      <c r="AR64" s="128"/>
      <c r="AS64" s="128"/>
      <c r="AT64" s="106"/>
      <c r="AU64" s="128"/>
      <c r="AV64" s="128"/>
      <c r="AW64" s="128"/>
      <c r="AX64" s="80">
        <f t="shared" si="18"/>
        <v>0</v>
      </c>
      <c r="AY64" s="136"/>
      <c r="AZ64" s="128"/>
      <c r="BA64" s="128"/>
      <c r="BB64" s="136"/>
      <c r="BC64" s="80">
        <f t="shared" si="19"/>
        <v>0</v>
      </c>
      <c r="BD64" s="80">
        <f t="shared" si="20"/>
        <v>0</v>
      </c>
      <c r="BE64" s="80"/>
      <c r="BF64" s="128"/>
      <c r="BG64" s="128"/>
      <c r="BH64" s="128"/>
      <c r="BI64" s="128"/>
      <c r="BJ64" s="80"/>
      <c r="BK64" s="80">
        <f t="shared" si="21"/>
        <v>0</v>
      </c>
      <c r="BL64" s="94">
        <f t="shared" si="22"/>
        <v>0</v>
      </c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  <c r="JB64" s="95"/>
    </row>
    <row r="65" spans="1:262" s="47" customFormat="1" ht="23.1" customHeight="1" x14ac:dyDescent="0.2">
      <c r="A65" s="34"/>
      <c r="B65" s="35"/>
      <c r="C65" s="35"/>
      <c r="D65" s="36"/>
      <c r="E65" s="36"/>
      <c r="F65" s="36"/>
      <c r="G65" s="36"/>
      <c r="H65" s="36"/>
      <c r="I65" s="35"/>
      <c r="J65" s="35"/>
      <c r="K65" s="35" t="s">
        <v>1</v>
      </c>
      <c r="L65" s="37"/>
      <c r="M65" s="35"/>
      <c r="N65" s="35"/>
      <c r="O65" s="35"/>
      <c r="P65" s="38" t="s">
        <v>1</v>
      </c>
      <c r="Q65" s="141"/>
      <c r="R65" s="6"/>
      <c r="S65" s="6"/>
      <c r="T65" s="6"/>
      <c r="U65" s="6"/>
      <c r="V65" s="35"/>
      <c r="W65" s="39" t="s">
        <v>1</v>
      </c>
      <c r="X65" s="73"/>
      <c r="Y65" s="40"/>
      <c r="Z65" s="40"/>
      <c r="AA65" s="197"/>
      <c r="AB65" s="198"/>
      <c r="AC65" s="199"/>
      <c r="AD65" s="200"/>
      <c r="AE65" s="201"/>
      <c r="AF65" s="202"/>
      <c r="AG65" s="203"/>
      <c r="AH65" s="204"/>
      <c r="AI65" s="205"/>
      <c r="AJ65" s="198"/>
      <c r="AK65" s="199"/>
      <c r="AL65" s="200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60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</row>
    <row r="66" spans="1:262" s="33" customFormat="1" ht="23.1" customHeight="1" x14ac:dyDescent="0.2">
      <c r="A66" s="48"/>
      <c r="B66" s="49" t="s">
        <v>94</v>
      </c>
      <c r="D66" s="50">
        <f>SUM(D11:D63)</f>
        <v>1157175</v>
      </c>
      <c r="E66" s="50">
        <f t="shared" ref="E66:AA66" si="23">SUM(E11:E63)</f>
        <v>56595</v>
      </c>
      <c r="F66" s="50">
        <f t="shared" si="23"/>
        <v>1241050</v>
      </c>
      <c r="G66" s="50">
        <f t="shared" si="23"/>
        <v>57394</v>
      </c>
      <c r="H66" s="50">
        <f t="shared" si="23"/>
        <v>0</v>
      </c>
      <c r="I66" s="50">
        <f t="shared" si="23"/>
        <v>0</v>
      </c>
      <c r="J66" s="50">
        <f t="shared" si="23"/>
        <v>1298444</v>
      </c>
      <c r="K66" s="50">
        <f t="shared" si="23"/>
        <v>1298444</v>
      </c>
      <c r="L66" s="50">
        <f t="shared" si="23"/>
        <v>612.1</v>
      </c>
      <c r="M66" s="50">
        <f t="shared" si="23"/>
        <v>0</v>
      </c>
      <c r="N66" s="50">
        <f t="shared" si="23"/>
        <v>2</v>
      </c>
      <c r="O66" s="50">
        <f t="shared" si="23"/>
        <v>90</v>
      </c>
      <c r="P66" s="50">
        <f t="shared" si="23"/>
        <v>1297831.8999999999</v>
      </c>
      <c r="Q66" s="186">
        <f t="shared" si="23"/>
        <v>110928.3</v>
      </c>
      <c r="R66" s="50">
        <f t="shared" si="23"/>
        <v>217465.82</v>
      </c>
      <c r="S66" s="50">
        <f t="shared" si="23"/>
        <v>12919.53</v>
      </c>
      <c r="T66" s="50">
        <f t="shared" si="23"/>
        <v>32461.039999999994</v>
      </c>
      <c r="U66" s="50">
        <f t="shared" si="23"/>
        <v>139132.41</v>
      </c>
      <c r="V66" s="50">
        <f t="shared" si="23"/>
        <v>512907.1</v>
      </c>
      <c r="W66" s="50">
        <f t="shared" si="23"/>
        <v>392459</v>
      </c>
      <c r="X66" s="50">
        <f t="shared" si="23"/>
        <v>392465.8</v>
      </c>
      <c r="Y66" s="50">
        <f t="shared" si="23"/>
        <v>0</v>
      </c>
      <c r="Z66" s="50">
        <f t="shared" si="23"/>
        <v>0</v>
      </c>
      <c r="AA66" s="186">
        <f t="shared" si="23"/>
        <v>784924.8</v>
      </c>
      <c r="AB66" s="206" t="e">
        <f ca="1">SUM(AB11:AB73)</f>
        <v>#REF!</v>
      </c>
      <c r="AC66" s="207">
        <f t="shared" ref="AC66:AI66" si="24">SUM(AC11:AC63)</f>
        <v>155813.27999999997</v>
      </c>
      <c r="AD66" s="142">
        <f t="shared" si="24"/>
        <v>0</v>
      </c>
      <c r="AE66" s="142">
        <f t="shared" si="24"/>
        <v>2700</v>
      </c>
      <c r="AF66" s="142">
        <f t="shared" si="24"/>
        <v>32461.160000000003</v>
      </c>
      <c r="AG66" s="161">
        <f t="shared" si="24"/>
        <v>5400</v>
      </c>
      <c r="AH66" s="207">
        <f t="shared" si="24"/>
        <v>784924.80000000016</v>
      </c>
      <c r="AI66" s="208">
        <f t="shared" si="24"/>
        <v>392462.40000000008</v>
      </c>
      <c r="AJ66" s="209"/>
      <c r="AK66" s="210" t="s">
        <v>94</v>
      </c>
      <c r="AL66" s="96"/>
      <c r="AM66" s="142">
        <f t="shared" ref="AM66:BL66" si="25">SUM(AM11:AM63)</f>
        <v>110928.3</v>
      </c>
      <c r="AN66" s="142">
        <f t="shared" si="25"/>
        <v>116859.96000000002</v>
      </c>
      <c r="AO66" s="142">
        <f t="shared" si="25"/>
        <v>6219.2699999999995</v>
      </c>
      <c r="AP66" s="142">
        <f t="shared" si="25"/>
        <v>1500</v>
      </c>
      <c r="AQ66" s="142">
        <f t="shared" si="25"/>
        <v>0</v>
      </c>
      <c r="AR66" s="142">
        <f t="shared" si="25"/>
        <v>9634.44</v>
      </c>
      <c r="AS66" s="142">
        <f>SUM(AS11:AS63)</f>
        <v>72718.78</v>
      </c>
      <c r="AT66" s="142">
        <f t="shared" si="25"/>
        <v>0</v>
      </c>
      <c r="AU66" s="142">
        <f t="shared" si="25"/>
        <v>0</v>
      </c>
      <c r="AV66" s="142">
        <f>SUM(AV11:AV63)</f>
        <v>6761.1100000000006</v>
      </c>
      <c r="AW66" s="142">
        <f>SUM(AW11:AW63)</f>
        <v>3772.2599999999998</v>
      </c>
      <c r="AX66" s="142">
        <f t="shared" si="25"/>
        <v>217465.82</v>
      </c>
      <c r="AY66" s="142">
        <f t="shared" si="25"/>
        <v>5800</v>
      </c>
      <c r="AZ66" s="142">
        <f>SUM(AZ11:AZ63)</f>
        <v>6498.5099999999993</v>
      </c>
      <c r="BA66" s="142">
        <f>SUM(BA11:BA63)</f>
        <v>621.02</v>
      </c>
      <c r="BB66" s="142">
        <f t="shared" si="25"/>
        <v>0</v>
      </c>
      <c r="BC66" s="142">
        <f t="shared" si="25"/>
        <v>12919.53</v>
      </c>
      <c r="BD66" s="142">
        <f t="shared" si="25"/>
        <v>32461.039999999994</v>
      </c>
      <c r="BE66" s="142">
        <f t="shared" si="25"/>
        <v>15000</v>
      </c>
      <c r="BF66" s="142">
        <f t="shared" si="25"/>
        <v>34494.5</v>
      </c>
      <c r="BG66" s="142">
        <f t="shared" si="25"/>
        <v>2850.55</v>
      </c>
      <c r="BH66" s="142">
        <f t="shared" si="25"/>
        <v>86787.36</v>
      </c>
      <c r="BI66" s="142">
        <f t="shared" si="25"/>
        <v>0</v>
      </c>
      <c r="BJ66" s="142">
        <f t="shared" si="25"/>
        <v>0</v>
      </c>
      <c r="BK66" s="142">
        <f t="shared" si="25"/>
        <v>139132.41</v>
      </c>
      <c r="BL66" s="161">
        <f t="shared" si="25"/>
        <v>512907.1</v>
      </c>
      <c r="BM66" s="56"/>
      <c r="BN66" s="56"/>
      <c r="BO66" s="56"/>
      <c r="BP66" s="56"/>
      <c r="BQ66" s="56"/>
      <c r="BR66" s="56"/>
      <c r="BS66" s="56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  <c r="IS66" s="57"/>
      <c r="IT66" s="57"/>
      <c r="IU66" s="57"/>
      <c r="IV66" s="57"/>
      <c r="IW66" s="57"/>
      <c r="IX66" s="57"/>
      <c r="IY66" s="57"/>
      <c r="IZ66" s="57"/>
      <c r="JA66" s="57"/>
      <c r="JB66" s="57"/>
    </row>
    <row r="67" spans="1:262" s="60" customFormat="1" ht="23.1" customHeight="1" thickBot="1" x14ac:dyDescent="0.25">
      <c r="A67" s="58"/>
      <c r="B67" s="5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43"/>
      <c r="R67" s="8"/>
      <c r="S67" s="8"/>
      <c r="T67" s="8"/>
      <c r="U67" s="8"/>
      <c r="V67" s="8"/>
      <c r="W67" s="61"/>
      <c r="X67" s="61" t="s">
        <v>1</v>
      </c>
      <c r="Y67" s="62"/>
      <c r="Z67" s="62"/>
      <c r="AA67" s="211"/>
      <c r="AB67" s="212"/>
      <c r="AC67" s="213"/>
      <c r="AD67" s="143"/>
      <c r="AE67" s="143"/>
      <c r="AF67" s="214"/>
      <c r="AG67" s="162"/>
      <c r="AH67" s="213"/>
      <c r="AI67" s="215"/>
      <c r="AJ67" s="216"/>
      <c r="AK67" s="217"/>
      <c r="AL67" s="218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6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</row>
    <row r="68" spans="1:262" ht="23.1" customHeight="1" x14ac:dyDescent="0.2">
      <c r="B68" s="16"/>
      <c r="D68" s="5"/>
      <c r="I68" s="5"/>
      <c r="J68" s="5"/>
      <c r="K68" s="5"/>
      <c r="L68" s="5"/>
      <c r="M68" s="5"/>
      <c r="N68" s="5"/>
      <c r="O68" s="5"/>
      <c r="Q68" s="144"/>
      <c r="R68" s="5"/>
      <c r="S68" s="5"/>
      <c r="V68" s="5"/>
      <c r="W68" s="69"/>
      <c r="X68" s="69"/>
      <c r="Y68" s="69"/>
      <c r="Z68" s="69"/>
      <c r="AA68" s="219"/>
      <c r="AB68" s="144"/>
      <c r="AC68" s="144"/>
      <c r="AD68" s="144"/>
      <c r="AE68" s="144"/>
      <c r="AF68" s="220"/>
      <c r="AG68" s="144"/>
      <c r="AH68" s="144"/>
      <c r="AI68" s="144"/>
      <c r="AK68" s="221"/>
      <c r="AM68" s="144"/>
      <c r="AN68" s="144"/>
      <c r="AO68" s="144"/>
      <c r="AP68" s="144"/>
      <c r="AQ68" s="144"/>
      <c r="AR68" s="144" t="s">
        <v>1</v>
      </c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E68" s="144"/>
      <c r="BF68" s="144"/>
      <c r="BG68" s="144"/>
      <c r="BH68" s="144"/>
      <c r="BI68" s="144"/>
      <c r="BJ68" s="144"/>
      <c r="BL68" s="144"/>
    </row>
    <row r="69" spans="1:262" ht="23.1" customHeight="1" x14ac:dyDescent="0.2">
      <c r="B69" s="16"/>
      <c r="D69" s="5"/>
      <c r="I69" s="5"/>
      <c r="J69" s="5"/>
      <c r="L69" s="5"/>
      <c r="M69" s="5"/>
      <c r="N69" s="5"/>
      <c r="O69" s="5"/>
      <c r="Q69" s="144"/>
      <c r="R69" s="5"/>
      <c r="S69" s="5"/>
      <c r="W69" s="69"/>
      <c r="X69" s="69"/>
      <c r="Y69" s="69"/>
      <c r="Z69" s="69"/>
      <c r="AA69" s="219"/>
      <c r="AB69" s="144"/>
      <c r="AC69" s="144"/>
      <c r="AD69" s="144"/>
      <c r="AE69" s="144"/>
      <c r="AF69" s="220"/>
      <c r="AG69" s="144"/>
      <c r="AH69" s="144"/>
      <c r="AI69" s="144"/>
      <c r="AK69" s="221"/>
      <c r="AM69" s="144"/>
      <c r="AN69" s="144" t="s">
        <v>1</v>
      </c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E69" s="144"/>
      <c r="BF69" s="144"/>
      <c r="BG69" s="144"/>
      <c r="BH69" s="144"/>
      <c r="BI69" s="144"/>
      <c r="BJ69" s="144"/>
    </row>
    <row r="70" spans="1:262" ht="23.1" customHeight="1" x14ac:dyDescent="0.2">
      <c r="A70" s="17"/>
      <c r="B70" s="260" t="s">
        <v>95</v>
      </c>
      <c r="C70" s="260"/>
      <c r="D70" s="260"/>
      <c r="E70" s="71"/>
      <c r="F70" s="71"/>
      <c r="G70" s="71"/>
      <c r="H70" s="71"/>
      <c r="I70" s="5"/>
      <c r="J70" s="5"/>
      <c r="K70" s="260" t="s">
        <v>96</v>
      </c>
      <c r="L70" s="260"/>
      <c r="M70" s="260"/>
      <c r="N70" s="260"/>
      <c r="O70" s="260"/>
      <c r="Q70" s="144"/>
      <c r="R70" s="261" t="s">
        <v>97</v>
      </c>
      <c r="S70" s="261"/>
      <c r="T70" s="261"/>
      <c r="U70" s="5"/>
      <c r="W70" s="262" t="s">
        <v>98</v>
      </c>
      <c r="X70" s="262"/>
      <c r="Y70" s="262"/>
      <c r="Z70" s="262"/>
      <c r="AA70" s="262"/>
      <c r="AB70" s="262"/>
      <c r="AC70" s="262"/>
      <c r="AD70" s="144"/>
      <c r="AE70" s="144"/>
      <c r="AF70" s="220"/>
      <c r="AG70" s="144"/>
      <c r="AH70" s="144"/>
      <c r="AI70" s="144"/>
      <c r="AJ70" s="148"/>
      <c r="AK70" s="263" t="s">
        <v>95</v>
      </c>
      <c r="AL70" s="263"/>
      <c r="AM70" s="263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E70" s="144"/>
      <c r="BF70" s="144"/>
      <c r="BG70" s="144"/>
      <c r="BH70" s="144"/>
      <c r="BI70" s="144"/>
      <c r="BJ70" s="144"/>
      <c r="BK70" s="148"/>
    </row>
    <row r="71" spans="1:262" ht="23.1" customHeight="1" x14ac:dyDescent="0.35">
      <c r="B71" s="74"/>
      <c r="C71" s="75"/>
      <c r="D71" s="76"/>
      <c r="E71" s="72"/>
      <c r="F71" s="72"/>
      <c r="G71" s="72"/>
      <c r="H71" s="72"/>
      <c r="I71" s="5"/>
      <c r="J71" s="5"/>
      <c r="L71" s="5"/>
      <c r="M71" s="5"/>
      <c r="N71" s="5"/>
      <c r="O71" s="5"/>
      <c r="Q71" s="144"/>
      <c r="R71" s="5"/>
      <c r="S71" s="5"/>
      <c r="U71" s="71"/>
      <c r="W71" s="69"/>
      <c r="X71" s="69"/>
      <c r="Y71" s="69"/>
      <c r="Z71" s="69"/>
      <c r="AA71" s="219"/>
      <c r="AB71" s="144"/>
      <c r="AC71" s="144"/>
      <c r="AD71" s="144"/>
      <c r="AE71" s="144"/>
      <c r="AF71" s="220"/>
      <c r="AG71" s="144"/>
      <c r="AH71" s="144"/>
      <c r="AI71" s="144"/>
      <c r="AK71" s="222"/>
      <c r="AL71" s="223"/>
      <c r="AM71" s="163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E71" s="144"/>
      <c r="BF71" s="144"/>
      <c r="BG71" s="144"/>
      <c r="BH71" s="144"/>
      <c r="BI71" s="144"/>
      <c r="BJ71" s="144"/>
      <c r="BK71" s="164"/>
    </row>
    <row r="72" spans="1:262" ht="23.1" customHeight="1" x14ac:dyDescent="0.35">
      <c r="B72" s="74"/>
      <c r="C72" s="75"/>
      <c r="D72" s="76"/>
      <c r="AK72" s="222"/>
      <c r="AL72" s="223"/>
      <c r="AM72" s="163"/>
    </row>
    <row r="73" spans="1:262" s="13" customFormat="1" ht="23.1" customHeight="1" x14ac:dyDescent="0.2">
      <c r="B73" s="264" t="s">
        <v>116</v>
      </c>
      <c r="C73" s="264"/>
      <c r="D73" s="264"/>
      <c r="K73" s="264" t="s">
        <v>99</v>
      </c>
      <c r="L73" s="264"/>
      <c r="M73" s="264"/>
      <c r="N73" s="264"/>
      <c r="O73" s="264"/>
      <c r="P73" s="264"/>
      <c r="Q73" s="146"/>
      <c r="R73" s="264" t="s">
        <v>100</v>
      </c>
      <c r="S73" s="264"/>
      <c r="T73" s="264"/>
      <c r="W73" s="265" t="s">
        <v>101</v>
      </c>
      <c r="X73" s="265"/>
      <c r="Y73" s="265"/>
      <c r="Z73" s="265"/>
      <c r="AA73" s="265"/>
      <c r="AB73" s="265"/>
      <c r="AC73" s="265"/>
      <c r="AD73" s="146"/>
      <c r="AE73" s="146"/>
      <c r="AF73" s="224"/>
      <c r="AG73" s="146"/>
      <c r="AH73" s="146"/>
      <c r="AI73" s="146"/>
      <c r="AJ73" s="146"/>
      <c r="AK73" s="266" t="s">
        <v>116</v>
      </c>
      <c r="AL73" s="266"/>
      <c r="AM73" s="26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</row>
    <row r="74" spans="1:262" ht="23.1" customHeight="1" x14ac:dyDescent="0.2">
      <c r="B74" s="257" t="s">
        <v>117</v>
      </c>
      <c r="C74" s="257"/>
      <c r="D74" s="257"/>
      <c r="K74" s="257" t="s">
        <v>105</v>
      </c>
      <c r="L74" s="257"/>
      <c r="M74" s="257"/>
      <c r="N74" s="257"/>
      <c r="O74" s="257"/>
      <c r="P74" s="257"/>
      <c r="R74" s="257" t="s">
        <v>106</v>
      </c>
      <c r="S74" s="257"/>
      <c r="T74" s="257"/>
      <c r="W74" s="258" t="s">
        <v>102</v>
      </c>
      <c r="X74" s="258"/>
      <c r="Y74" s="258"/>
      <c r="Z74" s="258"/>
      <c r="AA74" s="258"/>
      <c r="AB74" s="258"/>
      <c r="AC74" s="258"/>
      <c r="AK74" s="259" t="s">
        <v>117</v>
      </c>
      <c r="AL74" s="259"/>
      <c r="AM74" s="259"/>
    </row>
  </sheetData>
  <mergeCells count="29">
    <mergeCell ref="P1:S1"/>
    <mergeCell ref="AW1:BB1"/>
    <mergeCell ref="P2:S2"/>
    <mergeCell ref="AW2:BB2"/>
    <mergeCell ref="P3:S3"/>
    <mergeCell ref="AW3:BB3"/>
    <mergeCell ref="P4:S4"/>
    <mergeCell ref="AW4:BB4"/>
    <mergeCell ref="P5:S5"/>
    <mergeCell ref="AW5:BB5"/>
    <mergeCell ref="F7:F9"/>
    <mergeCell ref="G7:G9"/>
    <mergeCell ref="AV7:AV9"/>
    <mergeCell ref="BF7:BF9"/>
    <mergeCell ref="B74:D74"/>
    <mergeCell ref="K74:P74"/>
    <mergeCell ref="R74:T74"/>
    <mergeCell ref="W74:AC74"/>
    <mergeCell ref="AK74:AM74"/>
    <mergeCell ref="B70:D70"/>
    <mergeCell ref="K70:O70"/>
    <mergeCell ref="R70:T70"/>
    <mergeCell ref="W70:AC70"/>
    <mergeCell ref="AK70:AM70"/>
    <mergeCell ref="B73:D73"/>
    <mergeCell ref="K73:P73"/>
    <mergeCell ref="R73:T73"/>
    <mergeCell ref="W73:AC73"/>
    <mergeCell ref="AK73:AM73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colBreaks count="1" manualBreakCount="1">
    <brk id="35" max="73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2C82-C846-4905-814C-11151DF97DC4}">
  <sheetPr codeName="Sheet5"/>
  <dimension ref="A1:JB74"/>
  <sheetViews>
    <sheetView view="pageBreakPreview" topLeftCell="AT1" zoomScale="60" zoomScaleNormal="60" workbookViewId="0">
      <selection activeCell="BE9" sqref="BE7:BE9"/>
    </sheetView>
  </sheetViews>
  <sheetFormatPr defaultColWidth="9.140625" defaultRowHeight="23.1" customHeight="1" x14ac:dyDescent="0.2"/>
  <cols>
    <col min="1" max="1" width="5" style="1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87" customWidth="1"/>
    <col min="28" max="28" width="6.140625" style="145" customWidth="1"/>
    <col min="29" max="29" width="18.28515625" style="145" customWidth="1"/>
    <col min="30" max="30" width="14.5703125" style="145" hidden="1" customWidth="1"/>
    <col min="31" max="31" width="13.5703125" style="145" customWidth="1"/>
    <col min="32" max="32" width="14.42578125" style="188" customWidth="1"/>
    <col min="33" max="33" width="16.85546875" style="145" customWidth="1"/>
    <col min="34" max="34" width="22.85546875" style="145" customWidth="1"/>
    <col min="35" max="35" width="21.5703125" style="145" customWidth="1"/>
    <col min="36" max="36" width="7.28515625" style="145" customWidth="1"/>
    <col min="37" max="37" width="34.5703125" style="145" customWidth="1"/>
    <col min="38" max="38" width="17" style="145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16"/>
      <c r="E2" s="16"/>
      <c r="F2" s="16"/>
      <c r="G2" s="16"/>
      <c r="H2" s="16"/>
      <c r="I2" s="16"/>
      <c r="J2" s="16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16"/>
      <c r="O3" s="16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130</v>
      </c>
      <c r="Q4" s="264"/>
      <c r="R4" s="264"/>
      <c r="S4" s="264"/>
      <c r="AO4" s="149"/>
      <c r="AP4" s="149"/>
      <c r="AQ4" s="149"/>
      <c r="AR4" s="149"/>
      <c r="AS4" s="149"/>
      <c r="AW4" s="266" t="s">
        <v>131</v>
      </c>
      <c r="AX4" s="266"/>
      <c r="AY4" s="266"/>
      <c r="AZ4" s="266"/>
      <c r="BA4" s="266"/>
      <c r="BB4" s="266"/>
    </row>
    <row r="5" spans="1:262" ht="23.1" customHeight="1" x14ac:dyDescent="0.2">
      <c r="P5" s="264" t="s">
        <v>2</v>
      </c>
      <c r="Q5" s="264"/>
      <c r="R5" s="264"/>
      <c r="S5" s="264"/>
      <c r="T5" s="2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Q6" s="137"/>
      <c r="W6" s="18"/>
      <c r="X6" s="18"/>
      <c r="Y6" s="18"/>
      <c r="Z6" s="18"/>
      <c r="AA6" s="189"/>
      <c r="AB6" s="137"/>
      <c r="AC6" s="137"/>
      <c r="AD6" s="137"/>
      <c r="AE6" s="137"/>
      <c r="AF6" s="190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2">
      <c r="A7" s="20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P7" s="22" t="s">
        <v>5</v>
      </c>
      <c r="Q7" s="138" t="s">
        <v>136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191" t="s">
        <v>9</v>
      </c>
      <c r="AB7" s="192"/>
      <c r="AC7" s="193" t="s">
        <v>18</v>
      </c>
      <c r="AD7" s="152" t="s">
        <v>8</v>
      </c>
      <c r="AE7" s="138" t="s">
        <v>19</v>
      </c>
      <c r="AF7" s="194" t="s">
        <v>20</v>
      </c>
      <c r="AG7" s="153" t="s">
        <v>21</v>
      </c>
      <c r="AH7" s="195"/>
      <c r="AI7" s="196"/>
      <c r="AJ7" s="192"/>
      <c r="AK7" s="193"/>
      <c r="AL7" s="138"/>
      <c r="AM7" s="138" t="s">
        <v>6</v>
      </c>
      <c r="AN7" s="151" t="s">
        <v>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152" t="s">
        <v>138</v>
      </c>
      <c r="AX7" s="138" t="s">
        <v>9</v>
      </c>
      <c r="AY7" s="151" t="s">
        <v>10</v>
      </c>
      <c r="AZ7" s="152" t="s">
        <v>11</v>
      </c>
      <c r="BA7" s="152"/>
      <c r="BB7" s="151"/>
      <c r="BC7" s="138" t="s">
        <v>9</v>
      </c>
      <c r="BD7" s="138" t="s">
        <v>12</v>
      </c>
      <c r="BE7" s="152" t="s">
        <v>140</v>
      </c>
      <c r="BF7" s="152" t="s">
        <v>13</v>
      </c>
      <c r="BG7" s="152"/>
      <c r="BH7" s="152" t="s">
        <v>14</v>
      </c>
      <c r="BI7" s="152" t="s">
        <v>15</v>
      </c>
      <c r="BJ7" s="152" t="s">
        <v>16</v>
      </c>
      <c r="BK7" s="138" t="s">
        <v>9</v>
      </c>
      <c r="BL7" s="153" t="s">
        <v>9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">
      <c r="A8" s="16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P8" s="166" t="s">
        <v>27</v>
      </c>
      <c r="Q8" s="139" t="s">
        <v>51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0" t="s">
        <v>22</v>
      </c>
      <c r="AC8" s="171"/>
      <c r="AD8" s="154" t="s">
        <v>34</v>
      </c>
      <c r="AE8" s="172"/>
      <c r="AF8" s="173" t="s">
        <v>43</v>
      </c>
      <c r="AG8" s="155"/>
      <c r="AH8" s="171"/>
      <c r="AI8" s="174"/>
      <c r="AJ8" s="175" t="s">
        <v>22</v>
      </c>
      <c r="AK8" s="171" t="s">
        <v>23</v>
      </c>
      <c r="AL8" s="139" t="s">
        <v>24</v>
      </c>
      <c r="AM8" s="139" t="s">
        <v>32</v>
      </c>
      <c r="AN8" s="154" t="s">
        <v>137</v>
      </c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154" t="s">
        <v>39</v>
      </c>
      <c r="AX8" s="139" t="s">
        <v>8</v>
      </c>
      <c r="AY8" s="154" t="s">
        <v>40</v>
      </c>
      <c r="AZ8" s="154" t="s">
        <v>42</v>
      </c>
      <c r="BA8" s="154" t="s">
        <v>127</v>
      </c>
      <c r="BB8" s="154" t="s">
        <v>41</v>
      </c>
      <c r="BC8" s="139" t="s">
        <v>10</v>
      </c>
      <c r="BD8" s="139" t="s">
        <v>43</v>
      </c>
      <c r="BE8" s="154" t="s">
        <v>142</v>
      </c>
      <c r="BF8" s="154" t="s">
        <v>44</v>
      </c>
      <c r="BG8" s="154" t="s">
        <v>45</v>
      </c>
      <c r="BH8" s="154" t="s">
        <v>27</v>
      </c>
      <c r="BI8" s="154" t="s">
        <v>27</v>
      </c>
      <c r="BJ8" s="154" t="s">
        <v>46</v>
      </c>
      <c r="BK8" s="139" t="s">
        <v>47</v>
      </c>
      <c r="BL8" s="155" t="s">
        <v>54</v>
      </c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25">
      <c r="A9" s="177"/>
      <c r="F9" s="269"/>
      <c r="G9" s="272"/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H9" s="181"/>
      <c r="AI9" s="184"/>
      <c r="AJ9" s="180"/>
      <c r="AK9" s="181"/>
      <c r="AM9" s="140" t="s">
        <v>51</v>
      </c>
      <c r="AN9" s="156" t="s">
        <v>52</v>
      </c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157" t="s">
        <v>53</v>
      </c>
      <c r="AX9" s="140" t="s">
        <v>54</v>
      </c>
      <c r="AY9" s="156" t="s">
        <v>55</v>
      </c>
      <c r="AZ9" s="156" t="s">
        <v>39</v>
      </c>
      <c r="BA9" s="156"/>
      <c r="BB9" s="156"/>
      <c r="BC9" s="140" t="s">
        <v>54</v>
      </c>
      <c r="BD9" s="158"/>
      <c r="BE9" s="156" t="s">
        <v>141</v>
      </c>
      <c r="BF9" s="156" t="s">
        <v>56</v>
      </c>
      <c r="BG9" s="156"/>
      <c r="BH9" s="156" t="s">
        <v>39</v>
      </c>
      <c r="BI9" s="156" t="s">
        <v>39</v>
      </c>
      <c r="BJ9" s="156" t="s">
        <v>57</v>
      </c>
      <c r="BK9" s="140" t="s">
        <v>54</v>
      </c>
      <c r="BL9" s="159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77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M10" s="79" t="s">
        <v>1</v>
      </c>
      <c r="N10" s="79" t="s">
        <v>1</v>
      </c>
      <c r="O10" s="79" t="s">
        <v>1</v>
      </c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85" t="str">
        <f>+A10</f>
        <v xml:space="preserve"> </v>
      </c>
      <c r="AC10" s="86" t="s">
        <v>1</v>
      </c>
      <c r="AD10" s="80"/>
      <c r="AE10" s="87"/>
      <c r="AF10" s="88"/>
      <c r="AG10" s="89"/>
      <c r="AH10" s="90"/>
      <c r="AI10" s="91"/>
      <c r="AJ10" s="85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77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M11" s="79">
        <v>0</v>
      </c>
      <c r="N11" s="79">
        <v>0</v>
      </c>
      <c r="O11" s="79"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77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77">
        <v>1</v>
      </c>
      <c r="AK11" s="96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77" t="s">
        <v>1</v>
      </c>
      <c r="B12" s="96"/>
      <c r="C12" s="97"/>
      <c r="D12" s="98"/>
      <c r="E12" s="98"/>
      <c r="F12" s="98">
        <f t="shared" ref="F12:F63" si="0">SUM(D12:E12)</f>
        <v>0</v>
      </c>
      <c r="G12" s="98"/>
      <c r="H12" s="98"/>
      <c r="I12" s="80"/>
      <c r="J12" s="80">
        <f t="shared" ref="J12:J63" si="1">SUM(F12:I12)</f>
        <v>0</v>
      </c>
      <c r="K12" s="82">
        <f t="shared" ref="K12:K64" si="2">J12</f>
        <v>0</v>
      </c>
      <c r="L12" s="105"/>
      <c r="P12" s="82">
        <f t="shared" ref="P12:P64" si="3">K12-L12</f>
        <v>0</v>
      </c>
      <c r="Q12" s="80"/>
      <c r="R12" s="80">
        <f t="shared" ref="R12:R64" si="4">SUM(AN12:AW12)</f>
        <v>0</v>
      </c>
      <c r="S12" s="80">
        <f t="shared" ref="S12:S64" si="5">SUM(AY12:BB12)</f>
        <v>0</v>
      </c>
      <c r="T12" s="80">
        <f t="shared" ref="T12:T64" si="6">ROUNDDOWN(J12*5%/2,2)</f>
        <v>0</v>
      </c>
      <c r="U12" s="80">
        <f t="shared" ref="U12:U64" si="7">SUM(BE12:BJ12)</f>
        <v>0</v>
      </c>
      <c r="V12" s="82">
        <f t="shared" ref="V12:V64" si="8">+Q12+R12+S12+T12+U12</f>
        <v>0</v>
      </c>
      <c r="W12" s="100">
        <f t="shared" ref="W12:W64" si="9">ROUND(AI12,0)</f>
        <v>0</v>
      </c>
      <c r="X12" s="83">
        <f t="shared" ref="X12:X64" si="10">(AH12-W12)</f>
        <v>0</v>
      </c>
      <c r="Y12" s="84"/>
      <c r="Z12" s="84"/>
      <c r="AA12" s="84">
        <f t="shared" ref="AA12:AA64" si="11">ROUND(W12+X12,2)</f>
        <v>0</v>
      </c>
      <c r="AB12" s="77" t="s">
        <v>1</v>
      </c>
      <c r="AC12" s="86">
        <f t="shared" ref="AC12:AC64" si="12">J12*12%</f>
        <v>0</v>
      </c>
      <c r="AD12" s="80"/>
      <c r="AE12" s="87"/>
      <c r="AF12" s="88">
        <f t="shared" ref="AF12:AF64" si="13">ROUNDUP(J12*5%/2,2)</f>
        <v>0</v>
      </c>
      <c r="AG12" s="89"/>
      <c r="AH12" s="103">
        <f t="shared" ref="AH12:AH64" si="14">+P12-V12</f>
        <v>0</v>
      </c>
      <c r="AI12" s="104">
        <f t="shared" ref="AI12:AI64" si="15">(+P12-V12)/2</f>
        <v>0</v>
      </c>
      <c r="AJ12" s="77" t="s">
        <v>1</v>
      </c>
      <c r="AK12" s="96"/>
      <c r="AL12" s="97"/>
      <c r="AM12" s="80">
        <f t="shared" ref="AM12:AM64" si="16">Q12</f>
        <v>0</v>
      </c>
      <c r="AN12" s="80">
        <f t="shared" ref="AN12:AN64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4" si="18">SUM(AN12:AW12)</f>
        <v>0</v>
      </c>
      <c r="AY12" s="93"/>
      <c r="AZ12" s="80"/>
      <c r="BA12" s="80"/>
      <c r="BB12" s="93"/>
      <c r="BC12" s="80">
        <f t="shared" ref="BC12:BC64" si="19">SUM(AY12:BB12)</f>
        <v>0</v>
      </c>
      <c r="BD12" s="80">
        <f t="shared" ref="BD12:BD64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64" si="21">SUM(BE12:BJ12)</f>
        <v>0</v>
      </c>
      <c r="BL12" s="94">
        <f t="shared" ref="BL12:BL64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77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1551</v>
      </c>
      <c r="H13" s="98"/>
      <c r="I13" s="80"/>
      <c r="J13" s="80">
        <f t="shared" si="1"/>
        <v>34421</v>
      </c>
      <c r="K13" s="82">
        <f t="shared" si="2"/>
        <v>34421</v>
      </c>
      <c r="L13" s="99">
        <f>ROUND(K13/6/31/60*(O13+N13*60+M13*6*60),2)</f>
        <v>0</v>
      </c>
      <c r="M13" s="79">
        <v>0</v>
      </c>
      <c r="N13" s="79">
        <v>0</v>
      </c>
      <c r="O13" s="79">
        <v>0</v>
      </c>
      <c r="P13" s="82">
        <f t="shared" si="3"/>
        <v>34421</v>
      </c>
      <c r="Q13" s="80">
        <v>1414.39</v>
      </c>
      <c r="R13" s="80">
        <f t="shared" si="4"/>
        <v>7031.03</v>
      </c>
      <c r="S13" s="80">
        <f t="shared" si="5"/>
        <v>200</v>
      </c>
      <c r="T13" s="80">
        <f t="shared" si="6"/>
        <v>860.52</v>
      </c>
      <c r="U13" s="80">
        <f t="shared" si="7"/>
        <v>13736.7</v>
      </c>
      <c r="V13" s="82">
        <f t="shared" si="8"/>
        <v>23242.639999999999</v>
      </c>
      <c r="W13" s="100">
        <f t="shared" si="9"/>
        <v>5589</v>
      </c>
      <c r="X13" s="83">
        <f t="shared" si="10"/>
        <v>5589.3600000000006</v>
      </c>
      <c r="Y13" s="84"/>
      <c r="Z13" s="84"/>
      <c r="AA13" s="84">
        <f t="shared" si="11"/>
        <v>11178.36</v>
      </c>
      <c r="AB13" s="77">
        <v>2</v>
      </c>
      <c r="AC13" s="86">
        <f t="shared" si="12"/>
        <v>4130.5199999999995</v>
      </c>
      <c r="AD13" s="80">
        <v>0</v>
      </c>
      <c r="AE13" s="101">
        <v>100</v>
      </c>
      <c r="AF13" s="88">
        <f t="shared" si="13"/>
        <v>860.53</v>
      </c>
      <c r="AG13" s="102">
        <v>200</v>
      </c>
      <c r="AH13" s="103">
        <f t="shared" si="14"/>
        <v>11178.36</v>
      </c>
      <c r="AI13" s="104">
        <f t="shared" si="15"/>
        <v>5589.18</v>
      </c>
      <c r="AJ13" s="77">
        <v>2</v>
      </c>
      <c r="AK13" s="107" t="s">
        <v>61</v>
      </c>
      <c r="AL13" s="108" t="s">
        <v>62</v>
      </c>
      <c r="AM13" s="80">
        <f t="shared" si="16"/>
        <v>1414.39</v>
      </c>
      <c r="AN13" s="80">
        <f t="shared" si="17"/>
        <v>3097.89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7031.03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860.52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23242.639999999999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77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77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77" t="s">
        <v>1</v>
      </c>
      <c r="AK14" s="107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77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M15" s="79">
        <v>0</v>
      </c>
      <c r="N15" s="79">
        <v>0</v>
      </c>
      <c r="O15" s="79"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77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63850.41</v>
      </c>
      <c r="AI15" s="104">
        <f t="shared" si="15"/>
        <v>31925.205000000002</v>
      </c>
      <c r="AJ15" s="77">
        <v>3</v>
      </c>
      <c r="AK15" s="107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0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77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77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77" t="s">
        <v>1</v>
      </c>
      <c r="AK16" s="107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79" customFormat="1" ht="23.1" customHeight="1" x14ac:dyDescent="0.35">
      <c r="A17" s="77">
        <v>4</v>
      </c>
      <c r="B17" s="107" t="s">
        <v>65</v>
      </c>
      <c r="C17" s="108" t="s">
        <v>66</v>
      </c>
      <c r="D17" s="98">
        <v>36619</v>
      </c>
      <c r="E17" s="98">
        <v>1794</v>
      </c>
      <c r="F17" s="98">
        <f t="shared" si="0"/>
        <v>38413</v>
      </c>
      <c r="G17" s="98">
        <v>1795</v>
      </c>
      <c r="H17" s="98"/>
      <c r="I17" s="80"/>
      <c r="J17" s="80">
        <f t="shared" si="1"/>
        <v>40208</v>
      </c>
      <c r="K17" s="82">
        <f t="shared" si="2"/>
        <v>40208</v>
      </c>
      <c r="L17" s="99">
        <f>ROUND(K17/6/31/60*(O17+N17*60+M17*6*60),2)</f>
        <v>0</v>
      </c>
      <c r="M17" s="79">
        <v>0</v>
      </c>
      <c r="N17" s="79">
        <v>0</v>
      </c>
      <c r="O17" s="79">
        <v>0</v>
      </c>
      <c r="P17" s="82">
        <f t="shared" si="3"/>
        <v>40208</v>
      </c>
      <c r="Q17" s="80">
        <v>2285.15</v>
      </c>
      <c r="R17" s="80">
        <f t="shared" si="4"/>
        <v>3618.72</v>
      </c>
      <c r="S17" s="80">
        <f t="shared" si="5"/>
        <v>200</v>
      </c>
      <c r="T17" s="80">
        <f t="shared" si="6"/>
        <v>1005.2</v>
      </c>
      <c r="U17" s="80">
        <f t="shared" si="7"/>
        <v>100</v>
      </c>
      <c r="V17" s="82">
        <f t="shared" si="8"/>
        <v>7209.07</v>
      </c>
      <c r="W17" s="100">
        <f t="shared" si="9"/>
        <v>16499</v>
      </c>
      <c r="X17" s="83">
        <f t="shared" si="10"/>
        <v>16499.93</v>
      </c>
      <c r="Y17" s="84"/>
      <c r="Z17" s="84"/>
      <c r="AA17" s="84">
        <f t="shared" si="11"/>
        <v>32998.93</v>
      </c>
      <c r="AB17" s="77">
        <v>4</v>
      </c>
      <c r="AC17" s="86">
        <f t="shared" si="12"/>
        <v>4824.96</v>
      </c>
      <c r="AD17" s="80">
        <v>0</v>
      </c>
      <c r="AE17" s="101">
        <v>100</v>
      </c>
      <c r="AF17" s="88">
        <f t="shared" si="13"/>
        <v>1005.2</v>
      </c>
      <c r="AG17" s="102">
        <v>200</v>
      </c>
      <c r="AH17" s="103">
        <f t="shared" si="14"/>
        <v>32998.93</v>
      </c>
      <c r="AI17" s="104">
        <f t="shared" si="15"/>
        <v>16499.465</v>
      </c>
      <c r="AJ17" s="77">
        <v>4</v>
      </c>
      <c r="AK17" s="107" t="s">
        <v>65</v>
      </c>
      <c r="AL17" s="108" t="s">
        <v>66</v>
      </c>
      <c r="AM17" s="80">
        <f t="shared" si="16"/>
        <v>2285.15</v>
      </c>
      <c r="AN17" s="80">
        <f t="shared" si="17"/>
        <v>3618.72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/>
      <c r="AW17" s="80">
        <v>0</v>
      </c>
      <c r="AX17" s="80">
        <f t="shared" si="18"/>
        <v>3618.72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1005.2</v>
      </c>
      <c r="BE17" s="80">
        <v>0</v>
      </c>
      <c r="BF17" s="80">
        <v>0</v>
      </c>
      <c r="BG17" s="80">
        <v>100</v>
      </c>
      <c r="BH17" s="80">
        <v>0</v>
      </c>
      <c r="BI17" s="80">
        <v>0</v>
      </c>
      <c r="BJ17" s="80">
        <v>0</v>
      </c>
      <c r="BK17" s="80">
        <f t="shared" si="21"/>
        <v>100</v>
      </c>
      <c r="BL17" s="94">
        <f t="shared" si="22"/>
        <v>7209.07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79" customFormat="1" ht="23.1" customHeight="1" x14ac:dyDescent="0.35">
      <c r="A18" s="77" t="s">
        <v>1</v>
      </c>
      <c r="B18" s="96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9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77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77" t="s">
        <v>1</v>
      </c>
      <c r="AK18" s="96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110" customFormat="1" ht="23.1" customHeight="1" x14ac:dyDescent="0.35">
      <c r="A19" s="77">
        <v>5</v>
      </c>
      <c r="B19" s="109" t="s">
        <v>67</v>
      </c>
      <c r="C19" s="78" t="s">
        <v>66</v>
      </c>
      <c r="D19" s="98">
        <v>43030</v>
      </c>
      <c r="E19" s="98">
        <v>2108</v>
      </c>
      <c r="F19" s="98">
        <f t="shared" si="0"/>
        <v>45138</v>
      </c>
      <c r="G19" s="98">
        <v>2109</v>
      </c>
      <c r="H19" s="98"/>
      <c r="I19" s="80"/>
      <c r="J19" s="80">
        <f t="shared" si="1"/>
        <v>47247</v>
      </c>
      <c r="K19" s="82">
        <f t="shared" si="2"/>
        <v>47247</v>
      </c>
      <c r="L19" s="99">
        <f>ROUND(K19/6/31/60*(O19+N19*60+M19*6*60),2)</f>
        <v>0</v>
      </c>
      <c r="M19" s="79">
        <v>0</v>
      </c>
      <c r="N19" s="79">
        <v>0</v>
      </c>
      <c r="O19" s="79">
        <v>0</v>
      </c>
      <c r="P19" s="82">
        <f t="shared" si="3"/>
        <v>47247</v>
      </c>
      <c r="Q19" s="80">
        <v>3605.95</v>
      </c>
      <c r="R19" s="80">
        <f t="shared" si="4"/>
        <v>25135.55</v>
      </c>
      <c r="S19" s="80">
        <f t="shared" si="5"/>
        <v>200</v>
      </c>
      <c r="T19" s="80">
        <f t="shared" si="6"/>
        <v>1181.17</v>
      </c>
      <c r="U19" s="80">
        <f t="shared" si="7"/>
        <v>10770.26</v>
      </c>
      <c r="V19" s="82">
        <f t="shared" si="8"/>
        <v>40892.93</v>
      </c>
      <c r="W19" s="100">
        <f t="shared" si="9"/>
        <v>3177</v>
      </c>
      <c r="X19" s="83">
        <f t="shared" si="10"/>
        <v>3177.0699999999997</v>
      </c>
      <c r="Y19" s="84"/>
      <c r="Z19" s="84"/>
      <c r="AA19" s="84">
        <f t="shared" si="11"/>
        <v>6354.07</v>
      </c>
      <c r="AB19" s="77">
        <v>5</v>
      </c>
      <c r="AC19" s="86">
        <f t="shared" si="12"/>
        <v>5669.6399999999994</v>
      </c>
      <c r="AD19" s="80">
        <v>0</v>
      </c>
      <c r="AE19" s="101">
        <v>100</v>
      </c>
      <c r="AF19" s="88">
        <f t="shared" si="13"/>
        <v>1181.18</v>
      </c>
      <c r="AG19" s="102">
        <v>200</v>
      </c>
      <c r="AH19" s="103">
        <f t="shared" si="14"/>
        <v>6354.07</v>
      </c>
      <c r="AI19" s="104">
        <f t="shared" si="15"/>
        <v>3177.0349999999999</v>
      </c>
      <c r="AJ19" s="77">
        <v>5</v>
      </c>
      <c r="AK19" s="109" t="s">
        <v>67</v>
      </c>
      <c r="AL19" s="78" t="s">
        <v>66</v>
      </c>
      <c r="AM19" s="80">
        <f t="shared" si="16"/>
        <v>3605.95</v>
      </c>
      <c r="AN19" s="80">
        <f t="shared" si="17"/>
        <v>4252.2299999999996</v>
      </c>
      <c r="AO19" s="80">
        <v>0</v>
      </c>
      <c r="AP19" s="80">
        <v>1000</v>
      </c>
      <c r="AQ19" s="80">
        <v>0</v>
      </c>
      <c r="AR19" s="80">
        <v>0</v>
      </c>
      <c r="AS19" s="80">
        <v>15705.52</v>
      </c>
      <c r="AT19" s="80">
        <v>0</v>
      </c>
      <c r="AU19" s="80">
        <v>0</v>
      </c>
      <c r="AV19" s="80">
        <v>3027.78</v>
      </c>
      <c r="AW19" s="80">
        <v>1150.02</v>
      </c>
      <c r="AX19" s="80">
        <f t="shared" si="18"/>
        <v>25135.55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1181.17</v>
      </c>
      <c r="BE19" s="80">
        <v>0</v>
      </c>
      <c r="BF19" s="80">
        <v>1200</v>
      </c>
      <c r="BG19" s="80">
        <v>100</v>
      </c>
      <c r="BH19" s="80">
        <v>9470.26</v>
      </c>
      <c r="BI19" s="80">
        <v>0</v>
      </c>
      <c r="BJ19" s="80">
        <v>0</v>
      </c>
      <c r="BK19" s="80">
        <f t="shared" si="21"/>
        <v>10770.26</v>
      </c>
      <c r="BL19" s="94">
        <f t="shared" si="22"/>
        <v>40892.93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112" customFormat="1" ht="23.1" customHeight="1" x14ac:dyDescent="0.35">
      <c r="A20" s="77" t="s">
        <v>1</v>
      </c>
      <c r="B20" s="107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1"/>
      <c r="M20" s="79"/>
      <c r="N20" s="79"/>
      <c r="O20" s="7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77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77" t="s">
        <v>1</v>
      </c>
      <c r="AK20" s="107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77">
        <v>6</v>
      </c>
      <c r="B21" s="107" t="s">
        <v>68</v>
      </c>
      <c r="C21" s="108" t="s">
        <v>85</v>
      </c>
      <c r="D21" s="98">
        <v>39672</v>
      </c>
      <c r="E21" s="98">
        <v>1944</v>
      </c>
      <c r="F21" s="98">
        <f t="shared" si="0"/>
        <v>41616</v>
      </c>
      <c r="G21" s="98">
        <v>1944</v>
      </c>
      <c r="H21" s="98"/>
      <c r="I21" s="80"/>
      <c r="J21" s="80">
        <f t="shared" si="1"/>
        <v>43560</v>
      </c>
      <c r="K21" s="82">
        <f t="shared" si="2"/>
        <v>43560</v>
      </c>
      <c r="L21" s="99">
        <f>ROUND(K21/6/31/60*(O21+N21*60+M21*6*60),2)</f>
        <v>0</v>
      </c>
      <c r="M21" s="79">
        <v>0</v>
      </c>
      <c r="N21" s="79">
        <v>0</v>
      </c>
      <c r="O21" s="79">
        <v>0</v>
      </c>
      <c r="P21" s="82">
        <f t="shared" si="3"/>
        <v>43560</v>
      </c>
      <c r="Q21" s="80">
        <v>2878.45</v>
      </c>
      <c r="R21" s="80">
        <f t="shared" si="4"/>
        <v>3920.3999999999996</v>
      </c>
      <c r="S21" s="80">
        <f t="shared" si="5"/>
        <v>200</v>
      </c>
      <c r="T21" s="80">
        <f t="shared" si="6"/>
        <v>1089</v>
      </c>
      <c r="U21" s="80">
        <f t="shared" si="7"/>
        <v>100</v>
      </c>
      <c r="V21" s="82">
        <f t="shared" si="8"/>
        <v>8187.8499999999995</v>
      </c>
      <c r="W21" s="100">
        <f t="shared" si="9"/>
        <v>17686</v>
      </c>
      <c r="X21" s="83">
        <f t="shared" si="10"/>
        <v>17686.150000000001</v>
      </c>
      <c r="Y21" s="84"/>
      <c r="Z21" s="84"/>
      <c r="AA21" s="84">
        <f t="shared" si="11"/>
        <v>35372.15</v>
      </c>
      <c r="AB21" s="77">
        <v>6</v>
      </c>
      <c r="AC21" s="86">
        <f t="shared" si="12"/>
        <v>5227.2</v>
      </c>
      <c r="AD21" s="80">
        <v>0</v>
      </c>
      <c r="AE21" s="101">
        <v>100</v>
      </c>
      <c r="AF21" s="88">
        <f t="shared" si="13"/>
        <v>1089</v>
      </c>
      <c r="AG21" s="102">
        <v>200</v>
      </c>
      <c r="AH21" s="103">
        <f t="shared" si="14"/>
        <v>35372.15</v>
      </c>
      <c r="AI21" s="104">
        <f t="shared" si="15"/>
        <v>17686.075000000001</v>
      </c>
      <c r="AJ21" s="77">
        <v>6</v>
      </c>
      <c r="AK21" s="107" t="s">
        <v>68</v>
      </c>
      <c r="AL21" s="108" t="s">
        <v>85</v>
      </c>
      <c r="AM21" s="80">
        <f t="shared" si="16"/>
        <v>2878.45</v>
      </c>
      <c r="AN21" s="80">
        <f t="shared" si="17"/>
        <v>3920.3999999999996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/>
      <c r="AW21" s="80">
        <v>0</v>
      </c>
      <c r="AX21" s="80">
        <f t="shared" si="18"/>
        <v>3920.3999999999996</v>
      </c>
      <c r="AY21" s="93">
        <v>200</v>
      </c>
      <c r="AZ21" s="80">
        <v>0</v>
      </c>
      <c r="BA21" s="80"/>
      <c r="BB21" s="93"/>
      <c r="BC21" s="80">
        <f t="shared" si="19"/>
        <v>200</v>
      </c>
      <c r="BD21" s="80">
        <f t="shared" si="20"/>
        <v>1089</v>
      </c>
      <c r="BE21" s="80">
        <v>0</v>
      </c>
      <c r="BF21" s="80"/>
      <c r="BG21" s="80">
        <v>100</v>
      </c>
      <c r="BH21" s="80">
        <v>0</v>
      </c>
      <c r="BI21" s="80">
        <v>0</v>
      </c>
      <c r="BJ21" s="80">
        <v>0</v>
      </c>
      <c r="BK21" s="80">
        <f t="shared" si="21"/>
        <v>100</v>
      </c>
      <c r="BL21" s="94">
        <f t="shared" si="22"/>
        <v>8187.8499999999995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77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77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77" t="s">
        <v>1</v>
      </c>
      <c r="AK22" s="96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80"/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77">
        <v>7</v>
      </c>
      <c r="B23" s="107" t="s">
        <v>69</v>
      </c>
      <c r="C23" s="108" t="s">
        <v>62</v>
      </c>
      <c r="D23" s="98">
        <v>29449</v>
      </c>
      <c r="E23" s="98">
        <v>1540</v>
      </c>
      <c r="F23" s="98">
        <f t="shared" si="0"/>
        <v>30989</v>
      </c>
      <c r="G23" s="98">
        <v>1540</v>
      </c>
      <c r="H23" s="98"/>
      <c r="I23" s="80"/>
      <c r="J23" s="80">
        <f t="shared" si="1"/>
        <v>32529</v>
      </c>
      <c r="K23" s="82">
        <f t="shared" si="2"/>
        <v>32529</v>
      </c>
      <c r="L23" s="113">
        <f>ROUND(K23/6/31/60*(O23+N23*60+M23*6*60),2)</f>
        <v>4896.84</v>
      </c>
      <c r="M23" s="79">
        <v>4</v>
      </c>
      <c r="N23" s="79">
        <v>4</v>
      </c>
      <c r="O23" s="79">
        <v>0</v>
      </c>
      <c r="P23" s="82">
        <f t="shared" si="3"/>
        <v>27632.16</v>
      </c>
      <c r="Q23" s="80">
        <v>1163.23</v>
      </c>
      <c r="R23" s="80">
        <f t="shared" si="4"/>
        <v>9162.2899999999991</v>
      </c>
      <c r="S23" s="80">
        <f t="shared" si="5"/>
        <v>821.02</v>
      </c>
      <c r="T23" s="80">
        <f t="shared" si="6"/>
        <v>813.22</v>
      </c>
      <c r="U23" s="80">
        <f t="shared" si="7"/>
        <v>9570.26</v>
      </c>
      <c r="V23" s="82">
        <f t="shared" si="8"/>
        <v>21530.019999999997</v>
      </c>
      <c r="W23" s="100">
        <f t="shared" si="9"/>
        <v>3051</v>
      </c>
      <c r="X23" s="83">
        <f t="shared" si="10"/>
        <v>3051.1400000000031</v>
      </c>
      <c r="Y23" s="84"/>
      <c r="Z23" s="84"/>
      <c r="AA23" s="84">
        <f t="shared" si="11"/>
        <v>6102.14</v>
      </c>
      <c r="AB23" s="77">
        <v>7</v>
      </c>
      <c r="AC23" s="86">
        <f t="shared" si="12"/>
        <v>3903.48</v>
      </c>
      <c r="AD23" s="80">
        <v>0</v>
      </c>
      <c r="AE23" s="93">
        <v>100</v>
      </c>
      <c r="AF23" s="88">
        <f t="shared" si="13"/>
        <v>813.23</v>
      </c>
      <c r="AG23" s="102">
        <v>200</v>
      </c>
      <c r="AH23" s="103">
        <f t="shared" si="14"/>
        <v>6102.1400000000031</v>
      </c>
      <c r="AI23" s="104">
        <f t="shared" si="15"/>
        <v>3051.0700000000015</v>
      </c>
      <c r="AJ23" s="77">
        <v>7</v>
      </c>
      <c r="AK23" s="107" t="s">
        <v>69</v>
      </c>
      <c r="AL23" s="108" t="s">
        <v>62</v>
      </c>
      <c r="AM23" s="80">
        <f t="shared" si="16"/>
        <v>1163.23</v>
      </c>
      <c r="AN23" s="80">
        <f t="shared" si="17"/>
        <v>2927.6099999999997</v>
      </c>
      <c r="AO23" s="80">
        <v>0</v>
      </c>
      <c r="AP23" s="80">
        <v>0</v>
      </c>
      <c r="AQ23" s="80">
        <v>0</v>
      </c>
      <c r="AR23" s="80">
        <v>0</v>
      </c>
      <c r="AS23" s="80">
        <v>4179.12</v>
      </c>
      <c r="AT23" s="80">
        <v>0</v>
      </c>
      <c r="AU23" s="80">
        <v>0</v>
      </c>
      <c r="AV23" s="80">
        <v>1400</v>
      </c>
      <c r="AW23" s="80">
        <v>655.56</v>
      </c>
      <c r="AX23" s="80">
        <f t="shared" si="18"/>
        <v>9162.2899999999991</v>
      </c>
      <c r="AY23" s="93">
        <v>200</v>
      </c>
      <c r="AZ23" s="80">
        <v>0</v>
      </c>
      <c r="BA23" s="80">
        <v>621.02</v>
      </c>
      <c r="BB23" s="93"/>
      <c r="BC23" s="80">
        <f t="shared" si="19"/>
        <v>821.02</v>
      </c>
      <c r="BD23" s="80">
        <f t="shared" si="20"/>
        <v>813.22</v>
      </c>
      <c r="BE23" s="80">
        <v>0</v>
      </c>
      <c r="BF23" s="80">
        <v>0</v>
      </c>
      <c r="BG23" s="80">
        <v>100</v>
      </c>
      <c r="BH23" s="80">
        <v>9470.26</v>
      </c>
      <c r="BI23" s="80">
        <v>0</v>
      </c>
      <c r="BJ23" s="80">
        <v>0</v>
      </c>
      <c r="BK23" s="80">
        <f t="shared" si="21"/>
        <v>9570.26</v>
      </c>
      <c r="BL23" s="94">
        <f t="shared" si="22"/>
        <v>21530.019999999997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77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99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77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77" t="s">
        <v>1</v>
      </c>
      <c r="AK24" s="96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/>
      <c r="AZ24" s="80"/>
      <c r="BA24" s="185" t="s">
        <v>128</v>
      </c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77">
        <v>8</v>
      </c>
      <c r="B25" s="96" t="s">
        <v>70</v>
      </c>
      <c r="C25" s="108" t="s">
        <v>85</v>
      </c>
      <c r="D25" s="98">
        <v>34187</v>
      </c>
      <c r="E25" s="98">
        <v>1607</v>
      </c>
      <c r="F25" s="98">
        <v>41616</v>
      </c>
      <c r="G25" s="98">
        <v>1944</v>
      </c>
      <c r="H25" s="98"/>
      <c r="I25" s="80"/>
      <c r="J25" s="80">
        <f t="shared" si="1"/>
        <v>43560</v>
      </c>
      <c r="K25" s="82">
        <f t="shared" si="2"/>
        <v>43560</v>
      </c>
      <c r="L25" s="99">
        <f>ROUND(K25/6/31/60*(O25+N25*60+M25*6*60),2)</f>
        <v>0</v>
      </c>
      <c r="M25" s="79">
        <v>0</v>
      </c>
      <c r="N25" s="79">
        <v>0</v>
      </c>
      <c r="O25" s="79">
        <v>0</v>
      </c>
      <c r="P25" s="82">
        <f t="shared" si="3"/>
        <v>43560</v>
      </c>
      <c r="Q25" s="80">
        <v>2878.45</v>
      </c>
      <c r="R25" s="80">
        <f t="shared" si="4"/>
        <v>3920.3999999999996</v>
      </c>
      <c r="S25" s="80">
        <f t="shared" si="5"/>
        <v>200</v>
      </c>
      <c r="T25" s="80">
        <f t="shared" si="6"/>
        <v>1089</v>
      </c>
      <c r="U25" s="80">
        <f t="shared" si="7"/>
        <v>200</v>
      </c>
      <c r="V25" s="82">
        <f t="shared" si="8"/>
        <v>8287.8499999999985</v>
      </c>
      <c r="W25" s="100">
        <f t="shared" si="9"/>
        <v>17636</v>
      </c>
      <c r="X25" s="83">
        <f t="shared" si="10"/>
        <v>17636.150000000001</v>
      </c>
      <c r="Y25" s="84"/>
      <c r="Z25" s="84"/>
      <c r="AA25" s="84">
        <f t="shared" si="11"/>
        <v>35272.15</v>
      </c>
      <c r="AB25" s="77">
        <v>8</v>
      </c>
      <c r="AC25" s="86">
        <f t="shared" si="12"/>
        <v>5227.2</v>
      </c>
      <c r="AD25" s="80">
        <v>0</v>
      </c>
      <c r="AE25" s="93">
        <v>100</v>
      </c>
      <c r="AF25" s="88">
        <f t="shared" si="13"/>
        <v>1089</v>
      </c>
      <c r="AG25" s="102">
        <v>200</v>
      </c>
      <c r="AH25" s="103">
        <f t="shared" si="14"/>
        <v>35272.15</v>
      </c>
      <c r="AI25" s="104">
        <f t="shared" si="15"/>
        <v>17636.075000000001</v>
      </c>
      <c r="AJ25" s="77">
        <v>8</v>
      </c>
      <c r="AK25" s="96" t="s">
        <v>70</v>
      </c>
      <c r="AL25" s="97" t="s">
        <v>71</v>
      </c>
      <c r="AM25" s="80">
        <f t="shared" si="16"/>
        <v>2878.45</v>
      </c>
      <c r="AN25" s="80">
        <f t="shared" si="17"/>
        <v>3920.3999999999996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3920.3999999999996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1089</v>
      </c>
      <c r="BE25" s="80">
        <v>0</v>
      </c>
      <c r="BF25" s="80">
        <v>100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200</v>
      </c>
      <c r="BL25" s="94">
        <f t="shared" si="22"/>
        <v>8287.8499999999985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77" t="s">
        <v>1</v>
      </c>
      <c r="B26" s="96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77" t="s">
        <v>1</v>
      </c>
      <c r="AC26" s="86">
        <f t="shared" si="12"/>
        <v>0</v>
      </c>
      <c r="AD26" s="80"/>
      <c r="AE26" s="87"/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77" t="s">
        <v>1</v>
      </c>
      <c r="AK26" s="96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 t="s">
        <v>1</v>
      </c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3.1" customHeight="1" x14ac:dyDescent="0.35">
      <c r="A27" s="77">
        <v>9</v>
      </c>
      <c r="B27" s="114" t="s">
        <v>114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M27" s="79">
        <v>0</v>
      </c>
      <c r="N27" s="79">
        <v>0</v>
      </c>
      <c r="O27" s="79">
        <v>0</v>
      </c>
      <c r="P27" s="82">
        <f t="shared" si="3"/>
        <v>37024</v>
      </c>
      <c r="Q27" s="80">
        <v>1759.94</v>
      </c>
      <c r="R27" s="80">
        <f t="shared" si="4"/>
        <v>3332.16</v>
      </c>
      <c r="S27" s="80">
        <f t="shared" si="5"/>
        <v>200</v>
      </c>
      <c r="T27" s="80">
        <f t="shared" si="6"/>
        <v>925.6</v>
      </c>
      <c r="U27" s="80">
        <f t="shared" si="7"/>
        <v>15300</v>
      </c>
      <c r="V27" s="82">
        <f t="shared" si="8"/>
        <v>21517.7</v>
      </c>
      <c r="W27" s="100">
        <f t="shared" si="9"/>
        <v>7753</v>
      </c>
      <c r="X27" s="83">
        <f t="shared" si="10"/>
        <v>7753.2999999999993</v>
      </c>
      <c r="Y27" s="84"/>
      <c r="Z27" s="84"/>
      <c r="AA27" s="84">
        <f t="shared" si="11"/>
        <v>15506.3</v>
      </c>
      <c r="AB27" s="77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15506.3</v>
      </c>
      <c r="AI27" s="104">
        <f t="shared" si="15"/>
        <v>7753.15</v>
      </c>
      <c r="AJ27" s="77">
        <v>9</v>
      </c>
      <c r="AK27" s="114" t="s">
        <v>114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/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/>
      <c r="AW27" s="80">
        <v>0</v>
      </c>
      <c r="AX27" s="80">
        <f t="shared" si="18"/>
        <v>3332.16</v>
      </c>
      <c r="AY27" s="93">
        <v>200</v>
      </c>
      <c r="AZ27" s="80">
        <v>0</v>
      </c>
      <c r="BA27" s="80"/>
      <c r="BB27" s="93"/>
      <c r="BC27" s="80">
        <f t="shared" si="19"/>
        <v>200</v>
      </c>
      <c r="BD27" s="80">
        <f t="shared" si="20"/>
        <v>925.6</v>
      </c>
      <c r="BE27" s="80">
        <v>15000</v>
      </c>
      <c r="BF27" s="80">
        <v>200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15300</v>
      </c>
      <c r="BL27" s="94">
        <f t="shared" si="22"/>
        <v>21517.7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77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77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77" t="s">
        <v>1</v>
      </c>
      <c r="AK28" s="96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115" t="s">
        <v>115</v>
      </c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77">
        <v>10</v>
      </c>
      <c r="B29" s="107" t="s">
        <v>72</v>
      </c>
      <c r="C29" s="97" t="s">
        <v>73</v>
      </c>
      <c r="D29" s="98">
        <v>51357</v>
      </c>
      <c r="E29" s="98">
        <v>2516</v>
      </c>
      <c r="F29" s="98">
        <f t="shared" si="0"/>
        <v>53873</v>
      </c>
      <c r="G29" s="98">
        <v>2517</v>
      </c>
      <c r="H29" s="98"/>
      <c r="I29" s="80"/>
      <c r="J29" s="80">
        <f t="shared" si="1"/>
        <v>56390</v>
      </c>
      <c r="K29" s="82">
        <f t="shared" si="2"/>
        <v>56390</v>
      </c>
      <c r="L29" s="99">
        <f>ROUND(K29/6/31/60*(O29+N29*60+M29*6*60),2)</f>
        <v>0</v>
      </c>
      <c r="M29" s="79">
        <v>0</v>
      </c>
      <c r="N29" s="79">
        <v>0</v>
      </c>
      <c r="O29" s="79">
        <v>0</v>
      </c>
      <c r="P29" s="82">
        <f t="shared" si="3"/>
        <v>56390</v>
      </c>
      <c r="Q29" s="80">
        <v>5529.03</v>
      </c>
      <c r="R29" s="80">
        <f t="shared" si="4"/>
        <v>5075.0999999999995</v>
      </c>
      <c r="S29" s="80">
        <f t="shared" si="5"/>
        <v>200</v>
      </c>
      <c r="T29" s="80">
        <f t="shared" si="6"/>
        <v>1409.75</v>
      </c>
      <c r="U29" s="80">
        <f t="shared" si="7"/>
        <v>600</v>
      </c>
      <c r="V29" s="82">
        <f t="shared" si="8"/>
        <v>12813.88</v>
      </c>
      <c r="W29" s="100">
        <f t="shared" si="9"/>
        <v>21788</v>
      </c>
      <c r="X29" s="83">
        <f t="shared" si="10"/>
        <v>21788.120000000003</v>
      </c>
      <c r="Y29" s="84"/>
      <c r="Z29" s="84"/>
      <c r="AA29" s="84">
        <f t="shared" si="11"/>
        <v>43576.12</v>
      </c>
      <c r="AB29" s="77">
        <v>10</v>
      </c>
      <c r="AC29" s="86">
        <f t="shared" si="12"/>
        <v>6766.8</v>
      </c>
      <c r="AD29" s="80">
        <v>0</v>
      </c>
      <c r="AE29" s="93">
        <v>100</v>
      </c>
      <c r="AF29" s="88">
        <f t="shared" si="13"/>
        <v>1409.75</v>
      </c>
      <c r="AG29" s="102">
        <v>200</v>
      </c>
      <c r="AH29" s="103">
        <f t="shared" si="14"/>
        <v>43576.12</v>
      </c>
      <c r="AI29" s="104">
        <f t="shared" si="15"/>
        <v>21788.06</v>
      </c>
      <c r="AJ29" s="77">
        <v>10</v>
      </c>
      <c r="AK29" s="107" t="s">
        <v>72</v>
      </c>
      <c r="AL29" s="97" t="s">
        <v>73</v>
      </c>
      <c r="AM29" s="80">
        <f t="shared" si="16"/>
        <v>5529.03</v>
      </c>
      <c r="AN29" s="80">
        <f t="shared" si="17"/>
        <v>5075.0999999999995</v>
      </c>
      <c r="AO29" s="80">
        <v>0</v>
      </c>
      <c r="AP29" s="80"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 t="shared" si="18"/>
        <v>5075.0999999999995</v>
      </c>
      <c r="AY29" s="93">
        <v>200</v>
      </c>
      <c r="AZ29" s="80">
        <v>0</v>
      </c>
      <c r="BA29" s="80"/>
      <c r="BB29" s="93"/>
      <c r="BC29" s="80">
        <f t="shared" si="19"/>
        <v>200</v>
      </c>
      <c r="BD29" s="80">
        <f t="shared" si="20"/>
        <v>1409.75</v>
      </c>
      <c r="BE29" s="80">
        <v>0</v>
      </c>
      <c r="BF29" s="80">
        <v>500</v>
      </c>
      <c r="BG29" s="80">
        <v>100</v>
      </c>
      <c r="BH29" s="80">
        <v>0</v>
      </c>
      <c r="BI29" s="80">
        <v>0</v>
      </c>
      <c r="BJ29" s="80">
        <v>0</v>
      </c>
      <c r="BK29" s="80">
        <f t="shared" si="21"/>
        <v>600</v>
      </c>
      <c r="BL29" s="94">
        <f t="shared" si="22"/>
        <v>12813.88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77" t="s">
        <v>1</v>
      </c>
      <c r="B30" s="107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105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77" t="s">
        <v>1</v>
      </c>
      <c r="AC30" s="86">
        <f t="shared" si="12"/>
        <v>0</v>
      </c>
      <c r="AD30" s="80"/>
      <c r="AE30" s="87" t="s">
        <v>1</v>
      </c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77" t="s">
        <v>1</v>
      </c>
      <c r="AK30" s="107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80"/>
      <c r="BB30" s="93"/>
      <c r="BC30" s="80">
        <f t="shared" si="19"/>
        <v>0</v>
      </c>
      <c r="BD30" s="80">
        <f t="shared" si="20"/>
        <v>0</v>
      </c>
      <c r="BE30" s="80"/>
      <c r="BF30" s="80"/>
      <c r="BG30" s="80"/>
      <c r="BH30" s="80"/>
      <c r="BI30" s="80"/>
      <c r="BJ30" s="80"/>
      <c r="BK30" s="80">
        <f t="shared" si="21"/>
        <v>0</v>
      </c>
      <c r="BL30" s="94">
        <f t="shared" si="22"/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3.1" customHeight="1" x14ac:dyDescent="0.35">
      <c r="A31" s="77">
        <v>11</v>
      </c>
      <c r="B31" s="96" t="s">
        <v>74</v>
      </c>
      <c r="C31" s="78" t="s">
        <v>71</v>
      </c>
      <c r="D31" s="98">
        <v>33843</v>
      </c>
      <c r="E31" s="98">
        <v>1591</v>
      </c>
      <c r="F31" s="98">
        <f t="shared" si="0"/>
        <v>35434</v>
      </c>
      <c r="G31" s="98">
        <v>1590</v>
      </c>
      <c r="H31" s="98"/>
      <c r="I31" s="80"/>
      <c r="J31" s="80">
        <f t="shared" si="1"/>
        <v>37024</v>
      </c>
      <c r="K31" s="82">
        <f t="shared" si="2"/>
        <v>37024</v>
      </c>
      <c r="L31" s="99">
        <f>ROUND(K31/6/31/60*(O31+N31*60+M31*6*60),2)</f>
        <v>0</v>
      </c>
      <c r="M31" s="79">
        <v>0</v>
      </c>
      <c r="N31" s="79">
        <v>0</v>
      </c>
      <c r="O31" s="79">
        <v>0</v>
      </c>
      <c r="P31" s="82">
        <f t="shared" si="3"/>
        <v>37024</v>
      </c>
      <c r="Q31" s="80">
        <v>1759.94</v>
      </c>
      <c r="R31" s="80">
        <f t="shared" si="4"/>
        <v>9498.09</v>
      </c>
      <c r="S31" s="80">
        <f t="shared" si="5"/>
        <v>500</v>
      </c>
      <c r="T31" s="80">
        <f t="shared" si="6"/>
        <v>925.6</v>
      </c>
      <c r="U31" s="80">
        <f t="shared" si="7"/>
        <v>15184</v>
      </c>
      <c r="V31" s="82">
        <f t="shared" si="8"/>
        <v>27867.63</v>
      </c>
      <c r="W31" s="100">
        <f t="shared" si="9"/>
        <v>4578</v>
      </c>
      <c r="X31" s="83">
        <f t="shared" si="10"/>
        <v>4578.369999999999</v>
      </c>
      <c r="Y31" s="84"/>
      <c r="Z31" s="84"/>
      <c r="AA31" s="84">
        <f t="shared" si="11"/>
        <v>9156.3700000000008</v>
      </c>
      <c r="AB31" s="77">
        <v>11</v>
      </c>
      <c r="AC31" s="86">
        <f t="shared" si="12"/>
        <v>4442.88</v>
      </c>
      <c r="AD31" s="80">
        <v>0</v>
      </c>
      <c r="AE31" s="93">
        <v>100</v>
      </c>
      <c r="AF31" s="88">
        <f t="shared" si="13"/>
        <v>925.6</v>
      </c>
      <c r="AG31" s="102">
        <v>200</v>
      </c>
      <c r="AH31" s="103">
        <f t="shared" si="14"/>
        <v>9156.369999999999</v>
      </c>
      <c r="AI31" s="104">
        <f t="shared" si="15"/>
        <v>4578.1849999999995</v>
      </c>
      <c r="AJ31" s="77">
        <v>11</v>
      </c>
      <c r="AK31" s="96" t="s">
        <v>74</v>
      </c>
      <c r="AL31" s="78" t="s">
        <v>71</v>
      </c>
      <c r="AM31" s="80">
        <f t="shared" si="16"/>
        <v>1759.94</v>
      </c>
      <c r="AN31" s="80">
        <f t="shared" si="17"/>
        <v>3332.16</v>
      </c>
      <c r="AO31" s="80">
        <v>0</v>
      </c>
      <c r="AP31" s="80">
        <v>0</v>
      </c>
      <c r="AQ31" s="80">
        <v>0</v>
      </c>
      <c r="AR31" s="80">
        <v>0</v>
      </c>
      <c r="AS31" s="80">
        <v>6165.93</v>
      </c>
      <c r="AT31" s="80">
        <v>0</v>
      </c>
      <c r="AU31" s="80">
        <v>0</v>
      </c>
      <c r="AV31" s="80"/>
      <c r="AW31" s="80">
        <v>0</v>
      </c>
      <c r="AX31" s="80">
        <f t="shared" si="18"/>
        <v>9498.09</v>
      </c>
      <c r="AY31" s="93">
        <v>500</v>
      </c>
      <c r="AZ31" s="80">
        <v>0</v>
      </c>
      <c r="BA31" s="80"/>
      <c r="BB31" s="93"/>
      <c r="BC31" s="80">
        <f t="shared" si="19"/>
        <v>500</v>
      </c>
      <c r="BD31" s="80">
        <f t="shared" si="20"/>
        <v>925.6</v>
      </c>
      <c r="BE31" s="80">
        <v>0</v>
      </c>
      <c r="BF31" s="80">
        <v>15084</v>
      </c>
      <c r="BG31" s="80">
        <v>100</v>
      </c>
      <c r="BH31" s="80">
        <v>0</v>
      </c>
      <c r="BI31" s="80">
        <v>0</v>
      </c>
      <c r="BJ31" s="80">
        <v>0</v>
      </c>
      <c r="BK31" s="80">
        <f t="shared" si="21"/>
        <v>15184</v>
      </c>
      <c r="BL31" s="94">
        <f t="shared" si="22"/>
        <v>27867.63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77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05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77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77" t="s">
        <v>1</v>
      </c>
      <c r="AK32" s="96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 t="s">
        <v>1</v>
      </c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77">
        <v>12</v>
      </c>
      <c r="B33" s="107" t="s">
        <v>75</v>
      </c>
      <c r="C33" s="78" t="s">
        <v>71</v>
      </c>
      <c r="D33" s="98">
        <v>29449</v>
      </c>
      <c r="E33" s="98">
        <v>1540</v>
      </c>
      <c r="F33" s="98">
        <v>35434</v>
      </c>
      <c r="G33" s="98">
        <v>1590</v>
      </c>
      <c r="H33" s="98"/>
      <c r="I33" s="80"/>
      <c r="J33" s="80">
        <f t="shared" si="1"/>
        <v>37024</v>
      </c>
      <c r="K33" s="82">
        <f t="shared" si="2"/>
        <v>37024</v>
      </c>
      <c r="L33" s="99">
        <f>ROUND(K33/6/31/60*(O33+N33*60+M33*6*60),2)</f>
        <v>0</v>
      </c>
      <c r="M33" s="79">
        <v>0</v>
      </c>
      <c r="N33" s="79">
        <v>0</v>
      </c>
      <c r="O33" s="79">
        <v>0</v>
      </c>
      <c r="P33" s="82">
        <f t="shared" si="3"/>
        <v>37024</v>
      </c>
      <c r="Q33" s="80">
        <v>1759.94</v>
      </c>
      <c r="R33" s="80">
        <f t="shared" si="4"/>
        <v>3332.16</v>
      </c>
      <c r="S33" s="80">
        <f t="shared" si="5"/>
        <v>200</v>
      </c>
      <c r="T33" s="80">
        <f t="shared" si="6"/>
        <v>925.6</v>
      </c>
      <c r="U33" s="80">
        <f t="shared" si="7"/>
        <v>9596.75</v>
      </c>
      <c r="V33" s="82">
        <f t="shared" si="8"/>
        <v>15814.45</v>
      </c>
      <c r="W33" s="100">
        <f t="shared" si="9"/>
        <v>10605</v>
      </c>
      <c r="X33" s="83">
        <f t="shared" si="10"/>
        <v>10604.55</v>
      </c>
      <c r="Y33" s="84"/>
      <c r="Z33" s="84"/>
      <c r="AA33" s="84">
        <f t="shared" si="11"/>
        <v>21209.55</v>
      </c>
      <c r="AB33" s="77">
        <v>12</v>
      </c>
      <c r="AC33" s="86">
        <f t="shared" si="12"/>
        <v>4442.88</v>
      </c>
      <c r="AD33" s="80">
        <v>0</v>
      </c>
      <c r="AE33" s="93">
        <v>100</v>
      </c>
      <c r="AF33" s="88">
        <f t="shared" si="13"/>
        <v>925.6</v>
      </c>
      <c r="AG33" s="102">
        <v>200</v>
      </c>
      <c r="AH33" s="103">
        <f t="shared" si="14"/>
        <v>21209.55</v>
      </c>
      <c r="AI33" s="104">
        <f t="shared" si="15"/>
        <v>10604.775</v>
      </c>
      <c r="AJ33" s="77">
        <v>12</v>
      </c>
      <c r="AK33" s="107" t="s">
        <v>75</v>
      </c>
      <c r="AL33" s="108" t="s">
        <v>62</v>
      </c>
      <c r="AM33" s="80">
        <f t="shared" si="16"/>
        <v>1759.94</v>
      </c>
      <c r="AN33" s="80">
        <f t="shared" si="17"/>
        <v>3332.16</v>
      </c>
      <c r="AO33" s="80">
        <v>0</v>
      </c>
      <c r="AP33" s="80">
        <f>-AQ36</f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3332.16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925.6</v>
      </c>
      <c r="BE33" s="80">
        <v>0</v>
      </c>
      <c r="BF33" s="80">
        <v>500</v>
      </c>
      <c r="BG33" s="80">
        <v>100</v>
      </c>
      <c r="BH33" s="80">
        <v>8996.75</v>
      </c>
      <c r="BI33" s="80">
        <v>0</v>
      </c>
      <c r="BJ33" s="80">
        <v>0</v>
      </c>
      <c r="BK33" s="80">
        <f t="shared" si="21"/>
        <v>9596.75</v>
      </c>
      <c r="BL33" s="94">
        <f t="shared" si="22"/>
        <v>15814.45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77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99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77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77" t="s">
        <v>1</v>
      </c>
      <c r="AK34" s="96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77">
        <v>13</v>
      </c>
      <c r="B35" s="107" t="s">
        <v>76</v>
      </c>
      <c r="C35" s="78" t="s">
        <v>66</v>
      </c>
      <c r="D35" s="98">
        <v>29449</v>
      </c>
      <c r="E35" s="98">
        <v>1540</v>
      </c>
      <c r="F35" s="98">
        <v>38413</v>
      </c>
      <c r="G35" s="98">
        <v>1795</v>
      </c>
      <c r="H35" s="98"/>
      <c r="I35" s="80"/>
      <c r="J35" s="80">
        <f t="shared" si="1"/>
        <v>40208</v>
      </c>
      <c r="K35" s="82">
        <f t="shared" si="2"/>
        <v>40208</v>
      </c>
      <c r="L35" s="99">
        <f>ROUND(K35/6/31/60*(O35+N35*60+M35*6*60),2)</f>
        <v>0</v>
      </c>
      <c r="M35" s="79">
        <v>0</v>
      </c>
      <c r="N35" s="79">
        <v>0</v>
      </c>
      <c r="O35" s="79">
        <v>0</v>
      </c>
      <c r="P35" s="82">
        <f t="shared" si="3"/>
        <v>40208</v>
      </c>
      <c r="Q35" s="80">
        <v>2285.15</v>
      </c>
      <c r="R35" s="80">
        <f t="shared" si="4"/>
        <v>10799.99</v>
      </c>
      <c r="S35" s="80">
        <f t="shared" si="5"/>
        <v>3440.19</v>
      </c>
      <c r="T35" s="80">
        <f t="shared" si="6"/>
        <v>1005.2</v>
      </c>
      <c r="U35" s="80">
        <f t="shared" si="7"/>
        <v>6513.51</v>
      </c>
      <c r="V35" s="82">
        <f t="shared" si="8"/>
        <v>24044.04</v>
      </c>
      <c r="W35" s="100">
        <f t="shared" si="9"/>
        <v>8082</v>
      </c>
      <c r="X35" s="83">
        <f t="shared" si="10"/>
        <v>8081.9599999999991</v>
      </c>
      <c r="Y35" s="84"/>
      <c r="Z35" s="84"/>
      <c r="AA35" s="84">
        <f t="shared" si="11"/>
        <v>16163.96</v>
      </c>
      <c r="AB35" s="77">
        <v>13</v>
      </c>
      <c r="AC35" s="86">
        <f t="shared" si="12"/>
        <v>4824.96</v>
      </c>
      <c r="AD35" s="80">
        <v>0</v>
      </c>
      <c r="AE35" s="93">
        <v>100</v>
      </c>
      <c r="AF35" s="88">
        <f t="shared" si="13"/>
        <v>1005.2</v>
      </c>
      <c r="AG35" s="102">
        <v>200</v>
      </c>
      <c r="AH35" s="103">
        <f t="shared" si="14"/>
        <v>16163.96</v>
      </c>
      <c r="AI35" s="104">
        <f t="shared" si="15"/>
        <v>8081.98</v>
      </c>
      <c r="AJ35" s="77">
        <v>13</v>
      </c>
      <c r="AK35" s="107" t="s">
        <v>76</v>
      </c>
      <c r="AL35" s="108" t="s">
        <v>62</v>
      </c>
      <c r="AM35" s="80">
        <f t="shared" si="16"/>
        <v>2285.15</v>
      </c>
      <c r="AN35" s="80">
        <f t="shared" si="17"/>
        <v>3618.72</v>
      </c>
      <c r="AO35" s="80">
        <v>0</v>
      </c>
      <c r="AP35" s="80">
        <v>0</v>
      </c>
      <c r="AQ35" s="80">
        <v>0</v>
      </c>
      <c r="AR35" s="80">
        <v>0</v>
      </c>
      <c r="AS35" s="80">
        <v>7181.27</v>
      </c>
      <c r="AT35" s="80">
        <v>0</v>
      </c>
      <c r="AU35" s="80">
        <v>0</v>
      </c>
      <c r="AV35" s="80"/>
      <c r="AW35" s="80">
        <v>0</v>
      </c>
      <c r="AX35" s="80">
        <f t="shared" si="18"/>
        <v>10799.99</v>
      </c>
      <c r="AY35" s="93">
        <v>200</v>
      </c>
      <c r="AZ35" s="80">
        <v>3240.19</v>
      </c>
      <c r="BA35" s="80"/>
      <c r="BB35" s="93"/>
      <c r="BC35" s="80">
        <f t="shared" si="19"/>
        <v>3440.19</v>
      </c>
      <c r="BD35" s="80">
        <f t="shared" si="20"/>
        <v>1005.2</v>
      </c>
      <c r="BE35" s="80">
        <v>0</v>
      </c>
      <c r="BF35" s="80">
        <v>100</v>
      </c>
      <c r="BG35" s="80">
        <v>100</v>
      </c>
      <c r="BH35" s="80">
        <v>6313.51</v>
      </c>
      <c r="BI35" s="80">
        <v>0</v>
      </c>
      <c r="BJ35" s="80">
        <v>0</v>
      </c>
      <c r="BK35" s="80">
        <f t="shared" si="21"/>
        <v>6513.51</v>
      </c>
      <c r="BL35" s="94">
        <f t="shared" si="22"/>
        <v>24044.04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77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99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77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77" t="s">
        <v>1</v>
      </c>
      <c r="AK36" s="96"/>
      <c r="AL36" s="78"/>
      <c r="AM36" s="80">
        <f t="shared" si="16"/>
        <v>0</v>
      </c>
      <c r="AN36" s="80">
        <f t="shared" si="17"/>
        <v>0</v>
      </c>
      <c r="AO36" s="80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80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77">
        <v>14</v>
      </c>
      <c r="B37" s="107" t="s">
        <v>77</v>
      </c>
      <c r="C37" s="108" t="s">
        <v>62</v>
      </c>
      <c r="D37" s="98">
        <v>29449</v>
      </c>
      <c r="E37" s="98">
        <v>1540</v>
      </c>
      <c r="F37" s="98">
        <f t="shared" si="0"/>
        <v>30989</v>
      </c>
      <c r="G37" s="98">
        <v>1540</v>
      </c>
      <c r="H37" s="98"/>
      <c r="I37" s="80"/>
      <c r="J37" s="80">
        <f t="shared" si="1"/>
        <v>32529</v>
      </c>
      <c r="K37" s="82">
        <f t="shared" si="2"/>
        <v>32529</v>
      </c>
      <c r="L37" s="99">
        <f>ROUND(K37/6/31/60*(O37+N37*60+M37*6*60),2)</f>
        <v>0</v>
      </c>
      <c r="M37" s="79">
        <v>0</v>
      </c>
      <c r="N37" s="79">
        <v>0</v>
      </c>
      <c r="O37" s="79">
        <v>0</v>
      </c>
      <c r="P37" s="82">
        <f t="shared" si="3"/>
        <v>32529</v>
      </c>
      <c r="Q37" s="80">
        <v>1163.23</v>
      </c>
      <c r="R37" s="80">
        <f t="shared" si="4"/>
        <v>2927.6099999999997</v>
      </c>
      <c r="S37" s="80">
        <f t="shared" si="5"/>
        <v>200</v>
      </c>
      <c r="T37" s="80">
        <f t="shared" si="6"/>
        <v>813.22</v>
      </c>
      <c r="U37" s="80">
        <f t="shared" si="7"/>
        <v>100</v>
      </c>
      <c r="V37" s="82">
        <f t="shared" si="8"/>
        <v>5204.0600000000004</v>
      </c>
      <c r="W37" s="100">
        <f t="shared" si="9"/>
        <v>13662</v>
      </c>
      <c r="X37" s="83">
        <f t="shared" si="10"/>
        <v>13662.939999999999</v>
      </c>
      <c r="Y37" s="84"/>
      <c r="Z37" s="84"/>
      <c r="AA37" s="84">
        <f t="shared" si="11"/>
        <v>27324.94</v>
      </c>
      <c r="AB37" s="77">
        <v>14</v>
      </c>
      <c r="AC37" s="86">
        <f t="shared" si="12"/>
        <v>3903.48</v>
      </c>
      <c r="AD37" s="80">
        <v>0</v>
      </c>
      <c r="AE37" s="93">
        <v>100</v>
      </c>
      <c r="AF37" s="88">
        <f t="shared" si="13"/>
        <v>813.23</v>
      </c>
      <c r="AG37" s="102">
        <v>200</v>
      </c>
      <c r="AH37" s="103">
        <f t="shared" si="14"/>
        <v>27324.94</v>
      </c>
      <c r="AI37" s="104">
        <f t="shared" si="15"/>
        <v>13662.47</v>
      </c>
      <c r="AJ37" s="77">
        <v>14</v>
      </c>
      <c r="AK37" s="107" t="s">
        <v>77</v>
      </c>
      <c r="AL37" s="108" t="s">
        <v>62</v>
      </c>
      <c r="AM37" s="80">
        <f t="shared" si="16"/>
        <v>1163.23</v>
      </c>
      <c r="AN37" s="80">
        <f t="shared" si="17"/>
        <v>2927.6099999999997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/>
      <c r="AW37" s="80">
        <v>0</v>
      </c>
      <c r="AX37" s="80">
        <f t="shared" si="18"/>
        <v>2927.6099999999997</v>
      </c>
      <c r="AY37" s="93">
        <v>200</v>
      </c>
      <c r="AZ37" s="80">
        <v>0</v>
      </c>
      <c r="BA37" s="80"/>
      <c r="BB37" s="93"/>
      <c r="BC37" s="80">
        <f t="shared" si="19"/>
        <v>200</v>
      </c>
      <c r="BD37" s="80">
        <f t="shared" si="20"/>
        <v>813.22</v>
      </c>
      <c r="BE37" s="80">
        <v>0</v>
      </c>
      <c r="BF37" s="80">
        <v>0</v>
      </c>
      <c r="BG37" s="80">
        <v>100</v>
      </c>
      <c r="BH37" s="80"/>
      <c r="BI37" s="80">
        <v>0</v>
      </c>
      <c r="BJ37" s="80">
        <v>0</v>
      </c>
      <c r="BK37" s="80">
        <f t="shared" si="21"/>
        <v>100</v>
      </c>
      <c r="BL37" s="94">
        <f t="shared" si="22"/>
        <v>5204.0600000000004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77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99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77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77" t="s">
        <v>1</v>
      </c>
      <c r="AK38" s="96"/>
      <c r="AL38" s="78"/>
      <c r="AM38" s="80">
        <f t="shared" si="16"/>
        <v>0</v>
      </c>
      <c r="AN38" s="80">
        <f t="shared" si="17"/>
        <v>0</v>
      </c>
      <c r="AO38" s="80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80"/>
      <c r="BA38" s="80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77">
        <v>15</v>
      </c>
      <c r="B39" s="96" t="s">
        <v>78</v>
      </c>
      <c r="C39" s="78" t="s">
        <v>64</v>
      </c>
      <c r="D39" s="98">
        <v>81207</v>
      </c>
      <c r="E39" s="98">
        <v>3711</v>
      </c>
      <c r="F39" s="98">
        <f t="shared" si="0"/>
        <v>84918</v>
      </c>
      <c r="G39" s="98">
        <v>3656</v>
      </c>
      <c r="H39" s="98"/>
      <c r="I39" s="80"/>
      <c r="J39" s="80">
        <f t="shared" si="1"/>
        <v>88574</v>
      </c>
      <c r="K39" s="82">
        <f t="shared" si="2"/>
        <v>88574</v>
      </c>
      <c r="L39" s="99">
        <f>ROUND(K39/6/31/60*(O39+N39*60+M39*6*60),2)</f>
        <v>0</v>
      </c>
      <c r="M39" s="79">
        <v>0</v>
      </c>
      <c r="N39" s="79">
        <v>0</v>
      </c>
      <c r="O39" s="79">
        <v>0</v>
      </c>
      <c r="P39" s="82">
        <f t="shared" si="3"/>
        <v>88574</v>
      </c>
      <c r="Q39" s="80">
        <v>13237.58</v>
      </c>
      <c r="R39" s="80">
        <f t="shared" si="4"/>
        <v>7971.66</v>
      </c>
      <c r="S39" s="80">
        <f t="shared" si="5"/>
        <v>200</v>
      </c>
      <c r="T39" s="80">
        <f t="shared" si="6"/>
        <v>2214.35</v>
      </c>
      <c r="U39" s="80">
        <f t="shared" si="7"/>
        <v>1100</v>
      </c>
      <c r="V39" s="82">
        <f t="shared" si="8"/>
        <v>24723.589999999997</v>
      </c>
      <c r="W39" s="100">
        <f t="shared" si="9"/>
        <v>31925</v>
      </c>
      <c r="X39" s="83">
        <f t="shared" si="10"/>
        <v>31925.410000000003</v>
      </c>
      <c r="Y39" s="84"/>
      <c r="Z39" s="84"/>
      <c r="AA39" s="84">
        <f t="shared" si="11"/>
        <v>63850.41</v>
      </c>
      <c r="AB39" s="77">
        <v>15</v>
      </c>
      <c r="AC39" s="86">
        <f t="shared" si="12"/>
        <v>10628.88</v>
      </c>
      <c r="AD39" s="80">
        <v>0</v>
      </c>
      <c r="AE39" s="93">
        <v>100</v>
      </c>
      <c r="AF39" s="88">
        <f t="shared" si="13"/>
        <v>2214.35</v>
      </c>
      <c r="AG39" s="102">
        <v>200</v>
      </c>
      <c r="AH39" s="103">
        <f t="shared" si="14"/>
        <v>63850.41</v>
      </c>
      <c r="AI39" s="104">
        <f t="shared" si="15"/>
        <v>31925.205000000002</v>
      </c>
      <c r="AJ39" s="77">
        <v>15</v>
      </c>
      <c r="AK39" s="96" t="s">
        <v>78</v>
      </c>
      <c r="AL39" s="78" t="s">
        <v>64</v>
      </c>
      <c r="AM39" s="80">
        <f t="shared" si="16"/>
        <v>13237.58</v>
      </c>
      <c r="AN39" s="80">
        <f t="shared" si="17"/>
        <v>7971.66</v>
      </c>
      <c r="AO39" s="80">
        <v>0</v>
      </c>
      <c r="AP39" s="80">
        <v>0</v>
      </c>
      <c r="AQ39" s="80">
        <v>0</v>
      </c>
      <c r="AR39" s="80">
        <v>0</v>
      </c>
      <c r="AS39" s="80">
        <v>0</v>
      </c>
      <c r="AT39" s="80">
        <v>0</v>
      </c>
      <c r="AU39" s="80">
        <v>0</v>
      </c>
      <c r="AV39" s="80"/>
      <c r="AW39" s="80">
        <v>0</v>
      </c>
      <c r="AX39" s="80">
        <f t="shared" si="18"/>
        <v>7971.66</v>
      </c>
      <c r="AY39" s="93">
        <v>200</v>
      </c>
      <c r="AZ39" s="80">
        <v>0</v>
      </c>
      <c r="BA39" s="80"/>
      <c r="BB39" s="93"/>
      <c r="BC39" s="80">
        <f t="shared" si="19"/>
        <v>200</v>
      </c>
      <c r="BD39" s="80">
        <f t="shared" si="20"/>
        <v>2214.35</v>
      </c>
      <c r="BE39" s="80">
        <v>0</v>
      </c>
      <c r="BF39" s="80">
        <v>1000</v>
      </c>
      <c r="BG39" s="80">
        <v>100</v>
      </c>
      <c r="BH39" s="80">
        <v>0</v>
      </c>
      <c r="BI39" s="80">
        <v>0</v>
      </c>
      <c r="BJ39" s="80">
        <v>0</v>
      </c>
      <c r="BK39" s="80">
        <f t="shared" si="21"/>
        <v>1100</v>
      </c>
      <c r="BL39" s="94">
        <f t="shared" si="22"/>
        <v>24723.589999999997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77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77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103">
        <f t="shared" si="14"/>
        <v>0</v>
      </c>
      <c r="AI40" s="104">
        <f t="shared" si="15"/>
        <v>0</v>
      </c>
      <c r="AJ40" s="77" t="s">
        <v>1</v>
      </c>
      <c r="AK40" s="96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80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79" customFormat="1" ht="23.1" customHeight="1" x14ac:dyDescent="0.35">
      <c r="A41" s="77">
        <v>16</v>
      </c>
      <c r="B41" s="96" t="s">
        <v>79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99">
        <f>ROUND(K41/6/31/60*(O41+N41*60+M41*6*60),2)</f>
        <v>0</v>
      </c>
      <c r="M41" s="79">
        <v>0</v>
      </c>
      <c r="N41" s="79">
        <v>0</v>
      </c>
      <c r="O41" s="79">
        <v>0</v>
      </c>
      <c r="P41" s="82">
        <f t="shared" si="3"/>
        <v>51304</v>
      </c>
      <c r="Q41" s="80">
        <v>4459.28</v>
      </c>
      <c r="R41" s="80">
        <f t="shared" si="4"/>
        <v>25532.569999999996</v>
      </c>
      <c r="S41" s="80">
        <f t="shared" si="5"/>
        <v>2685.7</v>
      </c>
      <c r="T41" s="80">
        <f t="shared" si="6"/>
        <v>1282.5999999999999</v>
      </c>
      <c r="U41" s="80">
        <f t="shared" si="7"/>
        <v>12343.85</v>
      </c>
      <c r="V41" s="82">
        <f t="shared" si="8"/>
        <v>46303.999999999993</v>
      </c>
      <c r="W41" s="100">
        <f t="shared" si="9"/>
        <v>2500</v>
      </c>
      <c r="X41" s="83">
        <f t="shared" si="10"/>
        <v>2500.0000000000073</v>
      </c>
      <c r="Y41" s="84"/>
      <c r="Z41" s="84"/>
      <c r="AA41" s="84">
        <f t="shared" si="11"/>
        <v>5000</v>
      </c>
      <c r="AB41" s="77">
        <v>16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103">
        <f t="shared" si="14"/>
        <v>5000.0000000000073</v>
      </c>
      <c r="AI41" s="104">
        <f t="shared" si="15"/>
        <v>2500.0000000000036</v>
      </c>
      <c r="AJ41" s="77">
        <v>16</v>
      </c>
      <c r="AK41" s="96" t="s">
        <v>79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0</v>
      </c>
      <c r="AQ41" s="80">
        <v>0</v>
      </c>
      <c r="AR41" s="80">
        <v>9634.44</v>
      </c>
      <c r="AS41" s="80">
        <v>7636.32</v>
      </c>
      <c r="AT41" s="80">
        <v>0</v>
      </c>
      <c r="AU41" s="80">
        <v>0</v>
      </c>
      <c r="AV41" s="80">
        <v>2333.33</v>
      </c>
      <c r="AW41" s="80">
        <v>1311.12</v>
      </c>
      <c r="AX41" s="80">
        <f t="shared" si="18"/>
        <v>25532.569999999996</v>
      </c>
      <c r="AY41" s="93">
        <v>200</v>
      </c>
      <c r="AZ41" s="80">
        <v>2485.6999999999998</v>
      </c>
      <c r="BA41" s="80"/>
      <c r="BB41" s="93"/>
      <c r="BC41" s="80">
        <f t="shared" si="19"/>
        <v>2685.7</v>
      </c>
      <c r="BD41" s="80">
        <f t="shared" si="20"/>
        <v>1282.5999999999999</v>
      </c>
      <c r="BE41" s="80">
        <v>0</v>
      </c>
      <c r="BF41" s="80">
        <v>3720.61</v>
      </c>
      <c r="BG41" s="80">
        <v>100</v>
      </c>
      <c r="BH41" s="80">
        <v>8523.24</v>
      </c>
      <c r="BI41" s="80"/>
      <c r="BJ41" s="80">
        <v>0</v>
      </c>
      <c r="BK41" s="80">
        <f t="shared" si="21"/>
        <v>12343.85</v>
      </c>
      <c r="BL41" s="94">
        <f t="shared" si="22"/>
        <v>46303.999999999993</v>
      </c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  <c r="JB41" s="95"/>
    </row>
    <row r="42" spans="1:262" s="79" customFormat="1" ht="23.1" customHeight="1" x14ac:dyDescent="0.35">
      <c r="A42" s="77" t="s">
        <v>1</v>
      </c>
      <c r="B42" s="96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77" t="s">
        <v>1</v>
      </c>
      <c r="AC42" s="86">
        <f t="shared" si="12"/>
        <v>0</v>
      </c>
      <c r="AD42" s="80"/>
      <c r="AE42" s="87"/>
      <c r="AF42" s="88">
        <f t="shared" si="13"/>
        <v>0</v>
      </c>
      <c r="AG42" s="89"/>
      <c r="AH42" s="103">
        <f t="shared" si="14"/>
        <v>0</v>
      </c>
      <c r="AI42" s="104">
        <f t="shared" si="15"/>
        <v>0</v>
      </c>
      <c r="AJ42" s="77" t="s">
        <v>1</v>
      </c>
      <c r="AK42" s="96"/>
      <c r="AL42" s="78"/>
      <c r="AM42" s="80">
        <f t="shared" si="16"/>
        <v>0</v>
      </c>
      <c r="AN42" s="80">
        <f t="shared" si="17"/>
        <v>0</v>
      </c>
      <c r="AO42" s="88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116"/>
      <c r="BA42" s="116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77">
        <v>17</v>
      </c>
      <c r="B43" s="96" t="s">
        <v>119</v>
      </c>
      <c r="C43" s="78" t="s">
        <v>62</v>
      </c>
      <c r="D43" s="98">
        <v>29165</v>
      </c>
      <c r="E43" s="98">
        <v>1540</v>
      </c>
      <c r="F43" s="98">
        <f t="shared" si="0"/>
        <v>30705</v>
      </c>
      <c r="G43" s="98">
        <v>1540</v>
      </c>
      <c r="H43" s="98"/>
      <c r="I43" s="80"/>
      <c r="J43" s="80">
        <f t="shared" si="1"/>
        <v>32245</v>
      </c>
      <c r="K43" s="82">
        <f t="shared" si="2"/>
        <v>32245</v>
      </c>
      <c r="L43" s="105"/>
      <c r="M43" s="79">
        <v>0</v>
      </c>
      <c r="N43" s="79">
        <v>0</v>
      </c>
      <c r="O43" s="79">
        <v>0</v>
      </c>
      <c r="P43" s="82">
        <f t="shared" si="3"/>
        <v>32245</v>
      </c>
      <c r="Q43" s="80">
        <v>1125.52</v>
      </c>
      <c r="R43" s="80">
        <f t="shared" si="4"/>
        <v>2902.0499999999997</v>
      </c>
      <c r="S43" s="80">
        <f t="shared" si="5"/>
        <v>200</v>
      </c>
      <c r="T43" s="80">
        <f t="shared" si="6"/>
        <v>806.12</v>
      </c>
      <c r="U43" s="80">
        <f t="shared" si="7"/>
        <v>250.55</v>
      </c>
      <c r="V43" s="82">
        <f t="shared" si="8"/>
        <v>5284.24</v>
      </c>
      <c r="W43" s="100">
        <f t="shared" si="9"/>
        <v>13480</v>
      </c>
      <c r="X43" s="83">
        <f t="shared" si="10"/>
        <v>13480.760000000002</v>
      </c>
      <c r="Y43" s="84"/>
      <c r="Z43" s="84"/>
      <c r="AA43" s="84">
        <f t="shared" si="11"/>
        <v>26960.76</v>
      </c>
      <c r="AB43" s="77">
        <v>17</v>
      </c>
      <c r="AC43" s="86">
        <f t="shared" si="12"/>
        <v>3869.3999999999996</v>
      </c>
      <c r="AD43" s="80"/>
      <c r="AE43" s="87">
        <v>100</v>
      </c>
      <c r="AF43" s="88">
        <f t="shared" si="13"/>
        <v>806.13</v>
      </c>
      <c r="AG43" s="89">
        <v>200</v>
      </c>
      <c r="AH43" s="103">
        <f t="shared" si="14"/>
        <v>26960.760000000002</v>
      </c>
      <c r="AI43" s="104">
        <f t="shared" si="15"/>
        <v>13480.380000000001</v>
      </c>
      <c r="AJ43" s="77">
        <v>17</v>
      </c>
      <c r="AK43" s="96" t="s">
        <v>119</v>
      </c>
      <c r="AL43" s="78" t="s">
        <v>62</v>
      </c>
      <c r="AM43" s="80">
        <f t="shared" si="16"/>
        <v>1125.52</v>
      </c>
      <c r="AN43" s="80">
        <f t="shared" si="17"/>
        <v>2902.0499999999997</v>
      </c>
      <c r="AO43" s="88"/>
      <c r="AP43" s="80"/>
      <c r="AQ43" s="80"/>
      <c r="AR43" s="80"/>
      <c r="AS43" s="80"/>
      <c r="AT43" s="106"/>
      <c r="AU43" s="80"/>
      <c r="AV43" s="80"/>
      <c r="AW43" s="80"/>
      <c r="AX43" s="80">
        <f t="shared" si="18"/>
        <v>2902.0499999999997</v>
      </c>
      <c r="AY43" s="93">
        <v>200</v>
      </c>
      <c r="AZ43" s="116"/>
      <c r="BA43" s="116"/>
      <c r="BB43" s="93"/>
      <c r="BC43" s="80">
        <f t="shared" si="19"/>
        <v>200</v>
      </c>
      <c r="BD43" s="80">
        <f t="shared" si="20"/>
        <v>806.12</v>
      </c>
      <c r="BE43" s="80"/>
      <c r="BF43" s="80"/>
      <c r="BG43" s="80">
        <v>250.55</v>
      </c>
      <c r="BH43" s="80"/>
      <c r="BI43" s="80"/>
      <c r="BJ43" s="80"/>
      <c r="BK43" s="80">
        <f t="shared" si="21"/>
        <v>250.55</v>
      </c>
      <c r="BL43" s="94">
        <f t="shared" si="22"/>
        <v>5284.24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77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77" t="s">
        <v>1</v>
      </c>
      <c r="AC44" s="86">
        <f t="shared" si="12"/>
        <v>0</v>
      </c>
      <c r="AD44" s="80"/>
      <c r="AE44" s="87"/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77" t="s">
        <v>1</v>
      </c>
      <c r="AK44" s="96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116"/>
      <c r="BA44" s="116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77">
        <v>18</v>
      </c>
      <c r="B45" s="96" t="s">
        <v>80</v>
      </c>
      <c r="C45" s="78" t="s">
        <v>81</v>
      </c>
      <c r="D45" s="98">
        <v>46725</v>
      </c>
      <c r="E45" s="98">
        <v>2290</v>
      </c>
      <c r="F45" s="98">
        <f t="shared" si="0"/>
        <v>49015</v>
      </c>
      <c r="G45" s="98">
        <v>2289</v>
      </c>
      <c r="H45" s="98"/>
      <c r="I45" s="80"/>
      <c r="J45" s="80">
        <f t="shared" si="1"/>
        <v>51304</v>
      </c>
      <c r="K45" s="82">
        <f t="shared" si="2"/>
        <v>51304</v>
      </c>
      <c r="L45" s="99">
        <f>ROUND(K45/6/31/60*(O45+N45*60+M45*6*60),2)</f>
        <v>0</v>
      </c>
      <c r="M45" s="79">
        <v>0</v>
      </c>
      <c r="N45" s="79">
        <v>0</v>
      </c>
      <c r="O45" s="79">
        <v>0</v>
      </c>
      <c r="P45" s="82">
        <f t="shared" si="3"/>
        <v>51304</v>
      </c>
      <c r="Q45" s="80">
        <v>4459.28</v>
      </c>
      <c r="R45" s="80">
        <f t="shared" si="4"/>
        <v>14583.22</v>
      </c>
      <c r="S45" s="80">
        <f t="shared" si="5"/>
        <v>200</v>
      </c>
      <c r="T45" s="80">
        <f t="shared" si="6"/>
        <v>1282.5999999999999</v>
      </c>
      <c r="U45" s="80">
        <f t="shared" si="7"/>
        <v>100</v>
      </c>
      <c r="V45" s="82">
        <f t="shared" si="8"/>
        <v>20625.099999999999</v>
      </c>
      <c r="W45" s="100">
        <f t="shared" si="9"/>
        <v>15339</v>
      </c>
      <c r="X45" s="83">
        <f t="shared" si="10"/>
        <v>15339.900000000001</v>
      </c>
      <c r="Y45" s="84"/>
      <c r="Z45" s="84"/>
      <c r="AA45" s="84">
        <f t="shared" si="11"/>
        <v>30678.9</v>
      </c>
      <c r="AB45" s="77">
        <v>18</v>
      </c>
      <c r="AC45" s="86">
        <f t="shared" si="12"/>
        <v>6156.48</v>
      </c>
      <c r="AD45" s="80">
        <v>0</v>
      </c>
      <c r="AE45" s="93">
        <v>100</v>
      </c>
      <c r="AF45" s="88">
        <f t="shared" si="13"/>
        <v>1282.5999999999999</v>
      </c>
      <c r="AG45" s="102">
        <v>200</v>
      </c>
      <c r="AH45" s="103">
        <f t="shared" si="14"/>
        <v>30678.9</v>
      </c>
      <c r="AI45" s="104">
        <f t="shared" si="15"/>
        <v>15339.45</v>
      </c>
      <c r="AJ45" s="77">
        <v>18</v>
      </c>
      <c r="AK45" s="96" t="s">
        <v>80</v>
      </c>
      <c r="AL45" s="78" t="s">
        <v>81</v>
      </c>
      <c r="AM45" s="80">
        <f t="shared" si="16"/>
        <v>4459.28</v>
      </c>
      <c r="AN45" s="80">
        <f t="shared" si="17"/>
        <v>4617.3599999999997</v>
      </c>
      <c r="AO45" s="80">
        <v>0</v>
      </c>
      <c r="AP45" s="80">
        <v>500</v>
      </c>
      <c r="AQ45" s="80">
        <v>0</v>
      </c>
      <c r="AR45" s="80">
        <v>0</v>
      </c>
      <c r="AS45" s="80">
        <v>8810.2999999999993</v>
      </c>
      <c r="AT45" s="80">
        <v>0</v>
      </c>
      <c r="AU45" s="80">
        <v>0</v>
      </c>
      <c r="AV45" s="80"/>
      <c r="AW45" s="80">
        <v>655.56</v>
      </c>
      <c r="AX45" s="80">
        <f t="shared" si="18"/>
        <v>14583.22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1282.5999999999999</v>
      </c>
      <c r="BE45" s="80">
        <v>0</v>
      </c>
      <c r="BF45" s="80">
        <v>0</v>
      </c>
      <c r="BG45" s="80">
        <v>100</v>
      </c>
      <c r="BH45" s="80">
        <v>0</v>
      </c>
      <c r="BI45" s="80">
        <v>0</v>
      </c>
      <c r="BJ45" s="80">
        <v>0</v>
      </c>
      <c r="BK45" s="80">
        <f t="shared" si="21"/>
        <v>100</v>
      </c>
      <c r="BL45" s="94">
        <f t="shared" si="22"/>
        <v>20625.099999999999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77" t="s">
        <v>1</v>
      </c>
      <c r="B46" s="107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105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77" t="s">
        <v>1</v>
      </c>
      <c r="AC46" s="86">
        <f t="shared" si="12"/>
        <v>0</v>
      </c>
      <c r="AD46" s="87"/>
      <c r="AE46" s="88"/>
      <c r="AF46" s="88">
        <f t="shared" si="13"/>
        <v>0</v>
      </c>
      <c r="AG46" s="94"/>
      <c r="AH46" s="103">
        <f t="shared" si="14"/>
        <v>0</v>
      </c>
      <c r="AI46" s="104">
        <f t="shared" si="15"/>
        <v>0</v>
      </c>
      <c r="AJ46" s="77" t="s">
        <v>1</v>
      </c>
      <c r="AK46" s="107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121" customFormat="1" ht="23.1" customHeight="1" x14ac:dyDescent="0.35">
      <c r="A47" s="77">
        <v>19</v>
      </c>
      <c r="B47" s="114" t="s">
        <v>82</v>
      </c>
      <c r="C47" s="117" t="s">
        <v>62</v>
      </c>
      <c r="D47" s="118">
        <v>29449</v>
      </c>
      <c r="E47" s="118">
        <v>1540</v>
      </c>
      <c r="F47" s="98">
        <f t="shared" si="0"/>
        <v>30989</v>
      </c>
      <c r="G47" s="118">
        <v>1540</v>
      </c>
      <c r="H47" s="118"/>
      <c r="I47" s="119"/>
      <c r="J47" s="80">
        <f t="shared" si="1"/>
        <v>32529</v>
      </c>
      <c r="K47" s="82">
        <f t="shared" si="2"/>
        <v>32529</v>
      </c>
      <c r="L47" s="120">
        <f>ROUND(K47/6/31/60*(O47+N47*60+M47*6*60),2)</f>
        <v>1818.83</v>
      </c>
      <c r="M47" s="121">
        <v>1</v>
      </c>
      <c r="N47" s="121">
        <v>4</v>
      </c>
      <c r="O47" s="121">
        <v>24</v>
      </c>
      <c r="P47" s="82">
        <f t="shared" si="3"/>
        <v>30710.17</v>
      </c>
      <c r="Q47" s="119">
        <v>1163.23</v>
      </c>
      <c r="R47" s="80">
        <f t="shared" si="4"/>
        <v>2927.6099999999997</v>
      </c>
      <c r="S47" s="80">
        <f t="shared" si="5"/>
        <v>200</v>
      </c>
      <c r="T47" s="80">
        <f t="shared" si="6"/>
        <v>813.22</v>
      </c>
      <c r="U47" s="80">
        <f t="shared" si="7"/>
        <v>100</v>
      </c>
      <c r="V47" s="82">
        <f t="shared" si="8"/>
        <v>5204.0600000000004</v>
      </c>
      <c r="W47" s="100">
        <f t="shared" si="9"/>
        <v>12753</v>
      </c>
      <c r="X47" s="83">
        <f t="shared" si="10"/>
        <v>12753.109999999997</v>
      </c>
      <c r="Y47" s="122"/>
      <c r="Z47" s="122"/>
      <c r="AA47" s="84">
        <f t="shared" si="11"/>
        <v>25506.11</v>
      </c>
      <c r="AB47" s="77">
        <v>19</v>
      </c>
      <c r="AC47" s="86">
        <f t="shared" si="12"/>
        <v>3903.48</v>
      </c>
      <c r="AD47" s="119">
        <v>0</v>
      </c>
      <c r="AE47" s="123">
        <v>100</v>
      </c>
      <c r="AF47" s="88">
        <f t="shared" si="13"/>
        <v>813.23</v>
      </c>
      <c r="AG47" s="124">
        <v>200</v>
      </c>
      <c r="AH47" s="103">
        <f t="shared" si="14"/>
        <v>25506.109999999997</v>
      </c>
      <c r="AI47" s="104">
        <f t="shared" si="15"/>
        <v>12753.054999999998</v>
      </c>
      <c r="AJ47" s="77">
        <v>19</v>
      </c>
      <c r="AK47" s="114" t="s">
        <v>82</v>
      </c>
      <c r="AL47" s="117" t="s">
        <v>62</v>
      </c>
      <c r="AM47" s="80">
        <f t="shared" si="16"/>
        <v>1163.23</v>
      </c>
      <c r="AN47" s="80">
        <f t="shared" si="17"/>
        <v>2927.6099999999997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/>
      <c r="AW47" s="119">
        <v>0</v>
      </c>
      <c r="AX47" s="80">
        <f t="shared" si="18"/>
        <v>2927.6099999999997</v>
      </c>
      <c r="AY47" s="123">
        <v>200</v>
      </c>
      <c r="AZ47" s="119">
        <v>0</v>
      </c>
      <c r="BA47" s="119"/>
      <c r="BB47" s="123"/>
      <c r="BC47" s="80">
        <f t="shared" si="19"/>
        <v>200</v>
      </c>
      <c r="BD47" s="80">
        <f t="shared" si="20"/>
        <v>813.22</v>
      </c>
      <c r="BE47" s="80">
        <v>0</v>
      </c>
      <c r="BF47" s="119">
        <v>0</v>
      </c>
      <c r="BG47" s="80">
        <v>100</v>
      </c>
      <c r="BH47" s="119">
        <v>0</v>
      </c>
      <c r="BI47" s="119">
        <v>0</v>
      </c>
      <c r="BJ47" s="119">
        <v>0</v>
      </c>
      <c r="BK47" s="80">
        <f t="shared" si="21"/>
        <v>100</v>
      </c>
      <c r="BL47" s="94">
        <f t="shared" si="22"/>
        <v>5204.0600000000004</v>
      </c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  <c r="IW47" s="125"/>
      <c r="IX47" s="125"/>
      <c r="IY47" s="125"/>
      <c r="IZ47" s="125"/>
      <c r="JA47" s="125"/>
      <c r="JB47" s="125"/>
    </row>
    <row r="48" spans="1:262" s="79" customFormat="1" ht="23.1" customHeight="1" x14ac:dyDescent="0.35">
      <c r="A48" s="77" t="s">
        <v>1</v>
      </c>
      <c r="B48" s="107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77" t="s">
        <v>1</v>
      </c>
      <c r="AC48" s="86">
        <f t="shared" si="12"/>
        <v>0</v>
      </c>
      <c r="AD48" s="87"/>
      <c r="AE48" s="88"/>
      <c r="AF48" s="88">
        <f t="shared" si="13"/>
        <v>0</v>
      </c>
      <c r="AG48" s="94"/>
      <c r="AH48" s="103">
        <f t="shared" si="14"/>
        <v>0</v>
      </c>
      <c r="AI48" s="104">
        <f t="shared" si="15"/>
        <v>0</v>
      </c>
      <c r="AJ48" s="77" t="s">
        <v>1</v>
      </c>
      <c r="AK48" s="107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77">
        <v>20</v>
      </c>
      <c r="B49" s="96" t="s">
        <v>83</v>
      </c>
      <c r="C49" s="78" t="s">
        <v>108</v>
      </c>
      <c r="D49" s="98">
        <v>63997</v>
      </c>
      <c r="E49" s="98">
        <v>3008</v>
      </c>
      <c r="F49" s="98">
        <f t="shared" si="0"/>
        <v>67005</v>
      </c>
      <c r="G49" s="98">
        <v>3008</v>
      </c>
      <c r="H49" s="98"/>
      <c r="I49" s="80"/>
      <c r="J49" s="80">
        <f t="shared" si="1"/>
        <v>70013</v>
      </c>
      <c r="K49" s="82">
        <f t="shared" si="2"/>
        <v>70013</v>
      </c>
      <c r="L49" s="99">
        <f>ROUND(K49/6/31/60*(O49+N49*60+M49*6*60),2)</f>
        <v>0</v>
      </c>
      <c r="M49" s="79">
        <v>0</v>
      </c>
      <c r="N49" s="79">
        <v>0</v>
      </c>
      <c r="O49" s="79">
        <v>0</v>
      </c>
      <c r="P49" s="82">
        <f t="shared" si="3"/>
        <v>70013</v>
      </c>
      <c r="Q49" s="80">
        <v>8394.4</v>
      </c>
      <c r="R49" s="80">
        <f t="shared" si="4"/>
        <v>14007.36</v>
      </c>
      <c r="S49" s="80">
        <f t="shared" si="5"/>
        <v>200</v>
      </c>
      <c r="T49" s="80">
        <f t="shared" si="6"/>
        <v>1750.32</v>
      </c>
      <c r="U49" s="80">
        <f t="shared" si="7"/>
        <v>3888.1</v>
      </c>
      <c r="V49" s="82">
        <f t="shared" si="8"/>
        <v>28240.18</v>
      </c>
      <c r="W49" s="100">
        <f t="shared" si="9"/>
        <v>20886</v>
      </c>
      <c r="X49" s="83">
        <f t="shared" si="10"/>
        <v>20886.82</v>
      </c>
      <c r="Y49" s="84"/>
      <c r="Z49" s="84"/>
      <c r="AA49" s="84">
        <f t="shared" si="11"/>
        <v>41772.82</v>
      </c>
      <c r="AB49" s="77">
        <v>20</v>
      </c>
      <c r="AC49" s="86">
        <f t="shared" si="12"/>
        <v>8401.56</v>
      </c>
      <c r="AD49" s="80">
        <v>0</v>
      </c>
      <c r="AE49" s="93">
        <v>100</v>
      </c>
      <c r="AF49" s="88">
        <f t="shared" si="13"/>
        <v>1750.33</v>
      </c>
      <c r="AG49" s="102">
        <v>200</v>
      </c>
      <c r="AH49" s="103">
        <f t="shared" si="14"/>
        <v>41772.82</v>
      </c>
      <c r="AI49" s="104">
        <f t="shared" si="15"/>
        <v>20886.41</v>
      </c>
      <c r="AJ49" s="77">
        <v>20</v>
      </c>
      <c r="AK49" s="96" t="s">
        <v>83</v>
      </c>
      <c r="AL49" s="78" t="s">
        <v>108</v>
      </c>
      <c r="AM49" s="80">
        <f t="shared" si="16"/>
        <v>8394.4</v>
      </c>
      <c r="AN49" s="80">
        <f t="shared" si="17"/>
        <v>6301.17</v>
      </c>
      <c r="AO49" s="80">
        <v>0</v>
      </c>
      <c r="AP49" s="80">
        <v>0</v>
      </c>
      <c r="AQ49" s="80">
        <v>0</v>
      </c>
      <c r="AR49" s="80">
        <v>0</v>
      </c>
      <c r="AS49" s="80">
        <v>7706.19</v>
      </c>
      <c r="AT49" s="80">
        <v>0</v>
      </c>
      <c r="AU49" s="80">
        <v>0</v>
      </c>
      <c r="AV49" s="80"/>
      <c r="AW49" s="80">
        <v>0</v>
      </c>
      <c r="AX49" s="80">
        <f t="shared" si="18"/>
        <v>14007.36</v>
      </c>
      <c r="AY49" s="93">
        <v>200</v>
      </c>
      <c r="AZ49" s="80">
        <v>0</v>
      </c>
      <c r="BA49" s="80"/>
      <c r="BB49" s="93"/>
      <c r="BC49" s="80">
        <f t="shared" si="19"/>
        <v>200</v>
      </c>
      <c r="BD49" s="80">
        <f t="shared" si="20"/>
        <v>1750.32</v>
      </c>
      <c r="BE49" s="80">
        <v>0</v>
      </c>
      <c r="BF49" s="80">
        <v>0</v>
      </c>
      <c r="BG49" s="80">
        <v>100</v>
      </c>
      <c r="BH49" s="80">
        <v>3788.1</v>
      </c>
      <c r="BI49" s="80">
        <v>0</v>
      </c>
      <c r="BJ49" s="80">
        <v>0</v>
      </c>
      <c r="BK49" s="80">
        <f t="shared" si="21"/>
        <v>3888.1</v>
      </c>
      <c r="BL49" s="94">
        <f t="shared" si="22"/>
        <v>28240.18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77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105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77" t="s">
        <v>1</v>
      </c>
      <c r="AC50" s="86">
        <f t="shared" si="12"/>
        <v>0</v>
      </c>
      <c r="AD50" s="80"/>
      <c r="AE50" s="87">
        <v>0</v>
      </c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77" t="s">
        <v>1</v>
      </c>
      <c r="AK50" s="96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/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77">
        <v>21</v>
      </c>
      <c r="B51" s="107" t="s">
        <v>84</v>
      </c>
      <c r="C51" s="78" t="s">
        <v>85</v>
      </c>
      <c r="D51" s="98">
        <v>39672</v>
      </c>
      <c r="E51" s="98">
        <v>1944</v>
      </c>
      <c r="F51" s="98">
        <f t="shared" si="0"/>
        <v>41616</v>
      </c>
      <c r="G51" s="98">
        <v>1944</v>
      </c>
      <c r="H51" s="98"/>
      <c r="I51" s="80"/>
      <c r="J51" s="80">
        <f t="shared" si="1"/>
        <v>43560</v>
      </c>
      <c r="K51" s="82">
        <f t="shared" si="2"/>
        <v>43560</v>
      </c>
      <c r="L51" s="99">
        <f>ROUND(K51/6/31/60*(O51+N51*60+M51*6*60),2)</f>
        <v>0</v>
      </c>
      <c r="M51" s="79">
        <v>0</v>
      </c>
      <c r="N51" s="79">
        <v>0</v>
      </c>
      <c r="O51" s="79">
        <v>0</v>
      </c>
      <c r="P51" s="82">
        <f t="shared" si="3"/>
        <v>43560</v>
      </c>
      <c r="Q51" s="80">
        <v>2878.45</v>
      </c>
      <c r="R51" s="80">
        <f t="shared" si="4"/>
        <v>5945.7</v>
      </c>
      <c r="S51" s="80">
        <f t="shared" si="5"/>
        <v>200</v>
      </c>
      <c r="T51" s="80">
        <f t="shared" si="6"/>
        <v>1089</v>
      </c>
      <c r="U51" s="80">
        <f t="shared" si="7"/>
        <v>100</v>
      </c>
      <c r="V51" s="82">
        <f t="shared" si="8"/>
        <v>10213.15</v>
      </c>
      <c r="W51" s="100">
        <f t="shared" si="9"/>
        <v>16673</v>
      </c>
      <c r="X51" s="83">
        <f t="shared" si="10"/>
        <v>16673.849999999999</v>
      </c>
      <c r="Y51" s="84"/>
      <c r="Z51" s="84"/>
      <c r="AA51" s="84">
        <f t="shared" si="11"/>
        <v>33346.85</v>
      </c>
      <c r="AB51" s="77">
        <v>21</v>
      </c>
      <c r="AC51" s="86">
        <f t="shared" si="12"/>
        <v>5227.2</v>
      </c>
      <c r="AD51" s="80">
        <v>0</v>
      </c>
      <c r="AE51" s="93">
        <v>100</v>
      </c>
      <c r="AF51" s="88">
        <f t="shared" si="13"/>
        <v>1089</v>
      </c>
      <c r="AG51" s="102">
        <v>200</v>
      </c>
      <c r="AH51" s="103">
        <f t="shared" si="14"/>
        <v>33346.85</v>
      </c>
      <c r="AI51" s="104">
        <f t="shared" si="15"/>
        <v>16673.424999999999</v>
      </c>
      <c r="AJ51" s="77">
        <v>21</v>
      </c>
      <c r="AK51" s="107" t="s">
        <v>84</v>
      </c>
      <c r="AL51" s="78" t="s">
        <v>85</v>
      </c>
      <c r="AM51" s="80">
        <f t="shared" si="16"/>
        <v>2878.45</v>
      </c>
      <c r="AN51" s="80">
        <f t="shared" si="17"/>
        <v>3920.3999999999996</v>
      </c>
      <c r="AO51" s="80">
        <v>0</v>
      </c>
      <c r="AP51" s="80">
        <v>0</v>
      </c>
      <c r="AQ51" s="80">
        <v>0</v>
      </c>
      <c r="AR51" s="80">
        <v>0</v>
      </c>
      <c r="AS51" s="80">
        <v>2025.3</v>
      </c>
      <c r="AT51" s="80">
        <v>0</v>
      </c>
      <c r="AU51" s="80">
        <v>0</v>
      </c>
      <c r="AV51" s="80"/>
      <c r="AW51" s="80">
        <v>0</v>
      </c>
      <c r="AX51" s="80">
        <f t="shared" si="18"/>
        <v>5945.7</v>
      </c>
      <c r="AY51" s="93">
        <v>200</v>
      </c>
      <c r="AZ51" s="80">
        <v>0</v>
      </c>
      <c r="BA51" s="80"/>
      <c r="BB51" s="93"/>
      <c r="BC51" s="80">
        <f t="shared" si="19"/>
        <v>200</v>
      </c>
      <c r="BD51" s="80">
        <f t="shared" si="20"/>
        <v>1089</v>
      </c>
      <c r="BE51" s="80">
        <v>0</v>
      </c>
      <c r="BF51" s="80">
        <v>0</v>
      </c>
      <c r="BG51" s="80">
        <v>100</v>
      </c>
      <c r="BH51" s="80">
        <v>0</v>
      </c>
      <c r="BI51" s="80">
        <v>0</v>
      </c>
      <c r="BJ51" s="80">
        <v>0</v>
      </c>
      <c r="BK51" s="80">
        <f t="shared" si="21"/>
        <v>100</v>
      </c>
      <c r="BL51" s="94">
        <f t="shared" si="22"/>
        <v>10213.15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77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99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77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103">
        <f t="shared" si="14"/>
        <v>0</v>
      </c>
      <c r="AI52" s="104">
        <f t="shared" si="15"/>
        <v>0</v>
      </c>
      <c r="AJ52" s="77" t="s">
        <v>1</v>
      </c>
      <c r="AK52" s="96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/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77">
        <v>22</v>
      </c>
      <c r="B53" s="96" t="s">
        <v>86</v>
      </c>
      <c r="C53" s="78" t="s">
        <v>64</v>
      </c>
      <c r="D53" s="98">
        <v>80003</v>
      </c>
      <c r="E53" s="98">
        <v>3656</v>
      </c>
      <c r="F53" s="98">
        <f t="shared" si="0"/>
        <v>83659</v>
      </c>
      <c r="G53" s="98">
        <v>3656</v>
      </c>
      <c r="H53" s="98"/>
      <c r="I53" s="80"/>
      <c r="J53" s="80">
        <f t="shared" si="1"/>
        <v>87315</v>
      </c>
      <c r="K53" s="82">
        <f t="shared" si="2"/>
        <v>87315</v>
      </c>
      <c r="L53" s="99">
        <f>ROUND(K53/6/31/60*(O53+N53*60+M53*6*60),2)</f>
        <v>0</v>
      </c>
      <c r="M53" s="79">
        <v>0</v>
      </c>
      <c r="N53" s="79">
        <v>0</v>
      </c>
      <c r="O53" s="79">
        <v>0</v>
      </c>
      <c r="P53" s="82">
        <f t="shared" si="3"/>
        <v>87315</v>
      </c>
      <c r="Q53" s="80">
        <v>12906.57</v>
      </c>
      <c r="R53" s="80">
        <f t="shared" si="4"/>
        <v>7858.3499999999995</v>
      </c>
      <c r="S53" s="80">
        <f t="shared" si="5"/>
        <v>200</v>
      </c>
      <c r="T53" s="80">
        <f t="shared" si="6"/>
        <v>2182.87</v>
      </c>
      <c r="U53" s="80">
        <f t="shared" si="7"/>
        <v>200</v>
      </c>
      <c r="V53" s="82">
        <f t="shared" si="8"/>
        <v>23347.789999999997</v>
      </c>
      <c r="W53" s="100">
        <f t="shared" si="9"/>
        <v>31984</v>
      </c>
      <c r="X53" s="83">
        <f t="shared" si="10"/>
        <v>31983.210000000006</v>
      </c>
      <c r="Y53" s="84"/>
      <c r="Z53" s="84"/>
      <c r="AA53" s="84">
        <f t="shared" si="11"/>
        <v>63967.21</v>
      </c>
      <c r="AB53" s="77">
        <v>22</v>
      </c>
      <c r="AC53" s="86">
        <f t="shared" si="12"/>
        <v>10477.799999999999</v>
      </c>
      <c r="AD53" s="80">
        <v>0</v>
      </c>
      <c r="AE53" s="93">
        <v>100</v>
      </c>
      <c r="AF53" s="88">
        <f t="shared" si="13"/>
        <v>2182.88</v>
      </c>
      <c r="AG53" s="102">
        <v>200</v>
      </c>
      <c r="AH53" s="103">
        <f t="shared" si="14"/>
        <v>63967.210000000006</v>
      </c>
      <c r="AI53" s="104">
        <f t="shared" si="15"/>
        <v>31983.605000000003</v>
      </c>
      <c r="AJ53" s="77">
        <v>22</v>
      </c>
      <c r="AK53" s="96" t="s">
        <v>86</v>
      </c>
      <c r="AL53" s="78" t="s">
        <v>64</v>
      </c>
      <c r="AM53" s="80">
        <f t="shared" si="16"/>
        <v>12906.57</v>
      </c>
      <c r="AN53" s="80">
        <f t="shared" si="17"/>
        <v>7858.3499999999995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7858.3499999999995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2182.87</v>
      </c>
      <c r="BE53" s="80">
        <v>0</v>
      </c>
      <c r="BF53" s="80">
        <v>100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200</v>
      </c>
      <c r="BL53" s="94">
        <f t="shared" si="22"/>
        <v>23347.789999999997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77" t="s">
        <v>1</v>
      </c>
      <c r="B54" s="96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77" t="s">
        <v>1</v>
      </c>
      <c r="AC54" s="86">
        <f t="shared" si="12"/>
        <v>0</v>
      </c>
      <c r="AD54" s="80"/>
      <c r="AE54" s="87"/>
      <c r="AF54" s="88">
        <f t="shared" si="13"/>
        <v>0</v>
      </c>
      <c r="AG54" s="89"/>
      <c r="AH54" s="103">
        <f t="shared" si="14"/>
        <v>0</v>
      </c>
      <c r="AI54" s="104">
        <f t="shared" si="15"/>
        <v>0</v>
      </c>
      <c r="AJ54" s="77" t="s">
        <v>1</v>
      </c>
      <c r="AK54" s="96"/>
      <c r="AL54" s="78"/>
      <c r="AM54" s="80">
        <f t="shared" si="16"/>
        <v>0</v>
      </c>
      <c r="AN54" s="80">
        <f t="shared" si="17"/>
        <v>0</v>
      </c>
      <c r="AO54" s="88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77">
        <v>23</v>
      </c>
      <c r="B55" s="107" t="s">
        <v>87</v>
      </c>
      <c r="C55" s="108" t="s">
        <v>88</v>
      </c>
      <c r="D55" s="98">
        <v>51357</v>
      </c>
      <c r="E55" s="98">
        <v>2516</v>
      </c>
      <c r="F55" s="98">
        <f t="shared" si="0"/>
        <v>53873</v>
      </c>
      <c r="G55" s="98">
        <v>2517</v>
      </c>
      <c r="H55" s="98"/>
      <c r="I55" s="80"/>
      <c r="J55" s="80">
        <f t="shared" si="1"/>
        <v>56390</v>
      </c>
      <c r="K55" s="82">
        <f t="shared" si="2"/>
        <v>56390</v>
      </c>
      <c r="L55" s="99">
        <f>ROUND(K55/6/31/60*(O55+N55*60+M55*6*60),2)</f>
        <v>0</v>
      </c>
      <c r="M55" s="79">
        <v>0</v>
      </c>
      <c r="N55" s="79">
        <v>0</v>
      </c>
      <c r="O55" s="79">
        <v>0</v>
      </c>
      <c r="P55" s="82">
        <f t="shared" si="3"/>
        <v>56390</v>
      </c>
      <c r="Q55" s="80">
        <v>5529.03</v>
      </c>
      <c r="R55" s="80">
        <f t="shared" si="4"/>
        <v>10107.079999999998</v>
      </c>
      <c r="S55" s="80">
        <f t="shared" si="5"/>
        <v>300</v>
      </c>
      <c r="T55" s="80">
        <f t="shared" si="6"/>
        <v>1409.75</v>
      </c>
      <c r="U55" s="80">
        <f t="shared" si="7"/>
        <v>21983.200000000001</v>
      </c>
      <c r="V55" s="82">
        <f t="shared" si="8"/>
        <v>39329.06</v>
      </c>
      <c r="W55" s="100">
        <f t="shared" si="9"/>
        <v>8530</v>
      </c>
      <c r="X55" s="83">
        <f t="shared" si="10"/>
        <v>8530.9400000000023</v>
      </c>
      <c r="Y55" s="84"/>
      <c r="Z55" s="84"/>
      <c r="AA55" s="84">
        <f t="shared" si="11"/>
        <v>17060.939999999999</v>
      </c>
      <c r="AB55" s="77">
        <v>23</v>
      </c>
      <c r="AC55" s="86">
        <f t="shared" si="12"/>
        <v>6766.8</v>
      </c>
      <c r="AD55" s="80">
        <v>0</v>
      </c>
      <c r="AE55" s="93">
        <v>100</v>
      </c>
      <c r="AF55" s="88">
        <f t="shared" si="13"/>
        <v>1409.75</v>
      </c>
      <c r="AG55" s="102">
        <v>200</v>
      </c>
      <c r="AH55" s="103">
        <f t="shared" si="14"/>
        <v>17060.940000000002</v>
      </c>
      <c r="AI55" s="104">
        <f t="shared" si="15"/>
        <v>8530.4700000000012</v>
      </c>
      <c r="AJ55" s="77">
        <v>23</v>
      </c>
      <c r="AK55" s="107" t="s">
        <v>87</v>
      </c>
      <c r="AL55" s="108" t="s">
        <v>88</v>
      </c>
      <c r="AM55" s="80">
        <f t="shared" si="16"/>
        <v>5529.03</v>
      </c>
      <c r="AN55" s="80">
        <f t="shared" si="17"/>
        <v>5075.0999999999995</v>
      </c>
      <c r="AO55" s="80">
        <v>5031.9799999999996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10107.079999999998</v>
      </c>
      <c r="AY55" s="93">
        <v>300</v>
      </c>
      <c r="AZ55" s="80">
        <v>0</v>
      </c>
      <c r="BA55" s="80"/>
      <c r="BB55" s="93"/>
      <c r="BC55" s="80">
        <f t="shared" si="19"/>
        <v>300</v>
      </c>
      <c r="BD55" s="80">
        <f t="shared" si="20"/>
        <v>1409.75</v>
      </c>
      <c r="BE55" s="80">
        <v>0</v>
      </c>
      <c r="BF55" s="80">
        <v>8246.5</v>
      </c>
      <c r="BG55" s="80">
        <v>100</v>
      </c>
      <c r="BH55" s="80">
        <v>13636.7</v>
      </c>
      <c r="BI55" s="80">
        <v>0</v>
      </c>
      <c r="BJ55" s="80">
        <v>0</v>
      </c>
      <c r="BK55" s="80">
        <f t="shared" si="21"/>
        <v>21983.200000000001</v>
      </c>
      <c r="BL55" s="94">
        <f t="shared" si="22"/>
        <v>39329.06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77" t="s">
        <v>1</v>
      </c>
      <c r="B56" s="96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99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77" t="s">
        <v>1</v>
      </c>
      <c r="AC56" s="86">
        <f t="shared" si="12"/>
        <v>0</v>
      </c>
      <c r="AD56" s="80"/>
      <c r="AE56" s="87"/>
      <c r="AF56" s="88">
        <f t="shared" si="13"/>
        <v>0</v>
      </c>
      <c r="AG56" s="89"/>
      <c r="AH56" s="103">
        <f t="shared" si="14"/>
        <v>0</v>
      </c>
      <c r="AI56" s="104">
        <f t="shared" si="15"/>
        <v>0</v>
      </c>
      <c r="AJ56" s="77" t="s">
        <v>1</v>
      </c>
      <c r="AK56" s="96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 t="s">
        <v>89</v>
      </c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77">
        <v>24</v>
      </c>
      <c r="B57" s="96" t="s">
        <v>90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99">
        <f>ROUND(K57/6/31/60*(O57+N57*60+M57*6*60),2)</f>
        <v>0</v>
      </c>
      <c r="M57" s="79">
        <v>0</v>
      </c>
      <c r="N57" s="79">
        <v>0</v>
      </c>
      <c r="O57" s="79">
        <v>0</v>
      </c>
      <c r="P57" s="82">
        <f t="shared" si="3"/>
        <v>32245</v>
      </c>
      <c r="Q57" s="80">
        <v>1125.52</v>
      </c>
      <c r="R57" s="80">
        <f t="shared" si="4"/>
        <v>2902.0499999999997</v>
      </c>
      <c r="S57" s="80">
        <f t="shared" si="5"/>
        <v>200</v>
      </c>
      <c r="T57" s="80">
        <f t="shared" si="6"/>
        <v>806.12</v>
      </c>
      <c r="U57" s="80">
        <f t="shared" si="7"/>
        <v>200</v>
      </c>
      <c r="V57" s="82">
        <f t="shared" si="8"/>
        <v>5233.6899999999996</v>
      </c>
      <c r="W57" s="100">
        <f t="shared" si="9"/>
        <v>13506</v>
      </c>
      <c r="X57" s="83">
        <f t="shared" si="10"/>
        <v>13505.310000000001</v>
      </c>
      <c r="Y57" s="84"/>
      <c r="Z57" s="84"/>
      <c r="AA57" s="84">
        <f t="shared" si="11"/>
        <v>27011.31</v>
      </c>
      <c r="AB57" s="77">
        <v>24</v>
      </c>
      <c r="AC57" s="86">
        <f t="shared" si="12"/>
        <v>3869.3999999999996</v>
      </c>
      <c r="AD57" s="80">
        <v>0</v>
      </c>
      <c r="AE57" s="93">
        <v>100</v>
      </c>
      <c r="AF57" s="88">
        <f t="shared" si="13"/>
        <v>806.13</v>
      </c>
      <c r="AG57" s="102">
        <v>200</v>
      </c>
      <c r="AH57" s="103">
        <f t="shared" si="14"/>
        <v>27011.31</v>
      </c>
      <c r="AI57" s="104">
        <f t="shared" si="15"/>
        <v>13505.655000000001</v>
      </c>
      <c r="AJ57" s="77">
        <v>24</v>
      </c>
      <c r="AK57" s="96" t="s">
        <v>90</v>
      </c>
      <c r="AL57" s="78" t="s">
        <v>62</v>
      </c>
      <c r="AM57" s="80">
        <f t="shared" si="16"/>
        <v>1125.52</v>
      </c>
      <c r="AN57" s="80">
        <f t="shared" si="17"/>
        <v>2902.0499999999997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/>
      <c r="AW57" s="80">
        <v>0</v>
      </c>
      <c r="AX57" s="80">
        <f t="shared" si="18"/>
        <v>2902.0499999999997</v>
      </c>
      <c r="AY57" s="93">
        <v>200</v>
      </c>
      <c r="AZ57" s="80">
        <v>0</v>
      </c>
      <c r="BA57" s="80"/>
      <c r="BB57" s="93"/>
      <c r="BC57" s="80">
        <f t="shared" si="19"/>
        <v>200</v>
      </c>
      <c r="BD57" s="80">
        <f t="shared" si="20"/>
        <v>806.12</v>
      </c>
      <c r="BE57" s="80">
        <v>0</v>
      </c>
      <c r="BF57" s="80">
        <v>100</v>
      </c>
      <c r="BG57" s="80">
        <v>100</v>
      </c>
      <c r="BH57" s="80">
        <v>0</v>
      </c>
      <c r="BI57" s="80">
        <v>0</v>
      </c>
      <c r="BJ57" s="80">
        <v>0</v>
      </c>
      <c r="BK57" s="80">
        <f t="shared" si="21"/>
        <v>200</v>
      </c>
      <c r="BL57" s="94">
        <f t="shared" si="22"/>
        <v>5233.6899999999996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x14ac:dyDescent="0.35">
      <c r="A58" s="77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105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77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103">
        <f t="shared" si="14"/>
        <v>0</v>
      </c>
      <c r="AI58" s="104">
        <f t="shared" si="15"/>
        <v>0</v>
      </c>
      <c r="AJ58" s="77" t="s">
        <v>1</v>
      </c>
      <c r="AK58" s="107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80"/>
      <c r="BB58" s="93"/>
      <c r="BC58" s="80">
        <f t="shared" si="19"/>
        <v>0</v>
      </c>
      <c r="BD58" s="80">
        <f t="shared" si="20"/>
        <v>0</v>
      </c>
      <c r="BE58" s="80"/>
      <c r="BF58" s="80"/>
      <c r="BG58" s="80"/>
      <c r="BH58" s="80"/>
      <c r="BI58" s="80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79" customFormat="1" ht="23.1" customHeight="1" x14ac:dyDescent="0.35">
      <c r="A59" s="77">
        <v>25</v>
      </c>
      <c r="B59" s="96" t="s">
        <v>91</v>
      </c>
      <c r="C59" s="78" t="s">
        <v>66</v>
      </c>
      <c r="D59" s="98">
        <v>29449</v>
      </c>
      <c r="E59" s="98">
        <v>1540</v>
      </c>
      <c r="F59" s="98">
        <v>38413</v>
      </c>
      <c r="G59" s="98">
        <v>1795</v>
      </c>
      <c r="H59" s="98"/>
      <c r="I59" s="80"/>
      <c r="J59" s="80">
        <f t="shared" si="1"/>
        <v>40208</v>
      </c>
      <c r="K59" s="82">
        <f t="shared" si="2"/>
        <v>40208</v>
      </c>
      <c r="L59" s="99">
        <f>ROUND(K59/6/31/60*(O59+N59*60+M59*6*60),2)</f>
        <v>0</v>
      </c>
      <c r="M59" s="79">
        <v>0</v>
      </c>
      <c r="N59" s="79">
        <v>0</v>
      </c>
      <c r="O59" s="79">
        <v>0</v>
      </c>
      <c r="P59" s="82">
        <f t="shared" si="3"/>
        <v>40208</v>
      </c>
      <c r="Q59" s="80">
        <v>2285.15</v>
      </c>
      <c r="R59" s="80">
        <f t="shared" si="4"/>
        <v>3618.72</v>
      </c>
      <c r="S59" s="80">
        <f t="shared" si="5"/>
        <v>200</v>
      </c>
      <c r="T59" s="80">
        <f t="shared" si="6"/>
        <v>1005.2</v>
      </c>
      <c r="U59" s="80">
        <f t="shared" si="7"/>
        <v>3200</v>
      </c>
      <c r="V59" s="82">
        <f t="shared" si="8"/>
        <v>10309.07</v>
      </c>
      <c r="W59" s="100">
        <f t="shared" si="9"/>
        <v>14949</v>
      </c>
      <c r="X59" s="83">
        <f t="shared" si="10"/>
        <v>14949.93</v>
      </c>
      <c r="Y59" s="84"/>
      <c r="Z59" s="84"/>
      <c r="AA59" s="84">
        <f t="shared" si="11"/>
        <v>29898.93</v>
      </c>
      <c r="AB59" s="77">
        <v>25</v>
      </c>
      <c r="AC59" s="86">
        <f t="shared" si="12"/>
        <v>4824.96</v>
      </c>
      <c r="AD59" s="80">
        <v>0</v>
      </c>
      <c r="AE59" s="93">
        <v>100</v>
      </c>
      <c r="AF59" s="88">
        <f t="shared" si="13"/>
        <v>1005.2</v>
      </c>
      <c r="AG59" s="102">
        <v>200</v>
      </c>
      <c r="AH59" s="103">
        <f t="shared" si="14"/>
        <v>29898.93</v>
      </c>
      <c r="AI59" s="104">
        <f t="shared" si="15"/>
        <v>14949.465</v>
      </c>
      <c r="AJ59" s="77">
        <v>25</v>
      </c>
      <c r="AK59" s="96" t="s">
        <v>91</v>
      </c>
      <c r="AL59" s="78" t="s">
        <v>62</v>
      </c>
      <c r="AM59" s="80">
        <f t="shared" si="16"/>
        <v>2285.15</v>
      </c>
      <c r="AN59" s="80">
        <f t="shared" si="17"/>
        <v>3618.72</v>
      </c>
      <c r="AO59" s="80">
        <v>0</v>
      </c>
      <c r="AP59" s="80">
        <v>0</v>
      </c>
      <c r="AQ59" s="80">
        <v>0</v>
      </c>
      <c r="AR59" s="80">
        <v>0</v>
      </c>
      <c r="AS59" s="80">
        <v>0</v>
      </c>
      <c r="AT59" s="80">
        <v>0</v>
      </c>
      <c r="AU59" s="80">
        <v>0</v>
      </c>
      <c r="AV59" s="80"/>
      <c r="AW59" s="80">
        <v>0</v>
      </c>
      <c r="AX59" s="80">
        <f t="shared" si="18"/>
        <v>3618.72</v>
      </c>
      <c r="AY59" s="93">
        <v>200</v>
      </c>
      <c r="AZ59" s="80">
        <v>0</v>
      </c>
      <c r="BA59" s="80"/>
      <c r="BB59" s="93"/>
      <c r="BC59" s="80">
        <f t="shared" si="19"/>
        <v>200</v>
      </c>
      <c r="BD59" s="80">
        <f t="shared" si="20"/>
        <v>1005.2</v>
      </c>
      <c r="BE59" s="80">
        <v>0</v>
      </c>
      <c r="BF59" s="80">
        <v>3100</v>
      </c>
      <c r="BG59" s="80">
        <v>100</v>
      </c>
      <c r="BH59" s="80">
        <v>0</v>
      </c>
      <c r="BI59" s="80">
        <v>0</v>
      </c>
      <c r="BJ59" s="80">
        <v>0</v>
      </c>
      <c r="BK59" s="80">
        <f t="shared" si="21"/>
        <v>3200</v>
      </c>
      <c r="BL59" s="94">
        <f t="shared" si="22"/>
        <v>10309.07</v>
      </c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</row>
    <row r="60" spans="1:262" s="79" customFormat="1" ht="23.1" customHeight="1" x14ac:dyDescent="0.35">
      <c r="A60" s="77" t="s">
        <v>1</v>
      </c>
      <c r="B60" s="107"/>
      <c r="C60" s="78"/>
      <c r="D60" s="98"/>
      <c r="E60" s="98"/>
      <c r="F60" s="98">
        <f t="shared" si="0"/>
        <v>0</v>
      </c>
      <c r="G60" s="98"/>
      <c r="H60" s="98"/>
      <c r="I60" s="80"/>
      <c r="J60" s="80">
        <f t="shared" si="1"/>
        <v>0</v>
      </c>
      <c r="K60" s="82">
        <f t="shared" si="2"/>
        <v>0</v>
      </c>
      <c r="L60" s="105"/>
      <c r="P60" s="82">
        <f t="shared" si="3"/>
        <v>0</v>
      </c>
      <c r="Q60" s="80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84"/>
      <c r="Z60" s="84"/>
      <c r="AA60" s="84">
        <f t="shared" si="11"/>
        <v>0</v>
      </c>
      <c r="AB60" s="77" t="s">
        <v>1</v>
      </c>
      <c r="AC60" s="86">
        <f t="shared" si="12"/>
        <v>0</v>
      </c>
      <c r="AD60" s="87"/>
      <c r="AE60" s="88"/>
      <c r="AF60" s="88">
        <f t="shared" si="13"/>
        <v>0</v>
      </c>
      <c r="AG60" s="94"/>
      <c r="AH60" s="103">
        <f t="shared" si="14"/>
        <v>0</v>
      </c>
      <c r="AI60" s="104">
        <f t="shared" si="15"/>
        <v>0</v>
      </c>
      <c r="AJ60" s="77" t="s">
        <v>1</v>
      </c>
      <c r="AK60" s="107"/>
      <c r="AL60" s="78"/>
      <c r="AM60" s="80">
        <f t="shared" si="16"/>
        <v>0</v>
      </c>
      <c r="AN60" s="80">
        <f t="shared" si="17"/>
        <v>0</v>
      </c>
      <c r="AO60" s="80"/>
      <c r="AP60" s="80"/>
      <c r="AQ60" s="80"/>
      <c r="AR60" s="80"/>
      <c r="AS60" s="80"/>
      <c r="AT60" s="106"/>
      <c r="AU60" s="80"/>
      <c r="AV60" s="80"/>
      <c r="AW60" s="80"/>
      <c r="AX60" s="80">
        <f t="shared" si="18"/>
        <v>0</v>
      </c>
      <c r="AY60" s="93"/>
      <c r="AZ60" s="80"/>
      <c r="BA60" s="80"/>
      <c r="BB60" s="93"/>
      <c r="BC60" s="80">
        <f t="shared" si="19"/>
        <v>0</v>
      </c>
      <c r="BD60" s="80">
        <f t="shared" si="20"/>
        <v>0</v>
      </c>
      <c r="BE60" s="80"/>
      <c r="BF60" s="80"/>
      <c r="BG60" s="80"/>
      <c r="BH60" s="80"/>
      <c r="BI60" s="80"/>
      <c r="BJ60" s="80"/>
      <c r="BK60" s="80">
        <f t="shared" si="21"/>
        <v>0</v>
      </c>
      <c r="BL60" s="94">
        <f t="shared" si="22"/>
        <v>0</v>
      </c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</row>
    <row r="61" spans="1:262" s="79" customFormat="1" ht="23.1" customHeight="1" x14ac:dyDescent="0.35">
      <c r="A61" s="77">
        <v>26</v>
      </c>
      <c r="B61" s="107" t="s">
        <v>120</v>
      </c>
      <c r="C61" s="78" t="s">
        <v>62</v>
      </c>
      <c r="D61" s="98">
        <v>29165</v>
      </c>
      <c r="E61" s="98">
        <v>1540</v>
      </c>
      <c r="F61" s="98">
        <f t="shared" si="0"/>
        <v>30705</v>
      </c>
      <c r="G61" s="98">
        <v>1540</v>
      </c>
      <c r="H61" s="98"/>
      <c r="I61" s="80"/>
      <c r="J61" s="80">
        <f t="shared" si="1"/>
        <v>32245</v>
      </c>
      <c r="K61" s="82">
        <f t="shared" si="2"/>
        <v>32245</v>
      </c>
      <c r="L61" s="105"/>
      <c r="M61" s="79">
        <v>0</v>
      </c>
      <c r="N61" s="79">
        <v>0</v>
      </c>
      <c r="O61" s="79">
        <v>0</v>
      </c>
      <c r="P61" s="82">
        <f t="shared" si="3"/>
        <v>32245</v>
      </c>
      <c r="Q61" s="80">
        <v>1125.52</v>
      </c>
      <c r="R61" s="80">
        <f t="shared" si="4"/>
        <v>4089.3399999999997</v>
      </c>
      <c r="S61" s="80">
        <f t="shared" si="5"/>
        <v>200</v>
      </c>
      <c r="T61" s="80">
        <f t="shared" si="6"/>
        <v>806.12</v>
      </c>
      <c r="U61" s="80">
        <f t="shared" si="7"/>
        <v>100</v>
      </c>
      <c r="V61" s="82">
        <f t="shared" si="8"/>
        <v>6320.98</v>
      </c>
      <c r="W61" s="100">
        <f t="shared" si="9"/>
        <v>12962</v>
      </c>
      <c r="X61" s="83">
        <f t="shared" si="10"/>
        <v>12962.02</v>
      </c>
      <c r="Y61" s="84"/>
      <c r="Z61" s="84"/>
      <c r="AA61" s="84">
        <f t="shared" si="11"/>
        <v>25924.02</v>
      </c>
      <c r="AB61" s="77">
        <v>26</v>
      </c>
      <c r="AC61" s="86">
        <f t="shared" si="12"/>
        <v>3869.3999999999996</v>
      </c>
      <c r="AD61" s="87"/>
      <c r="AE61" s="88">
        <v>100</v>
      </c>
      <c r="AF61" s="88">
        <f t="shared" si="13"/>
        <v>806.13</v>
      </c>
      <c r="AG61" s="94">
        <v>200</v>
      </c>
      <c r="AH61" s="103">
        <f t="shared" si="14"/>
        <v>25924.02</v>
      </c>
      <c r="AI61" s="104">
        <f t="shared" si="15"/>
        <v>12962.01</v>
      </c>
      <c r="AJ61" s="77">
        <v>26</v>
      </c>
      <c r="AK61" s="107" t="s">
        <v>120</v>
      </c>
      <c r="AL61" s="78"/>
      <c r="AM61" s="80">
        <f t="shared" si="16"/>
        <v>1125.52</v>
      </c>
      <c r="AN61" s="80">
        <f t="shared" si="17"/>
        <v>2902.0499999999997</v>
      </c>
      <c r="AO61" s="80">
        <v>1187.29</v>
      </c>
      <c r="AP61" s="80"/>
      <c r="AQ61" s="80"/>
      <c r="AR61" s="80"/>
      <c r="AS61" s="80"/>
      <c r="AT61" s="106"/>
      <c r="AU61" s="80"/>
      <c r="AV61" s="80"/>
      <c r="AW61" s="80"/>
      <c r="AX61" s="80">
        <f t="shared" si="18"/>
        <v>4089.3399999999997</v>
      </c>
      <c r="AY61" s="93">
        <v>200</v>
      </c>
      <c r="AZ61" s="80"/>
      <c r="BA61" s="80"/>
      <c r="BB61" s="93"/>
      <c r="BC61" s="80">
        <f t="shared" si="19"/>
        <v>200</v>
      </c>
      <c r="BD61" s="80">
        <f t="shared" si="20"/>
        <v>806.12</v>
      </c>
      <c r="BE61" s="80"/>
      <c r="BF61" s="80"/>
      <c r="BG61" s="80">
        <v>100</v>
      </c>
      <c r="BH61" s="80"/>
      <c r="BI61" s="80"/>
      <c r="BJ61" s="80"/>
      <c r="BK61" s="80">
        <f t="shared" si="21"/>
        <v>100</v>
      </c>
      <c r="BL61" s="94">
        <f t="shared" si="22"/>
        <v>6320.98</v>
      </c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</row>
    <row r="62" spans="1:262" s="79" customFormat="1" ht="23.1" customHeight="1" x14ac:dyDescent="0.35">
      <c r="A62" s="77" t="s">
        <v>1</v>
      </c>
      <c r="B62" s="107"/>
      <c r="C62" s="78"/>
      <c r="D62" s="98"/>
      <c r="E62" s="98"/>
      <c r="F62" s="98">
        <f t="shared" si="0"/>
        <v>0</v>
      </c>
      <c r="G62" s="98"/>
      <c r="H62" s="98"/>
      <c r="I62" s="80"/>
      <c r="J62" s="80">
        <f t="shared" si="1"/>
        <v>0</v>
      </c>
      <c r="K62" s="82">
        <f t="shared" si="2"/>
        <v>0</v>
      </c>
      <c r="L62" s="105"/>
      <c r="P62" s="82">
        <f t="shared" si="3"/>
        <v>0</v>
      </c>
      <c r="Q62" s="80"/>
      <c r="R62" s="80">
        <f t="shared" si="4"/>
        <v>0</v>
      </c>
      <c r="S62" s="80">
        <f t="shared" si="5"/>
        <v>0</v>
      </c>
      <c r="T62" s="80">
        <f t="shared" si="6"/>
        <v>0</v>
      </c>
      <c r="U62" s="80">
        <f t="shared" si="7"/>
        <v>0</v>
      </c>
      <c r="V62" s="82">
        <f t="shared" si="8"/>
        <v>0</v>
      </c>
      <c r="W62" s="100">
        <f t="shared" si="9"/>
        <v>0</v>
      </c>
      <c r="X62" s="83">
        <f t="shared" si="10"/>
        <v>0</v>
      </c>
      <c r="Y62" s="84"/>
      <c r="Z62" s="84"/>
      <c r="AA62" s="84">
        <f t="shared" si="11"/>
        <v>0</v>
      </c>
      <c r="AB62" s="77" t="s">
        <v>1</v>
      </c>
      <c r="AC62" s="86">
        <f t="shared" si="12"/>
        <v>0</v>
      </c>
      <c r="AD62" s="87"/>
      <c r="AE62" s="88"/>
      <c r="AF62" s="88">
        <f t="shared" si="13"/>
        <v>0</v>
      </c>
      <c r="AG62" s="94"/>
      <c r="AH62" s="103">
        <f t="shared" si="14"/>
        <v>0</v>
      </c>
      <c r="AI62" s="104">
        <f t="shared" si="15"/>
        <v>0</v>
      </c>
      <c r="AJ62" s="77" t="s">
        <v>1</v>
      </c>
      <c r="AK62" s="107"/>
      <c r="AL62" s="78"/>
      <c r="AM62" s="80">
        <f t="shared" si="16"/>
        <v>0</v>
      </c>
      <c r="AN62" s="80">
        <f t="shared" si="17"/>
        <v>0</v>
      </c>
      <c r="AO62" s="80"/>
      <c r="AP62" s="80"/>
      <c r="AQ62" s="80"/>
      <c r="AR62" s="80"/>
      <c r="AS62" s="80"/>
      <c r="AT62" s="106"/>
      <c r="AU62" s="80"/>
      <c r="AV62" s="80"/>
      <c r="AW62" s="80"/>
      <c r="AX62" s="80">
        <f t="shared" si="18"/>
        <v>0</v>
      </c>
      <c r="AY62" s="93"/>
      <c r="AZ62" s="80"/>
      <c r="BA62" s="80"/>
      <c r="BB62" s="93"/>
      <c r="BC62" s="80">
        <f t="shared" si="19"/>
        <v>0</v>
      </c>
      <c r="BD62" s="80">
        <f t="shared" si="20"/>
        <v>0</v>
      </c>
      <c r="BE62" s="80"/>
      <c r="BF62" s="80"/>
      <c r="BG62" s="80"/>
      <c r="BH62" s="80"/>
      <c r="BI62" s="80"/>
      <c r="BJ62" s="80"/>
      <c r="BK62" s="80">
        <f t="shared" si="21"/>
        <v>0</v>
      </c>
      <c r="BL62" s="94">
        <f t="shared" si="22"/>
        <v>0</v>
      </c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  <c r="JB62" s="95"/>
    </row>
    <row r="63" spans="1:262" s="79" customFormat="1" ht="23.1" customHeight="1" x14ac:dyDescent="0.35">
      <c r="A63" s="77">
        <v>27</v>
      </c>
      <c r="B63" s="96" t="s">
        <v>92</v>
      </c>
      <c r="C63" s="79" t="s">
        <v>93</v>
      </c>
      <c r="D63" s="98">
        <v>43030</v>
      </c>
      <c r="E63" s="98">
        <v>2108</v>
      </c>
      <c r="F63" s="98">
        <f t="shared" si="0"/>
        <v>45138</v>
      </c>
      <c r="G63" s="98">
        <v>2109</v>
      </c>
      <c r="H63" s="98"/>
      <c r="I63" s="80"/>
      <c r="J63" s="80">
        <f t="shared" si="1"/>
        <v>47247</v>
      </c>
      <c r="K63" s="82">
        <f t="shared" si="2"/>
        <v>47247</v>
      </c>
      <c r="L63" s="99">
        <f>ROUND(K63/6/31/60*(O63+N63*60+M63*6*60),2)</f>
        <v>0</v>
      </c>
      <c r="M63" s="79">
        <v>0</v>
      </c>
      <c r="N63" s="79">
        <v>0</v>
      </c>
      <c r="O63" s="79">
        <v>0</v>
      </c>
      <c r="P63" s="82">
        <f t="shared" si="3"/>
        <v>47247</v>
      </c>
      <c r="Q63" s="80">
        <v>3605.95</v>
      </c>
      <c r="R63" s="80">
        <f t="shared" si="4"/>
        <v>13063.619999999999</v>
      </c>
      <c r="S63" s="80">
        <f t="shared" si="5"/>
        <v>972.62</v>
      </c>
      <c r="T63" s="80">
        <f t="shared" si="6"/>
        <v>1181.17</v>
      </c>
      <c r="U63" s="80">
        <f t="shared" si="7"/>
        <v>11622.15</v>
      </c>
      <c r="V63" s="82">
        <f t="shared" si="8"/>
        <v>30445.510000000002</v>
      </c>
      <c r="W63" s="100">
        <f t="shared" si="9"/>
        <v>8401</v>
      </c>
      <c r="X63" s="83">
        <f t="shared" si="10"/>
        <v>8400.489999999998</v>
      </c>
      <c r="Y63" s="84"/>
      <c r="Z63" s="84"/>
      <c r="AA63" s="84">
        <f t="shared" si="11"/>
        <v>16801.490000000002</v>
      </c>
      <c r="AB63" s="77">
        <v>27</v>
      </c>
      <c r="AC63" s="86">
        <f t="shared" si="12"/>
        <v>5669.6399999999994</v>
      </c>
      <c r="AD63" s="80">
        <v>0</v>
      </c>
      <c r="AE63" s="93">
        <v>100</v>
      </c>
      <c r="AF63" s="88">
        <f t="shared" si="13"/>
        <v>1181.18</v>
      </c>
      <c r="AG63" s="102">
        <v>200</v>
      </c>
      <c r="AH63" s="103">
        <f t="shared" si="14"/>
        <v>16801.489999999998</v>
      </c>
      <c r="AI63" s="104">
        <f t="shared" si="15"/>
        <v>8400.744999999999</v>
      </c>
      <c r="AJ63" s="77">
        <v>27</v>
      </c>
      <c r="AK63" s="96" t="s">
        <v>92</v>
      </c>
      <c r="AL63" s="79" t="s">
        <v>93</v>
      </c>
      <c r="AM63" s="80">
        <f t="shared" si="16"/>
        <v>3605.95</v>
      </c>
      <c r="AN63" s="80">
        <f t="shared" si="17"/>
        <v>4252.2299999999996</v>
      </c>
      <c r="AO63" s="80">
        <v>0</v>
      </c>
      <c r="AP63" s="80">
        <v>0</v>
      </c>
      <c r="AQ63" s="80">
        <v>0</v>
      </c>
      <c r="AR63" s="80">
        <v>0</v>
      </c>
      <c r="AS63" s="80">
        <v>8811.39</v>
      </c>
      <c r="AT63" s="80">
        <v>0</v>
      </c>
      <c r="AU63" s="80">
        <v>0</v>
      </c>
      <c r="AV63" s="80"/>
      <c r="AW63" s="80">
        <v>0</v>
      </c>
      <c r="AX63" s="80">
        <f t="shared" si="18"/>
        <v>13063.619999999999</v>
      </c>
      <c r="AY63" s="93">
        <v>200</v>
      </c>
      <c r="AZ63" s="80">
        <v>772.62</v>
      </c>
      <c r="BA63" s="80"/>
      <c r="BB63" s="93"/>
      <c r="BC63" s="80">
        <f t="shared" si="19"/>
        <v>972.62</v>
      </c>
      <c r="BD63" s="80">
        <f t="shared" si="20"/>
        <v>1181.17</v>
      </c>
      <c r="BE63" s="80">
        <v>0</v>
      </c>
      <c r="BF63" s="80">
        <v>0</v>
      </c>
      <c r="BG63" s="80">
        <v>100</v>
      </c>
      <c r="BH63" s="80">
        <v>11522.15</v>
      </c>
      <c r="BI63" s="80">
        <v>0</v>
      </c>
      <c r="BJ63" s="80">
        <v>0</v>
      </c>
      <c r="BK63" s="80">
        <f t="shared" si="21"/>
        <v>11622.15</v>
      </c>
      <c r="BL63" s="94">
        <f t="shared" si="22"/>
        <v>30445.510000000002</v>
      </c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</row>
    <row r="64" spans="1:262" s="79" customFormat="1" ht="23.1" customHeight="1" thickBot="1" x14ac:dyDescent="0.4">
      <c r="A64" s="77" t="s">
        <v>1</v>
      </c>
      <c r="B64" s="126"/>
      <c r="C64" s="126"/>
      <c r="D64" s="127"/>
      <c r="E64" s="127"/>
      <c r="F64" s="127"/>
      <c r="G64" s="127"/>
      <c r="H64" s="127"/>
      <c r="I64" s="128"/>
      <c r="J64" s="128"/>
      <c r="K64" s="82">
        <f t="shared" si="2"/>
        <v>0</v>
      </c>
      <c r="L64" s="129"/>
      <c r="M64" s="130"/>
      <c r="N64" s="130"/>
      <c r="O64" s="130"/>
      <c r="P64" s="82">
        <f t="shared" si="3"/>
        <v>0</v>
      </c>
      <c r="Q64" s="128"/>
      <c r="R64" s="80">
        <f t="shared" si="4"/>
        <v>0</v>
      </c>
      <c r="S64" s="80">
        <f t="shared" si="5"/>
        <v>0</v>
      </c>
      <c r="T64" s="80">
        <f t="shared" si="6"/>
        <v>0</v>
      </c>
      <c r="U64" s="80">
        <f t="shared" si="7"/>
        <v>0</v>
      </c>
      <c r="V64" s="82">
        <f t="shared" si="8"/>
        <v>0</v>
      </c>
      <c r="W64" s="100">
        <f t="shared" si="9"/>
        <v>0</v>
      </c>
      <c r="X64" s="83">
        <f t="shared" si="10"/>
        <v>0</v>
      </c>
      <c r="Y64" s="131"/>
      <c r="Z64" s="131"/>
      <c r="AA64" s="84">
        <f t="shared" si="11"/>
        <v>0</v>
      </c>
      <c r="AB64" s="132"/>
      <c r="AC64" s="86">
        <f t="shared" si="12"/>
        <v>0</v>
      </c>
      <c r="AD64" s="128"/>
      <c r="AE64" s="133"/>
      <c r="AF64" s="88">
        <f t="shared" si="13"/>
        <v>0</v>
      </c>
      <c r="AG64" s="134"/>
      <c r="AH64" s="103">
        <f t="shared" si="14"/>
        <v>0</v>
      </c>
      <c r="AI64" s="104">
        <f t="shared" si="15"/>
        <v>0</v>
      </c>
      <c r="AJ64" s="132"/>
      <c r="AK64" s="135"/>
      <c r="AL64" s="126"/>
      <c r="AM64" s="80">
        <f t="shared" si="16"/>
        <v>0</v>
      </c>
      <c r="AN64" s="80">
        <f t="shared" si="17"/>
        <v>0</v>
      </c>
      <c r="AO64" s="128"/>
      <c r="AP64" s="128"/>
      <c r="AQ64" s="128"/>
      <c r="AR64" s="128"/>
      <c r="AS64" s="128"/>
      <c r="AT64" s="106"/>
      <c r="AU64" s="128"/>
      <c r="AV64" s="128"/>
      <c r="AW64" s="128"/>
      <c r="AX64" s="80">
        <f t="shared" si="18"/>
        <v>0</v>
      </c>
      <c r="AY64" s="136"/>
      <c r="AZ64" s="128"/>
      <c r="BA64" s="128"/>
      <c r="BB64" s="136"/>
      <c r="BC64" s="80">
        <f t="shared" si="19"/>
        <v>0</v>
      </c>
      <c r="BD64" s="80">
        <f t="shared" si="20"/>
        <v>0</v>
      </c>
      <c r="BE64" s="80"/>
      <c r="BF64" s="128"/>
      <c r="BG64" s="128"/>
      <c r="BH64" s="128"/>
      <c r="BI64" s="128"/>
      <c r="BJ64" s="80"/>
      <c r="BK64" s="80">
        <f t="shared" si="21"/>
        <v>0</v>
      </c>
      <c r="BL64" s="94">
        <f t="shared" si="22"/>
        <v>0</v>
      </c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  <c r="JB64" s="95"/>
    </row>
    <row r="65" spans="1:262" s="47" customFormat="1" ht="23.1" customHeight="1" x14ac:dyDescent="0.2">
      <c r="A65" s="34"/>
      <c r="B65" s="35"/>
      <c r="C65" s="35"/>
      <c r="D65" s="36"/>
      <c r="E65" s="36"/>
      <c r="F65" s="36"/>
      <c r="G65" s="36"/>
      <c r="H65" s="36"/>
      <c r="I65" s="35"/>
      <c r="J65" s="35"/>
      <c r="K65" s="35" t="s">
        <v>1</v>
      </c>
      <c r="L65" s="37"/>
      <c r="M65" s="35"/>
      <c r="N65" s="35"/>
      <c r="O65" s="35"/>
      <c r="P65" s="38" t="s">
        <v>1</v>
      </c>
      <c r="Q65" s="141"/>
      <c r="R65" s="6"/>
      <c r="S65" s="6"/>
      <c r="T65" s="6"/>
      <c r="U65" s="6"/>
      <c r="V65" s="35"/>
      <c r="W65" s="39" t="s">
        <v>1</v>
      </c>
      <c r="X65" s="73"/>
      <c r="Y65" s="40"/>
      <c r="Z65" s="40"/>
      <c r="AA65" s="197"/>
      <c r="AB65" s="198"/>
      <c r="AC65" s="199"/>
      <c r="AD65" s="200"/>
      <c r="AE65" s="201"/>
      <c r="AF65" s="202"/>
      <c r="AG65" s="203"/>
      <c r="AH65" s="204"/>
      <c r="AI65" s="205"/>
      <c r="AJ65" s="198"/>
      <c r="AK65" s="199"/>
      <c r="AL65" s="200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60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</row>
    <row r="66" spans="1:262" s="33" customFormat="1" ht="23.1" customHeight="1" x14ac:dyDescent="0.2">
      <c r="A66" s="48"/>
      <c r="B66" s="49" t="s">
        <v>94</v>
      </c>
      <c r="D66" s="50">
        <f>SUM(D11:D63)</f>
        <v>1157175</v>
      </c>
      <c r="E66" s="50">
        <f t="shared" ref="E66:AA66" si="23">SUM(E11:E63)</f>
        <v>56595</v>
      </c>
      <c r="F66" s="50">
        <f t="shared" si="23"/>
        <v>1241050</v>
      </c>
      <c r="G66" s="50">
        <f t="shared" si="23"/>
        <v>57394</v>
      </c>
      <c r="H66" s="50">
        <f t="shared" si="23"/>
        <v>0</v>
      </c>
      <c r="I66" s="50">
        <f t="shared" si="23"/>
        <v>0</v>
      </c>
      <c r="J66" s="50">
        <f t="shared" si="23"/>
        <v>1298444</v>
      </c>
      <c r="K66" s="50">
        <f t="shared" si="23"/>
        <v>1298444</v>
      </c>
      <c r="L66" s="50">
        <f t="shared" si="23"/>
        <v>6715.67</v>
      </c>
      <c r="M66" s="50">
        <f t="shared" si="23"/>
        <v>5</v>
      </c>
      <c r="N66" s="50">
        <f t="shared" si="23"/>
        <v>8</v>
      </c>
      <c r="O66" s="50">
        <f t="shared" si="23"/>
        <v>24</v>
      </c>
      <c r="P66" s="50">
        <f t="shared" si="23"/>
        <v>1291728.33</v>
      </c>
      <c r="Q66" s="186">
        <f t="shared" si="23"/>
        <v>110928.3</v>
      </c>
      <c r="R66" s="50">
        <f t="shared" si="23"/>
        <v>216901.51999999996</v>
      </c>
      <c r="S66" s="50">
        <f t="shared" si="23"/>
        <v>12919.53</v>
      </c>
      <c r="T66" s="50">
        <f t="shared" si="23"/>
        <v>32461.039999999994</v>
      </c>
      <c r="U66" s="50">
        <f t="shared" si="23"/>
        <v>138159.33000000002</v>
      </c>
      <c r="V66" s="50">
        <f t="shared" si="23"/>
        <v>511369.72</v>
      </c>
      <c r="W66" s="50">
        <f t="shared" si="23"/>
        <v>390176</v>
      </c>
      <c r="X66" s="50">
        <f t="shared" si="23"/>
        <v>390182.61000000004</v>
      </c>
      <c r="Y66" s="50">
        <f t="shared" si="23"/>
        <v>0</v>
      </c>
      <c r="Z66" s="50">
        <f t="shared" si="23"/>
        <v>0</v>
      </c>
      <c r="AA66" s="186">
        <f t="shared" si="23"/>
        <v>780358.61</v>
      </c>
      <c r="AB66" s="206" t="e">
        <f ca="1">SUM(AB11:AB73)</f>
        <v>#REF!</v>
      </c>
      <c r="AC66" s="207">
        <f t="shared" ref="AC66:AI66" si="24">SUM(AC11:AC63)</f>
        <v>155813.27999999997</v>
      </c>
      <c r="AD66" s="142">
        <f t="shared" si="24"/>
        <v>0</v>
      </c>
      <c r="AE66" s="142">
        <f t="shared" si="24"/>
        <v>2700</v>
      </c>
      <c r="AF66" s="142">
        <f t="shared" si="24"/>
        <v>32461.160000000003</v>
      </c>
      <c r="AG66" s="161">
        <f t="shared" si="24"/>
        <v>5400</v>
      </c>
      <c r="AH66" s="207">
        <f t="shared" si="24"/>
        <v>780358.61</v>
      </c>
      <c r="AI66" s="208">
        <f t="shared" si="24"/>
        <v>390179.30499999999</v>
      </c>
      <c r="AJ66" s="209"/>
      <c r="AK66" s="210" t="s">
        <v>94</v>
      </c>
      <c r="AL66" s="96"/>
      <c r="AM66" s="142">
        <f t="shared" ref="AM66:BL66" si="25">SUM(AM11:AM63)</f>
        <v>110928.3</v>
      </c>
      <c r="AN66" s="142">
        <f t="shared" si="25"/>
        <v>116859.96000000002</v>
      </c>
      <c r="AO66" s="142">
        <f t="shared" si="25"/>
        <v>6219.2699999999995</v>
      </c>
      <c r="AP66" s="142">
        <f t="shared" si="25"/>
        <v>1500</v>
      </c>
      <c r="AQ66" s="142">
        <f t="shared" si="25"/>
        <v>0</v>
      </c>
      <c r="AR66" s="142">
        <f t="shared" si="25"/>
        <v>9634.44</v>
      </c>
      <c r="AS66" s="142">
        <f>SUM(AS11:AS63)</f>
        <v>72154.48</v>
      </c>
      <c r="AT66" s="142">
        <f t="shared" si="25"/>
        <v>0</v>
      </c>
      <c r="AU66" s="142">
        <f t="shared" si="25"/>
        <v>0</v>
      </c>
      <c r="AV66" s="142">
        <f>SUM(AV11:AV63)</f>
        <v>6761.1100000000006</v>
      </c>
      <c r="AW66" s="142">
        <f>SUM(AW11:AW63)</f>
        <v>3772.2599999999998</v>
      </c>
      <c r="AX66" s="142">
        <f t="shared" si="25"/>
        <v>216901.51999999996</v>
      </c>
      <c r="AY66" s="142">
        <f t="shared" si="25"/>
        <v>5800</v>
      </c>
      <c r="AZ66" s="142">
        <f>SUM(AZ11:AZ63)</f>
        <v>6498.5099999999993</v>
      </c>
      <c r="BA66" s="142">
        <f>SUM(BA11:BA63)</f>
        <v>621.02</v>
      </c>
      <c r="BB66" s="142">
        <f t="shared" si="25"/>
        <v>0</v>
      </c>
      <c r="BC66" s="142">
        <f t="shared" si="25"/>
        <v>12919.53</v>
      </c>
      <c r="BD66" s="142">
        <f t="shared" si="25"/>
        <v>32461.039999999994</v>
      </c>
      <c r="BE66" s="142">
        <f t="shared" si="25"/>
        <v>15000</v>
      </c>
      <c r="BF66" s="142">
        <f t="shared" si="25"/>
        <v>34951.11</v>
      </c>
      <c r="BG66" s="142">
        <f t="shared" si="25"/>
        <v>2850.55</v>
      </c>
      <c r="BH66" s="142">
        <f t="shared" si="25"/>
        <v>85357.67</v>
      </c>
      <c r="BI66" s="142">
        <f t="shared" si="25"/>
        <v>0</v>
      </c>
      <c r="BJ66" s="142">
        <f t="shared" si="25"/>
        <v>0</v>
      </c>
      <c r="BK66" s="142">
        <f t="shared" si="25"/>
        <v>138159.33000000002</v>
      </c>
      <c r="BL66" s="161">
        <f t="shared" si="25"/>
        <v>511369.72</v>
      </c>
      <c r="BM66" s="56"/>
      <c r="BN66" s="56"/>
      <c r="BO66" s="56"/>
      <c r="BP66" s="56"/>
      <c r="BQ66" s="56"/>
      <c r="BR66" s="56"/>
      <c r="BS66" s="56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  <c r="IS66" s="57"/>
      <c r="IT66" s="57"/>
      <c r="IU66" s="57"/>
      <c r="IV66" s="57"/>
      <c r="IW66" s="57"/>
      <c r="IX66" s="57"/>
      <c r="IY66" s="57"/>
      <c r="IZ66" s="57"/>
      <c r="JA66" s="57"/>
      <c r="JB66" s="57"/>
    </row>
    <row r="67" spans="1:262" s="60" customFormat="1" ht="23.1" customHeight="1" thickBot="1" x14ac:dyDescent="0.25">
      <c r="A67" s="58"/>
      <c r="B67" s="5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43"/>
      <c r="R67" s="8"/>
      <c r="S67" s="8"/>
      <c r="T67" s="8"/>
      <c r="U67" s="8"/>
      <c r="V67" s="8"/>
      <c r="W67" s="61"/>
      <c r="X67" s="61" t="s">
        <v>1</v>
      </c>
      <c r="Y67" s="62"/>
      <c r="Z67" s="62"/>
      <c r="AA67" s="211"/>
      <c r="AB67" s="212"/>
      <c r="AC67" s="213"/>
      <c r="AD67" s="143"/>
      <c r="AE67" s="143"/>
      <c r="AF67" s="214"/>
      <c r="AG67" s="162"/>
      <c r="AH67" s="213"/>
      <c r="AI67" s="215"/>
      <c r="AJ67" s="216"/>
      <c r="AK67" s="217"/>
      <c r="AL67" s="218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6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</row>
    <row r="68" spans="1:262" ht="23.1" customHeight="1" x14ac:dyDescent="0.2">
      <c r="B68" s="16"/>
      <c r="D68" s="5"/>
      <c r="I68" s="5"/>
      <c r="J68" s="5"/>
      <c r="K68" s="5"/>
      <c r="L68" s="5"/>
      <c r="M68" s="5"/>
      <c r="N68" s="5"/>
      <c r="O68" s="5"/>
      <c r="Q68" s="144"/>
      <c r="R68" s="5"/>
      <c r="S68" s="5"/>
      <c r="V68" s="5"/>
      <c r="W68" s="69"/>
      <c r="X68" s="69"/>
      <c r="Y68" s="69"/>
      <c r="Z68" s="69"/>
      <c r="AA68" s="219"/>
      <c r="AB68" s="144"/>
      <c r="AC68" s="144"/>
      <c r="AD68" s="144"/>
      <c r="AE68" s="144"/>
      <c r="AF68" s="220"/>
      <c r="AG68" s="144"/>
      <c r="AH68" s="144"/>
      <c r="AI68" s="144"/>
      <c r="AK68" s="221"/>
      <c r="AM68" s="144"/>
      <c r="AN68" s="144"/>
      <c r="AO68" s="144"/>
      <c r="AP68" s="144"/>
      <c r="AQ68" s="144"/>
      <c r="AR68" s="144" t="s">
        <v>1</v>
      </c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E68" s="144"/>
      <c r="BF68" s="144"/>
      <c r="BG68" s="144"/>
      <c r="BH68" s="144"/>
      <c r="BI68" s="144"/>
      <c r="BJ68" s="144"/>
      <c r="BL68" s="144"/>
    </row>
    <row r="69" spans="1:262" ht="23.1" customHeight="1" x14ac:dyDescent="0.2">
      <c r="B69" s="16"/>
      <c r="D69" s="5"/>
      <c r="I69" s="5"/>
      <c r="J69" s="5"/>
      <c r="L69" s="5"/>
      <c r="M69" s="5"/>
      <c r="N69" s="5"/>
      <c r="O69" s="5"/>
      <c r="Q69" s="144"/>
      <c r="R69" s="5"/>
      <c r="S69" s="5"/>
      <c r="W69" s="69"/>
      <c r="X69" s="69"/>
      <c r="Y69" s="69"/>
      <c r="Z69" s="69"/>
      <c r="AA69" s="219"/>
      <c r="AB69" s="144"/>
      <c r="AC69" s="144"/>
      <c r="AD69" s="144"/>
      <c r="AE69" s="144"/>
      <c r="AF69" s="220"/>
      <c r="AG69" s="144"/>
      <c r="AH69" s="144"/>
      <c r="AI69" s="144"/>
      <c r="AK69" s="221"/>
      <c r="AM69" s="144"/>
      <c r="AN69" s="144" t="s">
        <v>1</v>
      </c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E69" s="144"/>
      <c r="BF69" s="144"/>
      <c r="BG69" s="144"/>
      <c r="BH69" s="144"/>
      <c r="BI69" s="144"/>
      <c r="BJ69" s="144"/>
    </row>
    <row r="70" spans="1:262" ht="23.1" customHeight="1" x14ac:dyDescent="0.2">
      <c r="A70" s="17"/>
      <c r="B70" s="260" t="s">
        <v>95</v>
      </c>
      <c r="C70" s="260"/>
      <c r="D70" s="260"/>
      <c r="E70" s="71"/>
      <c r="F70" s="71"/>
      <c r="G70" s="71"/>
      <c r="H70" s="71"/>
      <c r="I70" s="5"/>
      <c r="J70" s="5"/>
      <c r="K70" s="260" t="s">
        <v>96</v>
      </c>
      <c r="L70" s="260"/>
      <c r="M70" s="260"/>
      <c r="N70" s="260"/>
      <c r="O70" s="260"/>
      <c r="Q70" s="144"/>
      <c r="R70" s="261" t="s">
        <v>97</v>
      </c>
      <c r="S70" s="261"/>
      <c r="T70" s="261"/>
      <c r="U70" s="5"/>
      <c r="W70" s="262" t="s">
        <v>98</v>
      </c>
      <c r="X70" s="262"/>
      <c r="Y70" s="262"/>
      <c r="Z70" s="262"/>
      <c r="AA70" s="262"/>
      <c r="AB70" s="262"/>
      <c r="AC70" s="262"/>
      <c r="AD70" s="144"/>
      <c r="AE70" s="144"/>
      <c r="AF70" s="220"/>
      <c r="AG70" s="144"/>
      <c r="AH70" s="144"/>
      <c r="AI70" s="144"/>
      <c r="AJ70" s="148"/>
      <c r="AK70" s="263" t="s">
        <v>95</v>
      </c>
      <c r="AL70" s="263"/>
      <c r="AM70" s="263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E70" s="144"/>
      <c r="BF70" s="144"/>
      <c r="BG70" s="144"/>
      <c r="BH70" s="144"/>
      <c r="BI70" s="144"/>
      <c r="BJ70" s="144"/>
      <c r="BK70" s="148"/>
    </row>
    <row r="71" spans="1:262" ht="23.1" customHeight="1" x14ac:dyDescent="0.35">
      <c r="B71" s="74"/>
      <c r="C71" s="75"/>
      <c r="D71" s="76"/>
      <c r="E71" s="72"/>
      <c r="F71" s="72"/>
      <c r="G71" s="72"/>
      <c r="H71" s="72"/>
      <c r="I71" s="5"/>
      <c r="J71" s="5"/>
      <c r="L71" s="5"/>
      <c r="M71" s="5"/>
      <c r="N71" s="5"/>
      <c r="O71" s="5"/>
      <c r="Q71" s="144"/>
      <c r="R71" s="5"/>
      <c r="S71" s="5"/>
      <c r="U71" s="71"/>
      <c r="W71" s="69"/>
      <c r="X71" s="69"/>
      <c r="Y71" s="69"/>
      <c r="Z71" s="69"/>
      <c r="AA71" s="219"/>
      <c r="AB71" s="144"/>
      <c r="AC71" s="144"/>
      <c r="AD71" s="144"/>
      <c r="AE71" s="144"/>
      <c r="AF71" s="220"/>
      <c r="AG71" s="144"/>
      <c r="AH71" s="144"/>
      <c r="AI71" s="144"/>
      <c r="AK71" s="222"/>
      <c r="AL71" s="223"/>
      <c r="AM71" s="163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E71" s="144"/>
      <c r="BF71" s="144"/>
      <c r="BG71" s="144"/>
      <c r="BH71" s="144"/>
      <c r="BI71" s="144"/>
      <c r="BJ71" s="144"/>
      <c r="BK71" s="164"/>
    </row>
    <row r="72" spans="1:262" ht="23.1" customHeight="1" x14ac:dyDescent="0.35">
      <c r="B72" s="74"/>
      <c r="C72" s="75"/>
      <c r="D72" s="76"/>
      <c r="AK72" s="222"/>
      <c r="AL72" s="223"/>
      <c r="AM72" s="163"/>
    </row>
    <row r="73" spans="1:262" s="13" customFormat="1" ht="23.1" customHeight="1" x14ac:dyDescent="0.2">
      <c r="B73" s="264" t="s">
        <v>116</v>
      </c>
      <c r="C73" s="264"/>
      <c r="D73" s="264"/>
      <c r="K73" s="264" t="s">
        <v>99</v>
      </c>
      <c r="L73" s="264"/>
      <c r="M73" s="264"/>
      <c r="N73" s="264"/>
      <c r="O73" s="264"/>
      <c r="P73" s="264"/>
      <c r="Q73" s="146"/>
      <c r="R73" s="264" t="s">
        <v>100</v>
      </c>
      <c r="S73" s="264"/>
      <c r="T73" s="264"/>
      <c r="W73" s="265" t="s">
        <v>101</v>
      </c>
      <c r="X73" s="265"/>
      <c r="Y73" s="265"/>
      <c r="Z73" s="265"/>
      <c r="AA73" s="265"/>
      <c r="AB73" s="265"/>
      <c r="AC73" s="265"/>
      <c r="AD73" s="146"/>
      <c r="AE73" s="146"/>
      <c r="AF73" s="224"/>
      <c r="AG73" s="146"/>
      <c r="AH73" s="146"/>
      <c r="AI73" s="146"/>
      <c r="AJ73" s="146"/>
      <c r="AK73" s="266" t="s">
        <v>116</v>
      </c>
      <c r="AL73" s="266"/>
      <c r="AM73" s="26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</row>
    <row r="74" spans="1:262" ht="23.1" customHeight="1" x14ac:dyDescent="0.2">
      <c r="B74" s="257" t="s">
        <v>117</v>
      </c>
      <c r="C74" s="257"/>
      <c r="D74" s="257"/>
      <c r="K74" s="257" t="s">
        <v>105</v>
      </c>
      <c r="L74" s="257"/>
      <c r="M74" s="257"/>
      <c r="N74" s="257"/>
      <c r="O74" s="257"/>
      <c r="P74" s="257"/>
      <c r="R74" s="257" t="s">
        <v>106</v>
      </c>
      <c r="S74" s="257"/>
      <c r="T74" s="257"/>
      <c r="W74" s="258" t="s">
        <v>102</v>
      </c>
      <c r="X74" s="258"/>
      <c r="Y74" s="258"/>
      <c r="Z74" s="258"/>
      <c r="AA74" s="258"/>
      <c r="AB74" s="258"/>
      <c r="AC74" s="258"/>
      <c r="AK74" s="259" t="s">
        <v>117</v>
      </c>
      <c r="AL74" s="259"/>
      <c r="AM74" s="259"/>
    </row>
  </sheetData>
  <mergeCells count="28">
    <mergeCell ref="B74:D74"/>
    <mergeCell ref="K74:P74"/>
    <mergeCell ref="R74:T74"/>
    <mergeCell ref="W74:AC74"/>
    <mergeCell ref="AK74:AM74"/>
    <mergeCell ref="B70:D70"/>
    <mergeCell ref="K70:O70"/>
    <mergeCell ref="R70:T70"/>
    <mergeCell ref="W70:AC70"/>
    <mergeCell ref="AK70:AM70"/>
    <mergeCell ref="B73:D73"/>
    <mergeCell ref="K73:P73"/>
    <mergeCell ref="R73:T73"/>
    <mergeCell ref="W73:AC73"/>
    <mergeCell ref="AK73:AM73"/>
    <mergeCell ref="P4:S4"/>
    <mergeCell ref="AW4:BB4"/>
    <mergeCell ref="P5:S5"/>
    <mergeCell ref="AW5:BB5"/>
    <mergeCell ref="F7:F9"/>
    <mergeCell ref="G7:G9"/>
    <mergeCell ref="AV7:AV9"/>
    <mergeCell ref="P1:S1"/>
    <mergeCell ref="AW1:BB1"/>
    <mergeCell ref="P2:S2"/>
    <mergeCell ref="AW2:BB2"/>
    <mergeCell ref="P3:S3"/>
    <mergeCell ref="AW3:BB3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8C01-00AF-4FFD-8365-F70CA78E5544}">
  <sheetPr codeName="Sheet6"/>
  <dimension ref="A1:JB74"/>
  <sheetViews>
    <sheetView view="pageBreakPreview" topLeftCell="AP2" zoomScale="60" zoomScaleNormal="60" workbookViewId="0">
      <selection activeCell="BE9" sqref="BE7:BE9"/>
    </sheetView>
  </sheetViews>
  <sheetFormatPr defaultColWidth="9.140625" defaultRowHeight="23.1" customHeight="1" x14ac:dyDescent="0.2"/>
  <cols>
    <col min="1" max="1" width="5" style="1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4" customWidth="1"/>
    <col min="28" max="28" width="6.140625" style="1" customWidth="1"/>
    <col min="29" max="29" width="18.28515625" style="1" customWidth="1"/>
    <col min="30" max="30" width="14.5703125" style="1" hidden="1" customWidth="1"/>
    <col min="31" max="31" width="13.5703125" style="1" customWidth="1"/>
    <col min="32" max="32" width="14.42578125" style="15" customWidth="1"/>
    <col min="33" max="33" width="16.85546875" style="1" customWidth="1"/>
    <col min="34" max="34" width="22.85546875" style="1" customWidth="1"/>
    <col min="35" max="35" width="21.5703125" style="1" customWidth="1"/>
    <col min="36" max="36" width="7.28515625" style="1" customWidth="1"/>
    <col min="37" max="37" width="34.5703125" style="1" customWidth="1"/>
    <col min="38" max="38" width="17" style="1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3" width="16.140625" style="145" customWidth="1"/>
    <col min="54" max="54" width="13" style="145" customWidth="1"/>
    <col min="55" max="55" width="17.28515625" style="145" customWidth="1"/>
    <col min="56" max="56" width="15.140625" style="145" customWidth="1"/>
    <col min="57" max="57" width="19.140625" style="145" customWidth="1"/>
    <col min="58" max="58" width="17.42578125" style="145" customWidth="1"/>
    <col min="59" max="59" width="13.5703125" style="145" customWidth="1"/>
    <col min="60" max="60" width="17.28515625" style="145" customWidth="1"/>
    <col min="61" max="61" width="15.5703125" style="145" customWidth="1"/>
    <col min="62" max="62" width="19.140625" style="145" customWidth="1"/>
    <col min="63" max="63" width="20.140625" style="145" customWidth="1"/>
    <col min="64" max="64" width="20.28515625" style="145" customWidth="1"/>
    <col min="65" max="16384" width="9.140625" style="1"/>
  </cols>
  <sheetData>
    <row r="1" spans="1:262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  <c r="BB1" s="277"/>
    </row>
    <row r="2" spans="1:262" ht="23.1" customHeight="1" x14ac:dyDescent="0.2">
      <c r="D2" s="16"/>
      <c r="E2" s="16"/>
      <c r="F2" s="16"/>
      <c r="G2" s="16"/>
      <c r="H2" s="16"/>
      <c r="I2" s="16"/>
      <c r="J2" s="16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B2" s="279"/>
      <c r="BL2" s="145" t="s">
        <v>1</v>
      </c>
    </row>
    <row r="3" spans="1:262" ht="23.1" customHeight="1" x14ac:dyDescent="0.2">
      <c r="N3" s="16"/>
      <c r="O3" s="16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279"/>
      <c r="BC3" s="148"/>
    </row>
    <row r="4" spans="1:262" ht="23.1" customHeight="1" x14ac:dyDescent="0.2">
      <c r="P4" s="264" t="s">
        <v>125</v>
      </c>
      <c r="Q4" s="264"/>
      <c r="R4" s="264"/>
      <c r="S4" s="264"/>
      <c r="AO4" s="149"/>
      <c r="AP4" s="149"/>
      <c r="AQ4" s="149"/>
      <c r="AR4" s="149"/>
      <c r="AS4" s="149"/>
      <c r="AW4" s="266" t="s">
        <v>126</v>
      </c>
      <c r="AX4" s="266"/>
      <c r="AY4" s="266"/>
      <c r="AZ4" s="266"/>
      <c r="BA4" s="266"/>
      <c r="BB4" s="266"/>
    </row>
    <row r="5" spans="1:262" ht="23.1" customHeight="1" x14ac:dyDescent="0.2">
      <c r="P5" s="264" t="s">
        <v>2</v>
      </c>
      <c r="Q5" s="264"/>
      <c r="R5" s="264"/>
      <c r="S5" s="264"/>
      <c r="T5" s="2"/>
      <c r="AW5" s="266" t="s">
        <v>2</v>
      </c>
      <c r="AX5" s="266"/>
      <c r="AY5" s="266"/>
      <c r="AZ5" s="266"/>
      <c r="BA5" s="266"/>
      <c r="BB5" s="266"/>
      <c r="BD5" s="149"/>
    </row>
    <row r="6" spans="1:262" s="3" customFormat="1" ht="23.1" customHeight="1" thickBot="1" x14ac:dyDescent="0.25">
      <c r="Q6" s="137"/>
      <c r="W6" s="18"/>
      <c r="X6" s="18"/>
      <c r="Y6" s="18"/>
      <c r="Z6" s="18"/>
      <c r="AA6" s="18"/>
      <c r="AF6" s="19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50"/>
      <c r="BD6" s="137"/>
      <c r="BE6" s="137"/>
      <c r="BF6" s="137"/>
      <c r="BG6" s="137"/>
      <c r="BH6" s="137"/>
      <c r="BI6" s="137"/>
      <c r="BJ6" s="137"/>
      <c r="BK6" s="137"/>
      <c r="BL6" s="13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1:262" s="31" customFormat="1" ht="23.1" customHeight="1" x14ac:dyDescent="0.2">
      <c r="A7" s="20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P7" s="22" t="s">
        <v>5</v>
      </c>
      <c r="Q7" s="138" t="s">
        <v>136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24" t="s">
        <v>9</v>
      </c>
      <c r="AB7" s="25"/>
      <c r="AC7" s="9" t="s">
        <v>18</v>
      </c>
      <c r="AD7" s="4" t="s">
        <v>8</v>
      </c>
      <c r="AE7" s="21" t="s">
        <v>19</v>
      </c>
      <c r="AF7" s="26" t="s">
        <v>20</v>
      </c>
      <c r="AG7" s="27" t="s">
        <v>21</v>
      </c>
      <c r="AH7" s="28"/>
      <c r="AI7" s="29"/>
      <c r="AJ7" s="25"/>
      <c r="AK7" s="9"/>
      <c r="AL7" s="21"/>
      <c r="AM7" s="138" t="s">
        <v>6</v>
      </c>
      <c r="AN7" s="151" t="s">
        <v>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152" t="s">
        <v>138</v>
      </c>
      <c r="AX7" s="138" t="s">
        <v>9</v>
      </c>
      <c r="AY7" s="151" t="s">
        <v>10</v>
      </c>
      <c r="AZ7" s="152" t="s">
        <v>11</v>
      </c>
      <c r="BA7" s="152"/>
      <c r="BB7" s="151"/>
      <c r="BC7" s="138" t="s">
        <v>9</v>
      </c>
      <c r="BD7" s="138" t="s">
        <v>12</v>
      </c>
      <c r="BE7" s="152" t="s">
        <v>140</v>
      </c>
      <c r="BF7" s="152" t="s">
        <v>13</v>
      </c>
      <c r="BG7" s="152"/>
      <c r="BH7" s="152" t="s">
        <v>14</v>
      </c>
      <c r="BI7" s="152" t="s">
        <v>15</v>
      </c>
      <c r="BJ7" s="152" t="s">
        <v>16</v>
      </c>
      <c r="BK7" s="138" t="s">
        <v>9</v>
      </c>
      <c r="BL7" s="153" t="s">
        <v>9</v>
      </c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  <c r="JB7" s="30"/>
    </row>
    <row r="8" spans="1:262" s="139" customFormat="1" ht="23.1" customHeight="1" x14ac:dyDescent="0.2">
      <c r="A8" s="16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P8" s="166" t="s">
        <v>27</v>
      </c>
      <c r="Q8" s="139" t="s">
        <v>51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0" t="s">
        <v>22</v>
      </c>
      <c r="AC8" s="171"/>
      <c r="AD8" s="154" t="s">
        <v>34</v>
      </c>
      <c r="AE8" s="172"/>
      <c r="AF8" s="173" t="s">
        <v>43</v>
      </c>
      <c r="AG8" s="155"/>
      <c r="AH8" s="171"/>
      <c r="AI8" s="174"/>
      <c r="AJ8" s="175" t="s">
        <v>22</v>
      </c>
      <c r="AK8" s="171" t="s">
        <v>23</v>
      </c>
      <c r="AL8" s="139" t="s">
        <v>24</v>
      </c>
      <c r="AM8" s="139" t="s">
        <v>32</v>
      </c>
      <c r="AN8" s="154" t="s">
        <v>137</v>
      </c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154" t="s">
        <v>39</v>
      </c>
      <c r="AX8" s="139" t="s">
        <v>8</v>
      </c>
      <c r="AY8" s="154" t="s">
        <v>40</v>
      </c>
      <c r="AZ8" s="154" t="s">
        <v>42</v>
      </c>
      <c r="BA8" s="154" t="s">
        <v>127</v>
      </c>
      <c r="BB8" s="154" t="s">
        <v>41</v>
      </c>
      <c r="BC8" s="139" t="s">
        <v>10</v>
      </c>
      <c r="BD8" s="139" t="s">
        <v>43</v>
      </c>
      <c r="BE8" s="154" t="s">
        <v>142</v>
      </c>
      <c r="BF8" s="154" t="s">
        <v>44</v>
      </c>
      <c r="BG8" s="154" t="s">
        <v>45</v>
      </c>
      <c r="BH8" s="154" t="s">
        <v>27</v>
      </c>
      <c r="BI8" s="154" t="s">
        <v>27</v>
      </c>
      <c r="BJ8" s="154" t="s">
        <v>46</v>
      </c>
      <c r="BK8" s="139" t="s">
        <v>47</v>
      </c>
      <c r="BL8" s="155" t="s">
        <v>54</v>
      </c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  <c r="JB8" s="176"/>
    </row>
    <row r="9" spans="1:262" s="140" customFormat="1" ht="23.1" customHeight="1" thickBot="1" x14ac:dyDescent="0.25">
      <c r="A9" s="177"/>
      <c r="F9" s="269"/>
      <c r="G9" s="272"/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H9" s="181"/>
      <c r="AI9" s="184"/>
      <c r="AJ9" s="180"/>
      <c r="AK9" s="181"/>
      <c r="AM9" s="140" t="s">
        <v>51</v>
      </c>
      <c r="AN9" s="156" t="s">
        <v>52</v>
      </c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157" t="s">
        <v>53</v>
      </c>
      <c r="AX9" s="140" t="s">
        <v>54</v>
      </c>
      <c r="AY9" s="156" t="s">
        <v>55</v>
      </c>
      <c r="AZ9" s="156" t="s">
        <v>39</v>
      </c>
      <c r="BA9" s="156"/>
      <c r="BB9" s="156"/>
      <c r="BC9" s="140" t="s">
        <v>54</v>
      </c>
      <c r="BD9" s="158"/>
      <c r="BE9" s="156" t="s">
        <v>141</v>
      </c>
      <c r="BF9" s="156" t="s">
        <v>56</v>
      </c>
      <c r="BG9" s="156"/>
      <c r="BH9" s="156" t="s">
        <v>39</v>
      </c>
      <c r="BI9" s="156" t="s">
        <v>39</v>
      </c>
      <c r="BJ9" s="156" t="s">
        <v>57</v>
      </c>
      <c r="BK9" s="140" t="s">
        <v>54</v>
      </c>
      <c r="BL9" s="159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  <c r="JB9" s="176"/>
    </row>
    <row r="10" spans="1:262" s="79" customFormat="1" ht="23.1" customHeight="1" x14ac:dyDescent="0.2">
      <c r="A10" s="77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M10" s="79" t="s">
        <v>1</v>
      </c>
      <c r="N10" s="79" t="s">
        <v>1</v>
      </c>
      <c r="O10" s="79" t="s">
        <v>1</v>
      </c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85" t="str">
        <f>+A10</f>
        <v xml:space="preserve"> </v>
      </c>
      <c r="AC10" s="86" t="s">
        <v>1</v>
      </c>
      <c r="AD10" s="80"/>
      <c r="AE10" s="87"/>
      <c r="AF10" s="88"/>
      <c r="AG10" s="89"/>
      <c r="AH10" s="90"/>
      <c r="AI10" s="91"/>
      <c r="AJ10" s="85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80"/>
      <c r="BB10" s="93"/>
      <c r="BC10" s="80"/>
      <c r="BD10" s="80"/>
      <c r="BE10" s="80"/>
      <c r="BF10" s="80"/>
      <c r="BG10" s="80"/>
      <c r="BH10" s="80"/>
      <c r="BI10" s="80"/>
      <c r="BJ10" s="80"/>
      <c r="BK10" s="80"/>
      <c r="BL10" s="94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  <c r="JB10" s="95"/>
    </row>
    <row r="11" spans="1:262" s="79" customFormat="1" ht="23.1" customHeight="1" x14ac:dyDescent="0.35">
      <c r="A11" s="77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M11" s="79">
        <v>0</v>
      </c>
      <c r="N11" s="79">
        <v>0</v>
      </c>
      <c r="O11" s="79"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SUM(AY11:BB11)</f>
        <v>200</v>
      </c>
      <c r="T11" s="80">
        <f>ROUNDDOWN(J11*5%/2,2)</f>
        <v>1574.17</v>
      </c>
      <c r="U11" s="80">
        <f>SUM(BE11:BJ11)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77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77">
        <v>1</v>
      </c>
      <c r="AK11" s="96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80"/>
      <c r="BB11" s="93"/>
      <c r="BC11" s="80">
        <f>SUM(AY11:BB11)</f>
        <v>200</v>
      </c>
      <c r="BD11" s="80">
        <f>ROUNDDOWN(J11*5%/2,2)</f>
        <v>1574.17</v>
      </c>
      <c r="BE11" s="80">
        <v>0</v>
      </c>
      <c r="BF11" s="80">
        <v>0</v>
      </c>
      <c r="BG11" s="80">
        <v>100</v>
      </c>
      <c r="BH11" s="80">
        <v>0</v>
      </c>
      <c r="BI11" s="80">
        <v>0</v>
      </c>
      <c r="BJ11" s="80">
        <v>0</v>
      </c>
      <c r="BK11" s="80">
        <f>SUM(BE11:BJ11)</f>
        <v>100</v>
      </c>
      <c r="BL11" s="94">
        <f>+AM11+AX11+BC11+BD11+BK11</f>
        <v>14453.59</v>
      </c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  <c r="JB11" s="95"/>
    </row>
    <row r="12" spans="1:262" s="79" customFormat="1" ht="23.1" customHeight="1" x14ac:dyDescent="0.35">
      <c r="A12" s="77" t="s">
        <v>1</v>
      </c>
      <c r="B12" s="96"/>
      <c r="C12" s="97"/>
      <c r="D12" s="98"/>
      <c r="E12" s="98"/>
      <c r="F12" s="98">
        <f t="shared" ref="F12:F63" si="0">SUM(D12:E12)</f>
        <v>0</v>
      </c>
      <c r="G12" s="98"/>
      <c r="H12" s="98"/>
      <c r="I12" s="80"/>
      <c r="J12" s="80">
        <f t="shared" ref="J12:J63" si="1">SUM(F12:I12)</f>
        <v>0</v>
      </c>
      <c r="K12" s="82">
        <f t="shared" ref="K12:K64" si="2">J12</f>
        <v>0</v>
      </c>
      <c r="L12" s="105"/>
      <c r="P12" s="82">
        <f t="shared" ref="P12:P64" si="3">K12-L12</f>
        <v>0</v>
      </c>
      <c r="Q12" s="80"/>
      <c r="R12" s="80">
        <f t="shared" ref="R12:R64" si="4">SUM(AN12:AW12)</f>
        <v>0</v>
      </c>
      <c r="S12" s="80">
        <f t="shared" ref="S12:S64" si="5">SUM(AY12:BB12)</f>
        <v>0</v>
      </c>
      <c r="T12" s="80">
        <f t="shared" ref="T12:T64" si="6">ROUNDDOWN(J12*5%/2,2)</f>
        <v>0</v>
      </c>
      <c r="U12" s="80">
        <f t="shared" ref="U12:U64" si="7">SUM(BE12:BJ12)</f>
        <v>0</v>
      </c>
      <c r="V12" s="82">
        <f t="shared" ref="V12:V64" si="8">+Q12+R12+S12+T12+U12</f>
        <v>0</v>
      </c>
      <c r="W12" s="100">
        <f t="shared" ref="W12:W64" si="9">ROUND(AI12,0)</f>
        <v>0</v>
      </c>
      <c r="X12" s="83">
        <f t="shared" ref="X12:X64" si="10">(AH12-W12)</f>
        <v>0</v>
      </c>
      <c r="Y12" s="84"/>
      <c r="Z12" s="84"/>
      <c r="AA12" s="84">
        <f t="shared" ref="AA12:AA64" si="11">ROUND(W12+X12,2)</f>
        <v>0</v>
      </c>
      <c r="AB12" s="77" t="s">
        <v>1</v>
      </c>
      <c r="AC12" s="86">
        <f t="shared" ref="AC12:AC64" si="12">J12*12%</f>
        <v>0</v>
      </c>
      <c r="AD12" s="80"/>
      <c r="AE12" s="87"/>
      <c r="AF12" s="88">
        <f t="shared" ref="AF12:AF64" si="13">ROUNDUP(J12*5%/2,2)</f>
        <v>0</v>
      </c>
      <c r="AG12" s="89"/>
      <c r="AH12" s="103">
        <f t="shared" ref="AH12:AH64" si="14">+P12-V12</f>
        <v>0</v>
      </c>
      <c r="AI12" s="104">
        <f t="shared" ref="AI12:AI64" si="15">(+P12-V12)/2</f>
        <v>0</v>
      </c>
      <c r="AJ12" s="77" t="s">
        <v>1</v>
      </c>
      <c r="AK12" s="96"/>
      <c r="AL12" s="97"/>
      <c r="AM12" s="80">
        <f t="shared" ref="AM12:AM64" si="16">Q12</f>
        <v>0</v>
      </c>
      <c r="AN12" s="80">
        <f t="shared" ref="AN12:AN64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4" si="18">SUM(AN12:AW12)</f>
        <v>0</v>
      </c>
      <c r="AY12" s="93"/>
      <c r="AZ12" s="80"/>
      <c r="BA12" s="80"/>
      <c r="BB12" s="93"/>
      <c r="BC12" s="80">
        <f t="shared" ref="BC12:BC64" si="19">SUM(AY12:BB12)</f>
        <v>0</v>
      </c>
      <c r="BD12" s="80">
        <f t="shared" ref="BD12:BD64" si="20">ROUNDDOWN(J12*5%/2,2)</f>
        <v>0</v>
      </c>
      <c r="BE12" s="80"/>
      <c r="BF12" s="80"/>
      <c r="BG12" s="80"/>
      <c r="BH12" s="80"/>
      <c r="BI12" s="80"/>
      <c r="BJ12" s="80"/>
      <c r="BK12" s="80">
        <f t="shared" ref="BK12:BK64" si="21">SUM(BE12:BJ12)</f>
        <v>0</v>
      </c>
      <c r="BL12" s="94">
        <f t="shared" ref="BL12:BL64" si="22">+AM12+AX12+BC12+BD12+BK12</f>
        <v>0</v>
      </c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  <c r="JB12" s="95"/>
    </row>
    <row r="13" spans="1:262" s="79" customFormat="1" ht="23.1" customHeight="1" x14ac:dyDescent="0.35">
      <c r="A13" s="77">
        <v>2</v>
      </c>
      <c r="B13" s="107" t="s">
        <v>61</v>
      </c>
      <c r="C13" s="108" t="s">
        <v>129</v>
      </c>
      <c r="D13" s="98">
        <v>29165</v>
      </c>
      <c r="E13" s="98">
        <v>1540</v>
      </c>
      <c r="F13" s="98">
        <v>32870</v>
      </c>
      <c r="G13" s="98">
        <v>0</v>
      </c>
      <c r="H13" s="98"/>
      <c r="I13" s="80"/>
      <c r="J13" s="80">
        <f t="shared" si="1"/>
        <v>32870</v>
      </c>
      <c r="K13" s="82">
        <f t="shared" si="2"/>
        <v>32870</v>
      </c>
      <c r="L13" s="99">
        <f>ROUND(K13/6/31/60*(O13+N13*60+M13*6*60),2)</f>
        <v>0</v>
      </c>
      <c r="M13" s="79">
        <v>0</v>
      </c>
      <c r="N13" s="79">
        <v>0</v>
      </c>
      <c r="O13" s="79">
        <v>0</v>
      </c>
      <c r="P13" s="82">
        <f t="shared" si="3"/>
        <v>32870</v>
      </c>
      <c r="Q13" s="80">
        <v>1125.52</v>
      </c>
      <c r="R13" s="80">
        <f t="shared" si="4"/>
        <v>6891.44</v>
      </c>
      <c r="S13" s="80">
        <f t="shared" si="5"/>
        <v>200</v>
      </c>
      <c r="T13" s="80">
        <f t="shared" si="6"/>
        <v>821.75</v>
      </c>
      <c r="U13" s="80">
        <f t="shared" si="7"/>
        <v>13736.7</v>
      </c>
      <c r="V13" s="82">
        <f t="shared" si="8"/>
        <v>22775.41</v>
      </c>
      <c r="W13" s="100">
        <f t="shared" si="9"/>
        <v>5047</v>
      </c>
      <c r="X13" s="83">
        <f t="shared" si="10"/>
        <v>5047.59</v>
      </c>
      <c r="Y13" s="84"/>
      <c r="Z13" s="84"/>
      <c r="AA13" s="84">
        <f t="shared" si="11"/>
        <v>10094.59</v>
      </c>
      <c r="AB13" s="77">
        <v>2</v>
      </c>
      <c r="AC13" s="86">
        <f t="shared" si="12"/>
        <v>3944.3999999999996</v>
      </c>
      <c r="AD13" s="80">
        <v>0</v>
      </c>
      <c r="AE13" s="101">
        <v>100</v>
      </c>
      <c r="AF13" s="88">
        <f t="shared" si="13"/>
        <v>821.75</v>
      </c>
      <c r="AG13" s="102">
        <v>200</v>
      </c>
      <c r="AH13" s="103">
        <f t="shared" si="14"/>
        <v>10094.59</v>
      </c>
      <c r="AI13" s="104">
        <f t="shared" si="15"/>
        <v>5047.2950000000001</v>
      </c>
      <c r="AJ13" s="77">
        <v>2</v>
      </c>
      <c r="AK13" s="107" t="s">
        <v>61</v>
      </c>
      <c r="AL13" s="108" t="s">
        <v>62</v>
      </c>
      <c r="AM13" s="80">
        <f t="shared" si="16"/>
        <v>1125.52</v>
      </c>
      <c r="AN13" s="80">
        <f t="shared" si="17"/>
        <v>2958.2999999999997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6891.44</v>
      </c>
      <c r="AY13" s="93">
        <v>200</v>
      </c>
      <c r="AZ13" s="80">
        <v>0</v>
      </c>
      <c r="BA13" s="80"/>
      <c r="BB13" s="93"/>
      <c r="BC13" s="80">
        <f t="shared" si="19"/>
        <v>200</v>
      </c>
      <c r="BD13" s="80">
        <f t="shared" si="20"/>
        <v>821.75</v>
      </c>
      <c r="BE13" s="80">
        <v>0</v>
      </c>
      <c r="BF13" s="80">
        <v>0</v>
      </c>
      <c r="BG13" s="80">
        <v>100</v>
      </c>
      <c r="BH13" s="80">
        <v>13636.7</v>
      </c>
      <c r="BI13" s="80">
        <v>0</v>
      </c>
      <c r="BJ13" s="80">
        <v>0</v>
      </c>
      <c r="BK13" s="80">
        <f t="shared" si="21"/>
        <v>13736.7</v>
      </c>
      <c r="BL13" s="94">
        <f t="shared" si="22"/>
        <v>22775.41</v>
      </c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  <c r="JB13" s="95"/>
    </row>
    <row r="14" spans="1:262" s="79" customFormat="1" ht="23.1" customHeight="1" x14ac:dyDescent="0.35">
      <c r="A14" s="77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77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77" t="s">
        <v>1</v>
      </c>
      <c r="AK14" s="107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80"/>
      <c r="BB14" s="93"/>
      <c r="BC14" s="80">
        <f t="shared" si="19"/>
        <v>0</v>
      </c>
      <c r="BD14" s="80">
        <f t="shared" si="20"/>
        <v>0</v>
      </c>
      <c r="BE14" s="80"/>
      <c r="BF14" s="80"/>
      <c r="BG14" s="80"/>
      <c r="BH14" s="80"/>
      <c r="BI14" s="80"/>
      <c r="BJ14" s="80"/>
      <c r="BK14" s="80">
        <f t="shared" si="21"/>
        <v>0</v>
      </c>
      <c r="BL14" s="94">
        <f t="shared" si="22"/>
        <v>0</v>
      </c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</row>
    <row r="15" spans="1:262" s="79" customFormat="1" ht="23.1" customHeight="1" x14ac:dyDescent="0.35">
      <c r="A15" s="77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M15" s="79">
        <v>0</v>
      </c>
      <c r="N15" s="79">
        <v>0</v>
      </c>
      <c r="O15" s="79">
        <v>0</v>
      </c>
      <c r="P15" s="82">
        <f t="shared" si="3"/>
        <v>88574</v>
      </c>
      <c r="Q15" s="80">
        <v>13237.58</v>
      </c>
      <c r="R15" s="80">
        <f t="shared" si="4"/>
        <v>7971.66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24723.589999999997</v>
      </c>
      <c r="W15" s="100">
        <f t="shared" si="9"/>
        <v>31925</v>
      </c>
      <c r="X15" s="83">
        <f t="shared" si="10"/>
        <v>31925.410000000003</v>
      </c>
      <c r="Y15" s="84"/>
      <c r="Z15" s="84"/>
      <c r="AA15" s="84">
        <f t="shared" si="11"/>
        <v>63850.41</v>
      </c>
      <c r="AB15" s="77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63850.41</v>
      </c>
      <c r="AI15" s="104">
        <f t="shared" si="15"/>
        <v>31925.205000000002</v>
      </c>
      <c r="AJ15" s="77">
        <v>3</v>
      </c>
      <c r="AK15" s="107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/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7971.66</v>
      </c>
      <c r="AY15" s="93">
        <v>200</v>
      </c>
      <c r="AZ15" s="80">
        <v>0</v>
      </c>
      <c r="BA15" s="80"/>
      <c r="BB15" s="93"/>
      <c r="BC15" s="80">
        <f t="shared" si="19"/>
        <v>200</v>
      </c>
      <c r="BD15" s="80">
        <f t="shared" si="20"/>
        <v>2214.35</v>
      </c>
      <c r="BE15" s="80">
        <v>0</v>
      </c>
      <c r="BF15" s="80">
        <v>1000</v>
      </c>
      <c r="BG15" s="80">
        <v>100</v>
      </c>
      <c r="BH15" s="80">
        <v>0</v>
      </c>
      <c r="BI15" s="80">
        <v>0</v>
      </c>
      <c r="BJ15" s="80">
        <v>0</v>
      </c>
      <c r="BK15" s="80">
        <f t="shared" si="21"/>
        <v>1100</v>
      </c>
      <c r="BL15" s="94">
        <f t="shared" si="22"/>
        <v>24723.589999999997</v>
      </c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  <c r="JB15" s="95"/>
    </row>
    <row r="16" spans="1:262" s="79" customFormat="1" ht="23.1" customHeight="1" x14ac:dyDescent="0.35">
      <c r="A16" s="77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77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77" t="s">
        <v>1</v>
      </c>
      <c r="AK16" s="107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80"/>
      <c r="BB16" s="93"/>
      <c r="BC16" s="80">
        <f t="shared" si="19"/>
        <v>0</v>
      </c>
      <c r="BD16" s="80">
        <f t="shared" si="20"/>
        <v>0</v>
      </c>
      <c r="BE16" s="80"/>
      <c r="BF16" s="80"/>
      <c r="BG16" s="80"/>
      <c r="BH16" s="80"/>
      <c r="BI16" s="80"/>
      <c r="BJ16" s="80"/>
      <c r="BK16" s="80">
        <f t="shared" si="21"/>
        <v>0</v>
      </c>
      <c r="BL16" s="94">
        <f t="shared" si="22"/>
        <v>0</v>
      </c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  <c r="JB16" s="95"/>
    </row>
    <row r="17" spans="1:262" s="79" customFormat="1" ht="23.1" customHeight="1" x14ac:dyDescent="0.35">
      <c r="A17" s="77">
        <v>4</v>
      </c>
      <c r="B17" s="107" t="s">
        <v>65</v>
      </c>
      <c r="C17" s="108" t="s">
        <v>66</v>
      </c>
      <c r="D17" s="98">
        <v>36619</v>
      </c>
      <c r="E17" s="98">
        <v>1794</v>
      </c>
      <c r="F17" s="98">
        <f t="shared" si="0"/>
        <v>38413</v>
      </c>
      <c r="G17" s="98">
        <v>1795</v>
      </c>
      <c r="H17" s="98"/>
      <c r="I17" s="80"/>
      <c r="J17" s="80">
        <f t="shared" si="1"/>
        <v>40208</v>
      </c>
      <c r="K17" s="82">
        <f t="shared" si="2"/>
        <v>40208</v>
      </c>
      <c r="L17" s="99">
        <f>ROUND(K17/6/31/60*(O17+N17*60+M17*6*60),2)</f>
        <v>0</v>
      </c>
      <c r="M17" s="79">
        <v>0</v>
      </c>
      <c r="N17" s="79">
        <v>0</v>
      </c>
      <c r="O17" s="79">
        <v>0</v>
      </c>
      <c r="P17" s="82">
        <f t="shared" si="3"/>
        <v>40208</v>
      </c>
      <c r="Q17" s="80">
        <v>2285.15</v>
      </c>
      <c r="R17" s="80">
        <f t="shared" si="4"/>
        <v>3618.72</v>
      </c>
      <c r="S17" s="80">
        <f t="shared" si="5"/>
        <v>200</v>
      </c>
      <c r="T17" s="80">
        <f t="shared" si="6"/>
        <v>1005.2</v>
      </c>
      <c r="U17" s="80">
        <f t="shared" si="7"/>
        <v>100</v>
      </c>
      <c r="V17" s="82">
        <f t="shared" si="8"/>
        <v>7209.07</v>
      </c>
      <c r="W17" s="100">
        <f t="shared" si="9"/>
        <v>16499</v>
      </c>
      <c r="X17" s="83">
        <f t="shared" si="10"/>
        <v>16499.93</v>
      </c>
      <c r="Y17" s="84"/>
      <c r="Z17" s="84"/>
      <c r="AA17" s="84">
        <f t="shared" si="11"/>
        <v>32998.93</v>
      </c>
      <c r="AB17" s="77">
        <v>4</v>
      </c>
      <c r="AC17" s="86">
        <f t="shared" si="12"/>
        <v>4824.96</v>
      </c>
      <c r="AD17" s="80">
        <v>0</v>
      </c>
      <c r="AE17" s="101">
        <v>100</v>
      </c>
      <c r="AF17" s="88">
        <f t="shared" si="13"/>
        <v>1005.2</v>
      </c>
      <c r="AG17" s="102">
        <v>200</v>
      </c>
      <c r="AH17" s="103">
        <f t="shared" si="14"/>
        <v>32998.93</v>
      </c>
      <c r="AI17" s="104">
        <f t="shared" si="15"/>
        <v>16499.465</v>
      </c>
      <c r="AJ17" s="77">
        <v>4</v>
      </c>
      <c r="AK17" s="107" t="s">
        <v>65</v>
      </c>
      <c r="AL17" s="108" t="s">
        <v>66</v>
      </c>
      <c r="AM17" s="80">
        <f t="shared" si="16"/>
        <v>2285.15</v>
      </c>
      <c r="AN17" s="80">
        <f t="shared" si="17"/>
        <v>3618.72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/>
      <c r="AW17" s="80">
        <v>0</v>
      </c>
      <c r="AX17" s="80">
        <f t="shared" si="18"/>
        <v>3618.72</v>
      </c>
      <c r="AY17" s="93">
        <v>200</v>
      </c>
      <c r="AZ17" s="80">
        <v>0</v>
      </c>
      <c r="BA17" s="80"/>
      <c r="BB17" s="93"/>
      <c r="BC17" s="80">
        <f t="shared" si="19"/>
        <v>200</v>
      </c>
      <c r="BD17" s="80">
        <f t="shared" si="20"/>
        <v>1005.2</v>
      </c>
      <c r="BE17" s="80">
        <v>0</v>
      </c>
      <c r="BF17" s="80">
        <v>0</v>
      </c>
      <c r="BG17" s="80">
        <v>100</v>
      </c>
      <c r="BH17" s="80">
        <v>0</v>
      </c>
      <c r="BI17" s="80">
        <v>0</v>
      </c>
      <c r="BJ17" s="80">
        <v>0</v>
      </c>
      <c r="BK17" s="80">
        <f t="shared" si="21"/>
        <v>100</v>
      </c>
      <c r="BL17" s="94">
        <f t="shared" si="22"/>
        <v>7209.07</v>
      </c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  <c r="JB17" s="95"/>
    </row>
    <row r="18" spans="1:262" s="79" customFormat="1" ht="23.1" customHeight="1" x14ac:dyDescent="0.35">
      <c r="A18" s="77" t="s">
        <v>1</v>
      </c>
      <c r="B18" s="96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9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77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77" t="s">
        <v>1</v>
      </c>
      <c r="AK18" s="96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80"/>
      <c r="BB18" s="93"/>
      <c r="BC18" s="80">
        <f t="shared" si="19"/>
        <v>0</v>
      </c>
      <c r="BD18" s="80">
        <f t="shared" si="20"/>
        <v>0</v>
      </c>
      <c r="BE18" s="80"/>
      <c r="BF18" s="80"/>
      <c r="BG18" s="80"/>
      <c r="BH18" s="80"/>
      <c r="BI18" s="80"/>
      <c r="BJ18" s="80"/>
      <c r="BK18" s="80">
        <f t="shared" si="21"/>
        <v>0</v>
      </c>
      <c r="BL18" s="94">
        <f t="shared" si="22"/>
        <v>0</v>
      </c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  <c r="JB18" s="95"/>
    </row>
    <row r="19" spans="1:262" s="110" customFormat="1" ht="23.1" customHeight="1" x14ac:dyDescent="0.35">
      <c r="A19" s="77">
        <v>5</v>
      </c>
      <c r="B19" s="109" t="s">
        <v>67</v>
      </c>
      <c r="C19" s="78" t="s">
        <v>66</v>
      </c>
      <c r="D19" s="98">
        <v>43030</v>
      </c>
      <c r="E19" s="98">
        <v>2108</v>
      </c>
      <c r="F19" s="98">
        <f t="shared" si="0"/>
        <v>45138</v>
      </c>
      <c r="G19" s="98">
        <v>2109</v>
      </c>
      <c r="H19" s="98"/>
      <c r="I19" s="80"/>
      <c r="J19" s="80">
        <f t="shared" si="1"/>
        <v>47247</v>
      </c>
      <c r="K19" s="82">
        <f t="shared" si="2"/>
        <v>47247</v>
      </c>
      <c r="L19" s="99">
        <f>ROUND(K19/6/31/60*(O19+N19*60+M19*6*60),2)</f>
        <v>0</v>
      </c>
      <c r="M19" s="79">
        <v>0</v>
      </c>
      <c r="N19" s="79">
        <v>0</v>
      </c>
      <c r="O19" s="79">
        <v>0</v>
      </c>
      <c r="P19" s="82">
        <f t="shared" si="3"/>
        <v>47247</v>
      </c>
      <c r="Q19" s="80">
        <v>3605.95</v>
      </c>
      <c r="R19" s="80">
        <f t="shared" si="4"/>
        <v>25135.55</v>
      </c>
      <c r="S19" s="80">
        <f t="shared" si="5"/>
        <v>200</v>
      </c>
      <c r="T19" s="80">
        <f t="shared" si="6"/>
        <v>1181.17</v>
      </c>
      <c r="U19" s="80">
        <f t="shared" si="7"/>
        <v>10770.26</v>
      </c>
      <c r="V19" s="82">
        <f t="shared" si="8"/>
        <v>40892.93</v>
      </c>
      <c r="W19" s="100">
        <f t="shared" si="9"/>
        <v>3177</v>
      </c>
      <c r="X19" s="83">
        <f t="shared" si="10"/>
        <v>3177.0699999999997</v>
      </c>
      <c r="Y19" s="84"/>
      <c r="Z19" s="84"/>
      <c r="AA19" s="84">
        <f t="shared" si="11"/>
        <v>6354.07</v>
      </c>
      <c r="AB19" s="77">
        <v>5</v>
      </c>
      <c r="AC19" s="86">
        <f t="shared" si="12"/>
        <v>5669.6399999999994</v>
      </c>
      <c r="AD19" s="80">
        <v>0</v>
      </c>
      <c r="AE19" s="101">
        <v>100</v>
      </c>
      <c r="AF19" s="88">
        <f t="shared" si="13"/>
        <v>1181.18</v>
      </c>
      <c r="AG19" s="102">
        <v>200</v>
      </c>
      <c r="AH19" s="103">
        <f t="shared" si="14"/>
        <v>6354.07</v>
      </c>
      <c r="AI19" s="104">
        <f t="shared" si="15"/>
        <v>3177.0349999999999</v>
      </c>
      <c r="AJ19" s="77">
        <v>5</v>
      </c>
      <c r="AK19" s="109" t="s">
        <v>67</v>
      </c>
      <c r="AL19" s="78" t="s">
        <v>66</v>
      </c>
      <c r="AM19" s="80">
        <f t="shared" si="16"/>
        <v>3605.95</v>
      </c>
      <c r="AN19" s="80">
        <f t="shared" si="17"/>
        <v>4252.2299999999996</v>
      </c>
      <c r="AO19" s="80">
        <v>0</v>
      </c>
      <c r="AP19" s="80">
        <v>1000</v>
      </c>
      <c r="AQ19" s="80">
        <v>0</v>
      </c>
      <c r="AR19" s="80">
        <v>0</v>
      </c>
      <c r="AS19" s="80">
        <v>15705.52</v>
      </c>
      <c r="AT19" s="80">
        <v>0</v>
      </c>
      <c r="AU19" s="80">
        <v>0</v>
      </c>
      <c r="AV19" s="80">
        <v>3027.78</v>
      </c>
      <c r="AW19" s="80">
        <v>1150.02</v>
      </c>
      <c r="AX19" s="80">
        <f t="shared" si="18"/>
        <v>25135.55</v>
      </c>
      <c r="AY19" s="93">
        <v>200</v>
      </c>
      <c r="AZ19" s="80">
        <v>0</v>
      </c>
      <c r="BA19" s="80"/>
      <c r="BB19" s="93"/>
      <c r="BC19" s="80">
        <f t="shared" si="19"/>
        <v>200</v>
      </c>
      <c r="BD19" s="80">
        <f t="shared" si="20"/>
        <v>1181.17</v>
      </c>
      <c r="BE19" s="80">
        <v>0</v>
      </c>
      <c r="BF19" s="80">
        <v>1200</v>
      </c>
      <c r="BG19" s="80">
        <v>100</v>
      </c>
      <c r="BH19" s="80">
        <v>9470.26</v>
      </c>
      <c r="BI19" s="80">
        <v>0</v>
      </c>
      <c r="BJ19" s="80">
        <v>0</v>
      </c>
      <c r="BK19" s="80">
        <f t="shared" si="21"/>
        <v>10770.26</v>
      </c>
      <c r="BL19" s="94">
        <f t="shared" si="22"/>
        <v>40892.93</v>
      </c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  <c r="JB19" s="95"/>
    </row>
    <row r="20" spans="1:262" s="112" customFormat="1" ht="23.1" customHeight="1" x14ac:dyDescent="0.35">
      <c r="A20" s="77" t="s">
        <v>1</v>
      </c>
      <c r="B20" s="107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1"/>
      <c r="M20" s="79"/>
      <c r="N20" s="79"/>
      <c r="O20" s="7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77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77" t="s">
        <v>1</v>
      </c>
      <c r="AK20" s="107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80"/>
      <c r="BB20" s="93"/>
      <c r="BC20" s="80">
        <f t="shared" si="19"/>
        <v>0</v>
      </c>
      <c r="BD20" s="80">
        <f t="shared" si="20"/>
        <v>0</v>
      </c>
      <c r="BE20" s="80"/>
      <c r="BF20" s="80"/>
      <c r="BG20" s="80"/>
      <c r="BH20" s="80"/>
      <c r="BI20" s="80"/>
      <c r="BJ20" s="80"/>
      <c r="BK20" s="80">
        <f t="shared" si="21"/>
        <v>0</v>
      </c>
      <c r="BL20" s="94">
        <f t="shared" si="22"/>
        <v>0</v>
      </c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  <c r="JB20" s="95"/>
    </row>
    <row r="21" spans="1:262" s="79" customFormat="1" ht="23.1" customHeight="1" x14ac:dyDescent="0.35">
      <c r="A21" s="77">
        <v>6</v>
      </c>
      <c r="B21" s="107" t="s">
        <v>68</v>
      </c>
      <c r="C21" s="108" t="s">
        <v>85</v>
      </c>
      <c r="D21" s="98">
        <v>39672</v>
      </c>
      <c r="E21" s="98">
        <v>1944</v>
      </c>
      <c r="F21" s="98">
        <f t="shared" si="0"/>
        <v>41616</v>
      </c>
      <c r="G21" s="98">
        <v>1944</v>
      </c>
      <c r="H21" s="98"/>
      <c r="I21" s="80"/>
      <c r="J21" s="80">
        <f t="shared" si="1"/>
        <v>43560</v>
      </c>
      <c r="K21" s="82">
        <f t="shared" si="2"/>
        <v>43560</v>
      </c>
      <c r="L21" s="99">
        <f>ROUND(K21/6/31/60*(O21+N21*60+M21*6*60),2)</f>
        <v>0</v>
      </c>
      <c r="M21" s="79">
        <v>0</v>
      </c>
      <c r="N21" s="79">
        <v>0</v>
      </c>
      <c r="O21" s="79">
        <v>0</v>
      </c>
      <c r="P21" s="82">
        <f t="shared" si="3"/>
        <v>43560</v>
      </c>
      <c r="Q21" s="80">
        <v>2878.45</v>
      </c>
      <c r="R21" s="80">
        <f t="shared" si="4"/>
        <v>3920.3999999999996</v>
      </c>
      <c r="S21" s="80">
        <f t="shared" si="5"/>
        <v>1492.1100000000001</v>
      </c>
      <c r="T21" s="80">
        <f t="shared" si="6"/>
        <v>1089</v>
      </c>
      <c r="U21" s="80">
        <f t="shared" si="7"/>
        <v>100</v>
      </c>
      <c r="V21" s="82">
        <f t="shared" si="8"/>
        <v>9479.9599999999991</v>
      </c>
      <c r="W21" s="100">
        <f t="shared" si="9"/>
        <v>17040</v>
      </c>
      <c r="X21" s="83">
        <f t="shared" si="10"/>
        <v>17040.04</v>
      </c>
      <c r="Y21" s="84"/>
      <c r="Z21" s="84"/>
      <c r="AA21" s="84">
        <f t="shared" si="11"/>
        <v>34080.04</v>
      </c>
      <c r="AB21" s="77">
        <v>6</v>
      </c>
      <c r="AC21" s="86">
        <f t="shared" si="12"/>
        <v>5227.2</v>
      </c>
      <c r="AD21" s="80">
        <v>0</v>
      </c>
      <c r="AE21" s="101">
        <v>100</v>
      </c>
      <c r="AF21" s="88">
        <f t="shared" si="13"/>
        <v>1089</v>
      </c>
      <c r="AG21" s="102">
        <v>200</v>
      </c>
      <c r="AH21" s="103">
        <f t="shared" si="14"/>
        <v>34080.04</v>
      </c>
      <c r="AI21" s="104">
        <f t="shared" si="15"/>
        <v>17040.02</v>
      </c>
      <c r="AJ21" s="77">
        <v>6</v>
      </c>
      <c r="AK21" s="107" t="s">
        <v>68</v>
      </c>
      <c r="AL21" s="108" t="s">
        <v>85</v>
      </c>
      <c r="AM21" s="80">
        <f t="shared" si="16"/>
        <v>2878.45</v>
      </c>
      <c r="AN21" s="80">
        <f t="shared" si="17"/>
        <v>3920.3999999999996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/>
      <c r="AW21" s="80">
        <v>0</v>
      </c>
      <c r="AX21" s="80">
        <f t="shared" si="18"/>
        <v>3920.3999999999996</v>
      </c>
      <c r="AY21" s="93">
        <v>200</v>
      </c>
      <c r="AZ21" s="80">
        <v>292.11</v>
      </c>
      <c r="BA21" s="80"/>
      <c r="BB21" s="93">
        <v>1000</v>
      </c>
      <c r="BC21" s="80">
        <f t="shared" si="19"/>
        <v>1492.1100000000001</v>
      </c>
      <c r="BD21" s="80">
        <f t="shared" si="20"/>
        <v>1089</v>
      </c>
      <c r="BE21" s="80">
        <v>0</v>
      </c>
      <c r="BF21" s="80"/>
      <c r="BG21" s="80">
        <v>100</v>
      </c>
      <c r="BH21" s="80">
        <v>0</v>
      </c>
      <c r="BI21" s="80">
        <v>0</v>
      </c>
      <c r="BJ21" s="80">
        <v>0</v>
      </c>
      <c r="BK21" s="80">
        <f t="shared" si="21"/>
        <v>100</v>
      </c>
      <c r="BL21" s="94">
        <f t="shared" si="22"/>
        <v>9479.9599999999991</v>
      </c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  <c r="JB21" s="95"/>
    </row>
    <row r="22" spans="1:262" s="79" customFormat="1" ht="23.1" customHeight="1" x14ac:dyDescent="0.35">
      <c r="A22" s="77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77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77" t="s">
        <v>1</v>
      </c>
      <c r="AK22" s="96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80"/>
      <c r="BB22" s="93"/>
      <c r="BC22" s="80">
        <f t="shared" si="19"/>
        <v>0</v>
      </c>
      <c r="BD22" s="80">
        <f t="shared" si="20"/>
        <v>0</v>
      </c>
      <c r="BE22" s="80"/>
      <c r="BF22" s="80"/>
      <c r="BG22" s="80"/>
      <c r="BH22" s="80"/>
      <c r="BI22" s="80"/>
      <c r="BJ22" s="80"/>
      <c r="BK22" s="80">
        <f t="shared" si="21"/>
        <v>0</v>
      </c>
      <c r="BL22" s="94">
        <f t="shared" si="22"/>
        <v>0</v>
      </c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  <c r="JB22" s="95"/>
    </row>
    <row r="23" spans="1:262" s="79" customFormat="1" ht="23.1" customHeight="1" x14ac:dyDescent="0.35">
      <c r="A23" s="77">
        <v>7</v>
      </c>
      <c r="B23" s="107" t="s">
        <v>69</v>
      </c>
      <c r="C23" s="108" t="s">
        <v>62</v>
      </c>
      <c r="D23" s="98">
        <v>29449</v>
      </c>
      <c r="E23" s="98">
        <v>1540</v>
      </c>
      <c r="F23" s="98">
        <f t="shared" si="0"/>
        <v>30989</v>
      </c>
      <c r="G23" s="98">
        <v>1540</v>
      </c>
      <c r="H23" s="98"/>
      <c r="I23" s="80"/>
      <c r="J23" s="80">
        <f t="shared" si="1"/>
        <v>32529</v>
      </c>
      <c r="K23" s="82">
        <f t="shared" si="2"/>
        <v>32529</v>
      </c>
      <c r="L23" s="113">
        <f>ROUND(K23/6/31/60*(O23+N23*60+M23*6*60),2)</f>
        <v>0</v>
      </c>
      <c r="M23" s="79">
        <v>0</v>
      </c>
      <c r="N23" s="79">
        <v>0</v>
      </c>
      <c r="O23" s="79">
        <v>0</v>
      </c>
      <c r="P23" s="82">
        <f t="shared" si="3"/>
        <v>32529</v>
      </c>
      <c r="Q23" s="80">
        <v>1163.23</v>
      </c>
      <c r="R23" s="80">
        <f t="shared" si="4"/>
        <v>9162.2899999999991</v>
      </c>
      <c r="S23" s="80">
        <f t="shared" si="5"/>
        <v>821.02</v>
      </c>
      <c r="T23" s="80">
        <f t="shared" si="6"/>
        <v>813.22</v>
      </c>
      <c r="U23" s="80">
        <f t="shared" si="7"/>
        <v>9570.26</v>
      </c>
      <c r="V23" s="82">
        <f t="shared" si="8"/>
        <v>21530.019999999997</v>
      </c>
      <c r="W23" s="100">
        <f t="shared" si="9"/>
        <v>5499</v>
      </c>
      <c r="X23" s="83">
        <f t="shared" si="10"/>
        <v>5499.9800000000032</v>
      </c>
      <c r="Y23" s="84"/>
      <c r="Z23" s="84"/>
      <c r="AA23" s="84">
        <f t="shared" si="11"/>
        <v>10998.98</v>
      </c>
      <c r="AB23" s="77">
        <v>7</v>
      </c>
      <c r="AC23" s="86">
        <f t="shared" si="12"/>
        <v>3903.48</v>
      </c>
      <c r="AD23" s="80">
        <v>0</v>
      </c>
      <c r="AE23" s="93">
        <v>100</v>
      </c>
      <c r="AF23" s="88">
        <f t="shared" si="13"/>
        <v>813.23</v>
      </c>
      <c r="AG23" s="102">
        <v>200</v>
      </c>
      <c r="AH23" s="103">
        <f t="shared" si="14"/>
        <v>10998.980000000003</v>
      </c>
      <c r="AI23" s="104">
        <f t="shared" si="15"/>
        <v>5499.4900000000016</v>
      </c>
      <c r="AJ23" s="77">
        <v>7</v>
      </c>
      <c r="AK23" s="107" t="s">
        <v>69</v>
      </c>
      <c r="AL23" s="108" t="s">
        <v>62</v>
      </c>
      <c r="AM23" s="80">
        <f t="shared" si="16"/>
        <v>1163.23</v>
      </c>
      <c r="AN23" s="80">
        <f t="shared" si="17"/>
        <v>2927.6099999999997</v>
      </c>
      <c r="AO23" s="80">
        <v>0</v>
      </c>
      <c r="AP23" s="80">
        <v>0</v>
      </c>
      <c r="AQ23" s="80">
        <v>0</v>
      </c>
      <c r="AR23" s="80">
        <v>0</v>
      </c>
      <c r="AS23" s="80">
        <v>4179.12</v>
      </c>
      <c r="AT23" s="80">
        <v>0</v>
      </c>
      <c r="AU23" s="80">
        <v>0</v>
      </c>
      <c r="AV23" s="80">
        <v>1400</v>
      </c>
      <c r="AW23" s="80">
        <v>655.56</v>
      </c>
      <c r="AX23" s="80">
        <f t="shared" si="18"/>
        <v>9162.2899999999991</v>
      </c>
      <c r="AY23" s="93">
        <v>200</v>
      </c>
      <c r="AZ23" s="80">
        <v>0</v>
      </c>
      <c r="BA23" s="80">
        <v>621.02</v>
      </c>
      <c r="BB23" s="93"/>
      <c r="BC23" s="80">
        <f t="shared" si="19"/>
        <v>821.02</v>
      </c>
      <c r="BD23" s="80">
        <f t="shared" si="20"/>
        <v>813.22</v>
      </c>
      <c r="BE23" s="80">
        <v>0</v>
      </c>
      <c r="BF23" s="80">
        <v>0</v>
      </c>
      <c r="BG23" s="80">
        <v>100</v>
      </c>
      <c r="BH23" s="80">
        <v>9470.26</v>
      </c>
      <c r="BI23" s="80">
        <v>0</v>
      </c>
      <c r="BJ23" s="80">
        <v>0</v>
      </c>
      <c r="BK23" s="80">
        <f t="shared" si="21"/>
        <v>9570.26</v>
      </c>
      <c r="BL23" s="94">
        <f t="shared" si="22"/>
        <v>21530.019999999997</v>
      </c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  <c r="JB23" s="95"/>
    </row>
    <row r="24" spans="1:262" s="79" customFormat="1" ht="23.1" customHeight="1" x14ac:dyDescent="0.35">
      <c r="A24" s="77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99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77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77" t="s">
        <v>1</v>
      </c>
      <c r="AK24" s="96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/>
      <c r="AZ24" s="80"/>
      <c r="BA24" s="185" t="s">
        <v>128</v>
      </c>
      <c r="BB24" s="93"/>
      <c r="BC24" s="80">
        <f t="shared" si="19"/>
        <v>0</v>
      </c>
      <c r="BD24" s="80">
        <f t="shared" si="20"/>
        <v>0</v>
      </c>
      <c r="BE24" s="80"/>
      <c r="BF24" s="80"/>
      <c r="BG24" s="80"/>
      <c r="BH24" s="80"/>
      <c r="BI24" s="80"/>
      <c r="BJ24" s="80"/>
      <c r="BK24" s="80">
        <f t="shared" si="21"/>
        <v>0</v>
      </c>
      <c r="BL24" s="94">
        <f t="shared" si="22"/>
        <v>0</v>
      </c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  <c r="JB24" s="95"/>
    </row>
    <row r="25" spans="1:262" s="79" customFormat="1" ht="23.1" customHeight="1" x14ac:dyDescent="0.35">
      <c r="A25" s="77">
        <v>8</v>
      </c>
      <c r="B25" s="96" t="s">
        <v>70</v>
      </c>
      <c r="C25" s="108" t="s">
        <v>85</v>
      </c>
      <c r="D25" s="98">
        <v>34187</v>
      </c>
      <c r="E25" s="98">
        <v>1607</v>
      </c>
      <c r="F25" s="98">
        <v>41616</v>
      </c>
      <c r="G25" s="98">
        <v>0</v>
      </c>
      <c r="H25" s="98"/>
      <c r="I25" s="80"/>
      <c r="J25" s="80">
        <f t="shared" si="1"/>
        <v>41616</v>
      </c>
      <c r="K25" s="82">
        <f t="shared" si="2"/>
        <v>41616</v>
      </c>
      <c r="L25" s="99">
        <f>ROUND(K25/6/31/60*(O25+N25*60+M25*6*60),2)</f>
        <v>0</v>
      </c>
      <c r="M25" s="79">
        <v>0</v>
      </c>
      <c r="N25" s="79">
        <v>0</v>
      </c>
      <c r="O25" s="79">
        <v>0</v>
      </c>
      <c r="P25" s="82">
        <f t="shared" si="3"/>
        <v>41616</v>
      </c>
      <c r="Q25" s="80">
        <v>1807.73</v>
      </c>
      <c r="R25" s="80">
        <f t="shared" si="4"/>
        <v>3745.44</v>
      </c>
      <c r="S25" s="80">
        <f t="shared" si="5"/>
        <v>200</v>
      </c>
      <c r="T25" s="80">
        <f t="shared" si="6"/>
        <v>1040.4000000000001</v>
      </c>
      <c r="U25" s="80">
        <f t="shared" si="7"/>
        <v>200</v>
      </c>
      <c r="V25" s="82">
        <f t="shared" si="8"/>
        <v>6993.57</v>
      </c>
      <c r="W25" s="100">
        <f t="shared" si="9"/>
        <v>17311</v>
      </c>
      <c r="X25" s="83">
        <f t="shared" si="10"/>
        <v>17311.43</v>
      </c>
      <c r="Y25" s="84"/>
      <c r="Z25" s="84"/>
      <c r="AA25" s="84">
        <f t="shared" si="11"/>
        <v>34622.43</v>
      </c>
      <c r="AB25" s="77">
        <v>8</v>
      </c>
      <c r="AC25" s="86">
        <f t="shared" si="12"/>
        <v>4993.92</v>
      </c>
      <c r="AD25" s="80">
        <v>0</v>
      </c>
      <c r="AE25" s="93">
        <v>100</v>
      </c>
      <c r="AF25" s="88">
        <f t="shared" si="13"/>
        <v>1040.4000000000001</v>
      </c>
      <c r="AG25" s="102">
        <v>200</v>
      </c>
      <c r="AH25" s="103">
        <f t="shared" si="14"/>
        <v>34622.43</v>
      </c>
      <c r="AI25" s="104">
        <f t="shared" si="15"/>
        <v>17311.215</v>
      </c>
      <c r="AJ25" s="77">
        <v>8</v>
      </c>
      <c r="AK25" s="96" t="s">
        <v>70</v>
      </c>
      <c r="AL25" s="97" t="s">
        <v>71</v>
      </c>
      <c r="AM25" s="80">
        <f t="shared" si="16"/>
        <v>1807.73</v>
      </c>
      <c r="AN25" s="80">
        <f t="shared" si="17"/>
        <v>3745.44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3745.44</v>
      </c>
      <c r="AY25" s="93">
        <v>200</v>
      </c>
      <c r="AZ25" s="80">
        <v>0</v>
      </c>
      <c r="BA25" s="80"/>
      <c r="BB25" s="93"/>
      <c r="BC25" s="80">
        <f t="shared" si="19"/>
        <v>200</v>
      </c>
      <c r="BD25" s="80">
        <f t="shared" si="20"/>
        <v>1040.4000000000001</v>
      </c>
      <c r="BE25" s="80">
        <v>0</v>
      </c>
      <c r="BF25" s="80">
        <v>100</v>
      </c>
      <c r="BG25" s="80">
        <v>100</v>
      </c>
      <c r="BH25" s="80">
        <v>0</v>
      </c>
      <c r="BI25" s="80">
        <v>0</v>
      </c>
      <c r="BJ25" s="80">
        <v>0</v>
      </c>
      <c r="BK25" s="80">
        <f t="shared" si="21"/>
        <v>200</v>
      </c>
      <c r="BL25" s="94">
        <f t="shared" si="22"/>
        <v>6993.57</v>
      </c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  <c r="JB25" s="95"/>
    </row>
    <row r="26" spans="1:262" s="79" customFormat="1" ht="23.1" customHeight="1" x14ac:dyDescent="0.35">
      <c r="A26" s="77" t="s">
        <v>1</v>
      </c>
      <c r="B26" s="96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77" t="s">
        <v>1</v>
      </c>
      <c r="AC26" s="86">
        <f t="shared" si="12"/>
        <v>0</v>
      </c>
      <c r="AD26" s="80"/>
      <c r="AE26" s="87"/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77" t="s">
        <v>1</v>
      </c>
      <c r="AK26" s="96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 t="s">
        <v>1</v>
      </c>
      <c r="AZ26" s="80"/>
      <c r="BA26" s="80"/>
      <c r="BB26" s="93"/>
      <c r="BC26" s="80">
        <f t="shared" si="19"/>
        <v>0</v>
      </c>
      <c r="BD26" s="80">
        <f t="shared" si="20"/>
        <v>0</v>
      </c>
      <c r="BE26" s="80"/>
      <c r="BF26" s="80"/>
      <c r="BG26" s="80"/>
      <c r="BH26" s="80"/>
      <c r="BI26" s="80"/>
      <c r="BJ26" s="80"/>
      <c r="BK26" s="80">
        <f t="shared" si="21"/>
        <v>0</v>
      </c>
      <c r="BL26" s="94">
        <f t="shared" si="22"/>
        <v>0</v>
      </c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  <c r="JB26" s="95"/>
    </row>
    <row r="27" spans="1:262" s="79" customFormat="1" ht="23.1" customHeight="1" x14ac:dyDescent="0.35">
      <c r="A27" s="77">
        <v>9</v>
      </c>
      <c r="B27" s="114" t="s">
        <v>114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M27" s="79">
        <v>0</v>
      </c>
      <c r="N27" s="79">
        <v>0</v>
      </c>
      <c r="O27" s="79">
        <v>0</v>
      </c>
      <c r="P27" s="82">
        <f t="shared" si="3"/>
        <v>37024</v>
      </c>
      <c r="Q27" s="80">
        <v>1759.94</v>
      </c>
      <c r="R27" s="80">
        <f t="shared" si="4"/>
        <v>3332.16</v>
      </c>
      <c r="S27" s="80">
        <f t="shared" si="5"/>
        <v>200</v>
      </c>
      <c r="T27" s="80">
        <f t="shared" si="6"/>
        <v>925.6</v>
      </c>
      <c r="U27" s="80">
        <f t="shared" si="7"/>
        <v>15300</v>
      </c>
      <c r="V27" s="82">
        <f t="shared" si="8"/>
        <v>21517.7</v>
      </c>
      <c r="W27" s="100">
        <f t="shared" si="9"/>
        <v>7753</v>
      </c>
      <c r="X27" s="83">
        <f t="shared" si="10"/>
        <v>7753.2999999999993</v>
      </c>
      <c r="Y27" s="84"/>
      <c r="Z27" s="84"/>
      <c r="AA27" s="84">
        <f t="shared" si="11"/>
        <v>15506.3</v>
      </c>
      <c r="AB27" s="77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15506.3</v>
      </c>
      <c r="AI27" s="104">
        <f t="shared" si="15"/>
        <v>7753.15</v>
      </c>
      <c r="AJ27" s="77">
        <v>9</v>
      </c>
      <c r="AK27" s="114" t="s">
        <v>114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/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/>
      <c r="AW27" s="80">
        <v>0</v>
      </c>
      <c r="AX27" s="80">
        <f t="shared" si="18"/>
        <v>3332.16</v>
      </c>
      <c r="AY27" s="93">
        <v>200</v>
      </c>
      <c r="AZ27" s="80">
        <v>0</v>
      </c>
      <c r="BA27" s="80"/>
      <c r="BB27" s="93"/>
      <c r="BC27" s="80">
        <f t="shared" si="19"/>
        <v>200</v>
      </c>
      <c r="BD27" s="80">
        <f t="shared" si="20"/>
        <v>925.6</v>
      </c>
      <c r="BE27" s="80">
        <v>15000</v>
      </c>
      <c r="BF27" s="80">
        <v>200</v>
      </c>
      <c r="BG27" s="80">
        <v>100</v>
      </c>
      <c r="BH27" s="80">
        <v>0</v>
      </c>
      <c r="BI27" s="80">
        <v>0</v>
      </c>
      <c r="BJ27" s="80">
        <v>0</v>
      </c>
      <c r="BK27" s="80">
        <f t="shared" si="21"/>
        <v>15300</v>
      </c>
      <c r="BL27" s="94">
        <f t="shared" si="22"/>
        <v>21517.7</v>
      </c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  <c r="JB27" s="95"/>
    </row>
    <row r="28" spans="1:262" s="79" customFormat="1" ht="23.1" customHeight="1" x14ac:dyDescent="0.35">
      <c r="A28" s="77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77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77" t="s">
        <v>1</v>
      </c>
      <c r="AK28" s="96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80"/>
      <c r="BB28" s="93"/>
      <c r="BC28" s="80">
        <f t="shared" si="19"/>
        <v>0</v>
      </c>
      <c r="BD28" s="80">
        <f t="shared" si="20"/>
        <v>0</v>
      </c>
      <c r="BE28" s="115" t="s">
        <v>115</v>
      </c>
      <c r="BF28" s="80"/>
      <c r="BG28" s="80"/>
      <c r="BH28" s="80"/>
      <c r="BI28" s="80"/>
      <c r="BJ28" s="80"/>
      <c r="BK28" s="80">
        <f t="shared" si="21"/>
        <v>0</v>
      </c>
      <c r="BL28" s="94">
        <f t="shared" si="22"/>
        <v>0</v>
      </c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  <c r="JB28" s="95"/>
    </row>
    <row r="29" spans="1:262" s="79" customFormat="1" ht="23.1" customHeight="1" x14ac:dyDescent="0.35">
      <c r="A29" s="77">
        <v>10</v>
      </c>
      <c r="B29" s="107" t="s">
        <v>72</v>
      </c>
      <c r="C29" s="97" t="s">
        <v>73</v>
      </c>
      <c r="D29" s="98">
        <v>51357</v>
      </c>
      <c r="E29" s="98">
        <v>2516</v>
      </c>
      <c r="F29" s="98">
        <f t="shared" si="0"/>
        <v>53873</v>
      </c>
      <c r="G29" s="98">
        <v>2517</v>
      </c>
      <c r="H29" s="98"/>
      <c r="I29" s="80"/>
      <c r="J29" s="80">
        <f t="shared" si="1"/>
        <v>56390</v>
      </c>
      <c r="K29" s="82">
        <f t="shared" si="2"/>
        <v>56390</v>
      </c>
      <c r="L29" s="99">
        <f>ROUND(K29/6/31/60*(O29+N29*60+M29*6*60),2)</f>
        <v>0</v>
      </c>
      <c r="M29" s="79">
        <v>0</v>
      </c>
      <c r="N29" s="79">
        <v>0</v>
      </c>
      <c r="O29" s="79">
        <v>0</v>
      </c>
      <c r="P29" s="82">
        <f t="shared" si="3"/>
        <v>56390</v>
      </c>
      <c r="Q29" s="80">
        <v>5529.03</v>
      </c>
      <c r="R29" s="80">
        <f t="shared" si="4"/>
        <v>5075.0999999999995</v>
      </c>
      <c r="S29" s="80">
        <f t="shared" si="5"/>
        <v>200</v>
      </c>
      <c r="T29" s="80">
        <f t="shared" si="6"/>
        <v>1409.75</v>
      </c>
      <c r="U29" s="80">
        <f t="shared" si="7"/>
        <v>600</v>
      </c>
      <c r="V29" s="82">
        <f t="shared" si="8"/>
        <v>12813.88</v>
      </c>
      <c r="W29" s="100">
        <f t="shared" si="9"/>
        <v>21788</v>
      </c>
      <c r="X29" s="83">
        <f t="shared" si="10"/>
        <v>21788.120000000003</v>
      </c>
      <c r="Y29" s="84"/>
      <c r="Z29" s="84"/>
      <c r="AA29" s="84">
        <f t="shared" si="11"/>
        <v>43576.12</v>
      </c>
      <c r="AB29" s="77">
        <v>10</v>
      </c>
      <c r="AC29" s="86">
        <f t="shared" si="12"/>
        <v>6766.8</v>
      </c>
      <c r="AD29" s="80">
        <v>0</v>
      </c>
      <c r="AE29" s="93">
        <v>100</v>
      </c>
      <c r="AF29" s="88">
        <f t="shared" si="13"/>
        <v>1409.75</v>
      </c>
      <c r="AG29" s="102">
        <v>200</v>
      </c>
      <c r="AH29" s="103">
        <f t="shared" si="14"/>
        <v>43576.12</v>
      </c>
      <c r="AI29" s="104">
        <f t="shared" si="15"/>
        <v>21788.06</v>
      </c>
      <c r="AJ29" s="77">
        <v>10</v>
      </c>
      <c r="AK29" s="107" t="s">
        <v>72</v>
      </c>
      <c r="AL29" s="97" t="s">
        <v>73</v>
      </c>
      <c r="AM29" s="80">
        <f t="shared" si="16"/>
        <v>5529.03</v>
      </c>
      <c r="AN29" s="80">
        <f t="shared" si="17"/>
        <v>5075.0999999999995</v>
      </c>
      <c r="AO29" s="80">
        <v>0</v>
      </c>
      <c r="AP29" s="80"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 t="shared" si="18"/>
        <v>5075.0999999999995</v>
      </c>
      <c r="AY29" s="93">
        <v>200</v>
      </c>
      <c r="AZ29" s="80">
        <v>0</v>
      </c>
      <c r="BA29" s="80"/>
      <c r="BB29" s="93"/>
      <c r="BC29" s="80">
        <f t="shared" si="19"/>
        <v>200</v>
      </c>
      <c r="BD29" s="80">
        <f t="shared" si="20"/>
        <v>1409.75</v>
      </c>
      <c r="BE29" s="80">
        <v>0</v>
      </c>
      <c r="BF29" s="80">
        <v>500</v>
      </c>
      <c r="BG29" s="80">
        <v>100</v>
      </c>
      <c r="BH29" s="80">
        <v>0</v>
      </c>
      <c r="BI29" s="80">
        <v>0</v>
      </c>
      <c r="BJ29" s="80">
        <v>0</v>
      </c>
      <c r="BK29" s="80">
        <f t="shared" si="21"/>
        <v>600</v>
      </c>
      <c r="BL29" s="94">
        <f t="shared" si="22"/>
        <v>12813.88</v>
      </c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  <c r="JB29" s="95"/>
    </row>
    <row r="30" spans="1:262" s="79" customFormat="1" ht="23.1" customHeight="1" x14ac:dyDescent="0.35">
      <c r="A30" s="77" t="s">
        <v>1</v>
      </c>
      <c r="B30" s="107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105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77" t="s">
        <v>1</v>
      </c>
      <c r="AC30" s="86">
        <f t="shared" si="12"/>
        <v>0</v>
      </c>
      <c r="AD30" s="80"/>
      <c r="AE30" s="87" t="s">
        <v>1</v>
      </c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77" t="s">
        <v>1</v>
      </c>
      <c r="AK30" s="107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80"/>
      <c r="BB30" s="93"/>
      <c r="BC30" s="80">
        <f t="shared" si="19"/>
        <v>0</v>
      </c>
      <c r="BD30" s="80">
        <f t="shared" si="20"/>
        <v>0</v>
      </c>
      <c r="BE30" s="80"/>
      <c r="BF30" s="80"/>
      <c r="BG30" s="80"/>
      <c r="BH30" s="80"/>
      <c r="BI30" s="80"/>
      <c r="BJ30" s="80"/>
      <c r="BK30" s="80">
        <f t="shared" si="21"/>
        <v>0</v>
      </c>
      <c r="BL30" s="94">
        <f t="shared" si="22"/>
        <v>0</v>
      </c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  <c r="JB30" s="95"/>
    </row>
    <row r="31" spans="1:262" s="79" customFormat="1" ht="23.1" customHeight="1" x14ac:dyDescent="0.35">
      <c r="A31" s="77">
        <v>11</v>
      </c>
      <c r="B31" s="96" t="s">
        <v>74</v>
      </c>
      <c r="C31" s="78" t="s">
        <v>71</v>
      </c>
      <c r="D31" s="98">
        <v>33843</v>
      </c>
      <c r="E31" s="98">
        <v>1591</v>
      </c>
      <c r="F31" s="98">
        <f t="shared" si="0"/>
        <v>35434</v>
      </c>
      <c r="G31" s="98">
        <v>1590</v>
      </c>
      <c r="H31" s="98"/>
      <c r="I31" s="80"/>
      <c r="J31" s="80">
        <f t="shared" si="1"/>
        <v>37024</v>
      </c>
      <c r="K31" s="82">
        <f t="shared" si="2"/>
        <v>37024</v>
      </c>
      <c r="L31" s="99">
        <f>ROUND(K31/6/31/60*(O31+N31*60+M31*6*60),2)</f>
        <v>0</v>
      </c>
      <c r="M31" s="79">
        <v>0</v>
      </c>
      <c r="N31" s="79">
        <v>0</v>
      </c>
      <c r="O31" s="79">
        <v>0</v>
      </c>
      <c r="P31" s="82">
        <f t="shared" si="3"/>
        <v>37024</v>
      </c>
      <c r="Q31" s="80">
        <v>1759.94</v>
      </c>
      <c r="R31" s="80">
        <f t="shared" si="4"/>
        <v>9498.09</v>
      </c>
      <c r="S31" s="80">
        <f t="shared" si="5"/>
        <v>500</v>
      </c>
      <c r="T31" s="80">
        <f t="shared" si="6"/>
        <v>925.6</v>
      </c>
      <c r="U31" s="80">
        <f t="shared" si="7"/>
        <v>15184</v>
      </c>
      <c r="V31" s="82">
        <f t="shared" si="8"/>
        <v>27867.63</v>
      </c>
      <c r="W31" s="100">
        <f t="shared" si="9"/>
        <v>4578</v>
      </c>
      <c r="X31" s="83">
        <f t="shared" si="10"/>
        <v>4578.369999999999</v>
      </c>
      <c r="Y31" s="84"/>
      <c r="Z31" s="84"/>
      <c r="AA31" s="84">
        <f t="shared" si="11"/>
        <v>9156.3700000000008</v>
      </c>
      <c r="AB31" s="77">
        <v>11</v>
      </c>
      <c r="AC31" s="86">
        <f t="shared" si="12"/>
        <v>4442.88</v>
      </c>
      <c r="AD31" s="80">
        <v>0</v>
      </c>
      <c r="AE31" s="93">
        <v>100</v>
      </c>
      <c r="AF31" s="88">
        <f t="shared" si="13"/>
        <v>925.6</v>
      </c>
      <c r="AG31" s="102">
        <v>200</v>
      </c>
      <c r="AH31" s="103">
        <f t="shared" si="14"/>
        <v>9156.369999999999</v>
      </c>
      <c r="AI31" s="104">
        <f t="shared" si="15"/>
        <v>4578.1849999999995</v>
      </c>
      <c r="AJ31" s="77">
        <v>11</v>
      </c>
      <c r="AK31" s="96" t="s">
        <v>74</v>
      </c>
      <c r="AL31" s="78" t="s">
        <v>71</v>
      </c>
      <c r="AM31" s="80">
        <f t="shared" si="16"/>
        <v>1759.94</v>
      </c>
      <c r="AN31" s="80">
        <f t="shared" si="17"/>
        <v>3332.16</v>
      </c>
      <c r="AO31" s="80">
        <v>0</v>
      </c>
      <c r="AP31" s="80">
        <v>0</v>
      </c>
      <c r="AQ31" s="80">
        <v>0</v>
      </c>
      <c r="AR31" s="80">
        <v>0</v>
      </c>
      <c r="AS31" s="80">
        <v>6165.93</v>
      </c>
      <c r="AT31" s="80">
        <v>0</v>
      </c>
      <c r="AU31" s="80">
        <v>0</v>
      </c>
      <c r="AV31" s="80"/>
      <c r="AW31" s="80">
        <v>0</v>
      </c>
      <c r="AX31" s="80">
        <f t="shared" si="18"/>
        <v>9498.09</v>
      </c>
      <c r="AY31" s="93">
        <v>500</v>
      </c>
      <c r="AZ31" s="80">
        <v>0</v>
      </c>
      <c r="BA31" s="80"/>
      <c r="BB31" s="93"/>
      <c r="BC31" s="80">
        <f t="shared" si="19"/>
        <v>500</v>
      </c>
      <c r="BD31" s="80">
        <f t="shared" si="20"/>
        <v>925.6</v>
      </c>
      <c r="BE31" s="80">
        <v>0</v>
      </c>
      <c r="BF31" s="80">
        <v>15084</v>
      </c>
      <c r="BG31" s="80">
        <v>100</v>
      </c>
      <c r="BH31" s="80">
        <v>0</v>
      </c>
      <c r="BI31" s="80">
        <v>0</v>
      </c>
      <c r="BJ31" s="80">
        <v>0</v>
      </c>
      <c r="BK31" s="80">
        <f t="shared" si="21"/>
        <v>15184</v>
      </c>
      <c r="BL31" s="94">
        <f t="shared" si="22"/>
        <v>27867.63</v>
      </c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</row>
    <row r="32" spans="1:262" s="79" customFormat="1" ht="23.1" customHeight="1" x14ac:dyDescent="0.35">
      <c r="A32" s="77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05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77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77" t="s">
        <v>1</v>
      </c>
      <c r="AK32" s="96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 t="s">
        <v>1</v>
      </c>
      <c r="AZ32" s="80"/>
      <c r="BA32" s="80"/>
      <c r="BB32" s="93"/>
      <c r="BC32" s="80">
        <f t="shared" si="19"/>
        <v>0</v>
      </c>
      <c r="BD32" s="80">
        <f t="shared" si="20"/>
        <v>0</v>
      </c>
      <c r="BE32" s="80"/>
      <c r="BF32" s="80"/>
      <c r="BG32" s="80"/>
      <c r="BH32" s="80"/>
      <c r="BI32" s="80"/>
      <c r="BJ32" s="80"/>
      <c r="BK32" s="80">
        <f t="shared" si="21"/>
        <v>0</v>
      </c>
      <c r="BL32" s="94">
        <f t="shared" si="22"/>
        <v>0</v>
      </c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  <c r="JB32" s="95"/>
    </row>
    <row r="33" spans="1:262" s="79" customFormat="1" ht="23.1" customHeight="1" x14ac:dyDescent="0.35">
      <c r="A33" s="77">
        <v>12</v>
      </c>
      <c r="B33" s="107" t="s">
        <v>75</v>
      </c>
      <c r="C33" s="78" t="s">
        <v>71</v>
      </c>
      <c r="D33" s="98">
        <v>29449</v>
      </c>
      <c r="E33" s="98">
        <v>1540</v>
      </c>
      <c r="F33" s="98">
        <v>35434</v>
      </c>
      <c r="G33" s="98">
        <v>0</v>
      </c>
      <c r="H33" s="98"/>
      <c r="I33" s="80"/>
      <c r="J33" s="80">
        <f t="shared" si="1"/>
        <v>35434</v>
      </c>
      <c r="K33" s="82">
        <f t="shared" si="2"/>
        <v>35434</v>
      </c>
      <c r="L33" s="99">
        <f>ROUND(K33/6/31/60*(O33+N33*60+M33*6*60),2)</f>
        <v>0</v>
      </c>
      <c r="M33" s="79">
        <v>0</v>
      </c>
      <c r="N33" s="79">
        <v>0</v>
      </c>
      <c r="O33" s="79">
        <v>0</v>
      </c>
      <c r="P33" s="82">
        <f t="shared" si="3"/>
        <v>35434</v>
      </c>
      <c r="Q33" s="80">
        <v>1163.23</v>
      </c>
      <c r="R33" s="80">
        <f t="shared" si="4"/>
        <v>3189.06</v>
      </c>
      <c r="S33" s="80">
        <f t="shared" si="5"/>
        <v>200</v>
      </c>
      <c r="T33" s="80">
        <f t="shared" si="6"/>
        <v>885.85</v>
      </c>
      <c r="U33" s="80">
        <f t="shared" si="7"/>
        <v>9596.75</v>
      </c>
      <c r="V33" s="82">
        <f t="shared" si="8"/>
        <v>15034.89</v>
      </c>
      <c r="W33" s="100">
        <f t="shared" si="9"/>
        <v>10200</v>
      </c>
      <c r="X33" s="83">
        <f t="shared" si="10"/>
        <v>10199.11</v>
      </c>
      <c r="Y33" s="84"/>
      <c r="Z33" s="84"/>
      <c r="AA33" s="84">
        <f t="shared" si="11"/>
        <v>20399.11</v>
      </c>
      <c r="AB33" s="77">
        <v>12</v>
      </c>
      <c r="AC33" s="86">
        <f t="shared" si="12"/>
        <v>4252.08</v>
      </c>
      <c r="AD33" s="80">
        <v>0</v>
      </c>
      <c r="AE33" s="93">
        <v>100</v>
      </c>
      <c r="AF33" s="88">
        <f t="shared" si="13"/>
        <v>885.85</v>
      </c>
      <c r="AG33" s="102">
        <v>200</v>
      </c>
      <c r="AH33" s="103">
        <f t="shared" si="14"/>
        <v>20399.11</v>
      </c>
      <c r="AI33" s="104">
        <f t="shared" si="15"/>
        <v>10199.555</v>
      </c>
      <c r="AJ33" s="77">
        <v>12</v>
      </c>
      <c r="AK33" s="107" t="s">
        <v>75</v>
      </c>
      <c r="AL33" s="108" t="s">
        <v>62</v>
      </c>
      <c r="AM33" s="80">
        <f t="shared" si="16"/>
        <v>1163.23</v>
      </c>
      <c r="AN33" s="80">
        <f t="shared" si="17"/>
        <v>3189.06</v>
      </c>
      <c r="AO33" s="80">
        <v>0</v>
      </c>
      <c r="AP33" s="80">
        <f>-AQ36</f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3189.06</v>
      </c>
      <c r="AY33" s="93">
        <v>200</v>
      </c>
      <c r="AZ33" s="80">
        <v>0</v>
      </c>
      <c r="BA33" s="80"/>
      <c r="BB33" s="93"/>
      <c r="BC33" s="80">
        <f t="shared" si="19"/>
        <v>200</v>
      </c>
      <c r="BD33" s="80">
        <f t="shared" si="20"/>
        <v>885.85</v>
      </c>
      <c r="BE33" s="80">
        <v>0</v>
      </c>
      <c r="BF33" s="80">
        <v>500</v>
      </c>
      <c r="BG33" s="80">
        <v>100</v>
      </c>
      <c r="BH33" s="80">
        <v>8996.75</v>
      </c>
      <c r="BI33" s="80">
        <v>0</v>
      </c>
      <c r="BJ33" s="80">
        <v>0</v>
      </c>
      <c r="BK33" s="80">
        <f t="shared" si="21"/>
        <v>9596.75</v>
      </c>
      <c r="BL33" s="94">
        <f t="shared" si="22"/>
        <v>15034.89</v>
      </c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  <c r="JB33" s="95"/>
    </row>
    <row r="34" spans="1:262" s="79" customFormat="1" ht="23.1" customHeight="1" x14ac:dyDescent="0.35">
      <c r="A34" s="77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99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77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77" t="s">
        <v>1</v>
      </c>
      <c r="AK34" s="96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80"/>
      <c r="BB34" s="93"/>
      <c r="BC34" s="80">
        <f t="shared" si="19"/>
        <v>0</v>
      </c>
      <c r="BD34" s="80">
        <f t="shared" si="20"/>
        <v>0</v>
      </c>
      <c r="BE34" s="80"/>
      <c r="BF34" s="80"/>
      <c r="BG34" s="80"/>
      <c r="BH34" s="80"/>
      <c r="BI34" s="80"/>
      <c r="BJ34" s="80"/>
      <c r="BK34" s="80">
        <f t="shared" si="21"/>
        <v>0</v>
      </c>
      <c r="BL34" s="94">
        <f t="shared" si="22"/>
        <v>0</v>
      </c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  <c r="JB34" s="95"/>
    </row>
    <row r="35" spans="1:262" s="79" customFormat="1" ht="23.1" customHeight="1" x14ac:dyDescent="0.35">
      <c r="A35" s="77">
        <v>13</v>
      </c>
      <c r="B35" s="107" t="s">
        <v>76</v>
      </c>
      <c r="C35" s="78" t="s">
        <v>66</v>
      </c>
      <c r="D35" s="98">
        <v>29449</v>
      </c>
      <c r="E35" s="98">
        <v>1540</v>
      </c>
      <c r="F35" s="98">
        <v>38413</v>
      </c>
      <c r="G35" s="98">
        <v>0</v>
      </c>
      <c r="H35" s="98"/>
      <c r="I35" s="80"/>
      <c r="J35" s="80">
        <f t="shared" si="1"/>
        <v>38413</v>
      </c>
      <c r="K35" s="82">
        <f t="shared" si="2"/>
        <v>38413</v>
      </c>
      <c r="L35" s="99">
        <f>ROUND(K35/6/31/60*(O35+N35*60+M35*6*60),2)</f>
        <v>0</v>
      </c>
      <c r="M35" s="79">
        <v>0</v>
      </c>
      <c r="N35" s="79">
        <v>0</v>
      </c>
      <c r="O35" s="79">
        <v>0</v>
      </c>
      <c r="P35" s="82">
        <f t="shared" si="3"/>
        <v>38413</v>
      </c>
      <c r="Q35" s="80">
        <v>1163.23</v>
      </c>
      <c r="R35" s="80">
        <f t="shared" si="4"/>
        <v>10638.44</v>
      </c>
      <c r="S35" s="80">
        <f t="shared" si="5"/>
        <v>3440.19</v>
      </c>
      <c r="T35" s="80">
        <f t="shared" si="6"/>
        <v>960.32</v>
      </c>
      <c r="U35" s="80">
        <f t="shared" si="7"/>
        <v>6513.51</v>
      </c>
      <c r="V35" s="82">
        <f t="shared" si="8"/>
        <v>22715.690000000002</v>
      </c>
      <c r="W35" s="100">
        <f t="shared" si="9"/>
        <v>7849</v>
      </c>
      <c r="X35" s="83">
        <f t="shared" si="10"/>
        <v>7848.3099999999977</v>
      </c>
      <c r="Y35" s="84"/>
      <c r="Z35" s="84"/>
      <c r="AA35" s="84">
        <f t="shared" si="11"/>
        <v>15697.31</v>
      </c>
      <c r="AB35" s="77">
        <v>13</v>
      </c>
      <c r="AC35" s="86">
        <f t="shared" si="12"/>
        <v>4609.5599999999995</v>
      </c>
      <c r="AD35" s="80">
        <v>0</v>
      </c>
      <c r="AE35" s="93">
        <v>100</v>
      </c>
      <c r="AF35" s="88">
        <f t="shared" si="13"/>
        <v>960.33</v>
      </c>
      <c r="AG35" s="102">
        <v>200</v>
      </c>
      <c r="AH35" s="103">
        <f t="shared" si="14"/>
        <v>15697.309999999998</v>
      </c>
      <c r="AI35" s="104">
        <f t="shared" si="15"/>
        <v>7848.6549999999988</v>
      </c>
      <c r="AJ35" s="77">
        <v>13</v>
      </c>
      <c r="AK35" s="107" t="s">
        <v>76</v>
      </c>
      <c r="AL35" s="108" t="s">
        <v>62</v>
      </c>
      <c r="AM35" s="80">
        <f t="shared" si="16"/>
        <v>1163.23</v>
      </c>
      <c r="AN35" s="80">
        <f t="shared" si="17"/>
        <v>3457.17</v>
      </c>
      <c r="AO35" s="80">
        <v>0</v>
      </c>
      <c r="AP35" s="80">
        <v>0</v>
      </c>
      <c r="AQ35" s="80">
        <v>0</v>
      </c>
      <c r="AR35" s="80">
        <v>0</v>
      </c>
      <c r="AS35" s="80">
        <v>7181.27</v>
      </c>
      <c r="AT35" s="80">
        <v>0</v>
      </c>
      <c r="AU35" s="80">
        <v>0</v>
      </c>
      <c r="AV35" s="80"/>
      <c r="AW35" s="80">
        <v>0</v>
      </c>
      <c r="AX35" s="80">
        <f t="shared" si="18"/>
        <v>10638.44</v>
      </c>
      <c r="AY35" s="93">
        <v>200</v>
      </c>
      <c r="AZ35" s="80">
        <v>3240.19</v>
      </c>
      <c r="BA35" s="80"/>
      <c r="BB35" s="93"/>
      <c r="BC35" s="80">
        <f t="shared" si="19"/>
        <v>3440.19</v>
      </c>
      <c r="BD35" s="80">
        <f t="shared" si="20"/>
        <v>960.32</v>
      </c>
      <c r="BE35" s="80">
        <v>0</v>
      </c>
      <c r="BF35" s="80">
        <v>100</v>
      </c>
      <c r="BG35" s="80">
        <v>100</v>
      </c>
      <c r="BH35" s="80">
        <v>6313.51</v>
      </c>
      <c r="BI35" s="80">
        <v>0</v>
      </c>
      <c r="BJ35" s="80">
        <v>0</v>
      </c>
      <c r="BK35" s="80">
        <f t="shared" si="21"/>
        <v>6513.51</v>
      </c>
      <c r="BL35" s="94">
        <f t="shared" si="22"/>
        <v>22715.690000000002</v>
      </c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  <c r="JB35" s="95"/>
    </row>
    <row r="36" spans="1:262" s="79" customFormat="1" ht="23.1" customHeight="1" x14ac:dyDescent="0.35">
      <c r="A36" s="77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99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77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77" t="s">
        <v>1</v>
      </c>
      <c r="AK36" s="96"/>
      <c r="AL36" s="78"/>
      <c r="AM36" s="80">
        <f t="shared" si="16"/>
        <v>0</v>
      </c>
      <c r="AN36" s="80">
        <f t="shared" si="17"/>
        <v>0</v>
      </c>
      <c r="AO36" s="80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80"/>
      <c r="BB36" s="93"/>
      <c r="BC36" s="80">
        <f t="shared" si="19"/>
        <v>0</v>
      </c>
      <c r="BD36" s="80">
        <f t="shared" si="20"/>
        <v>0</v>
      </c>
      <c r="BE36" s="80"/>
      <c r="BF36" s="80"/>
      <c r="BG36" s="80"/>
      <c r="BH36" s="80"/>
      <c r="BI36" s="80"/>
      <c r="BJ36" s="80"/>
      <c r="BK36" s="80">
        <f t="shared" si="21"/>
        <v>0</v>
      </c>
      <c r="BL36" s="94">
        <f t="shared" si="22"/>
        <v>0</v>
      </c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</row>
    <row r="37" spans="1:262" s="79" customFormat="1" ht="23.1" customHeight="1" x14ac:dyDescent="0.35">
      <c r="A37" s="77">
        <v>14</v>
      </c>
      <c r="B37" s="107" t="s">
        <v>77</v>
      </c>
      <c r="C37" s="108" t="s">
        <v>62</v>
      </c>
      <c r="D37" s="98">
        <v>29449</v>
      </c>
      <c r="E37" s="98">
        <v>1540</v>
      </c>
      <c r="F37" s="98">
        <f t="shared" si="0"/>
        <v>30989</v>
      </c>
      <c r="G37" s="98">
        <v>1540</v>
      </c>
      <c r="H37" s="98"/>
      <c r="I37" s="80"/>
      <c r="J37" s="80">
        <f t="shared" si="1"/>
        <v>32529</v>
      </c>
      <c r="K37" s="82">
        <f t="shared" si="2"/>
        <v>32529</v>
      </c>
      <c r="L37" s="99">
        <f>ROUND(K37/6/31/60*(O37+N37*60+M37*6*60),2)</f>
        <v>0</v>
      </c>
      <c r="M37" s="79">
        <v>0</v>
      </c>
      <c r="N37" s="79">
        <v>0</v>
      </c>
      <c r="O37" s="79">
        <v>0</v>
      </c>
      <c r="P37" s="82">
        <f t="shared" si="3"/>
        <v>32529</v>
      </c>
      <c r="Q37" s="80">
        <v>1163.23</v>
      </c>
      <c r="R37" s="80">
        <f t="shared" si="4"/>
        <v>2927.6099999999997</v>
      </c>
      <c r="S37" s="80">
        <f t="shared" si="5"/>
        <v>200</v>
      </c>
      <c r="T37" s="80">
        <f t="shared" si="6"/>
        <v>813.22</v>
      </c>
      <c r="U37" s="80">
        <f t="shared" si="7"/>
        <v>100</v>
      </c>
      <c r="V37" s="82">
        <f t="shared" si="8"/>
        <v>5204.0600000000004</v>
      </c>
      <c r="W37" s="100">
        <f t="shared" si="9"/>
        <v>13662</v>
      </c>
      <c r="X37" s="83">
        <f t="shared" si="10"/>
        <v>13662.939999999999</v>
      </c>
      <c r="Y37" s="84"/>
      <c r="Z37" s="84"/>
      <c r="AA37" s="84">
        <f t="shared" si="11"/>
        <v>27324.94</v>
      </c>
      <c r="AB37" s="77">
        <v>14</v>
      </c>
      <c r="AC37" s="86">
        <f t="shared" si="12"/>
        <v>3903.48</v>
      </c>
      <c r="AD37" s="80">
        <v>0</v>
      </c>
      <c r="AE37" s="93">
        <v>100</v>
      </c>
      <c r="AF37" s="88">
        <f t="shared" si="13"/>
        <v>813.23</v>
      </c>
      <c r="AG37" s="102">
        <v>200</v>
      </c>
      <c r="AH37" s="103">
        <f t="shared" si="14"/>
        <v>27324.94</v>
      </c>
      <c r="AI37" s="104">
        <f t="shared" si="15"/>
        <v>13662.47</v>
      </c>
      <c r="AJ37" s="77">
        <v>14</v>
      </c>
      <c r="AK37" s="107" t="s">
        <v>77</v>
      </c>
      <c r="AL37" s="108" t="s">
        <v>62</v>
      </c>
      <c r="AM37" s="80">
        <f t="shared" si="16"/>
        <v>1163.23</v>
      </c>
      <c r="AN37" s="80">
        <f t="shared" si="17"/>
        <v>2927.6099999999997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/>
      <c r="AW37" s="80">
        <v>0</v>
      </c>
      <c r="AX37" s="80">
        <f t="shared" si="18"/>
        <v>2927.6099999999997</v>
      </c>
      <c r="AY37" s="93">
        <v>200</v>
      </c>
      <c r="AZ37" s="80">
        <v>0</v>
      </c>
      <c r="BA37" s="80"/>
      <c r="BB37" s="93"/>
      <c r="BC37" s="80">
        <f t="shared" si="19"/>
        <v>200</v>
      </c>
      <c r="BD37" s="80">
        <f t="shared" si="20"/>
        <v>813.22</v>
      </c>
      <c r="BE37" s="80">
        <v>0</v>
      </c>
      <c r="BF37" s="80">
        <v>0</v>
      </c>
      <c r="BG37" s="80">
        <v>100</v>
      </c>
      <c r="BH37" s="80"/>
      <c r="BI37" s="80">
        <v>0</v>
      </c>
      <c r="BJ37" s="80">
        <v>0</v>
      </c>
      <c r="BK37" s="80">
        <f t="shared" si="21"/>
        <v>100</v>
      </c>
      <c r="BL37" s="94">
        <f t="shared" si="22"/>
        <v>5204.0600000000004</v>
      </c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  <c r="JB37" s="95"/>
    </row>
    <row r="38" spans="1:262" s="79" customFormat="1" ht="23.1" customHeight="1" x14ac:dyDescent="0.35">
      <c r="A38" s="77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99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77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77" t="s">
        <v>1</v>
      </c>
      <c r="AK38" s="96"/>
      <c r="AL38" s="78"/>
      <c r="AM38" s="80">
        <f t="shared" si="16"/>
        <v>0</v>
      </c>
      <c r="AN38" s="80">
        <f t="shared" si="17"/>
        <v>0</v>
      </c>
      <c r="AO38" s="80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80"/>
      <c r="BA38" s="80"/>
      <c r="BB38" s="93"/>
      <c r="BC38" s="80">
        <f t="shared" si="19"/>
        <v>0</v>
      </c>
      <c r="BD38" s="80">
        <f t="shared" si="20"/>
        <v>0</v>
      </c>
      <c r="BE38" s="80"/>
      <c r="BF38" s="80"/>
      <c r="BG38" s="80"/>
      <c r="BH38" s="80"/>
      <c r="BI38" s="80"/>
      <c r="BJ38" s="80"/>
      <c r="BK38" s="80">
        <f t="shared" si="21"/>
        <v>0</v>
      </c>
      <c r="BL38" s="94">
        <f t="shared" si="22"/>
        <v>0</v>
      </c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  <c r="JB38" s="95"/>
    </row>
    <row r="39" spans="1:262" s="79" customFormat="1" ht="23.1" customHeight="1" x14ac:dyDescent="0.35">
      <c r="A39" s="77">
        <v>15</v>
      </c>
      <c r="B39" s="96" t="s">
        <v>78</v>
      </c>
      <c r="C39" s="78" t="s">
        <v>64</v>
      </c>
      <c r="D39" s="98">
        <v>81207</v>
      </c>
      <c r="E39" s="98">
        <v>3711</v>
      </c>
      <c r="F39" s="98">
        <f t="shared" si="0"/>
        <v>84918</v>
      </c>
      <c r="G39" s="98">
        <v>3656</v>
      </c>
      <c r="H39" s="98"/>
      <c r="I39" s="80"/>
      <c r="J39" s="80">
        <f t="shared" si="1"/>
        <v>88574</v>
      </c>
      <c r="K39" s="82">
        <f t="shared" si="2"/>
        <v>88574</v>
      </c>
      <c r="L39" s="99">
        <f>ROUND(K39/6/31/60*(O39+N39*60+M39*6*60),2)</f>
        <v>0</v>
      </c>
      <c r="M39" s="79">
        <v>0</v>
      </c>
      <c r="N39" s="79">
        <v>0</v>
      </c>
      <c r="O39" s="79">
        <v>0</v>
      </c>
      <c r="P39" s="82">
        <f t="shared" si="3"/>
        <v>88574</v>
      </c>
      <c r="Q39" s="80">
        <v>13237.58</v>
      </c>
      <c r="R39" s="80">
        <f t="shared" si="4"/>
        <v>7971.66</v>
      </c>
      <c r="S39" s="80">
        <f t="shared" si="5"/>
        <v>200</v>
      </c>
      <c r="T39" s="80">
        <f t="shared" si="6"/>
        <v>2214.35</v>
      </c>
      <c r="U39" s="80">
        <f t="shared" si="7"/>
        <v>1100</v>
      </c>
      <c r="V39" s="82">
        <f t="shared" si="8"/>
        <v>24723.589999999997</v>
      </c>
      <c r="W39" s="100">
        <f t="shared" si="9"/>
        <v>31925</v>
      </c>
      <c r="X39" s="83">
        <f t="shared" si="10"/>
        <v>31925.410000000003</v>
      </c>
      <c r="Y39" s="84"/>
      <c r="Z39" s="84"/>
      <c r="AA39" s="84">
        <f t="shared" si="11"/>
        <v>63850.41</v>
      </c>
      <c r="AB39" s="77">
        <v>15</v>
      </c>
      <c r="AC39" s="86">
        <f t="shared" si="12"/>
        <v>10628.88</v>
      </c>
      <c r="AD39" s="80">
        <v>0</v>
      </c>
      <c r="AE39" s="93">
        <v>100</v>
      </c>
      <c r="AF39" s="88">
        <f t="shared" si="13"/>
        <v>2214.35</v>
      </c>
      <c r="AG39" s="102">
        <v>200</v>
      </c>
      <c r="AH39" s="103">
        <f t="shared" si="14"/>
        <v>63850.41</v>
      </c>
      <c r="AI39" s="104">
        <f t="shared" si="15"/>
        <v>31925.205000000002</v>
      </c>
      <c r="AJ39" s="77">
        <v>15</v>
      </c>
      <c r="AK39" s="96" t="s">
        <v>78</v>
      </c>
      <c r="AL39" s="78" t="s">
        <v>64</v>
      </c>
      <c r="AM39" s="80">
        <f t="shared" si="16"/>
        <v>13237.58</v>
      </c>
      <c r="AN39" s="80">
        <f t="shared" si="17"/>
        <v>7971.66</v>
      </c>
      <c r="AO39" s="80">
        <v>0</v>
      </c>
      <c r="AP39" s="80">
        <v>0</v>
      </c>
      <c r="AQ39" s="80">
        <v>0</v>
      </c>
      <c r="AR39" s="80">
        <v>0</v>
      </c>
      <c r="AS39" s="80">
        <v>0</v>
      </c>
      <c r="AT39" s="80">
        <v>0</v>
      </c>
      <c r="AU39" s="80">
        <v>0</v>
      </c>
      <c r="AV39" s="80"/>
      <c r="AW39" s="80">
        <v>0</v>
      </c>
      <c r="AX39" s="80">
        <f t="shared" si="18"/>
        <v>7971.66</v>
      </c>
      <c r="AY39" s="93">
        <v>200</v>
      </c>
      <c r="AZ39" s="80">
        <v>0</v>
      </c>
      <c r="BA39" s="80"/>
      <c r="BB39" s="93"/>
      <c r="BC39" s="80">
        <f t="shared" si="19"/>
        <v>200</v>
      </c>
      <c r="BD39" s="80">
        <f t="shared" si="20"/>
        <v>2214.35</v>
      </c>
      <c r="BE39" s="80">
        <v>0</v>
      </c>
      <c r="BF39" s="80">
        <v>1000</v>
      </c>
      <c r="BG39" s="80">
        <v>100</v>
      </c>
      <c r="BH39" s="80">
        <v>0</v>
      </c>
      <c r="BI39" s="80">
        <v>0</v>
      </c>
      <c r="BJ39" s="80">
        <v>0</v>
      </c>
      <c r="BK39" s="80">
        <f t="shared" si="21"/>
        <v>1100</v>
      </c>
      <c r="BL39" s="94">
        <f t="shared" si="22"/>
        <v>24723.589999999997</v>
      </c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  <c r="JB39" s="95"/>
    </row>
    <row r="40" spans="1:262" s="79" customFormat="1" ht="23.1" customHeight="1" x14ac:dyDescent="0.35">
      <c r="A40" s="77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77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103">
        <f t="shared" si="14"/>
        <v>0</v>
      </c>
      <c r="AI40" s="104">
        <f t="shared" si="15"/>
        <v>0</v>
      </c>
      <c r="AJ40" s="77" t="s">
        <v>1</v>
      </c>
      <c r="AK40" s="96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80"/>
      <c r="BB40" s="93"/>
      <c r="BC40" s="80">
        <f t="shared" si="19"/>
        <v>0</v>
      </c>
      <c r="BD40" s="80">
        <f t="shared" si="20"/>
        <v>0</v>
      </c>
      <c r="BE40" s="80"/>
      <c r="BF40" s="80"/>
      <c r="BG40" s="80"/>
      <c r="BH40" s="80"/>
      <c r="BI40" s="80"/>
      <c r="BJ40" s="80"/>
      <c r="BK40" s="80">
        <f t="shared" si="21"/>
        <v>0</v>
      </c>
      <c r="BL40" s="94">
        <f t="shared" si="22"/>
        <v>0</v>
      </c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  <c r="JB40" s="95"/>
    </row>
    <row r="41" spans="1:262" s="79" customFormat="1" ht="23.1" customHeight="1" x14ac:dyDescent="0.35">
      <c r="A41" s="77">
        <v>16</v>
      </c>
      <c r="B41" s="96" t="s">
        <v>79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99">
        <f>ROUND(K41/6/31/60*(O41+N41*60+M41*6*60),2)</f>
        <v>0</v>
      </c>
      <c r="M41" s="79">
        <v>0</v>
      </c>
      <c r="N41" s="79">
        <v>0</v>
      </c>
      <c r="O41" s="79">
        <v>0</v>
      </c>
      <c r="P41" s="82">
        <f t="shared" si="3"/>
        <v>51304</v>
      </c>
      <c r="Q41" s="80">
        <v>4459.28</v>
      </c>
      <c r="R41" s="80">
        <f t="shared" si="4"/>
        <v>25532.569999999996</v>
      </c>
      <c r="S41" s="80">
        <f t="shared" si="5"/>
        <v>2555.6</v>
      </c>
      <c r="T41" s="80">
        <f t="shared" si="6"/>
        <v>1282.5999999999999</v>
      </c>
      <c r="U41" s="80">
        <f t="shared" si="7"/>
        <v>12473.95</v>
      </c>
      <c r="V41" s="82">
        <f t="shared" si="8"/>
        <v>46304</v>
      </c>
      <c r="W41" s="100">
        <f t="shared" si="9"/>
        <v>2500</v>
      </c>
      <c r="X41" s="83">
        <f t="shared" si="10"/>
        <v>2500</v>
      </c>
      <c r="Y41" s="84"/>
      <c r="Z41" s="84"/>
      <c r="AA41" s="84">
        <f t="shared" si="11"/>
        <v>5000</v>
      </c>
      <c r="AB41" s="77">
        <v>16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103">
        <f t="shared" si="14"/>
        <v>5000</v>
      </c>
      <c r="AI41" s="104">
        <f t="shared" si="15"/>
        <v>2500</v>
      </c>
      <c r="AJ41" s="77">
        <v>16</v>
      </c>
      <c r="AK41" s="96" t="s">
        <v>79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0</v>
      </c>
      <c r="AQ41" s="80">
        <v>0</v>
      </c>
      <c r="AR41" s="80">
        <v>9634.44</v>
      </c>
      <c r="AS41" s="80">
        <v>7636.32</v>
      </c>
      <c r="AT41" s="80">
        <v>0</v>
      </c>
      <c r="AU41" s="80">
        <v>0</v>
      </c>
      <c r="AV41" s="80">
        <v>2333.33</v>
      </c>
      <c r="AW41" s="80">
        <v>1311.12</v>
      </c>
      <c r="AX41" s="80">
        <f t="shared" si="18"/>
        <v>25532.569999999996</v>
      </c>
      <c r="AY41" s="93">
        <v>200</v>
      </c>
      <c r="AZ41" s="80">
        <v>2355.6</v>
      </c>
      <c r="BA41" s="80"/>
      <c r="BB41" s="93"/>
      <c r="BC41" s="80">
        <f t="shared" si="19"/>
        <v>2555.6</v>
      </c>
      <c r="BD41" s="80">
        <f t="shared" si="20"/>
        <v>1282.5999999999999</v>
      </c>
      <c r="BE41" s="80">
        <v>0</v>
      </c>
      <c r="BF41" s="80">
        <v>3850.71</v>
      </c>
      <c r="BG41" s="80">
        <v>100</v>
      </c>
      <c r="BH41" s="80">
        <v>8523.24</v>
      </c>
      <c r="BI41" s="80"/>
      <c r="BJ41" s="80">
        <v>0</v>
      </c>
      <c r="BK41" s="80">
        <f t="shared" si="21"/>
        <v>12473.95</v>
      </c>
      <c r="BL41" s="94">
        <f t="shared" si="22"/>
        <v>46304</v>
      </c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  <c r="JB41" s="95"/>
    </row>
    <row r="42" spans="1:262" s="79" customFormat="1" ht="23.1" customHeight="1" x14ac:dyDescent="0.35">
      <c r="A42" s="77" t="s">
        <v>1</v>
      </c>
      <c r="B42" s="96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77" t="s">
        <v>1</v>
      </c>
      <c r="AC42" s="86">
        <f t="shared" si="12"/>
        <v>0</v>
      </c>
      <c r="AD42" s="80"/>
      <c r="AE42" s="87"/>
      <c r="AF42" s="88">
        <f t="shared" si="13"/>
        <v>0</v>
      </c>
      <c r="AG42" s="89"/>
      <c r="AH42" s="103">
        <f t="shared" si="14"/>
        <v>0</v>
      </c>
      <c r="AI42" s="104">
        <f t="shared" si="15"/>
        <v>0</v>
      </c>
      <c r="AJ42" s="77" t="s">
        <v>1</v>
      </c>
      <c r="AK42" s="96"/>
      <c r="AL42" s="78"/>
      <c r="AM42" s="80">
        <f t="shared" si="16"/>
        <v>0</v>
      </c>
      <c r="AN42" s="80">
        <f t="shared" si="17"/>
        <v>0</v>
      </c>
      <c r="AO42" s="88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116" t="s">
        <v>109</v>
      </c>
      <c r="BA42" s="116"/>
      <c r="BB42" s="93"/>
      <c r="BC42" s="80">
        <f t="shared" si="19"/>
        <v>0</v>
      </c>
      <c r="BD42" s="80">
        <f t="shared" si="20"/>
        <v>0</v>
      </c>
      <c r="BE42" s="80"/>
      <c r="BF42" s="80"/>
      <c r="BG42" s="80"/>
      <c r="BH42" s="80"/>
      <c r="BI42" s="80"/>
      <c r="BJ42" s="80"/>
      <c r="BK42" s="80">
        <f t="shared" si="21"/>
        <v>0</v>
      </c>
      <c r="BL42" s="94">
        <f t="shared" si="22"/>
        <v>0</v>
      </c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  <c r="JB42" s="95"/>
    </row>
    <row r="43" spans="1:262" s="79" customFormat="1" ht="23.1" customHeight="1" x14ac:dyDescent="0.35">
      <c r="A43" s="77">
        <v>17</v>
      </c>
      <c r="B43" s="96" t="s">
        <v>119</v>
      </c>
      <c r="C43" s="78" t="s">
        <v>62</v>
      </c>
      <c r="D43" s="98">
        <v>29165</v>
      </c>
      <c r="E43" s="98">
        <v>1540</v>
      </c>
      <c r="F43" s="98">
        <f t="shared" si="0"/>
        <v>30705</v>
      </c>
      <c r="G43" s="98">
        <v>1540</v>
      </c>
      <c r="H43" s="98"/>
      <c r="I43" s="80"/>
      <c r="J43" s="80">
        <f t="shared" si="1"/>
        <v>32245</v>
      </c>
      <c r="K43" s="82">
        <f t="shared" si="2"/>
        <v>32245</v>
      </c>
      <c r="L43" s="105"/>
      <c r="M43" s="79">
        <v>0</v>
      </c>
      <c r="N43" s="79">
        <v>0</v>
      </c>
      <c r="O43" s="79">
        <v>0</v>
      </c>
      <c r="P43" s="82">
        <f t="shared" si="3"/>
        <v>32245</v>
      </c>
      <c r="Q43" s="80">
        <v>1125.52</v>
      </c>
      <c r="R43" s="80">
        <f t="shared" si="4"/>
        <v>2902.0499999999997</v>
      </c>
      <c r="S43" s="80">
        <f t="shared" si="5"/>
        <v>200</v>
      </c>
      <c r="T43" s="80">
        <f t="shared" si="6"/>
        <v>806.12</v>
      </c>
      <c r="U43" s="80">
        <f t="shared" si="7"/>
        <v>250.55</v>
      </c>
      <c r="V43" s="82">
        <f t="shared" si="8"/>
        <v>5284.24</v>
      </c>
      <c r="W43" s="100">
        <f t="shared" si="9"/>
        <v>13480</v>
      </c>
      <c r="X43" s="83">
        <f t="shared" si="10"/>
        <v>13480.760000000002</v>
      </c>
      <c r="Y43" s="84"/>
      <c r="Z43" s="84"/>
      <c r="AA43" s="84">
        <f t="shared" si="11"/>
        <v>26960.76</v>
      </c>
      <c r="AB43" s="77">
        <v>17</v>
      </c>
      <c r="AC43" s="86">
        <f t="shared" si="12"/>
        <v>3869.3999999999996</v>
      </c>
      <c r="AD43" s="80"/>
      <c r="AE43" s="87">
        <v>100</v>
      </c>
      <c r="AF43" s="88">
        <f t="shared" si="13"/>
        <v>806.13</v>
      </c>
      <c r="AG43" s="89">
        <v>200</v>
      </c>
      <c r="AH43" s="103">
        <f t="shared" si="14"/>
        <v>26960.760000000002</v>
      </c>
      <c r="AI43" s="104">
        <f t="shared" si="15"/>
        <v>13480.380000000001</v>
      </c>
      <c r="AJ43" s="77">
        <v>17</v>
      </c>
      <c r="AK43" s="96" t="s">
        <v>119</v>
      </c>
      <c r="AL43" s="78" t="s">
        <v>62</v>
      </c>
      <c r="AM43" s="80">
        <f t="shared" si="16"/>
        <v>1125.52</v>
      </c>
      <c r="AN43" s="80">
        <f t="shared" si="17"/>
        <v>2902.0499999999997</v>
      </c>
      <c r="AO43" s="88"/>
      <c r="AP43" s="80"/>
      <c r="AQ43" s="80"/>
      <c r="AR43" s="80"/>
      <c r="AS43" s="80"/>
      <c r="AT43" s="106"/>
      <c r="AU43" s="80"/>
      <c r="AV43" s="80"/>
      <c r="AW43" s="80"/>
      <c r="AX43" s="80">
        <f t="shared" si="18"/>
        <v>2902.0499999999997</v>
      </c>
      <c r="AY43" s="93">
        <v>200</v>
      </c>
      <c r="AZ43" s="116"/>
      <c r="BA43" s="116"/>
      <c r="BB43" s="93"/>
      <c r="BC43" s="80">
        <f t="shared" si="19"/>
        <v>200</v>
      </c>
      <c r="BD43" s="80">
        <f t="shared" si="20"/>
        <v>806.12</v>
      </c>
      <c r="BE43" s="80"/>
      <c r="BF43" s="80"/>
      <c r="BG43" s="80">
        <v>250.55</v>
      </c>
      <c r="BH43" s="80"/>
      <c r="BI43" s="80"/>
      <c r="BJ43" s="80"/>
      <c r="BK43" s="80">
        <f t="shared" si="21"/>
        <v>250.55</v>
      </c>
      <c r="BL43" s="94">
        <f t="shared" si="22"/>
        <v>5284.24</v>
      </c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</row>
    <row r="44" spans="1:262" s="79" customFormat="1" ht="23.1" customHeight="1" x14ac:dyDescent="0.35">
      <c r="A44" s="77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77" t="s">
        <v>1</v>
      </c>
      <c r="AC44" s="86">
        <f t="shared" si="12"/>
        <v>0</v>
      </c>
      <c r="AD44" s="80"/>
      <c r="AE44" s="87"/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77" t="s">
        <v>1</v>
      </c>
      <c r="AK44" s="96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116"/>
      <c r="BA44" s="116"/>
      <c r="BB44" s="93"/>
      <c r="BC44" s="80">
        <f t="shared" si="19"/>
        <v>0</v>
      </c>
      <c r="BD44" s="80">
        <f t="shared" si="20"/>
        <v>0</v>
      </c>
      <c r="BE44" s="80"/>
      <c r="BF44" s="80"/>
      <c r="BG44" s="80"/>
      <c r="BH44" s="80"/>
      <c r="BI44" s="80"/>
      <c r="BJ44" s="80"/>
      <c r="BK44" s="80">
        <f t="shared" si="21"/>
        <v>0</v>
      </c>
      <c r="BL44" s="94">
        <f t="shared" si="22"/>
        <v>0</v>
      </c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  <c r="JB44" s="95"/>
    </row>
    <row r="45" spans="1:262" s="79" customFormat="1" ht="23.1" customHeight="1" x14ac:dyDescent="0.35">
      <c r="A45" s="77">
        <v>18</v>
      </c>
      <c r="B45" s="96" t="s">
        <v>80</v>
      </c>
      <c r="C45" s="78" t="s">
        <v>81</v>
      </c>
      <c r="D45" s="98">
        <v>46725</v>
      </c>
      <c r="E45" s="98">
        <v>2290</v>
      </c>
      <c r="F45" s="98">
        <f t="shared" si="0"/>
        <v>49015</v>
      </c>
      <c r="G45" s="98">
        <v>2289</v>
      </c>
      <c r="H45" s="98"/>
      <c r="I45" s="80"/>
      <c r="J45" s="80">
        <f t="shared" si="1"/>
        <v>51304</v>
      </c>
      <c r="K45" s="82">
        <f t="shared" si="2"/>
        <v>51304</v>
      </c>
      <c r="L45" s="99">
        <f>ROUND(K45/6/31/60*(O45+N45*60+M45*6*60),2)</f>
        <v>0</v>
      </c>
      <c r="M45" s="79">
        <v>0</v>
      </c>
      <c r="N45" s="79">
        <v>0</v>
      </c>
      <c r="O45" s="79">
        <v>0</v>
      </c>
      <c r="P45" s="82">
        <f t="shared" si="3"/>
        <v>51304</v>
      </c>
      <c r="Q45" s="80">
        <v>4459.28</v>
      </c>
      <c r="R45" s="80">
        <f t="shared" si="4"/>
        <v>14583.22</v>
      </c>
      <c r="S45" s="80">
        <f t="shared" si="5"/>
        <v>200</v>
      </c>
      <c r="T45" s="80">
        <f t="shared" si="6"/>
        <v>1282.5999999999999</v>
      </c>
      <c r="U45" s="80">
        <f t="shared" si="7"/>
        <v>100</v>
      </c>
      <c r="V45" s="82">
        <f t="shared" si="8"/>
        <v>20625.099999999999</v>
      </c>
      <c r="W45" s="100">
        <f t="shared" si="9"/>
        <v>15339</v>
      </c>
      <c r="X45" s="83">
        <f t="shared" si="10"/>
        <v>15339.900000000001</v>
      </c>
      <c r="Y45" s="84"/>
      <c r="Z45" s="84"/>
      <c r="AA45" s="84">
        <f t="shared" si="11"/>
        <v>30678.9</v>
      </c>
      <c r="AB45" s="77">
        <v>18</v>
      </c>
      <c r="AC45" s="86">
        <f t="shared" si="12"/>
        <v>6156.48</v>
      </c>
      <c r="AD45" s="80">
        <v>0</v>
      </c>
      <c r="AE45" s="93">
        <v>100</v>
      </c>
      <c r="AF45" s="88">
        <f t="shared" si="13"/>
        <v>1282.5999999999999</v>
      </c>
      <c r="AG45" s="102">
        <v>200</v>
      </c>
      <c r="AH45" s="103">
        <f t="shared" si="14"/>
        <v>30678.9</v>
      </c>
      <c r="AI45" s="104">
        <f t="shared" si="15"/>
        <v>15339.45</v>
      </c>
      <c r="AJ45" s="77">
        <v>18</v>
      </c>
      <c r="AK45" s="96" t="s">
        <v>80</v>
      </c>
      <c r="AL45" s="78" t="s">
        <v>81</v>
      </c>
      <c r="AM45" s="80">
        <f t="shared" si="16"/>
        <v>4459.28</v>
      </c>
      <c r="AN45" s="80">
        <f t="shared" si="17"/>
        <v>4617.3599999999997</v>
      </c>
      <c r="AO45" s="80">
        <v>0</v>
      </c>
      <c r="AP45" s="80">
        <v>500</v>
      </c>
      <c r="AQ45" s="80">
        <v>0</v>
      </c>
      <c r="AR45" s="80">
        <v>0</v>
      </c>
      <c r="AS45" s="80">
        <v>8810.2999999999993</v>
      </c>
      <c r="AT45" s="80">
        <v>0</v>
      </c>
      <c r="AU45" s="80">
        <v>0</v>
      </c>
      <c r="AV45" s="80"/>
      <c r="AW45" s="80">
        <v>655.56</v>
      </c>
      <c r="AX45" s="80">
        <f t="shared" si="18"/>
        <v>14583.22</v>
      </c>
      <c r="AY45" s="93">
        <v>200</v>
      </c>
      <c r="AZ45" s="80">
        <v>0</v>
      </c>
      <c r="BA45" s="80"/>
      <c r="BB45" s="93"/>
      <c r="BC45" s="80">
        <f t="shared" si="19"/>
        <v>200</v>
      </c>
      <c r="BD45" s="80">
        <f t="shared" si="20"/>
        <v>1282.5999999999999</v>
      </c>
      <c r="BE45" s="80">
        <v>0</v>
      </c>
      <c r="BF45" s="80">
        <v>0</v>
      </c>
      <c r="BG45" s="80">
        <v>100</v>
      </c>
      <c r="BH45" s="80">
        <v>0</v>
      </c>
      <c r="BI45" s="80">
        <v>0</v>
      </c>
      <c r="BJ45" s="80">
        <v>0</v>
      </c>
      <c r="BK45" s="80">
        <f t="shared" si="21"/>
        <v>100</v>
      </c>
      <c r="BL45" s="94">
        <f t="shared" si="22"/>
        <v>20625.099999999999</v>
      </c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</row>
    <row r="46" spans="1:262" s="79" customFormat="1" ht="23.1" customHeight="1" x14ac:dyDescent="0.35">
      <c r="A46" s="77" t="s">
        <v>1</v>
      </c>
      <c r="B46" s="107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105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77" t="s">
        <v>1</v>
      </c>
      <c r="AC46" s="86">
        <f t="shared" si="12"/>
        <v>0</v>
      </c>
      <c r="AD46" s="87"/>
      <c r="AE46" s="88"/>
      <c r="AF46" s="88">
        <f t="shared" si="13"/>
        <v>0</v>
      </c>
      <c r="AG46" s="94"/>
      <c r="AH46" s="103">
        <f t="shared" si="14"/>
        <v>0</v>
      </c>
      <c r="AI46" s="104">
        <f t="shared" si="15"/>
        <v>0</v>
      </c>
      <c r="AJ46" s="77" t="s">
        <v>1</v>
      </c>
      <c r="AK46" s="107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80"/>
      <c r="BB46" s="93"/>
      <c r="BC46" s="80">
        <f t="shared" si="19"/>
        <v>0</v>
      </c>
      <c r="BD46" s="80">
        <f t="shared" si="20"/>
        <v>0</v>
      </c>
      <c r="BE46" s="80"/>
      <c r="BF46" s="80"/>
      <c r="BG46" s="80"/>
      <c r="BH46" s="80"/>
      <c r="BI46" s="80"/>
      <c r="BJ46" s="80"/>
      <c r="BK46" s="80">
        <f t="shared" si="21"/>
        <v>0</v>
      </c>
      <c r="BL46" s="94">
        <f t="shared" si="22"/>
        <v>0</v>
      </c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  <c r="JB46" s="95"/>
    </row>
    <row r="47" spans="1:262" s="121" customFormat="1" ht="23.1" customHeight="1" x14ac:dyDescent="0.35">
      <c r="A47" s="77">
        <v>19</v>
      </c>
      <c r="B47" s="114" t="s">
        <v>82</v>
      </c>
      <c r="C47" s="117" t="s">
        <v>62</v>
      </c>
      <c r="D47" s="118">
        <v>29449</v>
      </c>
      <c r="E47" s="118">
        <v>1540</v>
      </c>
      <c r="F47" s="98">
        <f t="shared" si="0"/>
        <v>30989</v>
      </c>
      <c r="G47" s="118">
        <v>1540</v>
      </c>
      <c r="H47" s="118"/>
      <c r="I47" s="119"/>
      <c r="J47" s="80">
        <f t="shared" si="1"/>
        <v>32529</v>
      </c>
      <c r="K47" s="82">
        <f t="shared" si="2"/>
        <v>32529</v>
      </c>
      <c r="L47" s="120">
        <f>ROUND(K47/6/31/60*(O47+N47*60+M47*6*60),2)</f>
        <v>107.85</v>
      </c>
      <c r="M47" s="121">
        <v>0</v>
      </c>
      <c r="N47" s="121">
        <v>0</v>
      </c>
      <c r="O47" s="121">
        <v>37</v>
      </c>
      <c r="P47" s="82">
        <f t="shared" si="3"/>
        <v>32421.15</v>
      </c>
      <c r="Q47" s="119">
        <v>1163.23</v>
      </c>
      <c r="R47" s="80">
        <f t="shared" si="4"/>
        <v>2927.6099999999997</v>
      </c>
      <c r="S47" s="80">
        <f t="shared" si="5"/>
        <v>200</v>
      </c>
      <c r="T47" s="80">
        <f t="shared" si="6"/>
        <v>813.22</v>
      </c>
      <c r="U47" s="80">
        <f t="shared" si="7"/>
        <v>100</v>
      </c>
      <c r="V47" s="82">
        <f t="shared" si="8"/>
        <v>5204.0600000000004</v>
      </c>
      <c r="W47" s="100">
        <f t="shared" si="9"/>
        <v>13609</v>
      </c>
      <c r="X47" s="83">
        <f t="shared" si="10"/>
        <v>13608.09</v>
      </c>
      <c r="Y47" s="122"/>
      <c r="Z47" s="122"/>
      <c r="AA47" s="84">
        <f t="shared" si="11"/>
        <v>27217.09</v>
      </c>
      <c r="AB47" s="77">
        <v>19</v>
      </c>
      <c r="AC47" s="86">
        <f t="shared" si="12"/>
        <v>3903.48</v>
      </c>
      <c r="AD47" s="119">
        <v>0</v>
      </c>
      <c r="AE47" s="123">
        <v>100</v>
      </c>
      <c r="AF47" s="88">
        <f t="shared" si="13"/>
        <v>813.23</v>
      </c>
      <c r="AG47" s="124">
        <v>200</v>
      </c>
      <c r="AH47" s="103">
        <f t="shared" si="14"/>
        <v>27217.09</v>
      </c>
      <c r="AI47" s="104">
        <f t="shared" si="15"/>
        <v>13608.545</v>
      </c>
      <c r="AJ47" s="77">
        <v>19</v>
      </c>
      <c r="AK47" s="114" t="s">
        <v>82</v>
      </c>
      <c r="AL47" s="117" t="s">
        <v>62</v>
      </c>
      <c r="AM47" s="80">
        <f t="shared" si="16"/>
        <v>1163.23</v>
      </c>
      <c r="AN47" s="80">
        <f t="shared" si="17"/>
        <v>2927.6099999999997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/>
      <c r="AW47" s="119">
        <v>0</v>
      </c>
      <c r="AX47" s="80">
        <f t="shared" si="18"/>
        <v>2927.6099999999997</v>
      </c>
      <c r="AY47" s="123">
        <v>200</v>
      </c>
      <c r="AZ47" s="119">
        <v>0</v>
      </c>
      <c r="BA47" s="119"/>
      <c r="BB47" s="123"/>
      <c r="BC47" s="80">
        <f t="shared" si="19"/>
        <v>200</v>
      </c>
      <c r="BD47" s="80">
        <f t="shared" si="20"/>
        <v>813.22</v>
      </c>
      <c r="BE47" s="80">
        <v>0</v>
      </c>
      <c r="BF47" s="119">
        <v>0</v>
      </c>
      <c r="BG47" s="80">
        <v>100</v>
      </c>
      <c r="BH47" s="119">
        <v>0</v>
      </c>
      <c r="BI47" s="119">
        <v>0</v>
      </c>
      <c r="BJ47" s="119">
        <v>0</v>
      </c>
      <c r="BK47" s="80">
        <f t="shared" si="21"/>
        <v>100</v>
      </c>
      <c r="BL47" s="94">
        <f t="shared" si="22"/>
        <v>5204.0600000000004</v>
      </c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  <c r="IW47" s="125"/>
      <c r="IX47" s="125"/>
      <c r="IY47" s="125"/>
      <c r="IZ47" s="125"/>
      <c r="JA47" s="125"/>
      <c r="JB47" s="125"/>
    </row>
    <row r="48" spans="1:262" s="79" customFormat="1" ht="23.1" customHeight="1" x14ac:dyDescent="0.35">
      <c r="A48" s="77" t="s">
        <v>1</v>
      </c>
      <c r="B48" s="107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77" t="s">
        <v>1</v>
      </c>
      <c r="AC48" s="86">
        <f t="shared" si="12"/>
        <v>0</v>
      </c>
      <c r="AD48" s="87"/>
      <c r="AE48" s="88"/>
      <c r="AF48" s="88">
        <f t="shared" si="13"/>
        <v>0</v>
      </c>
      <c r="AG48" s="94"/>
      <c r="AH48" s="103">
        <f t="shared" si="14"/>
        <v>0</v>
      </c>
      <c r="AI48" s="104">
        <f t="shared" si="15"/>
        <v>0</v>
      </c>
      <c r="AJ48" s="77" t="s">
        <v>1</v>
      </c>
      <c r="AK48" s="107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80"/>
      <c r="BB48" s="93"/>
      <c r="BC48" s="80">
        <f t="shared" si="19"/>
        <v>0</v>
      </c>
      <c r="BD48" s="80">
        <f t="shared" si="20"/>
        <v>0</v>
      </c>
      <c r="BE48" s="80"/>
      <c r="BF48" s="80"/>
      <c r="BG48" s="80"/>
      <c r="BH48" s="80"/>
      <c r="BI48" s="80"/>
      <c r="BJ48" s="80"/>
      <c r="BK48" s="80">
        <f t="shared" si="21"/>
        <v>0</v>
      </c>
      <c r="BL48" s="94">
        <f t="shared" si="22"/>
        <v>0</v>
      </c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  <c r="JB48" s="95"/>
    </row>
    <row r="49" spans="1:262" s="79" customFormat="1" ht="23.1" customHeight="1" x14ac:dyDescent="0.35">
      <c r="A49" s="77">
        <v>20</v>
      </c>
      <c r="B49" s="96" t="s">
        <v>83</v>
      </c>
      <c r="C49" s="78" t="s">
        <v>108</v>
      </c>
      <c r="D49" s="98">
        <v>63997</v>
      </c>
      <c r="E49" s="98">
        <v>3008</v>
      </c>
      <c r="F49" s="98">
        <f t="shared" si="0"/>
        <v>67005</v>
      </c>
      <c r="G49" s="98">
        <v>3008</v>
      </c>
      <c r="H49" s="98"/>
      <c r="I49" s="80"/>
      <c r="J49" s="80">
        <f t="shared" si="1"/>
        <v>70013</v>
      </c>
      <c r="K49" s="82">
        <f t="shared" si="2"/>
        <v>70013</v>
      </c>
      <c r="L49" s="99">
        <f>ROUND(K49/6/31/60*(O49+N49*60+M49*6*60),2)</f>
        <v>0</v>
      </c>
      <c r="M49" s="79">
        <v>0</v>
      </c>
      <c r="N49" s="79">
        <v>0</v>
      </c>
      <c r="O49" s="79">
        <v>0</v>
      </c>
      <c r="P49" s="82">
        <f t="shared" si="3"/>
        <v>70013</v>
      </c>
      <c r="Q49" s="80">
        <v>8394.4</v>
      </c>
      <c r="R49" s="80">
        <f t="shared" si="4"/>
        <v>14007.36</v>
      </c>
      <c r="S49" s="80">
        <f t="shared" si="5"/>
        <v>200</v>
      </c>
      <c r="T49" s="80">
        <f t="shared" si="6"/>
        <v>1750.32</v>
      </c>
      <c r="U49" s="80">
        <f t="shared" si="7"/>
        <v>3888.1</v>
      </c>
      <c r="V49" s="82">
        <f t="shared" si="8"/>
        <v>28240.18</v>
      </c>
      <c r="W49" s="100">
        <f t="shared" si="9"/>
        <v>20886</v>
      </c>
      <c r="X49" s="83">
        <f t="shared" si="10"/>
        <v>20886.82</v>
      </c>
      <c r="Y49" s="84"/>
      <c r="Z49" s="84"/>
      <c r="AA49" s="84">
        <f t="shared" si="11"/>
        <v>41772.82</v>
      </c>
      <c r="AB49" s="77">
        <v>20</v>
      </c>
      <c r="AC49" s="86">
        <f t="shared" si="12"/>
        <v>8401.56</v>
      </c>
      <c r="AD49" s="80">
        <v>0</v>
      </c>
      <c r="AE49" s="93">
        <v>100</v>
      </c>
      <c r="AF49" s="88">
        <f t="shared" si="13"/>
        <v>1750.33</v>
      </c>
      <c r="AG49" s="102">
        <v>200</v>
      </c>
      <c r="AH49" s="103">
        <f t="shared" si="14"/>
        <v>41772.82</v>
      </c>
      <c r="AI49" s="104">
        <f t="shared" si="15"/>
        <v>20886.41</v>
      </c>
      <c r="AJ49" s="77">
        <v>20</v>
      </c>
      <c r="AK49" s="96" t="s">
        <v>83</v>
      </c>
      <c r="AL49" s="78" t="s">
        <v>108</v>
      </c>
      <c r="AM49" s="80">
        <f t="shared" si="16"/>
        <v>8394.4</v>
      </c>
      <c r="AN49" s="80">
        <f t="shared" si="17"/>
        <v>6301.17</v>
      </c>
      <c r="AO49" s="80">
        <v>0</v>
      </c>
      <c r="AP49" s="80">
        <v>0</v>
      </c>
      <c r="AQ49" s="80">
        <v>0</v>
      </c>
      <c r="AR49" s="80">
        <v>0</v>
      </c>
      <c r="AS49" s="80">
        <v>7706.19</v>
      </c>
      <c r="AT49" s="80">
        <v>0</v>
      </c>
      <c r="AU49" s="80">
        <v>0</v>
      </c>
      <c r="AV49" s="80"/>
      <c r="AW49" s="80">
        <v>0</v>
      </c>
      <c r="AX49" s="80">
        <f t="shared" si="18"/>
        <v>14007.36</v>
      </c>
      <c r="AY49" s="93">
        <v>200</v>
      </c>
      <c r="AZ49" s="80">
        <v>0</v>
      </c>
      <c r="BA49" s="80"/>
      <c r="BB49" s="93"/>
      <c r="BC49" s="80">
        <f t="shared" si="19"/>
        <v>200</v>
      </c>
      <c r="BD49" s="80">
        <f t="shared" si="20"/>
        <v>1750.32</v>
      </c>
      <c r="BE49" s="80">
        <v>0</v>
      </c>
      <c r="BF49" s="80">
        <v>0</v>
      </c>
      <c r="BG49" s="80">
        <v>100</v>
      </c>
      <c r="BH49" s="80">
        <v>3788.1</v>
      </c>
      <c r="BI49" s="80">
        <v>0</v>
      </c>
      <c r="BJ49" s="80">
        <v>0</v>
      </c>
      <c r="BK49" s="80">
        <f t="shared" si="21"/>
        <v>3888.1</v>
      </c>
      <c r="BL49" s="94">
        <f t="shared" si="22"/>
        <v>28240.18</v>
      </c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  <c r="JB49" s="95"/>
    </row>
    <row r="50" spans="1:262" s="79" customFormat="1" ht="23.1" customHeight="1" x14ac:dyDescent="0.35">
      <c r="A50" s="77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105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77" t="s">
        <v>1</v>
      </c>
      <c r="AC50" s="86">
        <f t="shared" si="12"/>
        <v>0</v>
      </c>
      <c r="AD50" s="80"/>
      <c r="AE50" s="87">
        <v>0</v>
      </c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77" t="s">
        <v>1</v>
      </c>
      <c r="AK50" s="96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80"/>
      <c r="BB50" s="93"/>
      <c r="BC50" s="80">
        <f t="shared" si="19"/>
        <v>0</v>
      </c>
      <c r="BD50" s="80">
        <f t="shared" si="20"/>
        <v>0</v>
      </c>
      <c r="BE50" s="80"/>
      <c r="BF50" s="80"/>
      <c r="BG50" s="80"/>
      <c r="BH50" s="80"/>
      <c r="BI50" s="80"/>
      <c r="BJ50" s="80"/>
      <c r="BK50" s="80">
        <f t="shared" si="21"/>
        <v>0</v>
      </c>
      <c r="BL50" s="94">
        <f t="shared" si="22"/>
        <v>0</v>
      </c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  <c r="JB50" s="95"/>
    </row>
    <row r="51" spans="1:262" s="79" customFormat="1" ht="23.1" customHeight="1" x14ac:dyDescent="0.35">
      <c r="A51" s="77">
        <v>21</v>
      </c>
      <c r="B51" s="107" t="s">
        <v>84</v>
      </c>
      <c r="C51" s="78" t="s">
        <v>85</v>
      </c>
      <c r="D51" s="98">
        <v>39672</v>
      </c>
      <c r="E51" s="98">
        <v>1944</v>
      </c>
      <c r="F51" s="98">
        <f t="shared" si="0"/>
        <v>41616</v>
      </c>
      <c r="G51" s="98">
        <v>1944</v>
      </c>
      <c r="H51" s="98"/>
      <c r="I51" s="80"/>
      <c r="J51" s="80">
        <f t="shared" si="1"/>
        <v>43560</v>
      </c>
      <c r="K51" s="82">
        <f t="shared" si="2"/>
        <v>43560</v>
      </c>
      <c r="L51" s="99">
        <f>ROUND(K51/6/31/60*(O51+N51*60+M51*6*60),2)</f>
        <v>0</v>
      </c>
      <c r="M51" s="79">
        <v>0</v>
      </c>
      <c r="N51" s="79">
        <v>0</v>
      </c>
      <c r="O51" s="79">
        <v>0</v>
      </c>
      <c r="P51" s="82">
        <f t="shared" si="3"/>
        <v>43560</v>
      </c>
      <c r="Q51" s="80">
        <v>2878.45</v>
      </c>
      <c r="R51" s="80">
        <f t="shared" si="4"/>
        <v>5945.7</v>
      </c>
      <c r="S51" s="80">
        <f t="shared" si="5"/>
        <v>200</v>
      </c>
      <c r="T51" s="80">
        <f t="shared" si="6"/>
        <v>1089</v>
      </c>
      <c r="U51" s="80">
        <f t="shared" si="7"/>
        <v>100</v>
      </c>
      <c r="V51" s="82">
        <f t="shared" si="8"/>
        <v>10213.15</v>
      </c>
      <c r="W51" s="100">
        <f t="shared" si="9"/>
        <v>16673</v>
      </c>
      <c r="X51" s="83">
        <f t="shared" si="10"/>
        <v>16673.849999999999</v>
      </c>
      <c r="Y51" s="84"/>
      <c r="Z51" s="84"/>
      <c r="AA51" s="84">
        <f t="shared" si="11"/>
        <v>33346.85</v>
      </c>
      <c r="AB51" s="77">
        <v>21</v>
      </c>
      <c r="AC51" s="86">
        <f t="shared" si="12"/>
        <v>5227.2</v>
      </c>
      <c r="AD51" s="80">
        <v>0</v>
      </c>
      <c r="AE51" s="93">
        <v>100</v>
      </c>
      <c r="AF51" s="88">
        <f t="shared" si="13"/>
        <v>1089</v>
      </c>
      <c r="AG51" s="102">
        <v>200</v>
      </c>
      <c r="AH51" s="103">
        <f t="shared" si="14"/>
        <v>33346.85</v>
      </c>
      <c r="AI51" s="104">
        <f t="shared" si="15"/>
        <v>16673.424999999999</v>
      </c>
      <c r="AJ51" s="77">
        <v>21</v>
      </c>
      <c r="AK51" s="107" t="s">
        <v>84</v>
      </c>
      <c r="AL51" s="78" t="s">
        <v>85</v>
      </c>
      <c r="AM51" s="80">
        <f t="shared" si="16"/>
        <v>2878.45</v>
      </c>
      <c r="AN51" s="80">
        <f t="shared" si="17"/>
        <v>3920.3999999999996</v>
      </c>
      <c r="AO51" s="80">
        <v>0</v>
      </c>
      <c r="AP51" s="80">
        <v>0</v>
      </c>
      <c r="AQ51" s="80">
        <v>0</v>
      </c>
      <c r="AR51" s="80">
        <v>0</v>
      </c>
      <c r="AS51" s="80">
        <v>2025.3</v>
      </c>
      <c r="AT51" s="80">
        <v>0</v>
      </c>
      <c r="AU51" s="80">
        <v>0</v>
      </c>
      <c r="AV51" s="80"/>
      <c r="AW51" s="80">
        <v>0</v>
      </c>
      <c r="AX51" s="80">
        <f t="shared" si="18"/>
        <v>5945.7</v>
      </c>
      <c r="AY51" s="93">
        <v>200</v>
      </c>
      <c r="AZ51" s="80">
        <v>0</v>
      </c>
      <c r="BA51" s="80"/>
      <c r="BB51" s="93"/>
      <c r="BC51" s="80">
        <f t="shared" si="19"/>
        <v>200</v>
      </c>
      <c r="BD51" s="80">
        <f t="shared" si="20"/>
        <v>1089</v>
      </c>
      <c r="BE51" s="80">
        <v>0</v>
      </c>
      <c r="BF51" s="80">
        <v>0</v>
      </c>
      <c r="BG51" s="80">
        <v>100</v>
      </c>
      <c r="BH51" s="80">
        <v>0</v>
      </c>
      <c r="BI51" s="80">
        <v>0</v>
      </c>
      <c r="BJ51" s="80">
        <v>0</v>
      </c>
      <c r="BK51" s="80">
        <f t="shared" si="21"/>
        <v>100</v>
      </c>
      <c r="BL51" s="94">
        <f t="shared" si="22"/>
        <v>10213.15</v>
      </c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  <c r="JB51" s="95"/>
    </row>
    <row r="52" spans="1:262" s="79" customFormat="1" ht="23.1" customHeight="1" x14ac:dyDescent="0.35">
      <c r="A52" s="77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99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77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103">
        <f t="shared" si="14"/>
        <v>0</v>
      </c>
      <c r="AI52" s="104">
        <f t="shared" si="15"/>
        <v>0</v>
      </c>
      <c r="AJ52" s="77" t="s">
        <v>1</v>
      </c>
      <c r="AK52" s="96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80"/>
      <c r="BB52" s="93"/>
      <c r="BC52" s="80">
        <f t="shared" si="19"/>
        <v>0</v>
      </c>
      <c r="BD52" s="80">
        <f t="shared" si="20"/>
        <v>0</v>
      </c>
      <c r="BE52" s="80"/>
      <c r="BF52" s="80"/>
      <c r="BG52" s="80"/>
      <c r="BH52" s="80"/>
      <c r="BI52" s="80"/>
      <c r="BJ52" s="80"/>
      <c r="BK52" s="80">
        <f t="shared" si="21"/>
        <v>0</v>
      </c>
      <c r="BL52" s="94">
        <f t="shared" si="22"/>
        <v>0</v>
      </c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</row>
    <row r="53" spans="1:262" s="79" customFormat="1" ht="23.1" customHeight="1" x14ac:dyDescent="0.35">
      <c r="A53" s="77">
        <v>22</v>
      </c>
      <c r="B53" s="96" t="s">
        <v>86</v>
      </c>
      <c r="C53" s="78" t="s">
        <v>64</v>
      </c>
      <c r="D53" s="98">
        <v>80003</v>
      </c>
      <c r="E53" s="98">
        <v>3656</v>
      </c>
      <c r="F53" s="98">
        <f t="shared" si="0"/>
        <v>83659</v>
      </c>
      <c r="G53" s="98">
        <v>3656</v>
      </c>
      <c r="H53" s="98"/>
      <c r="I53" s="80"/>
      <c r="J53" s="80">
        <f t="shared" si="1"/>
        <v>87315</v>
      </c>
      <c r="K53" s="82">
        <f t="shared" si="2"/>
        <v>87315</v>
      </c>
      <c r="L53" s="99">
        <f>ROUND(K53/6/31/60*(O53+N53*60+M53*6*60),2)</f>
        <v>0</v>
      </c>
      <c r="M53" s="79">
        <v>0</v>
      </c>
      <c r="N53" s="79">
        <v>0</v>
      </c>
      <c r="O53" s="79">
        <v>0</v>
      </c>
      <c r="P53" s="82">
        <f t="shared" si="3"/>
        <v>87315</v>
      </c>
      <c r="Q53" s="80">
        <v>12906.57</v>
      </c>
      <c r="R53" s="80">
        <f t="shared" si="4"/>
        <v>7858.3499999999995</v>
      </c>
      <c r="S53" s="80">
        <f t="shared" si="5"/>
        <v>200</v>
      </c>
      <c r="T53" s="80">
        <f t="shared" si="6"/>
        <v>2182.87</v>
      </c>
      <c r="U53" s="80">
        <f t="shared" si="7"/>
        <v>200</v>
      </c>
      <c r="V53" s="82">
        <f t="shared" si="8"/>
        <v>23347.789999999997</v>
      </c>
      <c r="W53" s="100">
        <f t="shared" si="9"/>
        <v>31984</v>
      </c>
      <c r="X53" s="83">
        <f t="shared" si="10"/>
        <v>31983.210000000006</v>
      </c>
      <c r="Y53" s="84"/>
      <c r="Z53" s="84"/>
      <c r="AA53" s="84">
        <f t="shared" si="11"/>
        <v>63967.21</v>
      </c>
      <c r="AB53" s="77">
        <v>22</v>
      </c>
      <c r="AC53" s="86">
        <f t="shared" si="12"/>
        <v>10477.799999999999</v>
      </c>
      <c r="AD53" s="80">
        <v>0</v>
      </c>
      <c r="AE53" s="93">
        <v>100</v>
      </c>
      <c r="AF53" s="88">
        <f t="shared" si="13"/>
        <v>2182.88</v>
      </c>
      <c r="AG53" s="102">
        <v>200</v>
      </c>
      <c r="AH53" s="103">
        <f t="shared" si="14"/>
        <v>63967.210000000006</v>
      </c>
      <c r="AI53" s="104">
        <f t="shared" si="15"/>
        <v>31983.605000000003</v>
      </c>
      <c r="AJ53" s="77">
        <v>22</v>
      </c>
      <c r="AK53" s="96" t="s">
        <v>86</v>
      </c>
      <c r="AL53" s="78" t="s">
        <v>64</v>
      </c>
      <c r="AM53" s="80">
        <f t="shared" si="16"/>
        <v>12906.57</v>
      </c>
      <c r="AN53" s="80">
        <f t="shared" si="17"/>
        <v>7858.3499999999995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7858.3499999999995</v>
      </c>
      <c r="AY53" s="93">
        <v>200</v>
      </c>
      <c r="AZ53" s="80">
        <v>0</v>
      </c>
      <c r="BA53" s="80"/>
      <c r="BB53" s="93"/>
      <c r="BC53" s="80">
        <f t="shared" si="19"/>
        <v>200</v>
      </c>
      <c r="BD53" s="80">
        <f t="shared" si="20"/>
        <v>2182.87</v>
      </c>
      <c r="BE53" s="80">
        <v>0</v>
      </c>
      <c r="BF53" s="80">
        <v>100</v>
      </c>
      <c r="BG53" s="80">
        <v>100</v>
      </c>
      <c r="BH53" s="80">
        <v>0</v>
      </c>
      <c r="BI53" s="80">
        <v>0</v>
      </c>
      <c r="BJ53" s="80">
        <v>0</v>
      </c>
      <c r="BK53" s="80">
        <f t="shared" si="21"/>
        <v>200</v>
      </c>
      <c r="BL53" s="94">
        <f t="shared" si="22"/>
        <v>23347.789999999997</v>
      </c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</row>
    <row r="54" spans="1:262" s="79" customFormat="1" ht="23.1" customHeight="1" x14ac:dyDescent="0.35">
      <c r="A54" s="77" t="s">
        <v>1</v>
      </c>
      <c r="B54" s="96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77" t="s">
        <v>1</v>
      </c>
      <c r="AC54" s="86">
        <f t="shared" si="12"/>
        <v>0</v>
      </c>
      <c r="AD54" s="80"/>
      <c r="AE54" s="87"/>
      <c r="AF54" s="88">
        <f t="shared" si="13"/>
        <v>0</v>
      </c>
      <c r="AG54" s="89"/>
      <c r="AH54" s="103">
        <f t="shared" si="14"/>
        <v>0</v>
      </c>
      <c r="AI54" s="104">
        <f t="shared" si="15"/>
        <v>0</v>
      </c>
      <c r="AJ54" s="77" t="s">
        <v>1</v>
      </c>
      <c r="AK54" s="96"/>
      <c r="AL54" s="78"/>
      <c r="AM54" s="80">
        <f t="shared" si="16"/>
        <v>0</v>
      </c>
      <c r="AN54" s="80">
        <f t="shared" si="17"/>
        <v>0</v>
      </c>
      <c r="AO54" s="88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80"/>
      <c r="BB54" s="93"/>
      <c r="BC54" s="80">
        <f t="shared" si="19"/>
        <v>0</v>
      </c>
      <c r="BD54" s="80">
        <f t="shared" si="20"/>
        <v>0</v>
      </c>
      <c r="BE54" s="80"/>
      <c r="BF54" s="80"/>
      <c r="BG54" s="80"/>
      <c r="BH54" s="80"/>
      <c r="BI54" s="80"/>
      <c r="BJ54" s="80"/>
      <c r="BK54" s="80">
        <f t="shared" si="21"/>
        <v>0</v>
      </c>
      <c r="BL54" s="94">
        <f t="shared" si="22"/>
        <v>0</v>
      </c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</row>
    <row r="55" spans="1:262" s="79" customFormat="1" ht="23.1" customHeight="1" x14ac:dyDescent="0.35">
      <c r="A55" s="77">
        <v>23</v>
      </c>
      <c r="B55" s="107" t="s">
        <v>87</v>
      </c>
      <c r="C55" s="108" t="s">
        <v>88</v>
      </c>
      <c r="D55" s="98">
        <v>51357</v>
      </c>
      <c r="E55" s="98">
        <v>2516</v>
      </c>
      <c r="F55" s="98">
        <f t="shared" si="0"/>
        <v>53873</v>
      </c>
      <c r="G55" s="98">
        <v>2517</v>
      </c>
      <c r="H55" s="98"/>
      <c r="I55" s="80"/>
      <c r="J55" s="80">
        <f t="shared" si="1"/>
        <v>56390</v>
      </c>
      <c r="K55" s="82">
        <f t="shared" si="2"/>
        <v>56390</v>
      </c>
      <c r="L55" s="99">
        <f>ROUND(K55/6/31/60*(O55+N55*60+M55*6*60),2)</f>
        <v>0</v>
      </c>
      <c r="M55" s="79">
        <v>0</v>
      </c>
      <c r="N55" s="79">
        <v>0</v>
      </c>
      <c r="O55" s="79">
        <v>0</v>
      </c>
      <c r="P55" s="82">
        <f t="shared" si="3"/>
        <v>56390</v>
      </c>
      <c r="Q55" s="80">
        <v>5529.03</v>
      </c>
      <c r="R55" s="80">
        <f t="shared" si="4"/>
        <v>10107.079999999998</v>
      </c>
      <c r="S55" s="80">
        <f t="shared" si="5"/>
        <v>300</v>
      </c>
      <c r="T55" s="80">
        <f t="shared" si="6"/>
        <v>1409.75</v>
      </c>
      <c r="U55" s="80">
        <f t="shared" si="7"/>
        <v>13836.7</v>
      </c>
      <c r="V55" s="82">
        <f t="shared" si="8"/>
        <v>31182.559999999998</v>
      </c>
      <c r="W55" s="100">
        <f t="shared" si="9"/>
        <v>12604</v>
      </c>
      <c r="X55" s="83">
        <f t="shared" si="10"/>
        <v>12603.440000000002</v>
      </c>
      <c r="Y55" s="84"/>
      <c r="Z55" s="84"/>
      <c r="AA55" s="84">
        <f t="shared" si="11"/>
        <v>25207.439999999999</v>
      </c>
      <c r="AB55" s="77">
        <v>23</v>
      </c>
      <c r="AC55" s="86">
        <f t="shared" si="12"/>
        <v>6766.8</v>
      </c>
      <c r="AD55" s="80">
        <v>0</v>
      </c>
      <c r="AE55" s="93">
        <v>100</v>
      </c>
      <c r="AF55" s="88">
        <f t="shared" si="13"/>
        <v>1409.75</v>
      </c>
      <c r="AG55" s="102">
        <v>200</v>
      </c>
      <c r="AH55" s="103">
        <f t="shared" si="14"/>
        <v>25207.440000000002</v>
      </c>
      <c r="AI55" s="104">
        <f t="shared" si="15"/>
        <v>12603.720000000001</v>
      </c>
      <c r="AJ55" s="77">
        <v>23</v>
      </c>
      <c r="AK55" s="107" t="s">
        <v>87</v>
      </c>
      <c r="AL55" s="108" t="s">
        <v>88</v>
      </c>
      <c r="AM55" s="80">
        <f t="shared" si="16"/>
        <v>5529.03</v>
      </c>
      <c r="AN55" s="80">
        <f t="shared" si="17"/>
        <v>5075.0999999999995</v>
      </c>
      <c r="AO55" s="80">
        <v>5031.9799999999996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10107.079999999998</v>
      </c>
      <c r="AY55" s="93">
        <v>300</v>
      </c>
      <c r="AZ55" s="80">
        <v>0</v>
      </c>
      <c r="BA55" s="80"/>
      <c r="BB55" s="93"/>
      <c r="BC55" s="80">
        <f t="shared" si="19"/>
        <v>300</v>
      </c>
      <c r="BD55" s="80">
        <f t="shared" si="20"/>
        <v>1409.75</v>
      </c>
      <c r="BE55" s="80">
        <v>0</v>
      </c>
      <c r="BF55" s="80">
        <v>100</v>
      </c>
      <c r="BG55" s="80">
        <v>100</v>
      </c>
      <c r="BH55" s="80">
        <v>13636.7</v>
      </c>
      <c r="BI55" s="80">
        <v>0</v>
      </c>
      <c r="BJ55" s="80">
        <v>0</v>
      </c>
      <c r="BK55" s="80">
        <f t="shared" si="21"/>
        <v>13836.7</v>
      </c>
      <c r="BL55" s="94">
        <f t="shared" si="22"/>
        <v>31182.559999999998</v>
      </c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</row>
    <row r="56" spans="1:262" s="79" customFormat="1" ht="23.1" customHeight="1" x14ac:dyDescent="0.35">
      <c r="A56" s="77" t="s">
        <v>1</v>
      </c>
      <c r="B56" s="96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99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77" t="s">
        <v>1</v>
      </c>
      <c r="AC56" s="86">
        <f t="shared" si="12"/>
        <v>0</v>
      </c>
      <c r="AD56" s="80"/>
      <c r="AE56" s="87"/>
      <c r="AF56" s="88">
        <f t="shared" si="13"/>
        <v>0</v>
      </c>
      <c r="AG56" s="89"/>
      <c r="AH56" s="103">
        <f t="shared" si="14"/>
        <v>0</v>
      </c>
      <c r="AI56" s="104">
        <f t="shared" si="15"/>
        <v>0</v>
      </c>
      <c r="AJ56" s="77" t="s">
        <v>1</v>
      </c>
      <c r="AK56" s="96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80"/>
      <c r="BB56" s="93"/>
      <c r="BC56" s="80">
        <f t="shared" si="19"/>
        <v>0</v>
      </c>
      <c r="BD56" s="80">
        <f t="shared" si="20"/>
        <v>0</v>
      </c>
      <c r="BE56" s="80"/>
      <c r="BF56" s="80"/>
      <c r="BG56" s="80"/>
      <c r="BH56" s="80" t="s">
        <v>89</v>
      </c>
      <c r="BI56" s="80"/>
      <c r="BJ56" s="80"/>
      <c r="BK56" s="80">
        <f t="shared" si="21"/>
        <v>0</v>
      </c>
      <c r="BL56" s="94">
        <f t="shared" si="22"/>
        <v>0</v>
      </c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</row>
    <row r="57" spans="1:262" s="79" customFormat="1" ht="23.1" customHeight="1" x14ac:dyDescent="0.35">
      <c r="A57" s="77">
        <v>24</v>
      </c>
      <c r="B57" s="96" t="s">
        <v>90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99">
        <f>ROUND(K57/6/31/60*(O57+N57*60+M57*6*60),2)</f>
        <v>0</v>
      </c>
      <c r="M57" s="79">
        <v>0</v>
      </c>
      <c r="N57" s="79">
        <v>0</v>
      </c>
      <c r="O57" s="79">
        <v>0</v>
      </c>
      <c r="P57" s="82">
        <f t="shared" si="3"/>
        <v>32245</v>
      </c>
      <c r="Q57" s="80">
        <v>1125.52</v>
      </c>
      <c r="R57" s="80">
        <f t="shared" si="4"/>
        <v>2902.0499999999997</v>
      </c>
      <c r="S57" s="80">
        <f t="shared" si="5"/>
        <v>200</v>
      </c>
      <c r="T57" s="80">
        <f t="shared" si="6"/>
        <v>806.12</v>
      </c>
      <c r="U57" s="80">
        <f t="shared" si="7"/>
        <v>200</v>
      </c>
      <c r="V57" s="82">
        <f t="shared" si="8"/>
        <v>5233.6899999999996</v>
      </c>
      <c r="W57" s="100">
        <f t="shared" si="9"/>
        <v>13506</v>
      </c>
      <c r="X57" s="83">
        <f t="shared" si="10"/>
        <v>13505.310000000001</v>
      </c>
      <c r="Y57" s="84"/>
      <c r="Z57" s="84"/>
      <c r="AA57" s="84">
        <f t="shared" si="11"/>
        <v>27011.31</v>
      </c>
      <c r="AB57" s="77">
        <v>24</v>
      </c>
      <c r="AC57" s="86">
        <f t="shared" si="12"/>
        <v>3869.3999999999996</v>
      </c>
      <c r="AD57" s="80">
        <v>0</v>
      </c>
      <c r="AE57" s="93">
        <v>100</v>
      </c>
      <c r="AF57" s="88">
        <f t="shared" si="13"/>
        <v>806.13</v>
      </c>
      <c r="AG57" s="102">
        <v>200</v>
      </c>
      <c r="AH57" s="103">
        <f t="shared" si="14"/>
        <v>27011.31</v>
      </c>
      <c r="AI57" s="104">
        <f t="shared" si="15"/>
        <v>13505.655000000001</v>
      </c>
      <c r="AJ57" s="77">
        <v>24</v>
      </c>
      <c r="AK57" s="96" t="s">
        <v>90</v>
      </c>
      <c r="AL57" s="78" t="s">
        <v>62</v>
      </c>
      <c r="AM57" s="80">
        <f t="shared" si="16"/>
        <v>1125.52</v>
      </c>
      <c r="AN57" s="80">
        <f t="shared" si="17"/>
        <v>2902.0499999999997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/>
      <c r="AW57" s="80">
        <v>0</v>
      </c>
      <c r="AX57" s="80">
        <f t="shared" si="18"/>
        <v>2902.0499999999997</v>
      </c>
      <c r="AY57" s="93">
        <v>200</v>
      </c>
      <c r="AZ57" s="80">
        <v>0</v>
      </c>
      <c r="BA57" s="80"/>
      <c r="BB57" s="93"/>
      <c r="BC57" s="80">
        <f t="shared" si="19"/>
        <v>200</v>
      </c>
      <c r="BD57" s="80">
        <f t="shared" si="20"/>
        <v>806.12</v>
      </c>
      <c r="BE57" s="80">
        <v>0</v>
      </c>
      <c r="BF57" s="80">
        <v>100</v>
      </c>
      <c r="BG57" s="80">
        <v>100</v>
      </c>
      <c r="BH57" s="80">
        <v>0</v>
      </c>
      <c r="BI57" s="80">
        <v>0</v>
      </c>
      <c r="BJ57" s="80">
        <v>0</v>
      </c>
      <c r="BK57" s="80">
        <f t="shared" si="21"/>
        <v>200</v>
      </c>
      <c r="BL57" s="94">
        <f t="shared" si="22"/>
        <v>5233.6899999999996</v>
      </c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</row>
    <row r="58" spans="1:262" s="79" customFormat="1" ht="23.1" customHeight="1" x14ac:dyDescent="0.35">
      <c r="A58" s="77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105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77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103">
        <f t="shared" si="14"/>
        <v>0</v>
      </c>
      <c r="AI58" s="104">
        <f t="shared" si="15"/>
        <v>0</v>
      </c>
      <c r="AJ58" s="77" t="s">
        <v>1</v>
      </c>
      <c r="AK58" s="107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80"/>
      <c r="BB58" s="93"/>
      <c r="BC58" s="80">
        <f t="shared" si="19"/>
        <v>0</v>
      </c>
      <c r="BD58" s="80">
        <f t="shared" si="20"/>
        <v>0</v>
      </c>
      <c r="BE58" s="80"/>
      <c r="BF58" s="80"/>
      <c r="BG58" s="80"/>
      <c r="BH58" s="80"/>
      <c r="BI58" s="80"/>
      <c r="BJ58" s="80"/>
      <c r="BK58" s="80">
        <f t="shared" si="21"/>
        <v>0</v>
      </c>
      <c r="BL58" s="94">
        <f t="shared" si="22"/>
        <v>0</v>
      </c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</row>
    <row r="59" spans="1:262" s="79" customFormat="1" ht="23.1" customHeight="1" x14ac:dyDescent="0.35">
      <c r="A59" s="77">
        <v>25</v>
      </c>
      <c r="B59" s="96" t="s">
        <v>91</v>
      </c>
      <c r="C59" s="78" t="s">
        <v>66</v>
      </c>
      <c r="D59" s="98">
        <v>29449</v>
      </c>
      <c r="E59" s="98">
        <v>1540</v>
      </c>
      <c r="F59" s="98">
        <v>38413</v>
      </c>
      <c r="G59" s="98"/>
      <c r="H59" s="98"/>
      <c r="I59" s="80"/>
      <c r="J59" s="80">
        <f t="shared" si="1"/>
        <v>38413</v>
      </c>
      <c r="K59" s="82">
        <f t="shared" si="2"/>
        <v>38413</v>
      </c>
      <c r="L59" s="99">
        <f>ROUND(K59/6/31/60*(O59+N59*60+M59*6*60),2)</f>
        <v>0</v>
      </c>
      <c r="M59" s="79">
        <v>0</v>
      </c>
      <c r="N59" s="79">
        <v>0</v>
      </c>
      <c r="O59" s="79">
        <v>0</v>
      </c>
      <c r="P59" s="82">
        <f t="shared" si="3"/>
        <v>38413</v>
      </c>
      <c r="Q59" s="80">
        <v>1163.23</v>
      </c>
      <c r="R59" s="80">
        <f t="shared" si="4"/>
        <v>3457.17</v>
      </c>
      <c r="S59" s="80">
        <f t="shared" si="5"/>
        <v>200</v>
      </c>
      <c r="T59" s="80">
        <f t="shared" si="6"/>
        <v>960.32</v>
      </c>
      <c r="U59" s="80">
        <f t="shared" si="7"/>
        <v>3200</v>
      </c>
      <c r="V59" s="82">
        <f t="shared" si="8"/>
        <v>8980.7199999999993</v>
      </c>
      <c r="W59" s="100">
        <f t="shared" si="9"/>
        <v>14716</v>
      </c>
      <c r="X59" s="83">
        <f t="shared" si="10"/>
        <v>14716.279999999999</v>
      </c>
      <c r="Y59" s="84"/>
      <c r="Z59" s="84"/>
      <c r="AA59" s="84">
        <f t="shared" si="11"/>
        <v>29432.28</v>
      </c>
      <c r="AB59" s="77">
        <v>25</v>
      </c>
      <c r="AC59" s="86">
        <f t="shared" si="12"/>
        <v>4609.5599999999995</v>
      </c>
      <c r="AD59" s="80">
        <v>0</v>
      </c>
      <c r="AE59" s="93">
        <v>100</v>
      </c>
      <c r="AF59" s="88">
        <f t="shared" si="13"/>
        <v>960.33</v>
      </c>
      <c r="AG59" s="102">
        <v>200</v>
      </c>
      <c r="AH59" s="103">
        <f t="shared" si="14"/>
        <v>29432.28</v>
      </c>
      <c r="AI59" s="104">
        <f t="shared" si="15"/>
        <v>14716.14</v>
      </c>
      <c r="AJ59" s="77">
        <v>25</v>
      </c>
      <c r="AK59" s="96" t="s">
        <v>91</v>
      </c>
      <c r="AL59" s="78" t="s">
        <v>62</v>
      </c>
      <c r="AM59" s="80">
        <f t="shared" si="16"/>
        <v>1163.23</v>
      </c>
      <c r="AN59" s="80">
        <f t="shared" si="17"/>
        <v>3457.17</v>
      </c>
      <c r="AO59" s="80">
        <v>0</v>
      </c>
      <c r="AP59" s="80">
        <v>0</v>
      </c>
      <c r="AQ59" s="80">
        <v>0</v>
      </c>
      <c r="AR59" s="80">
        <v>0</v>
      </c>
      <c r="AS59" s="80">
        <v>0</v>
      </c>
      <c r="AT59" s="80">
        <v>0</v>
      </c>
      <c r="AU59" s="80">
        <v>0</v>
      </c>
      <c r="AV59" s="80"/>
      <c r="AW59" s="80">
        <v>0</v>
      </c>
      <c r="AX59" s="80">
        <f t="shared" si="18"/>
        <v>3457.17</v>
      </c>
      <c r="AY59" s="93">
        <v>200</v>
      </c>
      <c r="AZ59" s="80">
        <v>0</v>
      </c>
      <c r="BA59" s="80"/>
      <c r="BB59" s="93"/>
      <c r="BC59" s="80">
        <f t="shared" si="19"/>
        <v>200</v>
      </c>
      <c r="BD59" s="80">
        <f t="shared" si="20"/>
        <v>960.32</v>
      </c>
      <c r="BE59" s="80">
        <v>0</v>
      </c>
      <c r="BF59" s="80">
        <v>3100</v>
      </c>
      <c r="BG59" s="80">
        <v>100</v>
      </c>
      <c r="BH59" s="80">
        <v>0</v>
      </c>
      <c r="BI59" s="80">
        <v>0</v>
      </c>
      <c r="BJ59" s="80">
        <v>0</v>
      </c>
      <c r="BK59" s="80">
        <f t="shared" si="21"/>
        <v>3200</v>
      </c>
      <c r="BL59" s="94">
        <f t="shared" si="22"/>
        <v>8980.7199999999993</v>
      </c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</row>
    <row r="60" spans="1:262" s="79" customFormat="1" ht="23.1" customHeight="1" x14ac:dyDescent="0.35">
      <c r="A60" s="77" t="s">
        <v>1</v>
      </c>
      <c r="B60" s="107"/>
      <c r="C60" s="78"/>
      <c r="D60" s="98"/>
      <c r="E60" s="98"/>
      <c r="F60" s="98">
        <f t="shared" si="0"/>
        <v>0</v>
      </c>
      <c r="G60" s="98"/>
      <c r="H60" s="98"/>
      <c r="I60" s="80"/>
      <c r="J60" s="80">
        <f t="shared" si="1"/>
        <v>0</v>
      </c>
      <c r="K60" s="82">
        <f t="shared" si="2"/>
        <v>0</v>
      </c>
      <c r="L60" s="105"/>
      <c r="P60" s="82">
        <f t="shared" si="3"/>
        <v>0</v>
      </c>
      <c r="Q60" s="80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84"/>
      <c r="Z60" s="84"/>
      <c r="AA60" s="84">
        <f t="shared" si="11"/>
        <v>0</v>
      </c>
      <c r="AB60" s="77" t="s">
        <v>1</v>
      </c>
      <c r="AC60" s="86">
        <f t="shared" si="12"/>
        <v>0</v>
      </c>
      <c r="AD60" s="87"/>
      <c r="AE60" s="88"/>
      <c r="AF60" s="88">
        <f t="shared" si="13"/>
        <v>0</v>
      </c>
      <c r="AG60" s="94"/>
      <c r="AH60" s="103">
        <f t="shared" si="14"/>
        <v>0</v>
      </c>
      <c r="AI60" s="104">
        <f t="shared" si="15"/>
        <v>0</v>
      </c>
      <c r="AJ60" s="77" t="s">
        <v>1</v>
      </c>
      <c r="AK60" s="107"/>
      <c r="AL60" s="78"/>
      <c r="AM60" s="80">
        <f t="shared" si="16"/>
        <v>0</v>
      </c>
      <c r="AN60" s="80">
        <f t="shared" si="17"/>
        <v>0</v>
      </c>
      <c r="AO60" s="80"/>
      <c r="AP60" s="80"/>
      <c r="AQ60" s="80"/>
      <c r="AR60" s="80"/>
      <c r="AS60" s="80"/>
      <c r="AT60" s="106"/>
      <c r="AU60" s="80"/>
      <c r="AV60" s="80"/>
      <c r="AW60" s="80"/>
      <c r="AX60" s="80">
        <f t="shared" si="18"/>
        <v>0</v>
      </c>
      <c r="AY60" s="93"/>
      <c r="AZ60" s="80"/>
      <c r="BA60" s="80"/>
      <c r="BB60" s="93"/>
      <c r="BC60" s="80">
        <f t="shared" si="19"/>
        <v>0</v>
      </c>
      <c r="BD60" s="80">
        <f t="shared" si="20"/>
        <v>0</v>
      </c>
      <c r="BE60" s="80"/>
      <c r="BF60" s="80"/>
      <c r="BG60" s="80"/>
      <c r="BH60" s="80"/>
      <c r="BI60" s="80"/>
      <c r="BJ60" s="80"/>
      <c r="BK60" s="80">
        <f t="shared" si="21"/>
        <v>0</v>
      </c>
      <c r="BL60" s="94">
        <f t="shared" si="22"/>
        <v>0</v>
      </c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  <c r="JB60" s="95"/>
    </row>
    <row r="61" spans="1:262" s="79" customFormat="1" ht="23.1" customHeight="1" x14ac:dyDescent="0.35">
      <c r="A61" s="77">
        <v>26</v>
      </c>
      <c r="B61" s="107" t="s">
        <v>120</v>
      </c>
      <c r="C61" s="78" t="s">
        <v>62</v>
      </c>
      <c r="D61" s="98">
        <v>29165</v>
      </c>
      <c r="E61" s="98">
        <v>1540</v>
      </c>
      <c r="F61" s="98">
        <f t="shared" si="0"/>
        <v>30705</v>
      </c>
      <c r="G61" s="98">
        <v>1540</v>
      </c>
      <c r="H61" s="98"/>
      <c r="I61" s="80"/>
      <c r="J61" s="80">
        <f t="shared" si="1"/>
        <v>32245</v>
      </c>
      <c r="K61" s="82">
        <f t="shared" si="2"/>
        <v>32245</v>
      </c>
      <c r="L61" s="105"/>
      <c r="M61" s="79">
        <v>0</v>
      </c>
      <c r="N61" s="79">
        <v>0</v>
      </c>
      <c r="O61" s="79">
        <v>0</v>
      </c>
      <c r="P61" s="82">
        <f t="shared" si="3"/>
        <v>32245</v>
      </c>
      <c r="Q61" s="80">
        <v>1125.52</v>
      </c>
      <c r="R61" s="80">
        <f t="shared" si="4"/>
        <v>4089.3399999999997</v>
      </c>
      <c r="S61" s="80">
        <f t="shared" si="5"/>
        <v>200</v>
      </c>
      <c r="T61" s="80">
        <f t="shared" si="6"/>
        <v>806.12</v>
      </c>
      <c r="U61" s="80">
        <f t="shared" si="7"/>
        <v>100</v>
      </c>
      <c r="V61" s="82">
        <f t="shared" si="8"/>
        <v>6320.98</v>
      </c>
      <c r="W61" s="100">
        <f t="shared" si="9"/>
        <v>12962</v>
      </c>
      <c r="X61" s="83">
        <f t="shared" si="10"/>
        <v>12962.02</v>
      </c>
      <c r="Y61" s="84"/>
      <c r="Z61" s="84"/>
      <c r="AA61" s="84">
        <f t="shared" si="11"/>
        <v>25924.02</v>
      </c>
      <c r="AB61" s="77">
        <v>26</v>
      </c>
      <c r="AC61" s="86">
        <f t="shared" si="12"/>
        <v>3869.3999999999996</v>
      </c>
      <c r="AD61" s="87"/>
      <c r="AE61" s="88">
        <v>100</v>
      </c>
      <c r="AF61" s="88">
        <f t="shared" si="13"/>
        <v>806.13</v>
      </c>
      <c r="AG61" s="94">
        <v>200</v>
      </c>
      <c r="AH61" s="103">
        <f t="shared" si="14"/>
        <v>25924.02</v>
      </c>
      <c r="AI61" s="104">
        <f t="shared" si="15"/>
        <v>12962.01</v>
      </c>
      <c r="AJ61" s="77">
        <v>26</v>
      </c>
      <c r="AK61" s="107" t="s">
        <v>120</v>
      </c>
      <c r="AL61" s="78"/>
      <c r="AM61" s="80">
        <f t="shared" si="16"/>
        <v>1125.52</v>
      </c>
      <c r="AN61" s="80">
        <f t="shared" si="17"/>
        <v>2902.0499999999997</v>
      </c>
      <c r="AO61" s="80">
        <v>1187.29</v>
      </c>
      <c r="AP61" s="80"/>
      <c r="AQ61" s="80"/>
      <c r="AR61" s="80"/>
      <c r="AS61" s="80"/>
      <c r="AT61" s="106"/>
      <c r="AU61" s="80"/>
      <c r="AV61" s="80"/>
      <c r="AW61" s="80"/>
      <c r="AX61" s="80">
        <f t="shared" si="18"/>
        <v>4089.3399999999997</v>
      </c>
      <c r="AY61" s="93">
        <v>200</v>
      </c>
      <c r="AZ61" s="80"/>
      <c r="BA61" s="80"/>
      <c r="BB61" s="93"/>
      <c r="BC61" s="80">
        <f t="shared" si="19"/>
        <v>200</v>
      </c>
      <c r="BD61" s="80">
        <f t="shared" si="20"/>
        <v>806.12</v>
      </c>
      <c r="BE61" s="80"/>
      <c r="BF61" s="80"/>
      <c r="BG61" s="80">
        <v>100</v>
      </c>
      <c r="BH61" s="80"/>
      <c r="BI61" s="80"/>
      <c r="BJ61" s="80"/>
      <c r="BK61" s="80">
        <f t="shared" si="21"/>
        <v>100</v>
      </c>
      <c r="BL61" s="94">
        <f t="shared" si="22"/>
        <v>6320.98</v>
      </c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  <c r="JB61" s="95"/>
    </row>
    <row r="62" spans="1:262" s="79" customFormat="1" ht="23.1" customHeight="1" x14ac:dyDescent="0.35">
      <c r="A62" s="77" t="s">
        <v>1</v>
      </c>
      <c r="B62" s="107"/>
      <c r="C62" s="78"/>
      <c r="D62" s="98"/>
      <c r="E62" s="98"/>
      <c r="F62" s="98">
        <f t="shared" si="0"/>
        <v>0</v>
      </c>
      <c r="G62" s="98"/>
      <c r="H62" s="98"/>
      <c r="I62" s="80"/>
      <c r="J62" s="80">
        <f t="shared" si="1"/>
        <v>0</v>
      </c>
      <c r="K62" s="82">
        <f t="shared" si="2"/>
        <v>0</v>
      </c>
      <c r="L62" s="105"/>
      <c r="P62" s="82">
        <f t="shared" si="3"/>
        <v>0</v>
      </c>
      <c r="Q62" s="80"/>
      <c r="R62" s="80">
        <f t="shared" si="4"/>
        <v>0</v>
      </c>
      <c r="S62" s="80">
        <f t="shared" si="5"/>
        <v>0</v>
      </c>
      <c r="T62" s="80">
        <f t="shared" si="6"/>
        <v>0</v>
      </c>
      <c r="U62" s="80">
        <f t="shared" si="7"/>
        <v>0</v>
      </c>
      <c r="V62" s="82">
        <f t="shared" si="8"/>
        <v>0</v>
      </c>
      <c r="W62" s="100">
        <f t="shared" si="9"/>
        <v>0</v>
      </c>
      <c r="X62" s="83">
        <f t="shared" si="10"/>
        <v>0</v>
      </c>
      <c r="Y62" s="84"/>
      <c r="Z62" s="84"/>
      <c r="AA62" s="84">
        <f t="shared" si="11"/>
        <v>0</v>
      </c>
      <c r="AB62" s="77" t="s">
        <v>1</v>
      </c>
      <c r="AC62" s="86">
        <f t="shared" si="12"/>
        <v>0</v>
      </c>
      <c r="AD62" s="87"/>
      <c r="AE62" s="88"/>
      <c r="AF62" s="88">
        <f t="shared" si="13"/>
        <v>0</v>
      </c>
      <c r="AG62" s="94"/>
      <c r="AH62" s="103">
        <f t="shared" si="14"/>
        <v>0</v>
      </c>
      <c r="AI62" s="104">
        <f t="shared" si="15"/>
        <v>0</v>
      </c>
      <c r="AJ62" s="77" t="s">
        <v>1</v>
      </c>
      <c r="AK62" s="107"/>
      <c r="AL62" s="78"/>
      <c r="AM62" s="80">
        <f t="shared" si="16"/>
        <v>0</v>
      </c>
      <c r="AN62" s="80">
        <f t="shared" si="17"/>
        <v>0</v>
      </c>
      <c r="AO62" s="80"/>
      <c r="AP62" s="80"/>
      <c r="AQ62" s="80"/>
      <c r="AR62" s="80"/>
      <c r="AS62" s="80"/>
      <c r="AT62" s="106"/>
      <c r="AU62" s="80"/>
      <c r="AV62" s="80"/>
      <c r="AW62" s="80"/>
      <c r="AX62" s="80">
        <f t="shared" si="18"/>
        <v>0</v>
      </c>
      <c r="AY62" s="93"/>
      <c r="AZ62" s="80"/>
      <c r="BA62" s="80"/>
      <c r="BB62" s="93"/>
      <c r="BC62" s="80">
        <f t="shared" si="19"/>
        <v>0</v>
      </c>
      <c r="BD62" s="80">
        <f t="shared" si="20"/>
        <v>0</v>
      </c>
      <c r="BE62" s="80"/>
      <c r="BF62" s="80"/>
      <c r="BG62" s="80"/>
      <c r="BH62" s="80"/>
      <c r="BI62" s="80"/>
      <c r="BJ62" s="80"/>
      <c r="BK62" s="80">
        <f t="shared" si="21"/>
        <v>0</v>
      </c>
      <c r="BL62" s="94">
        <f t="shared" si="22"/>
        <v>0</v>
      </c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  <c r="JB62" s="95"/>
    </row>
    <row r="63" spans="1:262" s="79" customFormat="1" ht="23.1" customHeight="1" x14ac:dyDescent="0.35">
      <c r="A63" s="77">
        <v>27</v>
      </c>
      <c r="B63" s="96" t="s">
        <v>92</v>
      </c>
      <c r="C63" s="79" t="s">
        <v>93</v>
      </c>
      <c r="D63" s="98">
        <v>43030</v>
      </c>
      <c r="E63" s="98">
        <v>2108</v>
      </c>
      <c r="F63" s="98">
        <f t="shared" si="0"/>
        <v>45138</v>
      </c>
      <c r="G63" s="98">
        <v>2109</v>
      </c>
      <c r="H63" s="98"/>
      <c r="I63" s="80"/>
      <c r="J63" s="80">
        <f t="shared" si="1"/>
        <v>47247</v>
      </c>
      <c r="K63" s="82">
        <f t="shared" si="2"/>
        <v>47247</v>
      </c>
      <c r="L63" s="99">
        <f>ROUND(K63/6/31/60*(O63+N63*60+M63*6*60),2)</f>
        <v>0</v>
      </c>
      <c r="M63" s="79">
        <v>0</v>
      </c>
      <c r="N63" s="79">
        <v>0</v>
      </c>
      <c r="O63" s="79">
        <v>0</v>
      </c>
      <c r="P63" s="82">
        <f t="shared" si="3"/>
        <v>47247</v>
      </c>
      <c r="Q63" s="80">
        <v>3605.95</v>
      </c>
      <c r="R63" s="80">
        <f t="shared" si="4"/>
        <v>13063.619999999999</v>
      </c>
      <c r="S63" s="80">
        <f t="shared" si="5"/>
        <v>972.62</v>
      </c>
      <c r="T63" s="80">
        <f t="shared" si="6"/>
        <v>1181.17</v>
      </c>
      <c r="U63" s="80">
        <f t="shared" si="7"/>
        <v>11622.15</v>
      </c>
      <c r="V63" s="82">
        <f t="shared" si="8"/>
        <v>30445.510000000002</v>
      </c>
      <c r="W63" s="100">
        <f t="shared" si="9"/>
        <v>8401</v>
      </c>
      <c r="X63" s="83">
        <f t="shared" si="10"/>
        <v>8400.489999999998</v>
      </c>
      <c r="Y63" s="84"/>
      <c r="Z63" s="84"/>
      <c r="AA63" s="84">
        <f t="shared" si="11"/>
        <v>16801.490000000002</v>
      </c>
      <c r="AB63" s="77">
        <v>27</v>
      </c>
      <c r="AC63" s="86">
        <f t="shared" si="12"/>
        <v>5669.6399999999994</v>
      </c>
      <c r="AD63" s="80">
        <v>0</v>
      </c>
      <c r="AE63" s="93">
        <v>100</v>
      </c>
      <c r="AF63" s="88">
        <f t="shared" si="13"/>
        <v>1181.18</v>
      </c>
      <c r="AG63" s="102">
        <v>200</v>
      </c>
      <c r="AH63" s="103">
        <f t="shared" si="14"/>
        <v>16801.489999999998</v>
      </c>
      <c r="AI63" s="104">
        <f t="shared" si="15"/>
        <v>8400.744999999999</v>
      </c>
      <c r="AJ63" s="77">
        <v>27</v>
      </c>
      <c r="AK63" s="96" t="s">
        <v>92</v>
      </c>
      <c r="AL63" s="79" t="s">
        <v>93</v>
      </c>
      <c r="AM63" s="80">
        <f t="shared" si="16"/>
        <v>3605.95</v>
      </c>
      <c r="AN63" s="80">
        <f t="shared" si="17"/>
        <v>4252.2299999999996</v>
      </c>
      <c r="AO63" s="80">
        <v>0</v>
      </c>
      <c r="AP63" s="80">
        <v>0</v>
      </c>
      <c r="AQ63" s="80">
        <v>0</v>
      </c>
      <c r="AR63" s="80">
        <v>0</v>
      </c>
      <c r="AS63" s="80">
        <v>8811.39</v>
      </c>
      <c r="AT63" s="80">
        <v>0</v>
      </c>
      <c r="AU63" s="80">
        <v>0</v>
      </c>
      <c r="AV63" s="80"/>
      <c r="AW63" s="80">
        <v>0</v>
      </c>
      <c r="AX63" s="80">
        <f t="shared" si="18"/>
        <v>13063.619999999999</v>
      </c>
      <c r="AY63" s="93">
        <v>200</v>
      </c>
      <c r="AZ63" s="80">
        <v>772.62</v>
      </c>
      <c r="BA63" s="80"/>
      <c r="BB63" s="93"/>
      <c r="BC63" s="80">
        <f t="shared" si="19"/>
        <v>972.62</v>
      </c>
      <c r="BD63" s="80">
        <f t="shared" si="20"/>
        <v>1181.17</v>
      </c>
      <c r="BE63" s="80">
        <v>0</v>
      </c>
      <c r="BF63" s="80">
        <v>0</v>
      </c>
      <c r="BG63" s="80">
        <v>100</v>
      </c>
      <c r="BH63" s="80">
        <v>11522.15</v>
      </c>
      <c r="BI63" s="80">
        <v>0</v>
      </c>
      <c r="BJ63" s="80">
        <v>0</v>
      </c>
      <c r="BK63" s="80">
        <f t="shared" si="21"/>
        <v>11622.15</v>
      </c>
      <c r="BL63" s="94">
        <f t="shared" si="22"/>
        <v>30445.510000000002</v>
      </c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</row>
    <row r="64" spans="1:262" s="79" customFormat="1" ht="23.1" customHeight="1" thickBot="1" x14ac:dyDescent="0.4">
      <c r="A64" s="77" t="s">
        <v>1</v>
      </c>
      <c r="B64" s="126"/>
      <c r="C64" s="126"/>
      <c r="D64" s="127"/>
      <c r="E64" s="127"/>
      <c r="F64" s="127"/>
      <c r="G64" s="127"/>
      <c r="H64" s="127"/>
      <c r="I64" s="128"/>
      <c r="J64" s="128"/>
      <c r="K64" s="82">
        <f t="shared" si="2"/>
        <v>0</v>
      </c>
      <c r="L64" s="129"/>
      <c r="M64" s="130"/>
      <c r="N64" s="130"/>
      <c r="O64" s="130"/>
      <c r="P64" s="82">
        <f t="shared" si="3"/>
        <v>0</v>
      </c>
      <c r="Q64" s="128"/>
      <c r="R64" s="80">
        <f t="shared" si="4"/>
        <v>0</v>
      </c>
      <c r="S64" s="80">
        <f t="shared" si="5"/>
        <v>0</v>
      </c>
      <c r="T64" s="80">
        <f t="shared" si="6"/>
        <v>0</v>
      </c>
      <c r="U64" s="80">
        <f t="shared" si="7"/>
        <v>0</v>
      </c>
      <c r="V64" s="82">
        <f t="shared" si="8"/>
        <v>0</v>
      </c>
      <c r="W64" s="100">
        <f t="shared" si="9"/>
        <v>0</v>
      </c>
      <c r="X64" s="83">
        <f t="shared" si="10"/>
        <v>0</v>
      </c>
      <c r="Y64" s="131"/>
      <c r="Z64" s="131"/>
      <c r="AA64" s="84">
        <f t="shared" si="11"/>
        <v>0</v>
      </c>
      <c r="AB64" s="132"/>
      <c r="AC64" s="86">
        <f t="shared" si="12"/>
        <v>0</v>
      </c>
      <c r="AD64" s="128"/>
      <c r="AE64" s="133"/>
      <c r="AF64" s="88">
        <f t="shared" si="13"/>
        <v>0</v>
      </c>
      <c r="AG64" s="134"/>
      <c r="AH64" s="103">
        <f t="shared" si="14"/>
        <v>0</v>
      </c>
      <c r="AI64" s="104">
        <f t="shared" si="15"/>
        <v>0</v>
      </c>
      <c r="AJ64" s="132"/>
      <c r="AK64" s="135"/>
      <c r="AL64" s="126"/>
      <c r="AM64" s="80">
        <f t="shared" si="16"/>
        <v>0</v>
      </c>
      <c r="AN64" s="80">
        <f t="shared" si="17"/>
        <v>0</v>
      </c>
      <c r="AO64" s="128"/>
      <c r="AP64" s="128"/>
      <c r="AQ64" s="128"/>
      <c r="AR64" s="128"/>
      <c r="AS64" s="128"/>
      <c r="AT64" s="106"/>
      <c r="AU64" s="128"/>
      <c r="AV64" s="128"/>
      <c r="AW64" s="128"/>
      <c r="AX64" s="80">
        <f t="shared" si="18"/>
        <v>0</v>
      </c>
      <c r="AY64" s="136"/>
      <c r="AZ64" s="128"/>
      <c r="BA64" s="128"/>
      <c r="BB64" s="136"/>
      <c r="BC64" s="80">
        <f t="shared" si="19"/>
        <v>0</v>
      </c>
      <c r="BD64" s="80">
        <f t="shared" si="20"/>
        <v>0</v>
      </c>
      <c r="BE64" s="80"/>
      <c r="BF64" s="128"/>
      <c r="BG64" s="128"/>
      <c r="BH64" s="128"/>
      <c r="BI64" s="128"/>
      <c r="BJ64" s="80"/>
      <c r="BK64" s="80">
        <f t="shared" si="21"/>
        <v>0</v>
      </c>
      <c r="BL64" s="94">
        <f t="shared" si="22"/>
        <v>0</v>
      </c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  <c r="JB64" s="95"/>
    </row>
    <row r="65" spans="1:262" s="47" customFormat="1" ht="23.1" customHeight="1" x14ac:dyDescent="0.2">
      <c r="A65" s="34"/>
      <c r="B65" s="35"/>
      <c r="C65" s="35"/>
      <c r="D65" s="36"/>
      <c r="E65" s="36"/>
      <c r="F65" s="36"/>
      <c r="G65" s="36"/>
      <c r="H65" s="36"/>
      <c r="I65" s="35"/>
      <c r="J65" s="35"/>
      <c r="K65" s="35" t="s">
        <v>1</v>
      </c>
      <c r="L65" s="37"/>
      <c r="M65" s="35"/>
      <c r="N65" s="35"/>
      <c r="O65" s="35"/>
      <c r="P65" s="38" t="s">
        <v>1</v>
      </c>
      <c r="Q65" s="141"/>
      <c r="R65" s="6"/>
      <c r="S65" s="6"/>
      <c r="T65" s="6"/>
      <c r="U65" s="6"/>
      <c r="V65" s="35"/>
      <c r="W65" s="39" t="s">
        <v>1</v>
      </c>
      <c r="X65" s="73"/>
      <c r="Y65" s="40"/>
      <c r="Z65" s="40"/>
      <c r="AA65" s="40"/>
      <c r="AB65" s="41"/>
      <c r="AC65" s="10"/>
      <c r="AD65" s="35"/>
      <c r="AE65" s="42"/>
      <c r="AF65" s="43"/>
      <c r="AG65" s="44"/>
      <c r="AH65" s="45"/>
      <c r="AI65" s="46"/>
      <c r="AJ65" s="41"/>
      <c r="AK65" s="10"/>
      <c r="AL65" s="35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60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</row>
    <row r="66" spans="1:262" s="33" customFormat="1" ht="23.1" customHeight="1" x14ac:dyDescent="0.2">
      <c r="A66" s="48"/>
      <c r="B66" s="49" t="s">
        <v>94</v>
      </c>
      <c r="D66" s="50">
        <f>SUM(D11:D63)</f>
        <v>1157175</v>
      </c>
      <c r="E66" s="50">
        <f t="shared" ref="E66:AA66" si="23">SUM(E11:E63)</f>
        <v>56595</v>
      </c>
      <c r="F66" s="50">
        <f t="shared" si="23"/>
        <v>1241050</v>
      </c>
      <c r="G66" s="50">
        <f t="shared" si="23"/>
        <v>48719</v>
      </c>
      <c r="H66" s="50">
        <f t="shared" si="23"/>
        <v>0</v>
      </c>
      <c r="I66" s="50">
        <f t="shared" si="23"/>
        <v>0</v>
      </c>
      <c r="J66" s="50">
        <f t="shared" si="23"/>
        <v>1289769</v>
      </c>
      <c r="K66" s="50">
        <f t="shared" si="23"/>
        <v>1289769</v>
      </c>
      <c r="L66" s="50">
        <f t="shared" si="23"/>
        <v>107.85</v>
      </c>
      <c r="M66" s="50">
        <f t="shared" si="23"/>
        <v>0</v>
      </c>
      <c r="N66" s="50">
        <f t="shared" si="23"/>
        <v>0</v>
      </c>
      <c r="O66" s="50">
        <f t="shared" si="23"/>
        <v>37</v>
      </c>
      <c r="P66" s="50">
        <f t="shared" si="23"/>
        <v>1289661.1499999999</v>
      </c>
      <c r="Q66" s="186">
        <f t="shared" si="23"/>
        <v>106728.16</v>
      </c>
      <c r="R66" s="50">
        <f t="shared" si="23"/>
        <v>216120.76999999996</v>
      </c>
      <c r="S66" s="50">
        <f t="shared" si="23"/>
        <v>14081.54</v>
      </c>
      <c r="T66" s="50">
        <f t="shared" si="23"/>
        <v>32244.159999999996</v>
      </c>
      <c r="U66" s="50">
        <f t="shared" si="23"/>
        <v>130142.93</v>
      </c>
      <c r="V66" s="50">
        <f t="shared" si="23"/>
        <v>499317.55999999988</v>
      </c>
      <c r="W66" s="50">
        <f t="shared" si="23"/>
        <v>395170</v>
      </c>
      <c r="X66" s="50">
        <f t="shared" si="23"/>
        <v>395173.59000000008</v>
      </c>
      <c r="Y66" s="50">
        <f t="shared" si="23"/>
        <v>0</v>
      </c>
      <c r="Z66" s="50">
        <f t="shared" si="23"/>
        <v>0</v>
      </c>
      <c r="AA66" s="50">
        <f t="shared" si="23"/>
        <v>790343.59</v>
      </c>
      <c r="AB66" s="52" t="e">
        <f ca="1">SUM(AB11:AB73)</f>
        <v>#REF!</v>
      </c>
      <c r="AC66" s="11">
        <f t="shared" ref="AC66:AI66" si="24">SUM(AC11:AC63)</f>
        <v>154772.27999999997</v>
      </c>
      <c r="AD66" s="7">
        <f t="shared" si="24"/>
        <v>0</v>
      </c>
      <c r="AE66" s="7">
        <f t="shared" si="24"/>
        <v>2700</v>
      </c>
      <c r="AF66" s="7">
        <f t="shared" si="24"/>
        <v>32244.290000000005</v>
      </c>
      <c r="AG66" s="53">
        <f t="shared" si="24"/>
        <v>5400</v>
      </c>
      <c r="AH66" s="11">
        <f t="shared" si="24"/>
        <v>790343.59000000008</v>
      </c>
      <c r="AI66" s="51">
        <f t="shared" si="24"/>
        <v>395171.79500000004</v>
      </c>
      <c r="AJ66" s="54"/>
      <c r="AK66" s="55" t="s">
        <v>94</v>
      </c>
      <c r="AM66" s="142">
        <f t="shared" ref="AM66:BL66" si="25">SUM(AM11:AM63)</f>
        <v>106728.16</v>
      </c>
      <c r="AN66" s="142">
        <f t="shared" si="25"/>
        <v>116079.21</v>
      </c>
      <c r="AO66" s="142">
        <f t="shared" si="25"/>
        <v>6219.2699999999995</v>
      </c>
      <c r="AP66" s="142">
        <f t="shared" si="25"/>
        <v>1500</v>
      </c>
      <c r="AQ66" s="142">
        <f t="shared" si="25"/>
        <v>0</v>
      </c>
      <c r="AR66" s="142">
        <f t="shared" si="25"/>
        <v>9634.44</v>
      </c>
      <c r="AS66" s="142">
        <f>SUM(AS11:AS63)</f>
        <v>72154.48</v>
      </c>
      <c r="AT66" s="142">
        <f t="shared" si="25"/>
        <v>0</v>
      </c>
      <c r="AU66" s="142">
        <f t="shared" si="25"/>
        <v>0</v>
      </c>
      <c r="AV66" s="142">
        <f>SUM(AV11:AV63)</f>
        <v>6761.1100000000006</v>
      </c>
      <c r="AW66" s="142">
        <f>SUM(AW11:AW63)</f>
        <v>3772.2599999999998</v>
      </c>
      <c r="AX66" s="142">
        <f t="shared" si="25"/>
        <v>216120.76999999996</v>
      </c>
      <c r="AY66" s="142">
        <f t="shared" si="25"/>
        <v>5800</v>
      </c>
      <c r="AZ66" s="142">
        <f>SUM(AZ11:AZ63)</f>
        <v>6660.5199999999995</v>
      </c>
      <c r="BA66" s="142">
        <f>SUM(BA11:BA63)</f>
        <v>621.02</v>
      </c>
      <c r="BB66" s="142">
        <f t="shared" si="25"/>
        <v>1000</v>
      </c>
      <c r="BC66" s="142">
        <f t="shared" si="25"/>
        <v>14081.54</v>
      </c>
      <c r="BD66" s="142">
        <f t="shared" si="25"/>
        <v>32244.159999999996</v>
      </c>
      <c r="BE66" s="142">
        <f t="shared" si="25"/>
        <v>15000</v>
      </c>
      <c r="BF66" s="142">
        <f t="shared" si="25"/>
        <v>26934.71</v>
      </c>
      <c r="BG66" s="142">
        <f t="shared" si="25"/>
        <v>2850.55</v>
      </c>
      <c r="BH66" s="142">
        <f t="shared" si="25"/>
        <v>85357.67</v>
      </c>
      <c r="BI66" s="142">
        <f t="shared" si="25"/>
        <v>0</v>
      </c>
      <c r="BJ66" s="142">
        <f t="shared" si="25"/>
        <v>0</v>
      </c>
      <c r="BK66" s="142">
        <f t="shared" si="25"/>
        <v>130142.93</v>
      </c>
      <c r="BL66" s="161">
        <f t="shared" si="25"/>
        <v>499317.55999999988</v>
      </c>
      <c r="BM66" s="56"/>
      <c r="BN66" s="56"/>
      <c r="BO66" s="56"/>
      <c r="BP66" s="56"/>
      <c r="BQ66" s="56"/>
      <c r="BR66" s="56"/>
      <c r="BS66" s="56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  <c r="IS66" s="57"/>
      <c r="IT66" s="57"/>
      <c r="IU66" s="57"/>
      <c r="IV66" s="57"/>
      <c r="IW66" s="57"/>
      <c r="IX66" s="57"/>
      <c r="IY66" s="57"/>
      <c r="IZ66" s="57"/>
      <c r="JA66" s="57"/>
      <c r="JB66" s="57"/>
    </row>
    <row r="67" spans="1:262" s="60" customFormat="1" ht="23.1" customHeight="1" thickBot="1" x14ac:dyDescent="0.25">
      <c r="A67" s="58"/>
      <c r="B67" s="5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43"/>
      <c r="R67" s="8"/>
      <c r="S67" s="8"/>
      <c r="T67" s="8"/>
      <c r="U67" s="8"/>
      <c r="V67" s="8"/>
      <c r="W67" s="61"/>
      <c r="X67" s="61" t="s">
        <v>1</v>
      </c>
      <c r="Y67" s="62"/>
      <c r="Z67" s="62"/>
      <c r="AA67" s="62"/>
      <c r="AB67" s="63"/>
      <c r="AC67" s="12"/>
      <c r="AD67" s="8"/>
      <c r="AE67" s="8"/>
      <c r="AF67" s="64"/>
      <c r="AG67" s="65"/>
      <c r="AH67" s="12"/>
      <c r="AI67" s="66"/>
      <c r="AJ67" s="67"/>
      <c r="AK67" s="68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6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</row>
    <row r="68" spans="1:262" ht="23.1" customHeight="1" x14ac:dyDescent="0.2">
      <c r="B68" s="16"/>
      <c r="D68" s="5"/>
      <c r="I68" s="5"/>
      <c r="J68" s="5"/>
      <c r="K68" s="5"/>
      <c r="L68" s="5"/>
      <c r="M68" s="5"/>
      <c r="N68" s="5"/>
      <c r="O68" s="5"/>
      <c r="Q68" s="144"/>
      <c r="R68" s="5"/>
      <c r="S68" s="5"/>
      <c r="V68" s="5"/>
      <c r="W68" s="69"/>
      <c r="X68" s="69"/>
      <c r="Y68" s="69"/>
      <c r="Z68" s="69"/>
      <c r="AA68" s="69"/>
      <c r="AB68" s="5"/>
      <c r="AC68" s="5"/>
      <c r="AD68" s="5"/>
      <c r="AE68" s="5"/>
      <c r="AF68" s="70"/>
      <c r="AG68" s="5"/>
      <c r="AH68" s="5"/>
      <c r="AI68" s="5"/>
      <c r="AK68" s="16"/>
      <c r="AM68" s="144"/>
      <c r="AN68" s="144"/>
      <c r="AO68" s="144"/>
      <c r="AP68" s="144"/>
      <c r="AQ68" s="144"/>
      <c r="AR68" s="144" t="s">
        <v>1</v>
      </c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E68" s="144"/>
      <c r="BF68" s="144"/>
      <c r="BG68" s="144"/>
      <c r="BH68" s="144"/>
      <c r="BI68" s="144"/>
      <c r="BJ68" s="144"/>
      <c r="BL68" s="144"/>
    </row>
    <row r="69" spans="1:262" ht="23.1" customHeight="1" x14ac:dyDescent="0.2">
      <c r="B69" s="16"/>
      <c r="D69" s="5"/>
      <c r="I69" s="5"/>
      <c r="J69" s="5"/>
      <c r="L69" s="5"/>
      <c r="M69" s="5"/>
      <c r="N69" s="5"/>
      <c r="O69" s="5"/>
      <c r="Q69" s="144"/>
      <c r="R69" s="5"/>
      <c r="S69" s="5"/>
      <c r="W69" s="69"/>
      <c r="X69" s="69"/>
      <c r="Y69" s="69"/>
      <c r="Z69" s="69"/>
      <c r="AA69" s="69"/>
      <c r="AB69" s="5"/>
      <c r="AC69" s="5"/>
      <c r="AD69" s="5"/>
      <c r="AE69" s="5"/>
      <c r="AF69" s="70"/>
      <c r="AG69" s="5"/>
      <c r="AH69" s="5"/>
      <c r="AI69" s="5"/>
      <c r="AK69" s="16"/>
      <c r="AM69" s="144"/>
      <c r="AN69" s="144" t="s">
        <v>1</v>
      </c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E69" s="144"/>
      <c r="BF69" s="144"/>
      <c r="BG69" s="144"/>
      <c r="BH69" s="144"/>
      <c r="BI69" s="144"/>
      <c r="BJ69" s="144"/>
    </row>
    <row r="70" spans="1:262" ht="23.1" customHeight="1" x14ac:dyDescent="0.2">
      <c r="A70" s="17"/>
      <c r="B70" s="260" t="s">
        <v>95</v>
      </c>
      <c r="C70" s="260"/>
      <c r="D70" s="260"/>
      <c r="E70" s="71"/>
      <c r="F70" s="71"/>
      <c r="G70" s="71"/>
      <c r="H70" s="71"/>
      <c r="I70" s="5"/>
      <c r="J70" s="5"/>
      <c r="K70" s="260" t="s">
        <v>96</v>
      </c>
      <c r="L70" s="260"/>
      <c r="M70" s="260"/>
      <c r="N70" s="260"/>
      <c r="O70" s="260"/>
      <c r="Q70" s="144"/>
      <c r="R70" s="261" t="s">
        <v>97</v>
      </c>
      <c r="S70" s="261"/>
      <c r="T70" s="261"/>
      <c r="U70" s="5"/>
      <c r="W70" s="262" t="s">
        <v>98</v>
      </c>
      <c r="X70" s="262"/>
      <c r="Y70" s="262"/>
      <c r="Z70" s="262"/>
      <c r="AA70" s="262"/>
      <c r="AB70" s="262"/>
      <c r="AC70" s="262"/>
      <c r="AD70" s="5"/>
      <c r="AE70" s="5"/>
      <c r="AF70" s="70"/>
      <c r="AG70" s="5"/>
      <c r="AH70" s="5"/>
      <c r="AI70" s="5"/>
      <c r="AJ70" s="17"/>
      <c r="AK70" s="260" t="s">
        <v>95</v>
      </c>
      <c r="AL70" s="260"/>
      <c r="AM70" s="260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E70" s="144"/>
      <c r="BF70" s="144"/>
      <c r="BG70" s="144"/>
      <c r="BH70" s="144"/>
      <c r="BI70" s="144"/>
      <c r="BJ70" s="144"/>
      <c r="BK70" s="148"/>
    </row>
    <row r="71" spans="1:262" ht="23.1" customHeight="1" x14ac:dyDescent="0.35">
      <c r="B71" s="74"/>
      <c r="C71" s="75"/>
      <c r="D71" s="76"/>
      <c r="E71" s="72"/>
      <c r="F71" s="72"/>
      <c r="G71" s="72"/>
      <c r="H71" s="72"/>
      <c r="I71" s="5"/>
      <c r="J71" s="5"/>
      <c r="L71" s="5"/>
      <c r="M71" s="5"/>
      <c r="N71" s="5"/>
      <c r="O71" s="5"/>
      <c r="Q71" s="144"/>
      <c r="R71" s="5"/>
      <c r="S71" s="5"/>
      <c r="U71" s="71"/>
      <c r="W71" s="69"/>
      <c r="X71" s="69"/>
      <c r="Y71" s="69"/>
      <c r="Z71" s="69"/>
      <c r="AA71" s="69"/>
      <c r="AB71" s="5"/>
      <c r="AC71" s="5"/>
      <c r="AD71" s="5"/>
      <c r="AE71" s="5"/>
      <c r="AF71" s="70"/>
      <c r="AG71" s="5"/>
      <c r="AH71" s="5"/>
      <c r="AI71" s="5"/>
      <c r="AK71" s="74"/>
      <c r="AL71" s="75"/>
      <c r="AM71" s="163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E71" s="144"/>
      <c r="BF71" s="144"/>
      <c r="BG71" s="144"/>
      <c r="BH71" s="144"/>
      <c r="BI71" s="144"/>
      <c r="BJ71" s="144"/>
      <c r="BK71" s="164"/>
    </row>
    <row r="72" spans="1:262" ht="23.1" customHeight="1" x14ac:dyDescent="0.35">
      <c r="B72" s="74"/>
      <c r="C72" s="75"/>
      <c r="D72" s="76"/>
      <c r="AK72" s="74"/>
      <c r="AL72" s="75"/>
      <c r="AM72" s="163"/>
    </row>
    <row r="73" spans="1:262" s="13" customFormat="1" ht="23.1" customHeight="1" x14ac:dyDescent="0.2">
      <c r="B73" s="264" t="s">
        <v>116</v>
      </c>
      <c r="C73" s="264"/>
      <c r="D73" s="264"/>
      <c r="K73" s="264" t="s">
        <v>99</v>
      </c>
      <c r="L73" s="264"/>
      <c r="M73" s="264"/>
      <c r="N73" s="264"/>
      <c r="O73" s="264"/>
      <c r="P73" s="264"/>
      <c r="Q73" s="146"/>
      <c r="R73" s="264" t="s">
        <v>100</v>
      </c>
      <c r="S73" s="264"/>
      <c r="T73" s="264"/>
      <c r="W73" s="265" t="s">
        <v>101</v>
      </c>
      <c r="X73" s="265"/>
      <c r="Y73" s="265"/>
      <c r="Z73" s="265"/>
      <c r="AA73" s="265"/>
      <c r="AB73" s="265"/>
      <c r="AC73" s="265"/>
      <c r="AF73" s="57"/>
      <c r="AK73" s="264" t="s">
        <v>116</v>
      </c>
      <c r="AL73" s="264"/>
      <c r="AM73" s="264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  <c r="BL73" s="146"/>
    </row>
    <row r="74" spans="1:262" ht="23.1" customHeight="1" x14ac:dyDescent="0.2">
      <c r="B74" s="257" t="s">
        <v>117</v>
      </c>
      <c r="C74" s="257"/>
      <c r="D74" s="257"/>
      <c r="K74" s="257" t="s">
        <v>105</v>
      </c>
      <c r="L74" s="257"/>
      <c r="M74" s="257"/>
      <c r="N74" s="257"/>
      <c r="O74" s="257"/>
      <c r="P74" s="257"/>
      <c r="R74" s="257" t="s">
        <v>106</v>
      </c>
      <c r="S74" s="257"/>
      <c r="T74" s="257"/>
      <c r="W74" s="258" t="s">
        <v>102</v>
      </c>
      <c r="X74" s="258"/>
      <c r="Y74" s="258"/>
      <c r="Z74" s="258"/>
      <c r="AA74" s="258"/>
      <c r="AB74" s="258"/>
      <c r="AC74" s="258"/>
      <c r="AK74" s="257" t="s">
        <v>117</v>
      </c>
      <c r="AL74" s="257"/>
      <c r="AM74" s="257"/>
    </row>
  </sheetData>
  <mergeCells count="28">
    <mergeCell ref="P1:S1"/>
    <mergeCell ref="AW1:BB1"/>
    <mergeCell ref="P2:S2"/>
    <mergeCell ref="AW2:BB2"/>
    <mergeCell ref="P3:S3"/>
    <mergeCell ref="AW3:BB3"/>
    <mergeCell ref="P4:S4"/>
    <mergeCell ref="AW4:BB4"/>
    <mergeCell ref="P5:S5"/>
    <mergeCell ref="AW5:BB5"/>
    <mergeCell ref="F7:F9"/>
    <mergeCell ref="G7:G9"/>
    <mergeCell ref="AV7:AV9"/>
    <mergeCell ref="B73:D73"/>
    <mergeCell ref="R73:T73"/>
    <mergeCell ref="W73:AC73"/>
    <mergeCell ref="AK73:AM73"/>
    <mergeCell ref="K73:P73"/>
    <mergeCell ref="B70:D70"/>
    <mergeCell ref="K70:O70"/>
    <mergeCell ref="R70:T70"/>
    <mergeCell ref="W70:AC70"/>
    <mergeCell ref="AK70:AM70"/>
    <mergeCell ref="B74:D74"/>
    <mergeCell ref="R74:T74"/>
    <mergeCell ref="W74:AC74"/>
    <mergeCell ref="AK74:AM74"/>
    <mergeCell ref="K74:P74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1726-106A-4607-AAD0-AA2B3FFD6F8E}">
  <sheetPr codeName="Sheet7"/>
  <dimension ref="A1:JA74"/>
  <sheetViews>
    <sheetView view="pageBreakPreview" topLeftCell="AK1" zoomScale="60" zoomScaleNormal="60" workbookViewId="0">
      <selection activeCell="BD9" sqref="BD7:BD9"/>
    </sheetView>
  </sheetViews>
  <sheetFormatPr defaultColWidth="9.140625" defaultRowHeight="23.1" customHeight="1" x14ac:dyDescent="0.2"/>
  <cols>
    <col min="1" max="1" width="5" style="1" customWidth="1"/>
    <col min="2" max="2" width="38.42578125" style="1" customWidth="1"/>
    <col min="3" max="3" width="17" style="1" customWidth="1"/>
    <col min="4" max="5" width="18.42578125" style="1" hidden="1" customWidth="1"/>
    <col min="6" max="7" width="18.42578125" style="1" customWidth="1"/>
    <col min="8" max="8" width="6.5703125" style="1" customWidth="1"/>
    <col min="9" max="9" width="13.28515625" style="1" customWidth="1"/>
    <col min="10" max="10" width="17.42578125" style="1" customWidth="1"/>
    <col min="11" max="11" width="20.140625" style="1" hidden="1" customWidth="1"/>
    <col min="12" max="12" width="12.5703125" style="1" customWidth="1"/>
    <col min="13" max="13" width="4.5703125" style="1" customWidth="1"/>
    <col min="14" max="14" width="3.28515625" style="1" customWidth="1"/>
    <col min="15" max="15" width="6" style="1" customWidth="1"/>
    <col min="16" max="16" width="20.5703125" style="1" customWidth="1"/>
    <col min="17" max="17" width="16.85546875" style="145" customWidth="1"/>
    <col min="18" max="18" width="17.5703125" style="1" customWidth="1"/>
    <col min="19" max="19" width="17.28515625" style="1" customWidth="1"/>
    <col min="20" max="20" width="15.140625" style="1" customWidth="1"/>
    <col min="21" max="21" width="17" style="1" customWidth="1"/>
    <col min="22" max="22" width="20.28515625" style="1" customWidth="1"/>
    <col min="23" max="23" width="24.5703125" style="14" customWidth="1"/>
    <col min="24" max="24" width="25.7109375" style="14" customWidth="1"/>
    <col min="25" max="26" width="25.7109375" style="14" hidden="1" customWidth="1"/>
    <col min="27" max="27" width="25.7109375" style="14" customWidth="1"/>
    <col min="28" max="28" width="6.140625" style="1" customWidth="1"/>
    <col min="29" max="29" width="18.28515625" style="1" customWidth="1"/>
    <col min="30" max="30" width="14.5703125" style="1" hidden="1" customWidth="1"/>
    <col min="31" max="31" width="13.5703125" style="1" customWidth="1"/>
    <col min="32" max="32" width="14.42578125" style="15" customWidth="1"/>
    <col min="33" max="33" width="16.85546875" style="1" customWidth="1"/>
    <col min="34" max="34" width="22.85546875" style="1" customWidth="1"/>
    <col min="35" max="35" width="21.5703125" style="1" customWidth="1"/>
    <col min="36" max="36" width="7.28515625" style="1" customWidth="1"/>
    <col min="37" max="37" width="34.5703125" style="1" customWidth="1"/>
    <col min="38" max="38" width="17" style="1" customWidth="1"/>
    <col min="39" max="39" width="16.85546875" style="145" customWidth="1"/>
    <col min="40" max="40" width="21.140625" style="145" customWidth="1"/>
    <col min="41" max="41" width="17.140625" style="145" customWidth="1"/>
    <col min="42" max="42" width="16.5703125" style="145" customWidth="1"/>
    <col min="43" max="43" width="14.85546875" style="145" hidden="1" customWidth="1"/>
    <col min="44" max="44" width="15.42578125" style="145" customWidth="1"/>
    <col min="45" max="45" width="17.42578125" style="145" customWidth="1"/>
    <col min="46" max="46" width="11.140625" style="145" customWidth="1"/>
    <col min="47" max="47" width="13.140625" style="145" customWidth="1"/>
    <col min="48" max="48" width="15" style="145" customWidth="1"/>
    <col min="49" max="49" width="15.140625" style="145" customWidth="1"/>
    <col min="50" max="50" width="17.5703125" style="145" customWidth="1"/>
    <col min="51" max="51" width="15.5703125" style="145" customWidth="1"/>
    <col min="52" max="52" width="16.140625" style="145" customWidth="1"/>
    <col min="53" max="53" width="13" style="145" customWidth="1"/>
    <col min="54" max="54" width="17.28515625" style="145" customWidth="1"/>
    <col min="55" max="55" width="15.140625" style="145" customWidth="1"/>
    <col min="56" max="56" width="19.140625" style="145" customWidth="1"/>
    <col min="57" max="57" width="17.42578125" style="145" customWidth="1"/>
    <col min="58" max="58" width="13.5703125" style="145" customWidth="1"/>
    <col min="59" max="59" width="17.28515625" style="145" customWidth="1"/>
    <col min="60" max="60" width="15.5703125" style="145" customWidth="1"/>
    <col min="61" max="61" width="19.140625" style="145" customWidth="1"/>
    <col min="62" max="62" width="20.140625" style="145" customWidth="1"/>
    <col min="63" max="63" width="20.28515625" style="145" customWidth="1"/>
    <col min="64" max="16384" width="9.140625" style="1"/>
  </cols>
  <sheetData>
    <row r="1" spans="1:261" ht="23.1" customHeight="1" x14ac:dyDescent="0.2">
      <c r="P1" s="276" t="s">
        <v>0</v>
      </c>
      <c r="Q1" s="276"/>
      <c r="R1" s="276"/>
      <c r="S1" s="276"/>
      <c r="AW1" s="277" t="s">
        <v>0</v>
      </c>
      <c r="AX1" s="277"/>
      <c r="AY1" s="277"/>
      <c r="AZ1" s="277"/>
      <c r="BA1" s="277"/>
    </row>
    <row r="2" spans="1:261" ht="23.1" customHeight="1" x14ac:dyDescent="0.2">
      <c r="D2" s="16"/>
      <c r="E2" s="16"/>
      <c r="F2" s="16"/>
      <c r="G2" s="16"/>
      <c r="H2" s="16"/>
      <c r="I2" s="16"/>
      <c r="J2" s="16"/>
      <c r="P2" s="278" t="s">
        <v>103</v>
      </c>
      <c r="Q2" s="278"/>
      <c r="R2" s="278"/>
      <c r="S2" s="278"/>
      <c r="V2" s="1" t="s">
        <v>1</v>
      </c>
      <c r="AO2" s="147"/>
      <c r="AW2" s="279" t="s">
        <v>103</v>
      </c>
      <c r="AX2" s="279"/>
      <c r="AY2" s="279"/>
      <c r="AZ2" s="279"/>
      <c r="BA2" s="279"/>
      <c r="BK2" s="145" t="s">
        <v>1</v>
      </c>
    </row>
    <row r="3" spans="1:261" ht="23.1" customHeight="1" x14ac:dyDescent="0.2">
      <c r="N3" s="16"/>
      <c r="O3" s="16"/>
      <c r="P3" s="278" t="s">
        <v>104</v>
      </c>
      <c r="Q3" s="278"/>
      <c r="R3" s="278"/>
      <c r="S3" s="278"/>
      <c r="AW3" s="279" t="s">
        <v>107</v>
      </c>
      <c r="AX3" s="279"/>
      <c r="AY3" s="279"/>
      <c r="AZ3" s="279"/>
      <c r="BA3" s="279"/>
      <c r="BB3" s="148"/>
    </row>
    <row r="4" spans="1:261" ht="23.1" customHeight="1" x14ac:dyDescent="0.2">
      <c r="P4" s="264" t="s">
        <v>121</v>
      </c>
      <c r="Q4" s="264"/>
      <c r="R4" s="264"/>
      <c r="S4" s="264"/>
      <c r="AO4" s="149"/>
      <c r="AP4" s="149"/>
      <c r="AQ4" s="149"/>
      <c r="AR4" s="149"/>
      <c r="AS4" s="149"/>
      <c r="AW4" s="266" t="s">
        <v>122</v>
      </c>
      <c r="AX4" s="266"/>
      <c r="AY4" s="266"/>
      <c r="AZ4" s="266"/>
      <c r="BA4" s="266"/>
    </row>
    <row r="5" spans="1:261" ht="23.1" customHeight="1" x14ac:dyDescent="0.2">
      <c r="P5" s="264" t="s">
        <v>2</v>
      </c>
      <c r="Q5" s="264"/>
      <c r="R5" s="264"/>
      <c r="S5" s="264"/>
      <c r="T5" s="2"/>
      <c r="AW5" s="266" t="s">
        <v>2</v>
      </c>
      <c r="AX5" s="266"/>
      <c r="AY5" s="266"/>
      <c r="AZ5" s="266"/>
      <c r="BA5" s="266"/>
      <c r="BC5" s="149"/>
    </row>
    <row r="6" spans="1:261" s="3" customFormat="1" ht="23.1" customHeight="1" thickBot="1" x14ac:dyDescent="0.25">
      <c r="Q6" s="137"/>
      <c r="W6" s="18"/>
      <c r="X6" s="18"/>
      <c r="Y6" s="18"/>
      <c r="Z6" s="18"/>
      <c r="AA6" s="18"/>
      <c r="AF6" s="19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50"/>
      <c r="BC6" s="137"/>
      <c r="BD6" s="137"/>
      <c r="BE6" s="137"/>
      <c r="BF6" s="137"/>
      <c r="BG6" s="137"/>
      <c r="BH6" s="137"/>
      <c r="BI6" s="137"/>
      <c r="BJ6" s="137"/>
      <c r="BK6" s="137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1:261" s="31" customFormat="1" ht="23.1" customHeight="1" x14ac:dyDescent="0.2">
      <c r="A7" s="20"/>
      <c r="B7" s="21"/>
      <c r="C7" s="21"/>
      <c r="D7" s="22" t="s">
        <v>3</v>
      </c>
      <c r="E7" s="21"/>
      <c r="F7" s="267" t="s">
        <v>123</v>
      </c>
      <c r="G7" s="270" t="s">
        <v>124</v>
      </c>
      <c r="H7" s="21"/>
      <c r="I7" s="21"/>
      <c r="J7" s="22" t="s">
        <v>4</v>
      </c>
      <c r="K7" s="22" t="s">
        <v>4</v>
      </c>
      <c r="L7" s="21"/>
      <c r="M7" s="21"/>
      <c r="N7" s="21"/>
      <c r="O7" s="21"/>
      <c r="P7" s="22" t="s">
        <v>5</v>
      </c>
      <c r="Q7" s="138" t="s">
        <v>136</v>
      </c>
      <c r="R7" s="21" t="s">
        <v>9</v>
      </c>
      <c r="S7" s="21" t="s">
        <v>9</v>
      </c>
      <c r="T7" s="21" t="s">
        <v>12</v>
      </c>
      <c r="U7" s="21" t="s">
        <v>9</v>
      </c>
      <c r="V7" s="21" t="s">
        <v>9</v>
      </c>
      <c r="W7" s="23" t="s">
        <v>17</v>
      </c>
      <c r="X7" s="23" t="s">
        <v>17</v>
      </c>
      <c r="Y7" s="24"/>
      <c r="Z7" s="24"/>
      <c r="AA7" s="24" t="s">
        <v>9</v>
      </c>
      <c r="AB7" s="25"/>
      <c r="AC7" s="9" t="s">
        <v>18</v>
      </c>
      <c r="AD7" s="4" t="s">
        <v>8</v>
      </c>
      <c r="AE7" s="21" t="s">
        <v>19</v>
      </c>
      <c r="AF7" s="26" t="s">
        <v>20</v>
      </c>
      <c r="AG7" s="27" t="s">
        <v>21</v>
      </c>
      <c r="AH7" s="28"/>
      <c r="AI7" s="29"/>
      <c r="AJ7" s="25"/>
      <c r="AK7" s="9"/>
      <c r="AL7" s="21"/>
      <c r="AM7" s="138" t="s">
        <v>6</v>
      </c>
      <c r="AN7" s="151" t="s">
        <v>7</v>
      </c>
      <c r="AO7" s="152" t="s">
        <v>8</v>
      </c>
      <c r="AP7" s="152" t="s">
        <v>8</v>
      </c>
      <c r="AQ7" s="152" t="s">
        <v>8</v>
      </c>
      <c r="AR7" s="152"/>
      <c r="AS7" s="152"/>
      <c r="AT7" s="152"/>
      <c r="AU7" s="152"/>
      <c r="AV7" s="283" t="s">
        <v>118</v>
      </c>
      <c r="AW7" s="152" t="s">
        <v>138</v>
      </c>
      <c r="AX7" s="138" t="s">
        <v>9</v>
      </c>
      <c r="AY7" s="151" t="s">
        <v>10</v>
      </c>
      <c r="AZ7" s="152" t="s">
        <v>11</v>
      </c>
      <c r="BA7" s="151"/>
      <c r="BB7" s="138" t="s">
        <v>9</v>
      </c>
      <c r="BC7" s="138" t="s">
        <v>12</v>
      </c>
      <c r="BD7" s="152" t="s">
        <v>140</v>
      </c>
      <c r="BE7" s="152" t="s">
        <v>13</v>
      </c>
      <c r="BF7" s="152"/>
      <c r="BG7" s="152" t="s">
        <v>14</v>
      </c>
      <c r="BH7" s="152" t="s">
        <v>15</v>
      </c>
      <c r="BI7" s="152" t="s">
        <v>16</v>
      </c>
      <c r="BJ7" s="138" t="s">
        <v>9</v>
      </c>
      <c r="BK7" s="153" t="s">
        <v>9</v>
      </c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0"/>
      <c r="IV7" s="30"/>
      <c r="IW7" s="30"/>
      <c r="IX7" s="30"/>
      <c r="IY7" s="30"/>
      <c r="IZ7" s="30"/>
      <c r="JA7" s="30"/>
    </row>
    <row r="8" spans="1:261" s="139" customFormat="1" ht="23.1" customHeight="1" x14ac:dyDescent="0.2">
      <c r="A8" s="165" t="s">
        <v>22</v>
      </c>
      <c r="B8" s="139" t="s">
        <v>23</v>
      </c>
      <c r="C8" s="139" t="s">
        <v>24</v>
      </c>
      <c r="D8" s="139" t="s">
        <v>25</v>
      </c>
      <c r="E8" s="166" t="s">
        <v>113</v>
      </c>
      <c r="F8" s="268"/>
      <c r="G8" s="271"/>
      <c r="H8" s="166" t="s">
        <v>110</v>
      </c>
      <c r="I8" s="167" t="s">
        <v>26</v>
      </c>
      <c r="J8" s="139" t="s">
        <v>27</v>
      </c>
      <c r="K8" s="139" t="s">
        <v>27</v>
      </c>
      <c r="L8" s="166" t="s">
        <v>28</v>
      </c>
      <c r="M8" s="139" t="s">
        <v>29</v>
      </c>
      <c r="N8" s="139" t="s">
        <v>30</v>
      </c>
      <c r="O8" s="139" t="s">
        <v>31</v>
      </c>
      <c r="P8" s="166" t="s">
        <v>27</v>
      </c>
      <c r="Q8" s="139" t="s">
        <v>51</v>
      </c>
      <c r="R8" s="139" t="s">
        <v>8</v>
      </c>
      <c r="S8" s="139" t="s">
        <v>10</v>
      </c>
      <c r="T8" s="139" t="s">
        <v>43</v>
      </c>
      <c r="U8" s="139" t="s">
        <v>47</v>
      </c>
      <c r="V8" s="139" t="s">
        <v>48</v>
      </c>
      <c r="W8" s="168" t="s">
        <v>49</v>
      </c>
      <c r="X8" s="168" t="s">
        <v>50</v>
      </c>
      <c r="Y8" s="169"/>
      <c r="Z8" s="169"/>
      <c r="AA8" s="169" t="s">
        <v>111</v>
      </c>
      <c r="AB8" s="170" t="s">
        <v>22</v>
      </c>
      <c r="AC8" s="171"/>
      <c r="AD8" s="154" t="s">
        <v>34</v>
      </c>
      <c r="AE8" s="172"/>
      <c r="AF8" s="173" t="s">
        <v>43</v>
      </c>
      <c r="AG8" s="155"/>
      <c r="AH8" s="171"/>
      <c r="AI8" s="174"/>
      <c r="AJ8" s="175" t="s">
        <v>22</v>
      </c>
      <c r="AK8" s="171" t="s">
        <v>23</v>
      </c>
      <c r="AL8" s="139" t="s">
        <v>24</v>
      </c>
      <c r="AM8" s="139" t="s">
        <v>32</v>
      </c>
      <c r="AN8" s="154" t="s">
        <v>137</v>
      </c>
      <c r="AO8" s="154" t="s">
        <v>27</v>
      </c>
      <c r="AP8" s="154" t="s">
        <v>33</v>
      </c>
      <c r="AQ8" s="154" t="s">
        <v>34</v>
      </c>
      <c r="AR8" s="154" t="s">
        <v>35</v>
      </c>
      <c r="AS8" s="154" t="s">
        <v>36</v>
      </c>
      <c r="AT8" s="154" t="s">
        <v>37</v>
      </c>
      <c r="AU8" s="154" t="s">
        <v>38</v>
      </c>
      <c r="AV8" s="284"/>
      <c r="AW8" s="154" t="s">
        <v>39</v>
      </c>
      <c r="AX8" s="139" t="s">
        <v>8</v>
      </c>
      <c r="AY8" s="154" t="s">
        <v>40</v>
      </c>
      <c r="AZ8" s="154" t="s">
        <v>42</v>
      </c>
      <c r="BA8" s="154" t="s">
        <v>41</v>
      </c>
      <c r="BB8" s="139" t="s">
        <v>10</v>
      </c>
      <c r="BC8" s="139" t="s">
        <v>43</v>
      </c>
      <c r="BD8" s="154" t="s">
        <v>142</v>
      </c>
      <c r="BE8" s="154" t="s">
        <v>44</v>
      </c>
      <c r="BF8" s="154" t="s">
        <v>45</v>
      </c>
      <c r="BG8" s="154" t="s">
        <v>27</v>
      </c>
      <c r="BH8" s="154" t="s">
        <v>27</v>
      </c>
      <c r="BI8" s="154" t="s">
        <v>46</v>
      </c>
      <c r="BJ8" s="139" t="s">
        <v>47</v>
      </c>
      <c r="BK8" s="155" t="s">
        <v>54</v>
      </c>
      <c r="BL8" s="176"/>
      <c r="BM8" s="176"/>
      <c r="BN8" s="176"/>
      <c r="BO8" s="176"/>
      <c r="BP8" s="176"/>
      <c r="BQ8" s="176"/>
      <c r="BR8" s="176"/>
      <c r="BS8" s="176"/>
      <c r="BT8" s="176"/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L8" s="176"/>
      <c r="CM8" s="176"/>
      <c r="CN8" s="176"/>
      <c r="CO8" s="176"/>
      <c r="CP8" s="176"/>
      <c r="CQ8" s="176"/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I8" s="176"/>
      <c r="DJ8" s="176"/>
      <c r="DK8" s="176"/>
      <c r="DL8" s="176"/>
      <c r="DM8" s="176"/>
      <c r="DN8" s="176"/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F8" s="176"/>
      <c r="EG8" s="176"/>
      <c r="EH8" s="176"/>
      <c r="EI8" s="176"/>
      <c r="EJ8" s="176"/>
      <c r="EK8" s="176"/>
      <c r="EL8" s="176"/>
      <c r="EM8" s="176"/>
      <c r="EN8" s="176"/>
      <c r="EO8" s="176"/>
      <c r="EP8" s="176"/>
      <c r="EQ8" s="176"/>
      <c r="ER8" s="176"/>
      <c r="ES8" s="176"/>
      <c r="ET8" s="176"/>
      <c r="EU8" s="176"/>
      <c r="EV8" s="176"/>
      <c r="EW8" s="176"/>
      <c r="EX8" s="176"/>
      <c r="EY8" s="176"/>
      <c r="EZ8" s="176"/>
      <c r="FA8" s="176"/>
      <c r="FB8" s="176"/>
      <c r="FC8" s="176"/>
      <c r="FD8" s="176"/>
      <c r="FE8" s="176"/>
      <c r="FF8" s="176"/>
      <c r="FG8" s="176"/>
      <c r="FH8" s="176"/>
      <c r="FI8" s="176"/>
      <c r="FJ8" s="176"/>
      <c r="FK8" s="176"/>
      <c r="FL8" s="176"/>
      <c r="FM8" s="176"/>
      <c r="FN8" s="176"/>
      <c r="FO8" s="176"/>
      <c r="FP8" s="176"/>
      <c r="FQ8" s="176"/>
      <c r="FR8" s="176"/>
      <c r="FS8" s="176"/>
      <c r="FT8" s="176"/>
      <c r="FU8" s="176"/>
      <c r="FV8" s="176"/>
      <c r="FW8" s="176"/>
      <c r="FX8" s="176"/>
      <c r="FY8" s="176"/>
      <c r="FZ8" s="176"/>
      <c r="GA8" s="176"/>
      <c r="GB8" s="176"/>
      <c r="GC8" s="176"/>
      <c r="GD8" s="176"/>
      <c r="GE8" s="176"/>
      <c r="GF8" s="176"/>
      <c r="GG8" s="176"/>
      <c r="GH8" s="176"/>
      <c r="GI8" s="176"/>
      <c r="GJ8" s="176"/>
      <c r="GK8" s="176"/>
      <c r="GL8" s="176"/>
      <c r="GM8" s="176"/>
      <c r="GN8" s="176"/>
      <c r="GO8" s="176"/>
      <c r="GP8" s="176"/>
      <c r="GQ8" s="176"/>
      <c r="GR8" s="176"/>
      <c r="GS8" s="176"/>
      <c r="GT8" s="176"/>
      <c r="GU8" s="176"/>
      <c r="GV8" s="176"/>
      <c r="GW8" s="176"/>
      <c r="GX8" s="176"/>
      <c r="GY8" s="176"/>
      <c r="GZ8" s="176"/>
      <c r="HA8" s="176"/>
      <c r="HB8" s="176"/>
      <c r="HC8" s="176"/>
      <c r="HD8" s="176"/>
      <c r="HE8" s="176"/>
      <c r="HF8" s="176"/>
      <c r="HG8" s="176"/>
      <c r="HH8" s="176"/>
      <c r="HI8" s="176"/>
      <c r="HJ8" s="176"/>
      <c r="HK8" s="176"/>
      <c r="HL8" s="176"/>
      <c r="HM8" s="176"/>
      <c r="HN8" s="176"/>
      <c r="HO8" s="176"/>
      <c r="HP8" s="176"/>
      <c r="HQ8" s="176"/>
      <c r="HR8" s="176"/>
      <c r="HS8" s="176"/>
      <c r="HT8" s="176"/>
      <c r="HU8" s="176"/>
      <c r="HV8" s="176"/>
      <c r="HW8" s="176"/>
      <c r="HX8" s="176"/>
      <c r="HY8" s="176"/>
      <c r="HZ8" s="176"/>
      <c r="IA8" s="176"/>
      <c r="IB8" s="176"/>
      <c r="IC8" s="176"/>
      <c r="ID8" s="176"/>
      <c r="IE8" s="176"/>
      <c r="IF8" s="176"/>
      <c r="IG8" s="176"/>
      <c r="IH8" s="176"/>
      <c r="II8" s="176"/>
      <c r="IJ8" s="176"/>
      <c r="IK8" s="176"/>
      <c r="IL8" s="176"/>
      <c r="IM8" s="176"/>
      <c r="IN8" s="176"/>
      <c r="IO8" s="176"/>
      <c r="IP8" s="176"/>
      <c r="IQ8" s="176"/>
      <c r="IR8" s="176"/>
      <c r="IS8" s="176"/>
      <c r="IT8" s="176"/>
      <c r="IU8" s="176"/>
      <c r="IV8" s="176"/>
      <c r="IW8" s="176"/>
      <c r="IX8" s="176"/>
      <c r="IY8" s="176"/>
      <c r="IZ8" s="176"/>
      <c r="JA8" s="176"/>
    </row>
    <row r="9" spans="1:261" s="140" customFormat="1" ht="23.1" customHeight="1" thickBot="1" x14ac:dyDescent="0.25">
      <c r="A9" s="177"/>
      <c r="F9" s="269"/>
      <c r="G9" s="272"/>
      <c r="R9" s="140" t="s">
        <v>54</v>
      </c>
      <c r="S9" s="140" t="s">
        <v>54</v>
      </c>
      <c r="T9" s="158"/>
      <c r="U9" s="140" t="s">
        <v>54</v>
      </c>
      <c r="W9" s="178"/>
      <c r="X9" s="178"/>
      <c r="Y9" s="179"/>
      <c r="Z9" s="179"/>
      <c r="AA9" s="179" t="s">
        <v>112</v>
      </c>
      <c r="AB9" s="180"/>
      <c r="AC9" s="181"/>
      <c r="AD9" s="156"/>
      <c r="AE9" s="182"/>
      <c r="AF9" s="183"/>
      <c r="AG9" s="159"/>
      <c r="AH9" s="181"/>
      <c r="AI9" s="184"/>
      <c r="AJ9" s="180"/>
      <c r="AK9" s="181"/>
      <c r="AM9" s="140" t="s">
        <v>51</v>
      </c>
      <c r="AN9" s="156" t="s">
        <v>52</v>
      </c>
      <c r="AO9" s="156" t="s">
        <v>39</v>
      </c>
      <c r="AP9" s="156" t="s">
        <v>39</v>
      </c>
      <c r="AQ9" s="156"/>
      <c r="AR9" s="156"/>
      <c r="AS9" s="156"/>
      <c r="AT9" s="156"/>
      <c r="AU9" s="156"/>
      <c r="AV9" s="285"/>
      <c r="AW9" s="157" t="s">
        <v>53</v>
      </c>
      <c r="AX9" s="140" t="s">
        <v>54</v>
      </c>
      <c r="AY9" s="156" t="s">
        <v>55</v>
      </c>
      <c r="AZ9" s="156" t="s">
        <v>39</v>
      </c>
      <c r="BA9" s="156"/>
      <c r="BB9" s="140" t="s">
        <v>54</v>
      </c>
      <c r="BC9" s="158"/>
      <c r="BD9" s="156" t="s">
        <v>141</v>
      </c>
      <c r="BE9" s="156" t="s">
        <v>56</v>
      </c>
      <c r="BF9" s="156"/>
      <c r="BG9" s="156" t="s">
        <v>39</v>
      </c>
      <c r="BH9" s="156" t="s">
        <v>39</v>
      </c>
      <c r="BI9" s="156" t="s">
        <v>57</v>
      </c>
      <c r="BJ9" s="140" t="s">
        <v>54</v>
      </c>
      <c r="BK9" s="159"/>
      <c r="BL9" s="176"/>
      <c r="BM9" s="176"/>
      <c r="BN9" s="176"/>
      <c r="BO9" s="176"/>
      <c r="BP9" s="176"/>
      <c r="BQ9" s="176"/>
      <c r="BR9" s="176"/>
      <c r="BS9" s="176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L9" s="176"/>
      <c r="CM9" s="176"/>
      <c r="CN9" s="176"/>
      <c r="CO9" s="176"/>
      <c r="CP9" s="176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I9" s="176"/>
      <c r="DJ9" s="176"/>
      <c r="DK9" s="176"/>
      <c r="DL9" s="176"/>
      <c r="DM9" s="176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F9" s="176"/>
      <c r="EG9" s="176"/>
      <c r="EH9" s="176"/>
      <c r="EI9" s="176"/>
      <c r="EJ9" s="176"/>
      <c r="EK9" s="176"/>
      <c r="EL9" s="176"/>
      <c r="EM9" s="176"/>
      <c r="EN9" s="176"/>
      <c r="EO9" s="176"/>
      <c r="EP9" s="176"/>
      <c r="EQ9" s="176"/>
      <c r="ER9" s="176"/>
      <c r="ES9" s="176"/>
      <c r="ET9" s="176"/>
      <c r="EU9" s="176"/>
      <c r="EV9" s="176"/>
      <c r="EW9" s="176"/>
      <c r="EX9" s="176"/>
      <c r="EY9" s="176"/>
      <c r="EZ9" s="176"/>
      <c r="FA9" s="176"/>
      <c r="FB9" s="176"/>
      <c r="FC9" s="176"/>
      <c r="FD9" s="176"/>
      <c r="FE9" s="176"/>
      <c r="FF9" s="176"/>
      <c r="FG9" s="176"/>
      <c r="FH9" s="176"/>
      <c r="FI9" s="176"/>
      <c r="FJ9" s="176"/>
      <c r="FK9" s="176"/>
      <c r="FL9" s="176"/>
      <c r="FM9" s="176"/>
      <c r="FN9" s="176"/>
      <c r="FO9" s="176"/>
      <c r="FP9" s="176"/>
      <c r="FQ9" s="176"/>
      <c r="FR9" s="176"/>
      <c r="FS9" s="176"/>
      <c r="FT9" s="176"/>
      <c r="FU9" s="176"/>
      <c r="FV9" s="176"/>
      <c r="FW9" s="176"/>
      <c r="FX9" s="176"/>
      <c r="FY9" s="176"/>
      <c r="FZ9" s="176"/>
      <c r="GA9" s="176"/>
      <c r="GB9" s="176"/>
      <c r="GC9" s="176"/>
      <c r="GD9" s="176"/>
      <c r="GE9" s="176"/>
      <c r="GF9" s="176"/>
      <c r="GG9" s="176"/>
      <c r="GH9" s="176"/>
      <c r="GI9" s="176"/>
      <c r="GJ9" s="176"/>
      <c r="GK9" s="176"/>
      <c r="GL9" s="176"/>
      <c r="GM9" s="176"/>
      <c r="GN9" s="176"/>
      <c r="GO9" s="176"/>
      <c r="GP9" s="176"/>
      <c r="GQ9" s="176"/>
      <c r="GR9" s="176"/>
      <c r="GS9" s="176"/>
      <c r="GT9" s="176"/>
      <c r="GU9" s="176"/>
      <c r="GV9" s="176"/>
      <c r="GW9" s="176"/>
      <c r="GX9" s="176"/>
      <c r="GY9" s="176"/>
      <c r="GZ9" s="176"/>
      <c r="HA9" s="176"/>
      <c r="HB9" s="176"/>
      <c r="HC9" s="176"/>
      <c r="HD9" s="176"/>
      <c r="HE9" s="176"/>
      <c r="HF9" s="176"/>
      <c r="HG9" s="176"/>
      <c r="HH9" s="176"/>
      <c r="HI9" s="176"/>
      <c r="HJ9" s="176"/>
      <c r="HK9" s="176"/>
      <c r="HL9" s="176"/>
      <c r="HM9" s="176"/>
      <c r="HN9" s="176"/>
      <c r="HO9" s="176"/>
      <c r="HP9" s="176"/>
      <c r="HQ9" s="176"/>
      <c r="HR9" s="176"/>
      <c r="HS9" s="176"/>
      <c r="HT9" s="176"/>
      <c r="HU9" s="176"/>
      <c r="HV9" s="176"/>
      <c r="HW9" s="176"/>
      <c r="HX9" s="176"/>
      <c r="HY9" s="176"/>
      <c r="HZ9" s="176"/>
      <c r="IA9" s="176"/>
      <c r="IB9" s="176"/>
      <c r="IC9" s="176"/>
      <c r="ID9" s="176"/>
      <c r="IE9" s="176"/>
      <c r="IF9" s="176"/>
      <c r="IG9" s="176"/>
      <c r="IH9" s="176"/>
      <c r="II9" s="176"/>
      <c r="IJ9" s="176"/>
      <c r="IK9" s="176"/>
      <c r="IL9" s="176"/>
      <c r="IM9" s="176"/>
      <c r="IN9" s="176"/>
      <c r="IO9" s="176"/>
      <c r="IP9" s="176"/>
      <c r="IQ9" s="176"/>
      <c r="IR9" s="176"/>
      <c r="IS9" s="176"/>
      <c r="IT9" s="176"/>
      <c r="IU9" s="176"/>
      <c r="IV9" s="176"/>
      <c r="IW9" s="176"/>
      <c r="IX9" s="176"/>
      <c r="IY9" s="176"/>
      <c r="IZ9" s="176"/>
      <c r="JA9" s="176"/>
    </row>
    <row r="10" spans="1:261" s="79" customFormat="1" ht="23.1" customHeight="1" x14ac:dyDescent="0.2">
      <c r="A10" s="77" t="s">
        <v>1</v>
      </c>
      <c r="B10" s="78"/>
      <c r="D10" s="80"/>
      <c r="E10" s="80"/>
      <c r="F10" s="80"/>
      <c r="G10" s="80"/>
      <c r="H10" s="80"/>
      <c r="I10" s="80"/>
      <c r="J10" s="80"/>
      <c r="K10" s="81"/>
      <c r="L10" s="80"/>
      <c r="M10" s="79" t="s">
        <v>1</v>
      </c>
      <c r="N10" s="79" t="s">
        <v>1</v>
      </c>
      <c r="O10" s="79" t="s">
        <v>1</v>
      </c>
      <c r="P10" s="82" t="s">
        <v>1</v>
      </c>
      <c r="Q10" s="80"/>
      <c r="R10" s="80"/>
      <c r="S10" s="80"/>
      <c r="T10" s="80"/>
      <c r="U10" s="80"/>
      <c r="V10" s="82"/>
      <c r="W10" s="83"/>
      <c r="X10" s="83"/>
      <c r="Y10" s="84"/>
      <c r="Z10" s="84"/>
      <c r="AA10" s="84"/>
      <c r="AB10" s="85" t="str">
        <f>+A10</f>
        <v xml:space="preserve"> </v>
      </c>
      <c r="AC10" s="86" t="s">
        <v>1</v>
      </c>
      <c r="AD10" s="80"/>
      <c r="AE10" s="87"/>
      <c r="AF10" s="88"/>
      <c r="AG10" s="89"/>
      <c r="AH10" s="90"/>
      <c r="AI10" s="91"/>
      <c r="AJ10" s="85" t="s">
        <v>1</v>
      </c>
      <c r="AK10" s="92"/>
      <c r="AM10" s="80"/>
      <c r="AN10" s="80"/>
      <c r="AO10" s="80"/>
      <c r="AP10" s="80" t="s">
        <v>1</v>
      </c>
      <c r="AQ10" s="80" t="s">
        <v>1</v>
      </c>
      <c r="AR10" s="80" t="s">
        <v>1</v>
      </c>
      <c r="AS10" s="80"/>
      <c r="AT10" s="80"/>
      <c r="AU10" s="80"/>
      <c r="AV10" s="80"/>
      <c r="AW10" s="80"/>
      <c r="AX10" s="80"/>
      <c r="AY10" s="93"/>
      <c r="AZ10" s="80"/>
      <c r="BA10" s="93"/>
      <c r="BB10" s="80"/>
      <c r="BC10" s="80"/>
      <c r="BD10" s="80"/>
      <c r="BE10" s="80"/>
      <c r="BF10" s="80"/>
      <c r="BG10" s="80"/>
      <c r="BH10" s="80"/>
      <c r="BI10" s="80"/>
      <c r="BJ10" s="80"/>
      <c r="BK10" s="94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  <c r="IY10" s="95"/>
      <c r="IZ10" s="95"/>
      <c r="JA10" s="95"/>
    </row>
    <row r="11" spans="1:261" s="79" customFormat="1" ht="23.1" customHeight="1" x14ac:dyDescent="0.35">
      <c r="A11" s="77">
        <v>1</v>
      </c>
      <c r="B11" s="96" t="s">
        <v>58</v>
      </c>
      <c r="C11" s="97" t="s">
        <v>59</v>
      </c>
      <c r="D11" s="98">
        <v>57347</v>
      </c>
      <c r="E11" s="98">
        <v>2810</v>
      </c>
      <c r="F11" s="98">
        <f>SUM(D11:E11)</f>
        <v>60157</v>
      </c>
      <c r="G11" s="98">
        <v>2810</v>
      </c>
      <c r="H11" s="98"/>
      <c r="I11" s="80"/>
      <c r="J11" s="80">
        <f>SUM(F11:I11)</f>
        <v>62967</v>
      </c>
      <c r="K11" s="82">
        <f>J11</f>
        <v>62967</v>
      </c>
      <c r="L11" s="99">
        <f>ROUND(K11/6/31/60*(O11+N11*60+M11*6*60),2)</f>
        <v>0</v>
      </c>
      <c r="M11" s="79">
        <v>0</v>
      </c>
      <c r="N11" s="79">
        <v>0</v>
      </c>
      <c r="O11" s="79">
        <v>0</v>
      </c>
      <c r="P11" s="82">
        <f>K11-L11</f>
        <v>62967</v>
      </c>
      <c r="Q11" s="80">
        <v>6912.39</v>
      </c>
      <c r="R11" s="80">
        <f>SUM(AN11:AW11)</f>
        <v>5667.03</v>
      </c>
      <c r="S11" s="80">
        <f>SUM(AY11:BA11)</f>
        <v>200</v>
      </c>
      <c r="T11" s="80">
        <f>ROUNDDOWN(J11*5%/2,2)</f>
        <v>1574.17</v>
      </c>
      <c r="U11" s="80">
        <f>SUM(BD11:BI11)</f>
        <v>100</v>
      </c>
      <c r="V11" s="82">
        <f>+Q11+R11+S11+T11+U11</f>
        <v>14453.59</v>
      </c>
      <c r="W11" s="100">
        <f>ROUND(AI11,0)</f>
        <v>24257</v>
      </c>
      <c r="X11" s="83">
        <f>(AH11-W11)</f>
        <v>24256.410000000003</v>
      </c>
      <c r="Y11" s="84"/>
      <c r="Z11" s="84"/>
      <c r="AA11" s="84">
        <f>ROUND(W11+X11,2)</f>
        <v>48513.41</v>
      </c>
      <c r="AB11" s="77">
        <v>1</v>
      </c>
      <c r="AC11" s="86">
        <f>J11*12%</f>
        <v>7556.04</v>
      </c>
      <c r="AD11" s="80">
        <v>0</v>
      </c>
      <c r="AE11" s="101">
        <v>100</v>
      </c>
      <c r="AF11" s="88">
        <f>ROUNDUP(J11*5%/2,2)</f>
        <v>1574.18</v>
      </c>
      <c r="AG11" s="102">
        <v>200</v>
      </c>
      <c r="AH11" s="103">
        <f>+P11-V11</f>
        <v>48513.41</v>
      </c>
      <c r="AI11" s="104">
        <f>(+P11-V11)/2</f>
        <v>24256.705000000002</v>
      </c>
      <c r="AJ11" s="77">
        <v>1</v>
      </c>
      <c r="AK11" s="96" t="s">
        <v>58</v>
      </c>
      <c r="AL11" s="97" t="s">
        <v>59</v>
      </c>
      <c r="AM11" s="80">
        <f>Q11</f>
        <v>6912.39</v>
      </c>
      <c r="AN11" s="80">
        <f>J11*9%</f>
        <v>5667.03</v>
      </c>
      <c r="AO11" s="80">
        <v>0</v>
      </c>
      <c r="AP11" s="80">
        <v>0</v>
      </c>
      <c r="AQ11" s="80">
        <v>0</v>
      </c>
      <c r="AR11" s="80">
        <v>0</v>
      </c>
      <c r="AS11" s="80">
        <v>0</v>
      </c>
      <c r="AT11" s="80">
        <v>0</v>
      </c>
      <c r="AU11" s="80"/>
      <c r="AV11" s="80"/>
      <c r="AW11" s="80" t="s">
        <v>60</v>
      </c>
      <c r="AX11" s="80">
        <f>SUM(AN11:AW11)</f>
        <v>5667.03</v>
      </c>
      <c r="AY11" s="93">
        <v>200</v>
      </c>
      <c r="AZ11" s="80">
        <v>0</v>
      </c>
      <c r="BA11" s="93"/>
      <c r="BB11" s="80">
        <f>SUM(AY11:BA11)</f>
        <v>200</v>
      </c>
      <c r="BC11" s="80">
        <f>ROUNDDOWN(J11*5%/2,2)</f>
        <v>1574.17</v>
      </c>
      <c r="BD11" s="80">
        <v>0</v>
      </c>
      <c r="BE11" s="80">
        <v>0</v>
      </c>
      <c r="BF11" s="80">
        <v>100</v>
      </c>
      <c r="BG11" s="80">
        <v>0</v>
      </c>
      <c r="BH11" s="80">
        <v>0</v>
      </c>
      <c r="BI11" s="80">
        <v>0</v>
      </c>
      <c r="BJ11" s="80">
        <f>SUM(BD11:BI11)</f>
        <v>100</v>
      </c>
      <c r="BK11" s="94">
        <f>+AM11+AX11+BB11+BC11+BJ11</f>
        <v>14453.59</v>
      </c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  <c r="IR11" s="95"/>
      <c r="IS11" s="95"/>
      <c r="IT11" s="95"/>
      <c r="IU11" s="95"/>
      <c r="IV11" s="95"/>
      <c r="IW11" s="95"/>
      <c r="IX11" s="95"/>
      <c r="IY11" s="95"/>
      <c r="IZ11" s="95"/>
      <c r="JA11" s="95"/>
    </row>
    <row r="12" spans="1:261" s="79" customFormat="1" ht="23.1" customHeight="1" x14ac:dyDescent="0.35">
      <c r="A12" s="77" t="s">
        <v>1</v>
      </c>
      <c r="B12" s="96"/>
      <c r="C12" s="97"/>
      <c r="D12" s="98"/>
      <c r="E12" s="98"/>
      <c r="F12" s="98">
        <f t="shared" ref="F12:F63" si="0">SUM(D12:E12)</f>
        <v>0</v>
      </c>
      <c r="G12" s="98"/>
      <c r="H12" s="98"/>
      <c r="I12" s="80"/>
      <c r="J12" s="80">
        <f t="shared" ref="J12:J63" si="1">SUM(F12:I12)</f>
        <v>0</v>
      </c>
      <c r="K12" s="82">
        <f t="shared" ref="K12:K64" si="2">J12</f>
        <v>0</v>
      </c>
      <c r="L12" s="105"/>
      <c r="P12" s="82">
        <f t="shared" ref="P12:P64" si="3">K12-L12</f>
        <v>0</v>
      </c>
      <c r="Q12" s="80"/>
      <c r="R12" s="80">
        <f t="shared" ref="R12:R64" si="4">SUM(AN12:AW12)</f>
        <v>0</v>
      </c>
      <c r="S12" s="80">
        <f t="shared" ref="S12:S64" si="5">SUM(AY12:BA12)</f>
        <v>0</v>
      </c>
      <c r="T12" s="80">
        <f t="shared" ref="T12:T64" si="6">ROUNDDOWN(J12*5%/2,2)</f>
        <v>0</v>
      </c>
      <c r="U12" s="80">
        <f t="shared" ref="U12:U64" si="7">SUM(BD12:BI12)</f>
        <v>0</v>
      </c>
      <c r="V12" s="82">
        <f t="shared" ref="V12:V64" si="8">+Q12+R12+S12+T12+U12</f>
        <v>0</v>
      </c>
      <c r="W12" s="100">
        <f t="shared" ref="W12:W64" si="9">ROUND(AI12,0)</f>
        <v>0</v>
      </c>
      <c r="X12" s="83">
        <f t="shared" ref="X12:X64" si="10">(AH12-W12)</f>
        <v>0</v>
      </c>
      <c r="Y12" s="84"/>
      <c r="Z12" s="84"/>
      <c r="AA12" s="84">
        <f t="shared" ref="AA12:AA64" si="11">ROUND(W12+X12,2)</f>
        <v>0</v>
      </c>
      <c r="AB12" s="77" t="s">
        <v>1</v>
      </c>
      <c r="AC12" s="86">
        <f t="shared" ref="AC12:AC64" si="12">J12*12%</f>
        <v>0</v>
      </c>
      <c r="AD12" s="80"/>
      <c r="AE12" s="87"/>
      <c r="AF12" s="88">
        <f t="shared" ref="AF12:AF64" si="13">ROUNDUP(J12*5%/2,2)</f>
        <v>0</v>
      </c>
      <c r="AG12" s="89"/>
      <c r="AH12" s="103">
        <f t="shared" ref="AH12:AH64" si="14">+P12-V12</f>
        <v>0</v>
      </c>
      <c r="AI12" s="104">
        <f t="shared" ref="AI12:AI64" si="15">(+P12-V12)/2</f>
        <v>0</v>
      </c>
      <c r="AJ12" s="77" t="s">
        <v>1</v>
      </c>
      <c r="AK12" s="96"/>
      <c r="AL12" s="97"/>
      <c r="AM12" s="80">
        <f t="shared" ref="AM12:AM64" si="16">Q12</f>
        <v>0</v>
      </c>
      <c r="AN12" s="80">
        <f t="shared" ref="AN12:AN64" si="17">J12*9%</f>
        <v>0</v>
      </c>
      <c r="AO12" s="80"/>
      <c r="AP12" s="80"/>
      <c r="AQ12" s="80"/>
      <c r="AR12" s="80"/>
      <c r="AS12" s="80"/>
      <c r="AT12" s="106"/>
      <c r="AU12" s="80"/>
      <c r="AV12" s="80"/>
      <c r="AW12" s="80"/>
      <c r="AX12" s="80">
        <f t="shared" ref="AX12:AX64" si="18">SUM(AN12:AW12)</f>
        <v>0</v>
      </c>
      <c r="AY12" s="93"/>
      <c r="AZ12" s="80"/>
      <c r="BA12" s="93"/>
      <c r="BB12" s="80">
        <f t="shared" ref="BB12:BB64" si="19">SUM(AY12:BA12)</f>
        <v>0</v>
      </c>
      <c r="BC12" s="80">
        <f t="shared" ref="BC12:BC64" si="20">ROUNDDOWN(J12*5%/2,2)</f>
        <v>0</v>
      </c>
      <c r="BD12" s="80"/>
      <c r="BE12" s="80"/>
      <c r="BF12" s="80"/>
      <c r="BG12" s="80"/>
      <c r="BH12" s="80"/>
      <c r="BI12" s="80"/>
      <c r="BJ12" s="80">
        <f t="shared" ref="BJ12:BJ64" si="21">SUM(BD12:BI12)</f>
        <v>0</v>
      </c>
      <c r="BK12" s="94">
        <f t="shared" ref="BK12:BK64" si="22">+AM12+AX12+BB12+BC12+BJ12</f>
        <v>0</v>
      </c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  <c r="IR12" s="95"/>
      <c r="IS12" s="95"/>
      <c r="IT12" s="95"/>
      <c r="IU12" s="95"/>
      <c r="IV12" s="95"/>
      <c r="IW12" s="95"/>
      <c r="IX12" s="95"/>
      <c r="IY12" s="95"/>
      <c r="IZ12" s="95"/>
      <c r="JA12" s="95"/>
    </row>
    <row r="13" spans="1:261" s="79" customFormat="1" ht="23.1" customHeight="1" x14ac:dyDescent="0.35">
      <c r="A13" s="77">
        <v>2</v>
      </c>
      <c r="B13" s="107" t="s">
        <v>61</v>
      </c>
      <c r="C13" s="108" t="s">
        <v>62</v>
      </c>
      <c r="D13" s="98">
        <v>29165</v>
      </c>
      <c r="E13" s="98">
        <v>1540</v>
      </c>
      <c r="F13" s="98">
        <f t="shared" si="0"/>
        <v>30705</v>
      </c>
      <c r="G13" s="98">
        <v>1540</v>
      </c>
      <c r="H13" s="98"/>
      <c r="I13" s="80"/>
      <c r="J13" s="80">
        <f t="shared" si="1"/>
        <v>32245</v>
      </c>
      <c r="K13" s="82">
        <f t="shared" si="2"/>
        <v>32245</v>
      </c>
      <c r="L13" s="99">
        <f>ROUND(K13/6/31/60*(O13+N13*60+M13*6*60),2)</f>
        <v>1040.1600000000001</v>
      </c>
      <c r="M13" s="79">
        <v>1</v>
      </c>
      <c r="N13" s="79">
        <v>0</v>
      </c>
      <c r="O13" s="79">
        <v>0</v>
      </c>
      <c r="P13" s="82">
        <f t="shared" si="3"/>
        <v>31204.84</v>
      </c>
      <c r="Q13" s="80">
        <v>1125.52</v>
      </c>
      <c r="R13" s="80">
        <f t="shared" si="4"/>
        <v>6835.19</v>
      </c>
      <c r="S13" s="80">
        <f t="shared" si="5"/>
        <v>200</v>
      </c>
      <c r="T13" s="80">
        <f t="shared" si="6"/>
        <v>806.12</v>
      </c>
      <c r="U13" s="80">
        <f t="shared" si="7"/>
        <v>13736.7</v>
      </c>
      <c r="V13" s="82">
        <f t="shared" si="8"/>
        <v>22703.53</v>
      </c>
      <c r="W13" s="100">
        <f t="shared" si="9"/>
        <v>4251</v>
      </c>
      <c r="X13" s="83">
        <f t="shared" si="10"/>
        <v>4250.3100000000013</v>
      </c>
      <c r="Y13" s="84"/>
      <c r="Z13" s="84"/>
      <c r="AA13" s="84">
        <f t="shared" si="11"/>
        <v>8501.31</v>
      </c>
      <c r="AB13" s="77">
        <v>2</v>
      </c>
      <c r="AC13" s="86">
        <f t="shared" si="12"/>
        <v>3869.3999999999996</v>
      </c>
      <c r="AD13" s="80">
        <v>0</v>
      </c>
      <c r="AE13" s="101">
        <v>100</v>
      </c>
      <c r="AF13" s="88">
        <f t="shared" si="13"/>
        <v>806.13</v>
      </c>
      <c r="AG13" s="102">
        <v>200</v>
      </c>
      <c r="AH13" s="103">
        <f t="shared" si="14"/>
        <v>8501.3100000000013</v>
      </c>
      <c r="AI13" s="104">
        <f t="shared" si="15"/>
        <v>4250.6550000000007</v>
      </c>
      <c r="AJ13" s="77">
        <v>2</v>
      </c>
      <c r="AK13" s="107" t="s">
        <v>61</v>
      </c>
      <c r="AL13" s="108" t="s">
        <v>62</v>
      </c>
      <c r="AM13" s="80">
        <f t="shared" si="16"/>
        <v>1125.52</v>
      </c>
      <c r="AN13" s="80">
        <f t="shared" si="17"/>
        <v>2902.0499999999997</v>
      </c>
      <c r="AO13" s="80">
        <v>0</v>
      </c>
      <c r="AP13" s="80">
        <v>0</v>
      </c>
      <c r="AQ13" s="80">
        <v>0</v>
      </c>
      <c r="AR13" s="80">
        <v>0</v>
      </c>
      <c r="AS13" s="80">
        <v>3933.14</v>
      </c>
      <c r="AT13" s="80">
        <v>0</v>
      </c>
      <c r="AU13" s="80">
        <v>0</v>
      </c>
      <c r="AV13" s="80"/>
      <c r="AW13" s="80">
        <v>0</v>
      </c>
      <c r="AX13" s="80">
        <f t="shared" si="18"/>
        <v>6835.19</v>
      </c>
      <c r="AY13" s="93">
        <v>200</v>
      </c>
      <c r="AZ13" s="80">
        <v>0</v>
      </c>
      <c r="BA13" s="93"/>
      <c r="BB13" s="80">
        <f t="shared" si="19"/>
        <v>200</v>
      </c>
      <c r="BC13" s="80">
        <f t="shared" si="20"/>
        <v>806.12</v>
      </c>
      <c r="BD13" s="80">
        <v>0</v>
      </c>
      <c r="BE13" s="80">
        <v>0</v>
      </c>
      <c r="BF13" s="80">
        <v>100</v>
      </c>
      <c r="BG13" s="80">
        <v>13636.7</v>
      </c>
      <c r="BH13" s="80">
        <v>0</v>
      </c>
      <c r="BI13" s="80">
        <v>0</v>
      </c>
      <c r="BJ13" s="80">
        <f t="shared" si="21"/>
        <v>13736.7</v>
      </c>
      <c r="BK13" s="94">
        <f t="shared" si="22"/>
        <v>22703.53</v>
      </c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  <c r="IR13" s="95"/>
      <c r="IS13" s="95"/>
      <c r="IT13" s="95"/>
      <c r="IU13" s="95"/>
      <c r="IV13" s="95"/>
      <c r="IW13" s="95"/>
      <c r="IX13" s="95"/>
      <c r="IY13" s="95"/>
      <c r="IZ13" s="95"/>
      <c r="JA13" s="95"/>
    </row>
    <row r="14" spans="1:261" s="79" customFormat="1" ht="23.1" customHeight="1" x14ac:dyDescent="0.35">
      <c r="A14" s="77" t="s">
        <v>1</v>
      </c>
      <c r="B14" s="107"/>
      <c r="C14" s="78"/>
      <c r="D14" s="98"/>
      <c r="E14" s="98"/>
      <c r="F14" s="98">
        <f t="shared" si="0"/>
        <v>0</v>
      </c>
      <c r="G14" s="98"/>
      <c r="H14" s="98"/>
      <c r="I14" s="80"/>
      <c r="J14" s="80">
        <f t="shared" si="1"/>
        <v>0</v>
      </c>
      <c r="K14" s="82">
        <f t="shared" si="2"/>
        <v>0</v>
      </c>
      <c r="L14" s="105"/>
      <c r="P14" s="82">
        <f t="shared" si="3"/>
        <v>0</v>
      </c>
      <c r="Q14" s="80"/>
      <c r="R14" s="80">
        <f t="shared" si="4"/>
        <v>0</v>
      </c>
      <c r="S14" s="80">
        <f t="shared" si="5"/>
        <v>0</v>
      </c>
      <c r="T14" s="80">
        <f t="shared" si="6"/>
        <v>0</v>
      </c>
      <c r="U14" s="80">
        <f t="shared" si="7"/>
        <v>0</v>
      </c>
      <c r="V14" s="82">
        <f t="shared" si="8"/>
        <v>0</v>
      </c>
      <c r="W14" s="100">
        <f t="shared" si="9"/>
        <v>0</v>
      </c>
      <c r="X14" s="83">
        <f t="shared" si="10"/>
        <v>0</v>
      </c>
      <c r="Y14" s="84"/>
      <c r="Z14" s="84"/>
      <c r="AA14" s="84">
        <f t="shared" si="11"/>
        <v>0</v>
      </c>
      <c r="AB14" s="77" t="s">
        <v>1</v>
      </c>
      <c r="AC14" s="86">
        <f t="shared" si="12"/>
        <v>0</v>
      </c>
      <c r="AD14" s="80"/>
      <c r="AE14" s="87"/>
      <c r="AF14" s="88">
        <f t="shared" si="13"/>
        <v>0</v>
      </c>
      <c r="AG14" s="89"/>
      <c r="AH14" s="103">
        <f t="shared" si="14"/>
        <v>0</v>
      </c>
      <c r="AI14" s="104">
        <f t="shared" si="15"/>
        <v>0</v>
      </c>
      <c r="AJ14" s="77" t="s">
        <v>1</v>
      </c>
      <c r="AK14" s="107"/>
      <c r="AL14" s="78"/>
      <c r="AM14" s="80">
        <f t="shared" si="16"/>
        <v>0</v>
      </c>
      <c r="AN14" s="80">
        <f t="shared" si="17"/>
        <v>0</v>
      </c>
      <c r="AO14" s="80"/>
      <c r="AP14" s="80"/>
      <c r="AQ14" s="80"/>
      <c r="AR14" s="80"/>
      <c r="AS14" s="80"/>
      <c r="AT14" s="106"/>
      <c r="AU14" s="80"/>
      <c r="AV14" s="80"/>
      <c r="AW14" s="80"/>
      <c r="AX14" s="80">
        <f t="shared" si="18"/>
        <v>0</v>
      </c>
      <c r="AY14" s="93"/>
      <c r="AZ14" s="80"/>
      <c r="BA14" s="93"/>
      <c r="BB14" s="80">
        <f t="shared" si="19"/>
        <v>0</v>
      </c>
      <c r="BC14" s="80">
        <f t="shared" si="20"/>
        <v>0</v>
      </c>
      <c r="BD14" s="80"/>
      <c r="BE14" s="80"/>
      <c r="BF14" s="80"/>
      <c r="BG14" s="80"/>
      <c r="BH14" s="80"/>
      <c r="BI14" s="80"/>
      <c r="BJ14" s="80">
        <f t="shared" si="21"/>
        <v>0</v>
      </c>
      <c r="BK14" s="94">
        <f t="shared" si="22"/>
        <v>0</v>
      </c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</row>
    <row r="15" spans="1:261" s="79" customFormat="1" ht="23.1" customHeight="1" x14ac:dyDescent="0.35">
      <c r="A15" s="77">
        <v>3</v>
      </c>
      <c r="B15" s="107" t="s">
        <v>63</v>
      </c>
      <c r="C15" s="78" t="s">
        <v>64</v>
      </c>
      <c r="D15" s="98">
        <v>81207</v>
      </c>
      <c r="E15" s="98">
        <v>3711</v>
      </c>
      <c r="F15" s="98">
        <f t="shared" si="0"/>
        <v>84918</v>
      </c>
      <c r="G15" s="98">
        <v>3656</v>
      </c>
      <c r="H15" s="98"/>
      <c r="I15" s="80"/>
      <c r="J15" s="80">
        <f t="shared" si="1"/>
        <v>88574</v>
      </c>
      <c r="K15" s="82">
        <f t="shared" si="2"/>
        <v>88574</v>
      </c>
      <c r="L15" s="99">
        <f>ROUND(K15/6/31/60*(O15+N15*60+M15*6*60),2)</f>
        <v>0</v>
      </c>
      <c r="M15" s="79">
        <v>0</v>
      </c>
      <c r="N15" s="79">
        <v>0</v>
      </c>
      <c r="O15" s="79">
        <v>0</v>
      </c>
      <c r="P15" s="82">
        <f t="shared" si="3"/>
        <v>88574</v>
      </c>
      <c r="Q15" s="80">
        <v>13237.58</v>
      </c>
      <c r="R15" s="80">
        <f t="shared" si="4"/>
        <v>15369.93</v>
      </c>
      <c r="S15" s="80">
        <f t="shared" si="5"/>
        <v>200</v>
      </c>
      <c r="T15" s="80">
        <f t="shared" si="6"/>
        <v>2214.35</v>
      </c>
      <c r="U15" s="80">
        <f t="shared" si="7"/>
        <v>1100</v>
      </c>
      <c r="V15" s="82">
        <f t="shared" si="8"/>
        <v>32121.86</v>
      </c>
      <c r="W15" s="100">
        <f t="shared" si="9"/>
        <v>28226</v>
      </c>
      <c r="X15" s="83">
        <f t="shared" si="10"/>
        <v>28226.14</v>
      </c>
      <c r="Y15" s="84"/>
      <c r="Z15" s="84"/>
      <c r="AA15" s="84">
        <f t="shared" si="11"/>
        <v>56452.14</v>
      </c>
      <c r="AB15" s="77">
        <v>3</v>
      </c>
      <c r="AC15" s="86">
        <f t="shared" si="12"/>
        <v>10628.88</v>
      </c>
      <c r="AD15" s="80">
        <v>0</v>
      </c>
      <c r="AE15" s="101">
        <v>100</v>
      </c>
      <c r="AF15" s="88">
        <f t="shared" si="13"/>
        <v>2214.35</v>
      </c>
      <c r="AG15" s="102">
        <v>200</v>
      </c>
      <c r="AH15" s="103">
        <f t="shared" si="14"/>
        <v>56452.14</v>
      </c>
      <c r="AI15" s="104">
        <f t="shared" si="15"/>
        <v>28226.07</v>
      </c>
      <c r="AJ15" s="77">
        <v>3</v>
      </c>
      <c r="AK15" s="107" t="s">
        <v>63</v>
      </c>
      <c r="AL15" s="78" t="s">
        <v>64</v>
      </c>
      <c r="AM15" s="80">
        <f t="shared" si="16"/>
        <v>13237.58</v>
      </c>
      <c r="AN15" s="80">
        <f t="shared" si="17"/>
        <v>7971.66</v>
      </c>
      <c r="AO15" s="80">
        <v>7398.27</v>
      </c>
      <c r="AP15" s="80">
        <v>0</v>
      </c>
      <c r="AQ15" s="80">
        <v>0</v>
      </c>
      <c r="AR15" s="80">
        <v>0</v>
      </c>
      <c r="AS15" s="80"/>
      <c r="AT15" s="80">
        <v>0</v>
      </c>
      <c r="AU15" s="80">
        <v>0</v>
      </c>
      <c r="AV15" s="80"/>
      <c r="AW15" s="80">
        <v>0</v>
      </c>
      <c r="AX15" s="80">
        <f t="shared" si="18"/>
        <v>15369.93</v>
      </c>
      <c r="AY15" s="93">
        <v>200</v>
      </c>
      <c r="AZ15" s="80">
        <v>0</v>
      </c>
      <c r="BA15" s="93"/>
      <c r="BB15" s="80">
        <f t="shared" si="19"/>
        <v>200</v>
      </c>
      <c r="BC15" s="80">
        <f t="shared" si="20"/>
        <v>2214.35</v>
      </c>
      <c r="BD15" s="80">
        <v>0</v>
      </c>
      <c r="BE15" s="80">
        <v>1000</v>
      </c>
      <c r="BF15" s="80">
        <v>100</v>
      </c>
      <c r="BG15" s="80">
        <v>0</v>
      </c>
      <c r="BH15" s="80">
        <v>0</v>
      </c>
      <c r="BI15" s="80">
        <v>0</v>
      </c>
      <c r="BJ15" s="80">
        <f t="shared" si="21"/>
        <v>1100</v>
      </c>
      <c r="BK15" s="94">
        <f t="shared" si="22"/>
        <v>32121.86</v>
      </c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5"/>
      <c r="FN15" s="95"/>
      <c r="FO15" s="95"/>
      <c r="FP15" s="95"/>
      <c r="FQ15" s="95"/>
      <c r="FR15" s="95"/>
      <c r="FS15" s="95"/>
      <c r="FT15" s="95"/>
      <c r="FU15" s="95"/>
      <c r="FV15" s="95"/>
      <c r="FW15" s="95"/>
      <c r="FX15" s="95"/>
      <c r="FY15" s="95"/>
      <c r="FZ15" s="95"/>
      <c r="GA15" s="95"/>
      <c r="GB15" s="95"/>
      <c r="GC15" s="95"/>
      <c r="GD15" s="95"/>
      <c r="GE15" s="95"/>
      <c r="GF15" s="95"/>
      <c r="GG15" s="95"/>
      <c r="GH15" s="95"/>
      <c r="GI15" s="95"/>
      <c r="GJ15" s="95"/>
      <c r="GK15" s="95"/>
      <c r="GL15" s="95"/>
      <c r="GM15" s="95"/>
      <c r="GN15" s="95"/>
      <c r="GO15" s="95"/>
      <c r="GP15" s="95"/>
      <c r="GQ15" s="95"/>
      <c r="GR15" s="95"/>
      <c r="GS15" s="95"/>
      <c r="GT15" s="95"/>
      <c r="GU15" s="95"/>
      <c r="GV15" s="95"/>
      <c r="GW15" s="95"/>
      <c r="GX15" s="95"/>
      <c r="GY15" s="95"/>
      <c r="GZ15" s="95"/>
      <c r="HA15" s="95"/>
      <c r="HB15" s="95"/>
      <c r="HC15" s="95"/>
      <c r="HD15" s="95"/>
      <c r="HE15" s="95"/>
      <c r="HF15" s="95"/>
      <c r="HG15" s="95"/>
      <c r="HH15" s="95"/>
      <c r="HI15" s="95"/>
      <c r="HJ15" s="95"/>
      <c r="HK15" s="95"/>
      <c r="HL15" s="95"/>
      <c r="HM15" s="95"/>
      <c r="HN15" s="95"/>
      <c r="HO15" s="95"/>
      <c r="HP15" s="95"/>
      <c r="HQ15" s="95"/>
      <c r="HR15" s="95"/>
      <c r="HS15" s="95"/>
      <c r="HT15" s="95"/>
      <c r="HU15" s="95"/>
      <c r="HV15" s="95"/>
      <c r="HW15" s="95"/>
      <c r="HX15" s="95"/>
      <c r="HY15" s="95"/>
      <c r="HZ15" s="95"/>
      <c r="IA15" s="95"/>
      <c r="IB15" s="95"/>
      <c r="IC15" s="95"/>
      <c r="ID15" s="95"/>
      <c r="IE15" s="95"/>
      <c r="IF15" s="95"/>
      <c r="IG15" s="95"/>
      <c r="IH15" s="95"/>
      <c r="II15" s="95"/>
      <c r="IJ15" s="95"/>
      <c r="IK15" s="95"/>
      <c r="IL15" s="95"/>
      <c r="IM15" s="95"/>
      <c r="IN15" s="95"/>
      <c r="IO15" s="95"/>
      <c r="IP15" s="95"/>
      <c r="IQ15" s="95"/>
      <c r="IR15" s="95"/>
      <c r="IS15" s="95"/>
      <c r="IT15" s="95"/>
      <c r="IU15" s="95"/>
      <c r="IV15" s="95"/>
      <c r="IW15" s="95"/>
      <c r="IX15" s="95"/>
      <c r="IY15" s="95"/>
      <c r="IZ15" s="95"/>
      <c r="JA15" s="95"/>
    </row>
    <row r="16" spans="1:261" s="79" customFormat="1" ht="23.1" customHeight="1" x14ac:dyDescent="0.35">
      <c r="A16" s="77" t="s">
        <v>1</v>
      </c>
      <c r="B16" s="107"/>
      <c r="C16" s="78"/>
      <c r="D16" s="98"/>
      <c r="E16" s="98"/>
      <c r="F16" s="98">
        <f t="shared" si="0"/>
        <v>0</v>
      </c>
      <c r="G16" s="98"/>
      <c r="H16" s="98"/>
      <c r="I16" s="80"/>
      <c r="J16" s="80">
        <f t="shared" si="1"/>
        <v>0</v>
      </c>
      <c r="K16" s="82">
        <f t="shared" si="2"/>
        <v>0</v>
      </c>
      <c r="L16" s="105"/>
      <c r="P16" s="82">
        <f t="shared" si="3"/>
        <v>0</v>
      </c>
      <c r="Q16" s="80"/>
      <c r="R16" s="80">
        <f t="shared" si="4"/>
        <v>0</v>
      </c>
      <c r="S16" s="80">
        <f t="shared" si="5"/>
        <v>0</v>
      </c>
      <c r="T16" s="80">
        <f t="shared" si="6"/>
        <v>0</v>
      </c>
      <c r="U16" s="80">
        <f t="shared" si="7"/>
        <v>0</v>
      </c>
      <c r="V16" s="82">
        <f t="shared" si="8"/>
        <v>0</v>
      </c>
      <c r="W16" s="100">
        <f t="shared" si="9"/>
        <v>0</v>
      </c>
      <c r="X16" s="83">
        <f t="shared" si="10"/>
        <v>0</v>
      </c>
      <c r="Y16" s="84"/>
      <c r="Z16" s="84"/>
      <c r="AA16" s="84">
        <f t="shared" si="11"/>
        <v>0</v>
      </c>
      <c r="AB16" s="77" t="s">
        <v>1</v>
      </c>
      <c r="AC16" s="86">
        <f t="shared" si="12"/>
        <v>0</v>
      </c>
      <c r="AD16" s="80"/>
      <c r="AE16" s="87"/>
      <c r="AF16" s="88">
        <f t="shared" si="13"/>
        <v>0</v>
      </c>
      <c r="AG16" s="89"/>
      <c r="AH16" s="103">
        <f t="shared" si="14"/>
        <v>0</v>
      </c>
      <c r="AI16" s="104">
        <f t="shared" si="15"/>
        <v>0</v>
      </c>
      <c r="AJ16" s="77" t="s">
        <v>1</v>
      </c>
      <c r="AK16" s="107"/>
      <c r="AL16" s="78"/>
      <c r="AM16" s="80">
        <f t="shared" si="16"/>
        <v>0</v>
      </c>
      <c r="AN16" s="80">
        <f t="shared" si="17"/>
        <v>0</v>
      </c>
      <c r="AO16" s="80"/>
      <c r="AP16" s="80"/>
      <c r="AQ16" s="80"/>
      <c r="AR16" s="80"/>
      <c r="AS16" s="80"/>
      <c r="AT16" s="106"/>
      <c r="AU16" s="80"/>
      <c r="AV16" s="80"/>
      <c r="AW16" s="80"/>
      <c r="AX16" s="80">
        <f t="shared" si="18"/>
        <v>0</v>
      </c>
      <c r="AY16" s="93"/>
      <c r="AZ16" s="80"/>
      <c r="BA16" s="93"/>
      <c r="BB16" s="80">
        <f t="shared" si="19"/>
        <v>0</v>
      </c>
      <c r="BC16" s="80">
        <f t="shared" si="20"/>
        <v>0</v>
      </c>
      <c r="BD16" s="80"/>
      <c r="BE16" s="80"/>
      <c r="BF16" s="80"/>
      <c r="BG16" s="80"/>
      <c r="BH16" s="80"/>
      <c r="BI16" s="80"/>
      <c r="BJ16" s="80">
        <f t="shared" si="21"/>
        <v>0</v>
      </c>
      <c r="BK16" s="94">
        <f t="shared" si="22"/>
        <v>0</v>
      </c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  <c r="IR16" s="95"/>
      <c r="IS16" s="95"/>
      <c r="IT16" s="95"/>
      <c r="IU16" s="95"/>
      <c r="IV16" s="95"/>
      <c r="IW16" s="95"/>
      <c r="IX16" s="95"/>
      <c r="IY16" s="95"/>
      <c r="IZ16" s="95"/>
      <c r="JA16" s="95"/>
    </row>
    <row r="17" spans="1:261" s="79" customFormat="1" ht="23.1" customHeight="1" x14ac:dyDescent="0.35">
      <c r="A17" s="77">
        <v>4</v>
      </c>
      <c r="B17" s="107" t="s">
        <v>65</v>
      </c>
      <c r="C17" s="108" t="s">
        <v>66</v>
      </c>
      <c r="D17" s="98">
        <v>36619</v>
      </c>
      <c r="E17" s="98">
        <v>1794</v>
      </c>
      <c r="F17" s="98">
        <f t="shared" si="0"/>
        <v>38413</v>
      </c>
      <c r="G17" s="98">
        <v>1795</v>
      </c>
      <c r="H17" s="98"/>
      <c r="I17" s="80"/>
      <c r="J17" s="80">
        <f t="shared" si="1"/>
        <v>40208</v>
      </c>
      <c r="K17" s="82">
        <f t="shared" si="2"/>
        <v>40208</v>
      </c>
      <c r="L17" s="99">
        <f>ROUND(K17/6/31/60*(O17+N17*60+M17*6*60),2)</f>
        <v>0</v>
      </c>
      <c r="M17" s="79">
        <v>0</v>
      </c>
      <c r="N17" s="79">
        <v>0</v>
      </c>
      <c r="O17" s="79">
        <v>0</v>
      </c>
      <c r="P17" s="82">
        <f t="shared" si="3"/>
        <v>40208</v>
      </c>
      <c r="Q17" s="80">
        <v>2285.15</v>
      </c>
      <c r="R17" s="80">
        <f t="shared" si="4"/>
        <v>3618.72</v>
      </c>
      <c r="S17" s="80">
        <f t="shared" si="5"/>
        <v>200</v>
      </c>
      <c r="T17" s="80">
        <f t="shared" si="6"/>
        <v>1005.2</v>
      </c>
      <c r="U17" s="80">
        <f t="shared" si="7"/>
        <v>100</v>
      </c>
      <c r="V17" s="82">
        <f t="shared" si="8"/>
        <v>7209.07</v>
      </c>
      <c r="W17" s="100">
        <f t="shared" si="9"/>
        <v>16499</v>
      </c>
      <c r="X17" s="83">
        <f t="shared" si="10"/>
        <v>16499.93</v>
      </c>
      <c r="Y17" s="84"/>
      <c r="Z17" s="84"/>
      <c r="AA17" s="84">
        <f t="shared" si="11"/>
        <v>32998.93</v>
      </c>
      <c r="AB17" s="77">
        <v>4</v>
      </c>
      <c r="AC17" s="86">
        <f t="shared" si="12"/>
        <v>4824.96</v>
      </c>
      <c r="AD17" s="80">
        <v>0</v>
      </c>
      <c r="AE17" s="101">
        <v>100</v>
      </c>
      <c r="AF17" s="88">
        <f t="shared" si="13"/>
        <v>1005.2</v>
      </c>
      <c r="AG17" s="102">
        <v>200</v>
      </c>
      <c r="AH17" s="103">
        <f t="shared" si="14"/>
        <v>32998.93</v>
      </c>
      <c r="AI17" s="104">
        <f t="shared" si="15"/>
        <v>16499.465</v>
      </c>
      <c r="AJ17" s="77">
        <v>4</v>
      </c>
      <c r="AK17" s="107" t="s">
        <v>65</v>
      </c>
      <c r="AL17" s="108" t="s">
        <v>66</v>
      </c>
      <c r="AM17" s="80">
        <f t="shared" si="16"/>
        <v>2285.15</v>
      </c>
      <c r="AN17" s="80">
        <f t="shared" si="17"/>
        <v>3618.72</v>
      </c>
      <c r="AO17" s="80">
        <v>0</v>
      </c>
      <c r="AP17" s="80">
        <v>0</v>
      </c>
      <c r="AQ17" s="80">
        <v>0</v>
      </c>
      <c r="AR17" s="80">
        <v>0</v>
      </c>
      <c r="AS17" s="80">
        <v>0</v>
      </c>
      <c r="AT17" s="80">
        <v>0</v>
      </c>
      <c r="AU17" s="80">
        <v>0</v>
      </c>
      <c r="AV17" s="80"/>
      <c r="AW17" s="80">
        <v>0</v>
      </c>
      <c r="AX17" s="80">
        <f t="shared" si="18"/>
        <v>3618.72</v>
      </c>
      <c r="AY17" s="93">
        <v>200</v>
      </c>
      <c r="AZ17" s="80">
        <v>0</v>
      </c>
      <c r="BA17" s="93"/>
      <c r="BB17" s="80">
        <f t="shared" si="19"/>
        <v>200</v>
      </c>
      <c r="BC17" s="80">
        <f t="shared" si="20"/>
        <v>1005.2</v>
      </c>
      <c r="BD17" s="80">
        <v>0</v>
      </c>
      <c r="BE17" s="80">
        <v>0</v>
      </c>
      <c r="BF17" s="80">
        <v>100</v>
      </c>
      <c r="BG17" s="80">
        <v>0</v>
      </c>
      <c r="BH17" s="80">
        <v>0</v>
      </c>
      <c r="BI17" s="80">
        <v>0</v>
      </c>
      <c r="BJ17" s="80">
        <f t="shared" si="21"/>
        <v>100</v>
      </c>
      <c r="BK17" s="94">
        <f t="shared" si="22"/>
        <v>7209.07</v>
      </c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  <c r="IR17" s="95"/>
      <c r="IS17" s="95"/>
      <c r="IT17" s="95"/>
      <c r="IU17" s="95"/>
      <c r="IV17" s="95"/>
      <c r="IW17" s="95"/>
      <c r="IX17" s="95"/>
      <c r="IY17" s="95"/>
      <c r="IZ17" s="95"/>
      <c r="JA17" s="95"/>
    </row>
    <row r="18" spans="1:261" s="79" customFormat="1" ht="23.1" customHeight="1" x14ac:dyDescent="0.35">
      <c r="A18" s="77" t="s">
        <v>1</v>
      </c>
      <c r="B18" s="96"/>
      <c r="C18" s="78"/>
      <c r="D18" s="98"/>
      <c r="E18" s="98"/>
      <c r="F18" s="98">
        <f t="shared" si="0"/>
        <v>0</v>
      </c>
      <c r="G18" s="98"/>
      <c r="H18" s="98"/>
      <c r="I18" s="80"/>
      <c r="J18" s="80">
        <f t="shared" si="1"/>
        <v>0</v>
      </c>
      <c r="K18" s="82">
        <f t="shared" si="2"/>
        <v>0</v>
      </c>
      <c r="L18" s="99"/>
      <c r="P18" s="82">
        <f t="shared" si="3"/>
        <v>0</v>
      </c>
      <c r="Q18" s="80"/>
      <c r="R18" s="80">
        <f t="shared" si="4"/>
        <v>0</v>
      </c>
      <c r="S18" s="80">
        <f t="shared" si="5"/>
        <v>0</v>
      </c>
      <c r="T18" s="80">
        <f t="shared" si="6"/>
        <v>0</v>
      </c>
      <c r="U18" s="80">
        <f t="shared" si="7"/>
        <v>0</v>
      </c>
      <c r="V18" s="82">
        <f t="shared" si="8"/>
        <v>0</v>
      </c>
      <c r="W18" s="100">
        <f t="shared" si="9"/>
        <v>0</v>
      </c>
      <c r="X18" s="83">
        <f t="shared" si="10"/>
        <v>0</v>
      </c>
      <c r="Y18" s="84"/>
      <c r="Z18" s="84"/>
      <c r="AA18" s="84">
        <f t="shared" si="11"/>
        <v>0</v>
      </c>
      <c r="AB18" s="77" t="s">
        <v>1</v>
      </c>
      <c r="AC18" s="86">
        <f t="shared" si="12"/>
        <v>0</v>
      </c>
      <c r="AD18" s="80"/>
      <c r="AE18" s="87"/>
      <c r="AF18" s="88">
        <f t="shared" si="13"/>
        <v>0</v>
      </c>
      <c r="AG18" s="89"/>
      <c r="AH18" s="103">
        <f t="shared" si="14"/>
        <v>0</v>
      </c>
      <c r="AI18" s="104">
        <f t="shared" si="15"/>
        <v>0</v>
      </c>
      <c r="AJ18" s="77" t="s">
        <v>1</v>
      </c>
      <c r="AK18" s="96"/>
      <c r="AL18" s="78"/>
      <c r="AM18" s="80">
        <f t="shared" si="16"/>
        <v>0</v>
      </c>
      <c r="AN18" s="80">
        <f t="shared" si="17"/>
        <v>0</v>
      </c>
      <c r="AO18" s="80"/>
      <c r="AP18" s="80"/>
      <c r="AQ18" s="80"/>
      <c r="AR18" s="80"/>
      <c r="AS18" s="80"/>
      <c r="AT18" s="106"/>
      <c r="AU18" s="80"/>
      <c r="AV18" s="80"/>
      <c r="AW18" s="80"/>
      <c r="AX18" s="80">
        <f t="shared" si="18"/>
        <v>0</v>
      </c>
      <c r="AY18" s="93"/>
      <c r="AZ18" s="80"/>
      <c r="BA18" s="93"/>
      <c r="BB18" s="80">
        <f t="shared" si="19"/>
        <v>0</v>
      </c>
      <c r="BC18" s="80">
        <f t="shared" si="20"/>
        <v>0</v>
      </c>
      <c r="BD18" s="80"/>
      <c r="BE18" s="80"/>
      <c r="BF18" s="80"/>
      <c r="BG18" s="80"/>
      <c r="BH18" s="80"/>
      <c r="BI18" s="80"/>
      <c r="BJ18" s="80">
        <f t="shared" si="21"/>
        <v>0</v>
      </c>
      <c r="BK18" s="94">
        <f t="shared" si="22"/>
        <v>0</v>
      </c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5"/>
      <c r="CC18" s="95"/>
      <c r="CD18" s="95"/>
      <c r="CE18" s="95"/>
      <c r="CF18" s="95"/>
      <c r="CG18" s="95"/>
      <c r="CH18" s="95"/>
      <c r="CI18" s="95"/>
      <c r="CJ18" s="95"/>
      <c r="CK18" s="95"/>
      <c r="CL18" s="95"/>
      <c r="CM18" s="95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5"/>
      <c r="FN18" s="95"/>
      <c r="FO18" s="95"/>
      <c r="FP18" s="95"/>
      <c r="FQ18" s="95"/>
      <c r="FR18" s="95"/>
      <c r="FS18" s="95"/>
      <c r="FT18" s="95"/>
      <c r="FU18" s="95"/>
      <c r="FV18" s="95"/>
      <c r="FW18" s="95"/>
      <c r="FX18" s="95"/>
      <c r="FY18" s="95"/>
      <c r="FZ18" s="95"/>
      <c r="GA18" s="95"/>
      <c r="GB18" s="95"/>
      <c r="GC18" s="95"/>
      <c r="GD18" s="95"/>
      <c r="GE18" s="95"/>
      <c r="GF18" s="95"/>
      <c r="GG18" s="95"/>
      <c r="GH18" s="95"/>
      <c r="GI18" s="95"/>
      <c r="GJ18" s="95"/>
      <c r="GK18" s="95"/>
      <c r="GL18" s="95"/>
      <c r="GM18" s="95"/>
      <c r="GN18" s="95"/>
      <c r="GO18" s="95"/>
      <c r="GP18" s="95"/>
      <c r="GQ18" s="95"/>
      <c r="GR18" s="95"/>
      <c r="GS18" s="95"/>
      <c r="GT18" s="95"/>
      <c r="GU18" s="95"/>
      <c r="GV18" s="95"/>
      <c r="GW18" s="95"/>
      <c r="GX18" s="95"/>
      <c r="GY18" s="95"/>
      <c r="GZ18" s="95"/>
      <c r="HA18" s="95"/>
      <c r="HB18" s="95"/>
      <c r="HC18" s="95"/>
      <c r="HD18" s="95"/>
      <c r="HE18" s="95"/>
      <c r="HF18" s="95"/>
      <c r="HG18" s="95"/>
      <c r="HH18" s="95"/>
      <c r="HI18" s="95"/>
      <c r="HJ18" s="95"/>
      <c r="HK18" s="95"/>
      <c r="HL18" s="95"/>
      <c r="HM18" s="95"/>
      <c r="HN18" s="95"/>
      <c r="HO18" s="95"/>
      <c r="HP18" s="95"/>
      <c r="HQ18" s="95"/>
      <c r="HR18" s="95"/>
      <c r="HS18" s="95"/>
      <c r="HT18" s="95"/>
      <c r="HU18" s="95"/>
      <c r="HV18" s="95"/>
      <c r="HW18" s="95"/>
      <c r="HX18" s="95"/>
      <c r="HY18" s="95"/>
      <c r="HZ18" s="95"/>
      <c r="IA18" s="95"/>
      <c r="IB18" s="95"/>
      <c r="IC18" s="95"/>
      <c r="ID18" s="95"/>
      <c r="IE18" s="95"/>
      <c r="IF18" s="95"/>
      <c r="IG18" s="95"/>
      <c r="IH18" s="95"/>
      <c r="II18" s="95"/>
      <c r="IJ18" s="95"/>
      <c r="IK18" s="95"/>
      <c r="IL18" s="95"/>
      <c r="IM18" s="95"/>
      <c r="IN18" s="95"/>
      <c r="IO18" s="95"/>
      <c r="IP18" s="95"/>
      <c r="IQ18" s="95"/>
      <c r="IR18" s="95"/>
      <c r="IS18" s="95"/>
      <c r="IT18" s="95"/>
      <c r="IU18" s="95"/>
      <c r="IV18" s="95"/>
      <c r="IW18" s="95"/>
      <c r="IX18" s="95"/>
      <c r="IY18" s="95"/>
      <c r="IZ18" s="95"/>
      <c r="JA18" s="95"/>
    </row>
    <row r="19" spans="1:261" s="110" customFormat="1" ht="23.1" customHeight="1" x14ac:dyDescent="0.35">
      <c r="A19" s="77">
        <v>5</v>
      </c>
      <c r="B19" s="109" t="s">
        <v>67</v>
      </c>
      <c r="C19" s="78" t="s">
        <v>66</v>
      </c>
      <c r="D19" s="98">
        <v>43030</v>
      </c>
      <c r="E19" s="98">
        <v>2108</v>
      </c>
      <c r="F19" s="98">
        <f t="shared" si="0"/>
        <v>45138</v>
      </c>
      <c r="G19" s="98">
        <v>2109</v>
      </c>
      <c r="H19" s="98"/>
      <c r="I19" s="80"/>
      <c r="J19" s="80">
        <f t="shared" si="1"/>
        <v>47247</v>
      </c>
      <c r="K19" s="82">
        <f t="shared" si="2"/>
        <v>47247</v>
      </c>
      <c r="L19" s="99">
        <f>ROUND(K19/6/31/60*(O19+N19*60+M19*6*60),2)</f>
        <v>0</v>
      </c>
      <c r="M19" s="79">
        <v>0</v>
      </c>
      <c r="N19" s="79">
        <v>0</v>
      </c>
      <c r="O19" s="79">
        <v>0</v>
      </c>
      <c r="P19" s="82">
        <f t="shared" si="3"/>
        <v>47247</v>
      </c>
      <c r="Q19" s="80">
        <v>3605.95</v>
      </c>
      <c r="R19" s="80">
        <f t="shared" si="4"/>
        <v>22107.77</v>
      </c>
      <c r="S19" s="80">
        <f t="shared" si="5"/>
        <v>200</v>
      </c>
      <c r="T19" s="80">
        <f t="shared" si="6"/>
        <v>1181.17</v>
      </c>
      <c r="U19" s="80">
        <f t="shared" si="7"/>
        <v>10770.26</v>
      </c>
      <c r="V19" s="82">
        <f t="shared" si="8"/>
        <v>37865.15</v>
      </c>
      <c r="W19" s="100">
        <f t="shared" si="9"/>
        <v>4691</v>
      </c>
      <c r="X19" s="83">
        <f t="shared" si="10"/>
        <v>4690.8499999999985</v>
      </c>
      <c r="Y19" s="84"/>
      <c r="Z19" s="84"/>
      <c r="AA19" s="84">
        <f t="shared" si="11"/>
        <v>9381.85</v>
      </c>
      <c r="AB19" s="77">
        <v>5</v>
      </c>
      <c r="AC19" s="86">
        <f t="shared" si="12"/>
        <v>5669.6399999999994</v>
      </c>
      <c r="AD19" s="80">
        <v>0</v>
      </c>
      <c r="AE19" s="101">
        <v>100</v>
      </c>
      <c r="AF19" s="88">
        <f t="shared" si="13"/>
        <v>1181.18</v>
      </c>
      <c r="AG19" s="102">
        <v>200</v>
      </c>
      <c r="AH19" s="103">
        <f t="shared" si="14"/>
        <v>9381.8499999999985</v>
      </c>
      <c r="AI19" s="104">
        <f t="shared" si="15"/>
        <v>4690.9249999999993</v>
      </c>
      <c r="AJ19" s="77">
        <v>5</v>
      </c>
      <c r="AK19" s="109" t="s">
        <v>67</v>
      </c>
      <c r="AL19" s="78" t="s">
        <v>66</v>
      </c>
      <c r="AM19" s="80">
        <f t="shared" si="16"/>
        <v>3605.95</v>
      </c>
      <c r="AN19" s="80">
        <f t="shared" si="17"/>
        <v>4252.2299999999996</v>
      </c>
      <c r="AO19" s="80">
        <v>0</v>
      </c>
      <c r="AP19" s="80">
        <v>1000</v>
      </c>
      <c r="AQ19" s="80">
        <v>0</v>
      </c>
      <c r="AR19" s="80">
        <v>0</v>
      </c>
      <c r="AS19" s="80">
        <v>15705.52</v>
      </c>
      <c r="AT19" s="80">
        <v>0</v>
      </c>
      <c r="AU19" s="80">
        <v>0</v>
      </c>
      <c r="AV19" s="80"/>
      <c r="AW19" s="80">
        <v>1150.02</v>
      </c>
      <c r="AX19" s="80">
        <f t="shared" si="18"/>
        <v>22107.77</v>
      </c>
      <c r="AY19" s="93">
        <v>200</v>
      </c>
      <c r="AZ19" s="80">
        <v>0</v>
      </c>
      <c r="BA19" s="93"/>
      <c r="BB19" s="80">
        <f t="shared" si="19"/>
        <v>200</v>
      </c>
      <c r="BC19" s="80">
        <f t="shared" si="20"/>
        <v>1181.17</v>
      </c>
      <c r="BD19" s="80">
        <v>0</v>
      </c>
      <c r="BE19" s="80">
        <v>1200</v>
      </c>
      <c r="BF19" s="80">
        <v>100</v>
      </c>
      <c r="BG19" s="80">
        <v>9470.26</v>
      </c>
      <c r="BH19" s="80">
        <v>0</v>
      </c>
      <c r="BI19" s="80">
        <v>0</v>
      </c>
      <c r="BJ19" s="80">
        <f t="shared" si="21"/>
        <v>10770.26</v>
      </c>
      <c r="BK19" s="94">
        <f t="shared" si="22"/>
        <v>37865.15</v>
      </c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  <c r="EK19" s="95"/>
      <c r="EL19" s="95"/>
      <c r="EM19" s="95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95"/>
      <c r="FE19" s="95"/>
      <c r="FF19" s="95"/>
      <c r="FG19" s="95"/>
      <c r="FH19" s="95"/>
      <c r="FI19" s="95"/>
      <c r="FJ19" s="95"/>
      <c r="FK19" s="95"/>
      <c r="FL19" s="95"/>
      <c r="FM19" s="95"/>
      <c r="FN19" s="95"/>
      <c r="FO19" s="95"/>
      <c r="FP19" s="95"/>
      <c r="FQ19" s="95"/>
      <c r="FR19" s="95"/>
      <c r="FS19" s="95"/>
      <c r="FT19" s="95"/>
      <c r="FU19" s="95"/>
      <c r="FV19" s="95"/>
      <c r="FW19" s="95"/>
      <c r="FX19" s="95"/>
      <c r="FY19" s="95"/>
      <c r="FZ19" s="95"/>
      <c r="GA19" s="95"/>
      <c r="GB19" s="95"/>
      <c r="GC19" s="95"/>
      <c r="GD19" s="95"/>
      <c r="GE19" s="95"/>
      <c r="GF19" s="95"/>
      <c r="GG19" s="95"/>
      <c r="GH19" s="95"/>
      <c r="GI19" s="95"/>
      <c r="GJ19" s="95"/>
      <c r="GK19" s="95"/>
      <c r="GL19" s="95"/>
      <c r="GM19" s="95"/>
      <c r="GN19" s="95"/>
      <c r="GO19" s="95"/>
      <c r="GP19" s="95"/>
      <c r="GQ19" s="95"/>
      <c r="GR19" s="95"/>
      <c r="GS19" s="95"/>
      <c r="GT19" s="95"/>
      <c r="GU19" s="95"/>
      <c r="GV19" s="95"/>
      <c r="GW19" s="95"/>
      <c r="GX19" s="95"/>
      <c r="GY19" s="95"/>
      <c r="GZ19" s="95"/>
      <c r="HA19" s="95"/>
      <c r="HB19" s="95"/>
      <c r="HC19" s="95"/>
      <c r="HD19" s="95"/>
      <c r="HE19" s="95"/>
      <c r="HF19" s="95"/>
      <c r="HG19" s="95"/>
      <c r="HH19" s="95"/>
      <c r="HI19" s="95"/>
      <c r="HJ19" s="95"/>
      <c r="HK19" s="95"/>
      <c r="HL19" s="95"/>
      <c r="HM19" s="95"/>
      <c r="HN19" s="95"/>
      <c r="HO19" s="95"/>
      <c r="HP19" s="95"/>
      <c r="HQ19" s="95"/>
      <c r="HR19" s="95"/>
      <c r="HS19" s="95"/>
      <c r="HT19" s="95"/>
      <c r="HU19" s="95"/>
      <c r="HV19" s="95"/>
      <c r="HW19" s="95"/>
      <c r="HX19" s="95"/>
      <c r="HY19" s="95"/>
      <c r="HZ19" s="95"/>
      <c r="IA19" s="95"/>
      <c r="IB19" s="95"/>
      <c r="IC19" s="95"/>
      <c r="ID19" s="95"/>
      <c r="IE19" s="95"/>
      <c r="IF19" s="95"/>
      <c r="IG19" s="95"/>
      <c r="IH19" s="95"/>
      <c r="II19" s="95"/>
      <c r="IJ19" s="95"/>
      <c r="IK19" s="95"/>
      <c r="IL19" s="95"/>
      <c r="IM19" s="95"/>
      <c r="IN19" s="95"/>
      <c r="IO19" s="95"/>
      <c r="IP19" s="95"/>
      <c r="IQ19" s="95"/>
      <c r="IR19" s="95"/>
      <c r="IS19" s="95"/>
      <c r="IT19" s="95"/>
      <c r="IU19" s="95"/>
      <c r="IV19" s="95"/>
      <c r="IW19" s="95"/>
      <c r="IX19" s="95"/>
      <c r="IY19" s="95"/>
      <c r="IZ19" s="95"/>
      <c r="JA19" s="95"/>
    </row>
    <row r="20" spans="1:261" s="112" customFormat="1" ht="23.1" customHeight="1" x14ac:dyDescent="0.35">
      <c r="A20" s="77" t="s">
        <v>1</v>
      </c>
      <c r="B20" s="107"/>
      <c r="C20" s="78"/>
      <c r="D20" s="98"/>
      <c r="E20" s="98"/>
      <c r="F20" s="98">
        <f t="shared" si="0"/>
        <v>0</v>
      </c>
      <c r="G20" s="98"/>
      <c r="H20" s="98"/>
      <c r="I20" s="80"/>
      <c r="J20" s="80">
        <f t="shared" si="1"/>
        <v>0</v>
      </c>
      <c r="K20" s="82">
        <f t="shared" si="2"/>
        <v>0</v>
      </c>
      <c r="L20" s="111"/>
      <c r="M20" s="79"/>
      <c r="N20" s="79"/>
      <c r="O20" s="79"/>
      <c r="P20" s="82">
        <f t="shared" si="3"/>
        <v>0</v>
      </c>
      <c r="Q20" s="80"/>
      <c r="R20" s="80">
        <f t="shared" si="4"/>
        <v>0</v>
      </c>
      <c r="S20" s="80">
        <f t="shared" si="5"/>
        <v>0</v>
      </c>
      <c r="T20" s="80">
        <f t="shared" si="6"/>
        <v>0</v>
      </c>
      <c r="U20" s="80">
        <f t="shared" si="7"/>
        <v>0</v>
      </c>
      <c r="V20" s="82">
        <f t="shared" si="8"/>
        <v>0</v>
      </c>
      <c r="W20" s="100">
        <f t="shared" si="9"/>
        <v>0</v>
      </c>
      <c r="X20" s="83">
        <f t="shared" si="10"/>
        <v>0</v>
      </c>
      <c r="Y20" s="84"/>
      <c r="Z20" s="84"/>
      <c r="AA20" s="84">
        <f t="shared" si="11"/>
        <v>0</v>
      </c>
      <c r="AB20" s="77" t="s">
        <v>1</v>
      </c>
      <c r="AC20" s="86">
        <f t="shared" si="12"/>
        <v>0</v>
      </c>
      <c r="AD20" s="80"/>
      <c r="AE20" s="87"/>
      <c r="AF20" s="88">
        <f t="shared" si="13"/>
        <v>0</v>
      </c>
      <c r="AG20" s="89"/>
      <c r="AH20" s="103">
        <f t="shared" si="14"/>
        <v>0</v>
      </c>
      <c r="AI20" s="104">
        <f t="shared" si="15"/>
        <v>0</v>
      </c>
      <c r="AJ20" s="77" t="s">
        <v>1</v>
      </c>
      <c r="AK20" s="107"/>
      <c r="AL20" s="78"/>
      <c r="AM20" s="80">
        <f t="shared" si="16"/>
        <v>0</v>
      </c>
      <c r="AN20" s="80">
        <f t="shared" si="17"/>
        <v>0</v>
      </c>
      <c r="AO20" s="80"/>
      <c r="AP20" s="80"/>
      <c r="AQ20" s="80"/>
      <c r="AR20" s="80"/>
      <c r="AS20" s="80"/>
      <c r="AT20" s="106"/>
      <c r="AU20" s="80"/>
      <c r="AV20" s="80"/>
      <c r="AW20" s="80"/>
      <c r="AX20" s="80">
        <f t="shared" si="18"/>
        <v>0</v>
      </c>
      <c r="AY20" s="93"/>
      <c r="AZ20" s="80"/>
      <c r="BA20" s="93"/>
      <c r="BB20" s="80">
        <f t="shared" si="19"/>
        <v>0</v>
      </c>
      <c r="BC20" s="80">
        <f t="shared" si="20"/>
        <v>0</v>
      </c>
      <c r="BD20" s="80"/>
      <c r="BE20" s="80"/>
      <c r="BF20" s="80"/>
      <c r="BG20" s="80"/>
      <c r="BH20" s="80"/>
      <c r="BI20" s="80"/>
      <c r="BJ20" s="80">
        <f t="shared" si="21"/>
        <v>0</v>
      </c>
      <c r="BK20" s="94">
        <f t="shared" si="22"/>
        <v>0</v>
      </c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  <c r="IR20" s="95"/>
      <c r="IS20" s="95"/>
      <c r="IT20" s="95"/>
      <c r="IU20" s="95"/>
      <c r="IV20" s="95"/>
      <c r="IW20" s="95"/>
      <c r="IX20" s="95"/>
      <c r="IY20" s="95"/>
      <c r="IZ20" s="95"/>
      <c r="JA20" s="95"/>
    </row>
    <row r="21" spans="1:261" s="79" customFormat="1" ht="23.1" customHeight="1" x14ac:dyDescent="0.35">
      <c r="A21" s="77">
        <v>6</v>
      </c>
      <c r="B21" s="107" t="s">
        <v>68</v>
      </c>
      <c r="C21" s="108" t="s">
        <v>85</v>
      </c>
      <c r="D21" s="98">
        <v>39672</v>
      </c>
      <c r="E21" s="98">
        <v>1944</v>
      </c>
      <c r="F21" s="98">
        <f t="shared" si="0"/>
        <v>41616</v>
      </c>
      <c r="G21" s="98">
        <v>1944</v>
      </c>
      <c r="H21" s="98"/>
      <c r="I21" s="80"/>
      <c r="J21" s="80">
        <f t="shared" si="1"/>
        <v>43560</v>
      </c>
      <c r="K21" s="82">
        <f t="shared" si="2"/>
        <v>43560</v>
      </c>
      <c r="L21" s="99">
        <f>ROUND(K21/6/31/60*(O21+N21*60+M21*6*60),2)</f>
        <v>0</v>
      </c>
      <c r="M21" s="79">
        <v>0</v>
      </c>
      <c r="N21" s="79">
        <v>0</v>
      </c>
      <c r="O21" s="79">
        <v>0</v>
      </c>
      <c r="P21" s="82">
        <f t="shared" si="3"/>
        <v>43560</v>
      </c>
      <c r="Q21" s="80">
        <v>2878.45</v>
      </c>
      <c r="R21" s="80">
        <f t="shared" si="4"/>
        <v>3920.3999999999996</v>
      </c>
      <c r="S21" s="80">
        <f t="shared" si="5"/>
        <v>1492.1100000000001</v>
      </c>
      <c r="T21" s="80">
        <f t="shared" si="6"/>
        <v>1089</v>
      </c>
      <c r="U21" s="80">
        <f t="shared" si="7"/>
        <v>100</v>
      </c>
      <c r="V21" s="82">
        <f t="shared" si="8"/>
        <v>9479.9599999999991</v>
      </c>
      <c r="W21" s="100">
        <f t="shared" si="9"/>
        <v>17040</v>
      </c>
      <c r="X21" s="83">
        <f t="shared" si="10"/>
        <v>17040.04</v>
      </c>
      <c r="Y21" s="84"/>
      <c r="Z21" s="84"/>
      <c r="AA21" s="84">
        <f t="shared" si="11"/>
        <v>34080.04</v>
      </c>
      <c r="AB21" s="77">
        <v>6</v>
      </c>
      <c r="AC21" s="86">
        <f t="shared" si="12"/>
        <v>5227.2</v>
      </c>
      <c r="AD21" s="80">
        <v>0</v>
      </c>
      <c r="AE21" s="101">
        <v>100</v>
      </c>
      <c r="AF21" s="88">
        <f t="shared" si="13"/>
        <v>1089</v>
      </c>
      <c r="AG21" s="102">
        <v>200</v>
      </c>
      <c r="AH21" s="103">
        <f t="shared" si="14"/>
        <v>34080.04</v>
      </c>
      <c r="AI21" s="104">
        <f t="shared" si="15"/>
        <v>17040.02</v>
      </c>
      <c r="AJ21" s="77">
        <v>6</v>
      </c>
      <c r="AK21" s="107" t="s">
        <v>68</v>
      </c>
      <c r="AL21" s="108" t="s">
        <v>85</v>
      </c>
      <c r="AM21" s="80">
        <f t="shared" si="16"/>
        <v>2878.45</v>
      </c>
      <c r="AN21" s="80">
        <f t="shared" si="17"/>
        <v>3920.3999999999996</v>
      </c>
      <c r="AO21" s="80">
        <v>0</v>
      </c>
      <c r="AP21" s="80">
        <v>0</v>
      </c>
      <c r="AQ21" s="80">
        <v>0</v>
      </c>
      <c r="AR21" s="80">
        <v>0</v>
      </c>
      <c r="AS21" s="80">
        <v>0</v>
      </c>
      <c r="AT21" s="80">
        <v>0</v>
      </c>
      <c r="AU21" s="80">
        <v>0</v>
      </c>
      <c r="AV21" s="80"/>
      <c r="AW21" s="80">
        <v>0</v>
      </c>
      <c r="AX21" s="80">
        <f t="shared" si="18"/>
        <v>3920.3999999999996</v>
      </c>
      <c r="AY21" s="93">
        <v>200</v>
      </c>
      <c r="AZ21" s="80">
        <v>292.11</v>
      </c>
      <c r="BA21" s="93">
        <v>1000</v>
      </c>
      <c r="BB21" s="80">
        <f t="shared" si="19"/>
        <v>1492.1100000000001</v>
      </c>
      <c r="BC21" s="80">
        <f t="shared" si="20"/>
        <v>1089</v>
      </c>
      <c r="BD21" s="80">
        <v>0</v>
      </c>
      <c r="BE21" s="80"/>
      <c r="BF21" s="80">
        <v>100</v>
      </c>
      <c r="BG21" s="80">
        <v>0</v>
      </c>
      <c r="BH21" s="80">
        <v>0</v>
      </c>
      <c r="BI21" s="80">
        <v>0</v>
      </c>
      <c r="BJ21" s="80">
        <f t="shared" si="21"/>
        <v>100</v>
      </c>
      <c r="BK21" s="94">
        <f t="shared" si="22"/>
        <v>9479.9599999999991</v>
      </c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5"/>
      <c r="FN21" s="95"/>
      <c r="FO21" s="95"/>
      <c r="FP21" s="95"/>
      <c r="FQ21" s="95"/>
      <c r="FR21" s="95"/>
      <c r="FS21" s="95"/>
      <c r="FT21" s="95"/>
      <c r="FU21" s="95"/>
      <c r="FV21" s="95"/>
      <c r="FW21" s="95"/>
      <c r="FX21" s="95"/>
      <c r="FY21" s="95"/>
      <c r="FZ21" s="95"/>
      <c r="GA21" s="95"/>
      <c r="GB21" s="95"/>
      <c r="GC21" s="95"/>
      <c r="GD21" s="95"/>
      <c r="GE21" s="95"/>
      <c r="GF21" s="95"/>
      <c r="GG21" s="95"/>
      <c r="GH21" s="95"/>
      <c r="GI21" s="95"/>
      <c r="GJ21" s="95"/>
      <c r="GK21" s="95"/>
      <c r="GL21" s="95"/>
      <c r="GM21" s="95"/>
      <c r="GN21" s="95"/>
      <c r="GO21" s="95"/>
      <c r="GP21" s="95"/>
      <c r="GQ21" s="95"/>
      <c r="GR21" s="95"/>
      <c r="GS21" s="95"/>
      <c r="GT21" s="95"/>
      <c r="GU21" s="95"/>
      <c r="GV21" s="95"/>
      <c r="GW21" s="95"/>
      <c r="GX21" s="95"/>
      <c r="GY21" s="95"/>
      <c r="GZ21" s="95"/>
      <c r="HA21" s="95"/>
      <c r="HB21" s="95"/>
      <c r="HC21" s="95"/>
      <c r="HD21" s="95"/>
      <c r="HE21" s="95"/>
      <c r="HF21" s="95"/>
      <c r="HG21" s="95"/>
      <c r="HH21" s="95"/>
      <c r="HI21" s="95"/>
      <c r="HJ21" s="95"/>
      <c r="HK21" s="95"/>
      <c r="HL21" s="95"/>
      <c r="HM21" s="95"/>
      <c r="HN21" s="95"/>
      <c r="HO21" s="95"/>
      <c r="HP21" s="95"/>
      <c r="HQ21" s="95"/>
      <c r="HR21" s="95"/>
      <c r="HS21" s="95"/>
      <c r="HT21" s="95"/>
      <c r="HU21" s="95"/>
      <c r="HV21" s="95"/>
      <c r="HW21" s="95"/>
      <c r="HX21" s="95"/>
      <c r="HY21" s="95"/>
      <c r="HZ21" s="95"/>
      <c r="IA21" s="95"/>
      <c r="IB21" s="95"/>
      <c r="IC21" s="95"/>
      <c r="ID21" s="95"/>
      <c r="IE21" s="95"/>
      <c r="IF21" s="95"/>
      <c r="IG21" s="95"/>
      <c r="IH21" s="95"/>
      <c r="II21" s="95"/>
      <c r="IJ21" s="95"/>
      <c r="IK21" s="95"/>
      <c r="IL21" s="95"/>
      <c r="IM21" s="95"/>
      <c r="IN21" s="95"/>
      <c r="IO21" s="95"/>
      <c r="IP21" s="95"/>
      <c r="IQ21" s="95"/>
      <c r="IR21" s="95"/>
      <c r="IS21" s="95"/>
      <c r="IT21" s="95"/>
      <c r="IU21" s="95"/>
      <c r="IV21" s="95"/>
      <c r="IW21" s="95"/>
      <c r="IX21" s="95"/>
      <c r="IY21" s="95"/>
      <c r="IZ21" s="95"/>
      <c r="JA21" s="95"/>
    </row>
    <row r="22" spans="1:261" s="79" customFormat="1" ht="23.1" customHeight="1" x14ac:dyDescent="0.35">
      <c r="A22" s="77" t="s">
        <v>1</v>
      </c>
      <c r="B22" s="96"/>
      <c r="C22" s="78"/>
      <c r="D22" s="98"/>
      <c r="E22" s="98"/>
      <c r="F22" s="98">
        <f t="shared" si="0"/>
        <v>0</v>
      </c>
      <c r="G22" s="98"/>
      <c r="H22" s="98"/>
      <c r="I22" s="80"/>
      <c r="J22" s="80">
        <f t="shared" si="1"/>
        <v>0</v>
      </c>
      <c r="K22" s="82">
        <f t="shared" si="2"/>
        <v>0</v>
      </c>
      <c r="L22" s="99"/>
      <c r="P22" s="82">
        <f t="shared" si="3"/>
        <v>0</v>
      </c>
      <c r="Q22" s="80"/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2">
        <f t="shared" si="8"/>
        <v>0</v>
      </c>
      <c r="W22" s="100">
        <f t="shared" si="9"/>
        <v>0</v>
      </c>
      <c r="X22" s="83">
        <f t="shared" si="10"/>
        <v>0</v>
      </c>
      <c r="Y22" s="84"/>
      <c r="Z22" s="84"/>
      <c r="AA22" s="84">
        <f t="shared" si="11"/>
        <v>0</v>
      </c>
      <c r="AB22" s="77" t="s">
        <v>1</v>
      </c>
      <c r="AC22" s="86">
        <f t="shared" si="12"/>
        <v>0</v>
      </c>
      <c r="AD22" s="80"/>
      <c r="AE22" s="87"/>
      <c r="AF22" s="88">
        <f t="shared" si="13"/>
        <v>0</v>
      </c>
      <c r="AG22" s="89"/>
      <c r="AH22" s="103">
        <f t="shared" si="14"/>
        <v>0</v>
      </c>
      <c r="AI22" s="104">
        <f t="shared" si="15"/>
        <v>0</v>
      </c>
      <c r="AJ22" s="77" t="s">
        <v>1</v>
      </c>
      <c r="AK22" s="96"/>
      <c r="AL22" s="78"/>
      <c r="AM22" s="80">
        <f t="shared" si="16"/>
        <v>0</v>
      </c>
      <c r="AN22" s="80">
        <f t="shared" si="17"/>
        <v>0</v>
      </c>
      <c r="AO22" s="80"/>
      <c r="AP22" s="80"/>
      <c r="AQ22" s="80"/>
      <c r="AR22" s="80"/>
      <c r="AS22" s="80"/>
      <c r="AT22" s="106"/>
      <c r="AU22" s="80"/>
      <c r="AV22" s="80"/>
      <c r="AW22" s="80"/>
      <c r="AX22" s="80">
        <f t="shared" si="18"/>
        <v>0</v>
      </c>
      <c r="AY22" s="93"/>
      <c r="AZ22" s="80"/>
      <c r="BA22" s="93"/>
      <c r="BB22" s="80">
        <f t="shared" si="19"/>
        <v>0</v>
      </c>
      <c r="BC22" s="80">
        <f t="shared" si="20"/>
        <v>0</v>
      </c>
      <c r="BD22" s="80"/>
      <c r="BE22" s="80"/>
      <c r="BF22" s="80"/>
      <c r="BG22" s="80"/>
      <c r="BH22" s="80"/>
      <c r="BI22" s="80"/>
      <c r="BJ22" s="80">
        <f t="shared" si="21"/>
        <v>0</v>
      </c>
      <c r="BK22" s="94">
        <f t="shared" si="22"/>
        <v>0</v>
      </c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5"/>
      <c r="FN22" s="95"/>
      <c r="FO22" s="95"/>
      <c r="FP22" s="95"/>
      <c r="FQ22" s="95"/>
      <c r="FR22" s="95"/>
      <c r="FS22" s="95"/>
      <c r="FT22" s="95"/>
      <c r="FU22" s="95"/>
      <c r="FV22" s="95"/>
      <c r="FW22" s="95"/>
      <c r="FX22" s="95"/>
      <c r="FY22" s="95"/>
      <c r="FZ22" s="95"/>
      <c r="GA22" s="95"/>
      <c r="GB22" s="95"/>
      <c r="GC22" s="95"/>
      <c r="GD22" s="95"/>
      <c r="GE22" s="95"/>
      <c r="GF22" s="95"/>
      <c r="GG22" s="95"/>
      <c r="GH22" s="95"/>
      <c r="GI22" s="95"/>
      <c r="GJ22" s="95"/>
      <c r="GK22" s="95"/>
      <c r="GL22" s="95"/>
      <c r="GM22" s="95"/>
      <c r="GN22" s="95"/>
      <c r="GO22" s="95"/>
      <c r="GP22" s="95"/>
      <c r="GQ22" s="95"/>
      <c r="GR22" s="95"/>
      <c r="GS22" s="95"/>
      <c r="GT22" s="95"/>
      <c r="GU22" s="95"/>
      <c r="GV22" s="95"/>
      <c r="GW22" s="95"/>
      <c r="GX22" s="95"/>
      <c r="GY22" s="95"/>
      <c r="GZ22" s="95"/>
      <c r="HA22" s="95"/>
      <c r="HB22" s="95"/>
      <c r="HC22" s="95"/>
      <c r="HD22" s="95"/>
      <c r="HE22" s="95"/>
      <c r="HF22" s="95"/>
      <c r="HG22" s="95"/>
      <c r="HH22" s="95"/>
      <c r="HI22" s="95"/>
      <c r="HJ22" s="95"/>
      <c r="HK22" s="95"/>
      <c r="HL22" s="95"/>
      <c r="HM22" s="95"/>
      <c r="HN22" s="95"/>
      <c r="HO22" s="95"/>
      <c r="HP22" s="95"/>
      <c r="HQ22" s="95"/>
      <c r="HR22" s="95"/>
      <c r="HS22" s="95"/>
      <c r="HT22" s="95"/>
      <c r="HU22" s="95"/>
      <c r="HV22" s="95"/>
      <c r="HW22" s="95"/>
      <c r="HX22" s="95"/>
      <c r="HY22" s="95"/>
      <c r="HZ22" s="95"/>
      <c r="IA22" s="95"/>
      <c r="IB22" s="95"/>
      <c r="IC22" s="95"/>
      <c r="ID22" s="95"/>
      <c r="IE22" s="95"/>
      <c r="IF22" s="95"/>
      <c r="IG22" s="95"/>
      <c r="IH22" s="95"/>
      <c r="II22" s="95"/>
      <c r="IJ22" s="95"/>
      <c r="IK22" s="95"/>
      <c r="IL22" s="95"/>
      <c r="IM22" s="95"/>
      <c r="IN22" s="95"/>
      <c r="IO22" s="95"/>
      <c r="IP22" s="95"/>
      <c r="IQ22" s="95"/>
      <c r="IR22" s="95"/>
      <c r="IS22" s="95"/>
      <c r="IT22" s="95"/>
      <c r="IU22" s="95"/>
      <c r="IV22" s="95"/>
      <c r="IW22" s="95"/>
      <c r="IX22" s="95"/>
      <c r="IY22" s="95"/>
      <c r="IZ22" s="95"/>
      <c r="JA22" s="95"/>
    </row>
    <row r="23" spans="1:261" s="79" customFormat="1" ht="23.1" customHeight="1" x14ac:dyDescent="0.35">
      <c r="A23" s="77">
        <v>7</v>
      </c>
      <c r="B23" s="107" t="s">
        <v>69</v>
      </c>
      <c r="C23" s="108" t="s">
        <v>62</v>
      </c>
      <c r="D23" s="98">
        <v>29449</v>
      </c>
      <c r="E23" s="98">
        <v>1540</v>
      </c>
      <c r="F23" s="98">
        <f t="shared" si="0"/>
        <v>30989</v>
      </c>
      <c r="G23" s="98">
        <v>1540</v>
      </c>
      <c r="H23" s="98"/>
      <c r="I23" s="80"/>
      <c r="J23" s="80">
        <f t="shared" si="1"/>
        <v>32529</v>
      </c>
      <c r="K23" s="82">
        <f t="shared" si="2"/>
        <v>32529</v>
      </c>
      <c r="L23" s="113">
        <f>ROUND(K23/6/31/60*(O23+N23*60+M23*6*60),2)</f>
        <v>5246.61</v>
      </c>
      <c r="M23" s="79">
        <v>5</v>
      </c>
      <c r="N23" s="79">
        <v>0</v>
      </c>
      <c r="O23" s="79">
        <v>0</v>
      </c>
      <c r="P23" s="82">
        <f t="shared" si="3"/>
        <v>27282.39</v>
      </c>
      <c r="Q23" s="80">
        <v>1163.23</v>
      </c>
      <c r="R23" s="80">
        <f t="shared" si="4"/>
        <v>9162.2899999999991</v>
      </c>
      <c r="S23" s="80">
        <f t="shared" si="5"/>
        <v>200</v>
      </c>
      <c r="T23" s="80">
        <f t="shared" si="6"/>
        <v>813.22</v>
      </c>
      <c r="U23" s="80">
        <f t="shared" si="7"/>
        <v>9570.26</v>
      </c>
      <c r="V23" s="82">
        <f t="shared" si="8"/>
        <v>20909</v>
      </c>
      <c r="W23" s="100">
        <f t="shared" si="9"/>
        <v>3187</v>
      </c>
      <c r="X23" s="83">
        <f t="shared" si="10"/>
        <v>3186.3899999999994</v>
      </c>
      <c r="Y23" s="84"/>
      <c r="Z23" s="84"/>
      <c r="AA23" s="84">
        <f t="shared" si="11"/>
        <v>6373.39</v>
      </c>
      <c r="AB23" s="77">
        <v>7</v>
      </c>
      <c r="AC23" s="86">
        <f t="shared" si="12"/>
        <v>3903.48</v>
      </c>
      <c r="AD23" s="80">
        <v>0</v>
      </c>
      <c r="AE23" s="93">
        <v>100</v>
      </c>
      <c r="AF23" s="88">
        <f t="shared" si="13"/>
        <v>813.23</v>
      </c>
      <c r="AG23" s="102">
        <v>200</v>
      </c>
      <c r="AH23" s="103">
        <f t="shared" si="14"/>
        <v>6373.3899999999994</v>
      </c>
      <c r="AI23" s="104">
        <f t="shared" si="15"/>
        <v>3186.6949999999997</v>
      </c>
      <c r="AJ23" s="77">
        <v>7</v>
      </c>
      <c r="AK23" s="107" t="s">
        <v>69</v>
      </c>
      <c r="AL23" s="108" t="s">
        <v>62</v>
      </c>
      <c r="AM23" s="80">
        <f t="shared" si="16"/>
        <v>1163.23</v>
      </c>
      <c r="AN23" s="80">
        <f t="shared" si="17"/>
        <v>2927.6099999999997</v>
      </c>
      <c r="AO23" s="80">
        <v>0</v>
      </c>
      <c r="AP23" s="80">
        <v>0</v>
      </c>
      <c r="AQ23" s="80">
        <v>0</v>
      </c>
      <c r="AR23" s="80">
        <v>0</v>
      </c>
      <c r="AS23" s="80">
        <v>4179.12</v>
      </c>
      <c r="AT23" s="80">
        <v>0</v>
      </c>
      <c r="AU23" s="80">
        <v>0</v>
      </c>
      <c r="AV23" s="80">
        <v>1400</v>
      </c>
      <c r="AW23" s="80">
        <v>655.56</v>
      </c>
      <c r="AX23" s="80">
        <f t="shared" si="18"/>
        <v>9162.2899999999991</v>
      </c>
      <c r="AY23" s="93">
        <v>200</v>
      </c>
      <c r="AZ23" s="80">
        <v>0</v>
      </c>
      <c r="BA23" s="93"/>
      <c r="BB23" s="80">
        <f t="shared" si="19"/>
        <v>200</v>
      </c>
      <c r="BC23" s="80">
        <f t="shared" si="20"/>
        <v>813.22</v>
      </c>
      <c r="BD23" s="80">
        <v>0</v>
      </c>
      <c r="BE23" s="80">
        <v>0</v>
      </c>
      <c r="BF23" s="80">
        <v>100</v>
      </c>
      <c r="BG23" s="80">
        <v>9470.26</v>
      </c>
      <c r="BH23" s="80">
        <v>0</v>
      </c>
      <c r="BI23" s="80">
        <v>0</v>
      </c>
      <c r="BJ23" s="80">
        <f t="shared" si="21"/>
        <v>9570.26</v>
      </c>
      <c r="BK23" s="94">
        <f t="shared" si="22"/>
        <v>20909</v>
      </c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5"/>
      <c r="FN23" s="95"/>
      <c r="FO23" s="95"/>
      <c r="FP23" s="95"/>
      <c r="FQ23" s="95"/>
      <c r="FR23" s="95"/>
      <c r="FS23" s="95"/>
      <c r="FT23" s="95"/>
      <c r="FU23" s="95"/>
      <c r="FV23" s="95"/>
      <c r="FW23" s="95"/>
      <c r="FX23" s="95"/>
      <c r="FY23" s="95"/>
      <c r="FZ23" s="95"/>
      <c r="GA23" s="95"/>
      <c r="GB23" s="95"/>
      <c r="GC23" s="95"/>
      <c r="GD23" s="95"/>
      <c r="GE23" s="95"/>
      <c r="GF23" s="95"/>
      <c r="GG23" s="95"/>
      <c r="GH23" s="95"/>
      <c r="GI23" s="95"/>
      <c r="GJ23" s="95"/>
      <c r="GK23" s="95"/>
      <c r="GL23" s="95"/>
      <c r="GM23" s="95"/>
      <c r="GN23" s="95"/>
      <c r="GO23" s="95"/>
      <c r="GP23" s="95"/>
      <c r="GQ23" s="95"/>
      <c r="GR23" s="95"/>
      <c r="GS23" s="95"/>
      <c r="GT23" s="95"/>
      <c r="GU23" s="95"/>
      <c r="GV23" s="95"/>
      <c r="GW23" s="95"/>
      <c r="GX23" s="95"/>
      <c r="GY23" s="95"/>
      <c r="GZ23" s="95"/>
      <c r="HA23" s="95"/>
      <c r="HB23" s="95"/>
      <c r="HC23" s="95"/>
      <c r="HD23" s="95"/>
      <c r="HE23" s="95"/>
      <c r="HF23" s="95"/>
      <c r="HG23" s="95"/>
      <c r="HH23" s="95"/>
      <c r="HI23" s="95"/>
      <c r="HJ23" s="95"/>
      <c r="HK23" s="95"/>
      <c r="HL23" s="95"/>
      <c r="HM23" s="95"/>
      <c r="HN23" s="95"/>
      <c r="HO23" s="95"/>
      <c r="HP23" s="95"/>
      <c r="HQ23" s="95"/>
      <c r="HR23" s="95"/>
      <c r="HS23" s="95"/>
      <c r="HT23" s="95"/>
      <c r="HU23" s="95"/>
      <c r="HV23" s="95"/>
      <c r="HW23" s="95"/>
      <c r="HX23" s="95"/>
      <c r="HY23" s="95"/>
      <c r="HZ23" s="95"/>
      <c r="IA23" s="95"/>
      <c r="IB23" s="95"/>
      <c r="IC23" s="95"/>
      <c r="ID23" s="95"/>
      <c r="IE23" s="95"/>
      <c r="IF23" s="95"/>
      <c r="IG23" s="95"/>
      <c r="IH23" s="95"/>
      <c r="II23" s="95"/>
      <c r="IJ23" s="95"/>
      <c r="IK23" s="95"/>
      <c r="IL23" s="95"/>
      <c r="IM23" s="95"/>
      <c r="IN23" s="95"/>
      <c r="IO23" s="95"/>
      <c r="IP23" s="95"/>
      <c r="IQ23" s="95"/>
      <c r="IR23" s="95"/>
      <c r="IS23" s="95"/>
      <c r="IT23" s="95"/>
      <c r="IU23" s="95"/>
      <c r="IV23" s="95"/>
      <c r="IW23" s="95"/>
      <c r="IX23" s="95"/>
      <c r="IY23" s="95"/>
      <c r="IZ23" s="95"/>
      <c r="JA23" s="95"/>
    </row>
    <row r="24" spans="1:261" s="79" customFormat="1" ht="23.1" customHeight="1" x14ac:dyDescent="0.35">
      <c r="A24" s="77" t="s">
        <v>1</v>
      </c>
      <c r="B24" s="96"/>
      <c r="C24" s="78"/>
      <c r="D24" s="98"/>
      <c r="E24" s="98"/>
      <c r="F24" s="98">
        <f t="shared" si="0"/>
        <v>0</v>
      </c>
      <c r="G24" s="98"/>
      <c r="H24" s="98"/>
      <c r="I24" s="80"/>
      <c r="J24" s="80">
        <f t="shared" si="1"/>
        <v>0</v>
      </c>
      <c r="K24" s="82">
        <f t="shared" si="2"/>
        <v>0</v>
      </c>
      <c r="L24" s="99"/>
      <c r="P24" s="82">
        <f t="shared" si="3"/>
        <v>0</v>
      </c>
      <c r="Q24" s="80"/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2">
        <f t="shared" si="8"/>
        <v>0</v>
      </c>
      <c r="W24" s="100">
        <f t="shared" si="9"/>
        <v>0</v>
      </c>
      <c r="X24" s="83">
        <f t="shared" si="10"/>
        <v>0</v>
      </c>
      <c r="Y24" s="84"/>
      <c r="Z24" s="84"/>
      <c r="AA24" s="84">
        <f t="shared" si="11"/>
        <v>0</v>
      </c>
      <c r="AB24" s="77" t="s">
        <v>1</v>
      </c>
      <c r="AC24" s="86">
        <f t="shared" si="12"/>
        <v>0</v>
      </c>
      <c r="AD24" s="80"/>
      <c r="AE24" s="87"/>
      <c r="AF24" s="88">
        <f t="shared" si="13"/>
        <v>0</v>
      </c>
      <c r="AG24" s="89"/>
      <c r="AH24" s="103">
        <f t="shared" si="14"/>
        <v>0</v>
      </c>
      <c r="AI24" s="104">
        <f t="shared" si="15"/>
        <v>0</v>
      </c>
      <c r="AJ24" s="77" t="s">
        <v>1</v>
      </c>
      <c r="AK24" s="96"/>
      <c r="AL24" s="78"/>
      <c r="AM24" s="80">
        <f t="shared" si="16"/>
        <v>0</v>
      </c>
      <c r="AN24" s="80">
        <f t="shared" si="17"/>
        <v>0</v>
      </c>
      <c r="AO24" s="80"/>
      <c r="AP24" s="80"/>
      <c r="AQ24" s="80"/>
      <c r="AR24" s="80"/>
      <c r="AS24" s="80"/>
      <c r="AT24" s="106"/>
      <c r="AU24" s="80"/>
      <c r="AV24" s="80"/>
      <c r="AW24" s="80"/>
      <c r="AX24" s="80">
        <f t="shared" si="18"/>
        <v>0</v>
      </c>
      <c r="AY24" s="93"/>
      <c r="AZ24" s="80"/>
      <c r="BA24" s="93"/>
      <c r="BB24" s="80">
        <f t="shared" si="19"/>
        <v>0</v>
      </c>
      <c r="BC24" s="80">
        <f t="shared" si="20"/>
        <v>0</v>
      </c>
      <c r="BD24" s="80"/>
      <c r="BE24" s="80"/>
      <c r="BF24" s="80"/>
      <c r="BG24" s="80"/>
      <c r="BH24" s="80"/>
      <c r="BI24" s="80"/>
      <c r="BJ24" s="80">
        <f t="shared" si="21"/>
        <v>0</v>
      </c>
      <c r="BK24" s="94">
        <f t="shared" si="22"/>
        <v>0</v>
      </c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5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5"/>
      <c r="GR24" s="95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5"/>
      <c r="HW24" s="95"/>
      <c r="HX24" s="95"/>
      <c r="HY24" s="95"/>
      <c r="HZ24" s="95"/>
      <c r="IA24" s="95"/>
      <c r="IB24" s="95"/>
      <c r="IC24" s="95"/>
      <c r="ID24" s="95"/>
      <c r="IE24" s="95"/>
      <c r="IF24" s="95"/>
      <c r="IG24" s="95"/>
      <c r="IH24" s="95"/>
      <c r="II24" s="95"/>
      <c r="IJ24" s="95"/>
      <c r="IK24" s="95"/>
      <c r="IL24" s="95"/>
      <c r="IM24" s="95"/>
      <c r="IN24" s="95"/>
      <c r="IO24" s="95"/>
      <c r="IP24" s="95"/>
      <c r="IQ24" s="95"/>
      <c r="IR24" s="95"/>
      <c r="IS24" s="95"/>
      <c r="IT24" s="95"/>
      <c r="IU24" s="95"/>
      <c r="IV24" s="95"/>
      <c r="IW24" s="95"/>
      <c r="IX24" s="95"/>
      <c r="IY24" s="95"/>
      <c r="IZ24" s="95"/>
      <c r="JA24" s="95"/>
    </row>
    <row r="25" spans="1:261" s="79" customFormat="1" ht="23.1" customHeight="1" x14ac:dyDescent="0.35">
      <c r="A25" s="77">
        <v>8</v>
      </c>
      <c r="B25" s="96" t="s">
        <v>70</v>
      </c>
      <c r="C25" s="97" t="s">
        <v>71</v>
      </c>
      <c r="D25" s="98">
        <v>34187</v>
      </c>
      <c r="E25" s="98">
        <v>1607</v>
      </c>
      <c r="F25" s="98">
        <f t="shared" si="0"/>
        <v>35794</v>
      </c>
      <c r="G25" s="98">
        <v>1590</v>
      </c>
      <c r="H25" s="98"/>
      <c r="I25" s="80"/>
      <c r="J25" s="80">
        <f t="shared" si="1"/>
        <v>37384</v>
      </c>
      <c r="K25" s="82">
        <f t="shared" si="2"/>
        <v>37384</v>
      </c>
      <c r="L25" s="99">
        <f>ROUND(K25/6/31/60*(O25+N25*60+M25*6*60),2)</f>
        <v>2502.3200000000002</v>
      </c>
      <c r="M25" s="79">
        <v>2</v>
      </c>
      <c r="N25" s="79">
        <v>0</v>
      </c>
      <c r="O25" s="79">
        <v>27</v>
      </c>
      <c r="P25" s="82">
        <f t="shared" si="3"/>
        <v>34881.68</v>
      </c>
      <c r="Q25" s="80">
        <v>1807.73</v>
      </c>
      <c r="R25" s="80">
        <f t="shared" si="4"/>
        <v>3364.56</v>
      </c>
      <c r="S25" s="80">
        <f t="shared" si="5"/>
        <v>200</v>
      </c>
      <c r="T25" s="80">
        <f t="shared" si="6"/>
        <v>934.6</v>
      </c>
      <c r="U25" s="80">
        <f t="shared" si="7"/>
        <v>200</v>
      </c>
      <c r="V25" s="82">
        <f t="shared" si="8"/>
        <v>6506.89</v>
      </c>
      <c r="W25" s="100">
        <f t="shared" si="9"/>
        <v>14187</v>
      </c>
      <c r="X25" s="83">
        <f t="shared" si="10"/>
        <v>14187.79</v>
      </c>
      <c r="Y25" s="84"/>
      <c r="Z25" s="84"/>
      <c r="AA25" s="84">
        <f t="shared" si="11"/>
        <v>28374.79</v>
      </c>
      <c r="AB25" s="77">
        <v>8</v>
      </c>
      <c r="AC25" s="86">
        <f t="shared" si="12"/>
        <v>4486.08</v>
      </c>
      <c r="AD25" s="80">
        <v>0</v>
      </c>
      <c r="AE25" s="93">
        <v>100</v>
      </c>
      <c r="AF25" s="88">
        <f t="shared" si="13"/>
        <v>934.6</v>
      </c>
      <c r="AG25" s="102">
        <v>200</v>
      </c>
      <c r="AH25" s="103">
        <f t="shared" si="14"/>
        <v>28374.79</v>
      </c>
      <c r="AI25" s="104">
        <f t="shared" si="15"/>
        <v>14187.395</v>
      </c>
      <c r="AJ25" s="77">
        <v>8</v>
      </c>
      <c r="AK25" s="96" t="s">
        <v>70</v>
      </c>
      <c r="AL25" s="97" t="s">
        <v>71</v>
      </c>
      <c r="AM25" s="80">
        <f t="shared" si="16"/>
        <v>1807.73</v>
      </c>
      <c r="AN25" s="80">
        <f t="shared" si="17"/>
        <v>3364.56</v>
      </c>
      <c r="AO25" s="80">
        <v>0</v>
      </c>
      <c r="AP25" s="80">
        <v>0</v>
      </c>
      <c r="AQ25" s="80">
        <v>0</v>
      </c>
      <c r="AR25" s="80">
        <v>0</v>
      </c>
      <c r="AS25" s="80">
        <v>0</v>
      </c>
      <c r="AT25" s="80">
        <v>0</v>
      </c>
      <c r="AU25" s="80">
        <v>0</v>
      </c>
      <c r="AV25" s="80"/>
      <c r="AW25" s="80">
        <v>0</v>
      </c>
      <c r="AX25" s="80">
        <f t="shared" si="18"/>
        <v>3364.56</v>
      </c>
      <c r="AY25" s="93">
        <v>200</v>
      </c>
      <c r="AZ25" s="80">
        <v>0</v>
      </c>
      <c r="BA25" s="93"/>
      <c r="BB25" s="80">
        <f t="shared" si="19"/>
        <v>200</v>
      </c>
      <c r="BC25" s="80">
        <f t="shared" si="20"/>
        <v>934.6</v>
      </c>
      <c r="BD25" s="80">
        <v>0</v>
      </c>
      <c r="BE25" s="80">
        <v>100</v>
      </c>
      <c r="BF25" s="80">
        <v>100</v>
      </c>
      <c r="BG25" s="80">
        <v>0</v>
      </c>
      <c r="BH25" s="80">
        <v>0</v>
      </c>
      <c r="BI25" s="80">
        <v>0</v>
      </c>
      <c r="BJ25" s="80">
        <f t="shared" si="21"/>
        <v>200</v>
      </c>
      <c r="BK25" s="94">
        <f t="shared" si="22"/>
        <v>6506.89</v>
      </c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5"/>
      <c r="FN25" s="95"/>
      <c r="FO25" s="95"/>
      <c r="FP25" s="95"/>
      <c r="FQ25" s="95"/>
      <c r="FR25" s="95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95"/>
      <c r="GF25" s="95"/>
      <c r="GG25" s="95"/>
      <c r="GH25" s="95"/>
      <c r="GI25" s="95"/>
      <c r="GJ25" s="95"/>
      <c r="GK25" s="95"/>
      <c r="GL25" s="95"/>
      <c r="GM25" s="95"/>
      <c r="GN25" s="95"/>
      <c r="GO25" s="95"/>
      <c r="GP25" s="95"/>
      <c r="GQ25" s="95"/>
      <c r="GR25" s="95"/>
      <c r="GS25" s="95"/>
      <c r="GT25" s="95"/>
      <c r="GU25" s="95"/>
      <c r="GV25" s="95"/>
      <c r="GW25" s="95"/>
      <c r="GX25" s="95"/>
      <c r="GY25" s="95"/>
      <c r="GZ25" s="95"/>
      <c r="HA25" s="95"/>
      <c r="HB25" s="95"/>
      <c r="HC25" s="95"/>
      <c r="HD25" s="95"/>
      <c r="HE25" s="95"/>
      <c r="HF25" s="95"/>
      <c r="HG25" s="95"/>
      <c r="HH25" s="95"/>
      <c r="HI25" s="95"/>
      <c r="HJ25" s="95"/>
      <c r="HK25" s="95"/>
      <c r="HL25" s="95"/>
      <c r="HM25" s="95"/>
      <c r="HN25" s="95"/>
      <c r="HO25" s="95"/>
      <c r="HP25" s="95"/>
      <c r="HQ25" s="95"/>
      <c r="HR25" s="95"/>
      <c r="HS25" s="95"/>
      <c r="HT25" s="95"/>
      <c r="HU25" s="95"/>
      <c r="HV25" s="95"/>
      <c r="HW25" s="95"/>
      <c r="HX25" s="95"/>
      <c r="HY25" s="95"/>
      <c r="HZ25" s="95"/>
      <c r="IA25" s="95"/>
      <c r="IB25" s="95"/>
      <c r="IC25" s="95"/>
      <c r="ID25" s="95"/>
      <c r="IE25" s="95"/>
      <c r="IF25" s="95"/>
      <c r="IG25" s="95"/>
      <c r="IH25" s="95"/>
      <c r="II25" s="95"/>
      <c r="IJ25" s="95"/>
      <c r="IK25" s="95"/>
      <c r="IL25" s="95"/>
      <c r="IM25" s="95"/>
      <c r="IN25" s="95"/>
      <c r="IO25" s="95"/>
      <c r="IP25" s="95"/>
      <c r="IQ25" s="95"/>
      <c r="IR25" s="95"/>
      <c r="IS25" s="95"/>
      <c r="IT25" s="95"/>
      <c r="IU25" s="95"/>
      <c r="IV25" s="95"/>
      <c r="IW25" s="95"/>
      <c r="IX25" s="95"/>
      <c r="IY25" s="95"/>
      <c r="IZ25" s="95"/>
      <c r="JA25" s="95"/>
    </row>
    <row r="26" spans="1:261" s="79" customFormat="1" ht="23.1" customHeight="1" x14ac:dyDescent="0.35">
      <c r="A26" s="77" t="s">
        <v>1</v>
      </c>
      <c r="B26" s="96"/>
      <c r="C26" s="78"/>
      <c r="D26" s="98"/>
      <c r="E26" s="98"/>
      <c r="F26" s="98">
        <f t="shared" si="0"/>
        <v>0</v>
      </c>
      <c r="G26" s="98"/>
      <c r="H26" s="98"/>
      <c r="I26" s="80"/>
      <c r="J26" s="80">
        <f t="shared" si="1"/>
        <v>0</v>
      </c>
      <c r="K26" s="82">
        <f t="shared" si="2"/>
        <v>0</v>
      </c>
      <c r="L26" s="105"/>
      <c r="P26" s="82">
        <f t="shared" si="3"/>
        <v>0</v>
      </c>
      <c r="Q26" s="80"/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2">
        <f t="shared" si="8"/>
        <v>0</v>
      </c>
      <c r="W26" s="100">
        <f t="shared" si="9"/>
        <v>0</v>
      </c>
      <c r="X26" s="83">
        <f t="shared" si="10"/>
        <v>0</v>
      </c>
      <c r="Y26" s="84"/>
      <c r="Z26" s="84"/>
      <c r="AA26" s="84">
        <f t="shared" si="11"/>
        <v>0</v>
      </c>
      <c r="AB26" s="77" t="s">
        <v>1</v>
      </c>
      <c r="AC26" s="86">
        <f t="shared" si="12"/>
        <v>0</v>
      </c>
      <c r="AD26" s="80"/>
      <c r="AE26" s="87"/>
      <c r="AF26" s="88">
        <f t="shared" si="13"/>
        <v>0</v>
      </c>
      <c r="AG26" s="89"/>
      <c r="AH26" s="103">
        <f t="shared" si="14"/>
        <v>0</v>
      </c>
      <c r="AI26" s="104">
        <f t="shared" si="15"/>
        <v>0</v>
      </c>
      <c r="AJ26" s="77" t="s">
        <v>1</v>
      </c>
      <c r="AK26" s="96"/>
      <c r="AL26" s="78"/>
      <c r="AM26" s="80">
        <f t="shared" si="16"/>
        <v>0</v>
      </c>
      <c r="AN26" s="80">
        <f t="shared" si="17"/>
        <v>0</v>
      </c>
      <c r="AO26" s="80"/>
      <c r="AP26" s="80"/>
      <c r="AQ26" s="80"/>
      <c r="AR26" s="80"/>
      <c r="AS26" s="80"/>
      <c r="AT26" s="106"/>
      <c r="AU26" s="80"/>
      <c r="AV26" s="80"/>
      <c r="AW26" s="80"/>
      <c r="AX26" s="80">
        <f t="shared" si="18"/>
        <v>0</v>
      </c>
      <c r="AY26" s="93" t="s">
        <v>1</v>
      </c>
      <c r="AZ26" s="80"/>
      <c r="BA26" s="93"/>
      <c r="BB26" s="80">
        <f t="shared" si="19"/>
        <v>0</v>
      </c>
      <c r="BC26" s="80">
        <f t="shared" si="20"/>
        <v>0</v>
      </c>
      <c r="BD26" s="80"/>
      <c r="BE26" s="80"/>
      <c r="BF26" s="80"/>
      <c r="BG26" s="80"/>
      <c r="BH26" s="80"/>
      <c r="BI26" s="80"/>
      <c r="BJ26" s="80">
        <f t="shared" si="21"/>
        <v>0</v>
      </c>
      <c r="BK26" s="94">
        <f t="shared" si="22"/>
        <v>0</v>
      </c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  <c r="IR26" s="95"/>
      <c r="IS26" s="95"/>
      <c r="IT26" s="95"/>
      <c r="IU26" s="95"/>
      <c r="IV26" s="95"/>
      <c r="IW26" s="95"/>
      <c r="IX26" s="95"/>
      <c r="IY26" s="95"/>
      <c r="IZ26" s="95"/>
      <c r="JA26" s="95"/>
    </row>
    <row r="27" spans="1:261" s="79" customFormat="1" ht="23.1" customHeight="1" x14ac:dyDescent="0.35">
      <c r="A27" s="77">
        <v>9</v>
      </c>
      <c r="B27" s="114" t="s">
        <v>114</v>
      </c>
      <c r="C27" s="78" t="s">
        <v>71</v>
      </c>
      <c r="D27" s="98">
        <v>33843</v>
      </c>
      <c r="E27" s="98">
        <v>1591</v>
      </c>
      <c r="F27" s="98">
        <f t="shared" si="0"/>
        <v>35434</v>
      </c>
      <c r="G27" s="98">
        <v>1590</v>
      </c>
      <c r="H27" s="98"/>
      <c r="I27" s="80"/>
      <c r="J27" s="80">
        <f t="shared" si="1"/>
        <v>37024</v>
      </c>
      <c r="K27" s="82">
        <f t="shared" si="2"/>
        <v>37024</v>
      </c>
      <c r="L27" s="99">
        <f>ROUND(K27/6/31/60*(O27+N27*60+M27*6*60),2)</f>
        <v>0</v>
      </c>
      <c r="M27" s="79">
        <v>0</v>
      </c>
      <c r="N27" s="79">
        <v>0</v>
      </c>
      <c r="O27" s="79">
        <v>0</v>
      </c>
      <c r="P27" s="82">
        <f t="shared" si="3"/>
        <v>37024</v>
      </c>
      <c r="Q27" s="80">
        <v>1759.94</v>
      </c>
      <c r="R27" s="80">
        <f t="shared" si="4"/>
        <v>3332.16</v>
      </c>
      <c r="S27" s="80">
        <f t="shared" si="5"/>
        <v>200</v>
      </c>
      <c r="T27" s="80">
        <f t="shared" si="6"/>
        <v>925.6</v>
      </c>
      <c r="U27" s="80">
        <f t="shared" si="7"/>
        <v>15300</v>
      </c>
      <c r="V27" s="82">
        <f t="shared" si="8"/>
        <v>21517.7</v>
      </c>
      <c r="W27" s="100">
        <f t="shared" si="9"/>
        <v>7753</v>
      </c>
      <c r="X27" s="83">
        <f t="shared" si="10"/>
        <v>7753.2999999999993</v>
      </c>
      <c r="Y27" s="84"/>
      <c r="Z27" s="84"/>
      <c r="AA27" s="84">
        <f t="shared" si="11"/>
        <v>15506.3</v>
      </c>
      <c r="AB27" s="77">
        <v>9</v>
      </c>
      <c r="AC27" s="86">
        <f t="shared" si="12"/>
        <v>4442.88</v>
      </c>
      <c r="AD27" s="80">
        <v>0</v>
      </c>
      <c r="AE27" s="93">
        <v>100</v>
      </c>
      <c r="AF27" s="88">
        <f t="shared" si="13"/>
        <v>925.6</v>
      </c>
      <c r="AG27" s="102">
        <v>200</v>
      </c>
      <c r="AH27" s="103">
        <f t="shared" si="14"/>
        <v>15506.3</v>
      </c>
      <c r="AI27" s="104">
        <f t="shared" si="15"/>
        <v>7753.15</v>
      </c>
      <c r="AJ27" s="77">
        <v>9</v>
      </c>
      <c r="AK27" s="114" t="s">
        <v>114</v>
      </c>
      <c r="AL27" s="78" t="s">
        <v>71</v>
      </c>
      <c r="AM27" s="80">
        <f t="shared" si="16"/>
        <v>1759.94</v>
      </c>
      <c r="AN27" s="80">
        <f t="shared" si="17"/>
        <v>3332.16</v>
      </c>
      <c r="AO27" s="80"/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/>
      <c r="AW27" s="80">
        <v>0</v>
      </c>
      <c r="AX27" s="80">
        <f t="shared" si="18"/>
        <v>3332.16</v>
      </c>
      <c r="AY27" s="93">
        <v>200</v>
      </c>
      <c r="AZ27" s="80">
        <v>0</v>
      </c>
      <c r="BA27" s="93"/>
      <c r="BB27" s="80">
        <f t="shared" si="19"/>
        <v>200</v>
      </c>
      <c r="BC27" s="80">
        <f t="shared" si="20"/>
        <v>925.6</v>
      </c>
      <c r="BD27" s="80">
        <v>15000</v>
      </c>
      <c r="BE27" s="80">
        <v>200</v>
      </c>
      <c r="BF27" s="80">
        <v>100</v>
      </c>
      <c r="BG27" s="80">
        <v>0</v>
      </c>
      <c r="BH27" s="80">
        <v>0</v>
      </c>
      <c r="BI27" s="80">
        <v>0</v>
      </c>
      <c r="BJ27" s="80">
        <f t="shared" si="21"/>
        <v>15300</v>
      </c>
      <c r="BK27" s="94">
        <f t="shared" si="22"/>
        <v>21517.7</v>
      </c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  <c r="IR27" s="95"/>
      <c r="IS27" s="95"/>
      <c r="IT27" s="95"/>
      <c r="IU27" s="95"/>
      <c r="IV27" s="95"/>
      <c r="IW27" s="95"/>
      <c r="IX27" s="95"/>
      <c r="IY27" s="95"/>
      <c r="IZ27" s="95"/>
      <c r="JA27" s="95"/>
    </row>
    <row r="28" spans="1:261" s="79" customFormat="1" ht="23.1" customHeight="1" x14ac:dyDescent="0.35">
      <c r="A28" s="77" t="s">
        <v>1</v>
      </c>
      <c r="B28" s="96"/>
      <c r="C28" s="78"/>
      <c r="D28" s="98"/>
      <c r="E28" s="98"/>
      <c r="F28" s="98">
        <f t="shared" si="0"/>
        <v>0</v>
      </c>
      <c r="G28" s="98"/>
      <c r="H28" s="98"/>
      <c r="I28" s="80"/>
      <c r="J28" s="80">
        <f t="shared" si="1"/>
        <v>0</v>
      </c>
      <c r="K28" s="82">
        <f t="shared" si="2"/>
        <v>0</v>
      </c>
      <c r="L28" s="105"/>
      <c r="P28" s="82">
        <f t="shared" si="3"/>
        <v>0</v>
      </c>
      <c r="Q28" s="80"/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2">
        <f t="shared" si="8"/>
        <v>0</v>
      </c>
      <c r="W28" s="100">
        <f t="shared" si="9"/>
        <v>0</v>
      </c>
      <c r="X28" s="83">
        <f t="shared" si="10"/>
        <v>0</v>
      </c>
      <c r="Y28" s="84"/>
      <c r="Z28" s="84"/>
      <c r="AA28" s="84">
        <f t="shared" si="11"/>
        <v>0</v>
      </c>
      <c r="AB28" s="77" t="s">
        <v>1</v>
      </c>
      <c r="AC28" s="86">
        <f t="shared" si="12"/>
        <v>0</v>
      </c>
      <c r="AD28" s="80"/>
      <c r="AE28" s="87"/>
      <c r="AF28" s="88">
        <f t="shared" si="13"/>
        <v>0</v>
      </c>
      <c r="AG28" s="89"/>
      <c r="AH28" s="103">
        <f t="shared" si="14"/>
        <v>0</v>
      </c>
      <c r="AI28" s="104">
        <f t="shared" si="15"/>
        <v>0</v>
      </c>
      <c r="AJ28" s="77" t="s">
        <v>1</v>
      </c>
      <c r="AK28" s="96"/>
      <c r="AL28" s="78"/>
      <c r="AM28" s="80">
        <f t="shared" si="16"/>
        <v>0</v>
      </c>
      <c r="AN28" s="80">
        <f t="shared" si="17"/>
        <v>0</v>
      </c>
      <c r="AO28" s="80"/>
      <c r="AP28" s="80"/>
      <c r="AQ28" s="80"/>
      <c r="AR28" s="80"/>
      <c r="AS28" s="80"/>
      <c r="AT28" s="106"/>
      <c r="AU28" s="80"/>
      <c r="AV28" s="80"/>
      <c r="AW28" s="80"/>
      <c r="AX28" s="80">
        <f t="shared" si="18"/>
        <v>0</v>
      </c>
      <c r="AY28" s="93" t="s">
        <v>1</v>
      </c>
      <c r="AZ28" s="80"/>
      <c r="BA28" s="93"/>
      <c r="BB28" s="80">
        <f t="shared" si="19"/>
        <v>0</v>
      </c>
      <c r="BC28" s="80">
        <f t="shared" si="20"/>
        <v>0</v>
      </c>
      <c r="BD28" s="115" t="s">
        <v>115</v>
      </c>
      <c r="BE28" s="80"/>
      <c r="BF28" s="80"/>
      <c r="BG28" s="80"/>
      <c r="BH28" s="80"/>
      <c r="BI28" s="80"/>
      <c r="BJ28" s="80">
        <f t="shared" si="21"/>
        <v>0</v>
      </c>
      <c r="BK28" s="94">
        <f t="shared" si="22"/>
        <v>0</v>
      </c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  <c r="BW28" s="95"/>
      <c r="BX28" s="95"/>
      <c r="BY28" s="95"/>
      <c r="BZ28" s="95"/>
      <c r="CA28" s="95"/>
      <c r="CB28" s="95"/>
      <c r="CC28" s="95"/>
      <c r="CD28" s="95"/>
      <c r="CE28" s="95"/>
      <c r="CF28" s="95"/>
      <c r="CG28" s="95"/>
      <c r="CH28" s="95"/>
      <c r="CI28" s="95"/>
      <c r="CJ28" s="95"/>
      <c r="CK28" s="95"/>
      <c r="CL28" s="95"/>
      <c r="CM28" s="95"/>
      <c r="CN28" s="95"/>
      <c r="CO28" s="95"/>
      <c r="CP28" s="95"/>
      <c r="CQ28" s="95"/>
      <c r="CR28" s="95"/>
      <c r="CS28" s="95"/>
      <c r="CT28" s="95"/>
      <c r="CU28" s="95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5"/>
      <c r="FN28" s="95"/>
      <c r="FO28" s="95"/>
      <c r="FP28" s="95"/>
      <c r="FQ28" s="95"/>
      <c r="FR28" s="95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95"/>
      <c r="GF28" s="95"/>
      <c r="GG28" s="95"/>
      <c r="GH28" s="95"/>
      <c r="GI28" s="95"/>
      <c r="GJ28" s="95"/>
      <c r="GK28" s="95"/>
      <c r="GL28" s="95"/>
      <c r="GM28" s="95"/>
      <c r="GN28" s="95"/>
      <c r="GO28" s="95"/>
      <c r="GP28" s="95"/>
      <c r="GQ28" s="95"/>
      <c r="GR28" s="95"/>
      <c r="GS28" s="95"/>
      <c r="GT28" s="95"/>
      <c r="GU28" s="95"/>
      <c r="GV28" s="95"/>
      <c r="GW28" s="95"/>
      <c r="GX28" s="95"/>
      <c r="GY28" s="95"/>
      <c r="GZ28" s="95"/>
      <c r="HA28" s="95"/>
      <c r="HB28" s="95"/>
      <c r="HC28" s="95"/>
      <c r="HD28" s="95"/>
      <c r="HE28" s="95"/>
      <c r="HF28" s="95"/>
      <c r="HG28" s="95"/>
      <c r="HH28" s="95"/>
      <c r="HI28" s="95"/>
      <c r="HJ28" s="95"/>
      <c r="HK28" s="95"/>
      <c r="HL28" s="95"/>
      <c r="HM28" s="95"/>
      <c r="HN28" s="95"/>
      <c r="HO28" s="95"/>
      <c r="HP28" s="95"/>
      <c r="HQ28" s="95"/>
      <c r="HR28" s="95"/>
      <c r="HS28" s="95"/>
      <c r="HT28" s="95"/>
      <c r="HU28" s="95"/>
      <c r="HV28" s="95"/>
      <c r="HW28" s="95"/>
      <c r="HX28" s="95"/>
      <c r="HY28" s="95"/>
      <c r="HZ28" s="95"/>
      <c r="IA28" s="95"/>
      <c r="IB28" s="95"/>
      <c r="IC28" s="95"/>
      <c r="ID28" s="95"/>
      <c r="IE28" s="95"/>
      <c r="IF28" s="95"/>
      <c r="IG28" s="95"/>
      <c r="IH28" s="95"/>
      <c r="II28" s="95"/>
      <c r="IJ28" s="95"/>
      <c r="IK28" s="95"/>
      <c r="IL28" s="95"/>
      <c r="IM28" s="95"/>
      <c r="IN28" s="95"/>
      <c r="IO28" s="95"/>
      <c r="IP28" s="95"/>
      <c r="IQ28" s="95"/>
      <c r="IR28" s="95"/>
      <c r="IS28" s="95"/>
      <c r="IT28" s="95"/>
      <c r="IU28" s="95"/>
      <c r="IV28" s="95"/>
      <c r="IW28" s="95"/>
      <c r="IX28" s="95"/>
      <c r="IY28" s="95"/>
      <c r="IZ28" s="95"/>
      <c r="JA28" s="95"/>
    </row>
    <row r="29" spans="1:261" s="79" customFormat="1" ht="23.1" customHeight="1" x14ac:dyDescent="0.35">
      <c r="A29" s="77">
        <v>10</v>
      </c>
      <c r="B29" s="107" t="s">
        <v>72</v>
      </c>
      <c r="C29" s="97" t="s">
        <v>73</v>
      </c>
      <c r="D29" s="98">
        <v>51357</v>
      </c>
      <c r="E29" s="98">
        <v>2516</v>
      </c>
      <c r="F29" s="98">
        <f t="shared" si="0"/>
        <v>53873</v>
      </c>
      <c r="G29" s="98">
        <v>2517</v>
      </c>
      <c r="H29" s="98"/>
      <c r="I29" s="80"/>
      <c r="J29" s="80">
        <f t="shared" si="1"/>
        <v>56390</v>
      </c>
      <c r="K29" s="82">
        <f t="shared" si="2"/>
        <v>56390</v>
      </c>
      <c r="L29" s="99">
        <f>ROUND(K29/6/31/60*(O29+N29*60+M29*6*60),2)</f>
        <v>0</v>
      </c>
      <c r="M29" s="79">
        <v>0</v>
      </c>
      <c r="N29" s="79">
        <v>0</v>
      </c>
      <c r="O29" s="79">
        <v>0</v>
      </c>
      <c r="P29" s="82">
        <f t="shared" si="3"/>
        <v>56390</v>
      </c>
      <c r="Q29" s="80">
        <v>5529.03</v>
      </c>
      <c r="R29" s="80">
        <f t="shared" si="4"/>
        <v>5075.0999999999995</v>
      </c>
      <c r="S29" s="80">
        <f t="shared" si="5"/>
        <v>200</v>
      </c>
      <c r="T29" s="80">
        <f t="shared" si="6"/>
        <v>1409.75</v>
      </c>
      <c r="U29" s="80">
        <f t="shared" si="7"/>
        <v>600</v>
      </c>
      <c r="V29" s="82">
        <f t="shared" si="8"/>
        <v>12813.88</v>
      </c>
      <c r="W29" s="100">
        <f t="shared" si="9"/>
        <v>21788</v>
      </c>
      <c r="X29" s="83">
        <f t="shared" si="10"/>
        <v>21788.120000000003</v>
      </c>
      <c r="Y29" s="84"/>
      <c r="Z29" s="84"/>
      <c r="AA29" s="84">
        <f t="shared" si="11"/>
        <v>43576.12</v>
      </c>
      <c r="AB29" s="77">
        <v>10</v>
      </c>
      <c r="AC29" s="86">
        <f t="shared" si="12"/>
        <v>6766.8</v>
      </c>
      <c r="AD29" s="80">
        <v>0</v>
      </c>
      <c r="AE29" s="93">
        <v>100</v>
      </c>
      <c r="AF29" s="88">
        <f t="shared" si="13"/>
        <v>1409.75</v>
      </c>
      <c r="AG29" s="102">
        <v>200</v>
      </c>
      <c r="AH29" s="103">
        <f t="shared" si="14"/>
        <v>43576.12</v>
      </c>
      <c r="AI29" s="104">
        <f t="shared" si="15"/>
        <v>21788.06</v>
      </c>
      <c r="AJ29" s="77">
        <v>10</v>
      </c>
      <c r="AK29" s="107" t="s">
        <v>72</v>
      </c>
      <c r="AL29" s="97" t="s">
        <v>73</v>
      </c>
      <c r="AM29" s="80">
        <f t="shared" si="16"/>
        <v>5529.03</v>
      </c>
      <c r="AN29" s="80">
        <f t="shared" si="17"/>
        <v>5075.0999999999995</v>
      </c>
      <c r="AO29" s="80">
        <v>0</v>
      </c>
      <c r="AP29" s="80">
        <v>0</v>
      </c>
      <c r="AQ29" s="80">
        <v>0</v>
      </c>
      <c r="AR29" s="80">
        <v>0</v>
      </c>
      <c r="AS29" s="80">
        <v>0</v>
      </c>
      <c r="AT29" s="80">
        <v>0</v>
      </c>
      <c r="AU29" s="80">
        <v>0</v>
      </c>
      <c r="AV29" s="80"/>
      <c r="AW29" s="80">
        <v>0</v>
      </c>
      <c r="AX29" s="80">
        <f t="shared" si="18"/>
        <v>5075.0999999999995</v>
      </c>
      <c r="AY29" s="93">
        <v>200</v>
      </c>
      <c r="AZ29" s="80">
        <v>0</v>
      </c>
      <c r="BA29" s="93"/>
      <c r="BB29" s="80">
        <f t="shared" si="19"/>
        <v>200</v>
      </c>
      <c r="BC29" s="80">
        <f t="shared" si="20"/>
        <v>1409.75</v>
      </c>
      <c r="BD29" s="80">
        <v>0</v>
      </c>
      <c r="BE29" s="80">
        <v>500</v>
      </c>
      <c r="BF29" s="80">
        <v>100</v>
      </c>
      <c r="BG29" s="80">
        <v>0</v>
      </c>
      <c r="BH29" s="80">
        <v>0</v>
      </c>
      <c r="BI29" s="80">
        <v>0</v>
      </c>
      <c r="BJ29" s="80">
        <f t="shared" si="21"/>
        <v>600</v>
      </c>
      <c r="BK29" s="94">
        <f t="shared" si="22"/>
        <v>12813.88</v>
      </c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5"/>
      <c r="CC29" s="95"/>
      <c r="CD29" s="95"/>
      <c r="CE29" s="95"/>
      <c r="CF29" s="95"/>
      <c r="CG29" s="95"/>
      <c r="CH29" s="95"/>
      <c r="CI29" s="95"/>
      <c r="CJ29" s="95"/>
      <c r="CK29" s="95"/>
      <c r="CL29" s="95"/>
      <c r="CM29" s="95"/>
      <c r="CN29" s="95"/>
      <c r="CO29" s="95"/>
      <c r="CP29" s="95"/>
      <c r="CQ29" s="95"/>
      <c r="CR29" s="95"/>
      <c r="CS29" s="95"/>
      <c r="CT29" s="95"/>
      <c r="CU29" s="95"/>
      <c r="CV29" s="95"/>
      <c r="CW29" s="95"/>
      <c r="CX29" s="95"/>
      <c r="CY29" s="95"/>
      <c r="CZ29" s="95"/>
      <c r="DA29" s="95"/>
      <c r="DB29" s="95"/>
      <c r="DC29" s="95"/>
      <c r="DD29" s="95"/>
      <c r="DE29" s="95"/>
      <c r="DF29" s="95"/>
      <c r="DG29" s="95"/>
      <c r="DH29" s="95"/>
      <c r="DI29" s="95"/>
      <c r="DJ29" s="95"/>
      <c r="DK29" s="95"/>
      <c r="DL29" s="95"/>
      <c r="DM29" s="95"/>
      <c r="DN29" s="95"/>
      <c r="DO29" s="95"/>
      <c r="DP29" s="95"/>
      <c r="DQ29" s="95"/>
      <c r="DR29" s="95"/>
      <c r="DS29" s="95"/>
      <c r="DT29" s="95"/>
      <c r="DU29" s="95"/>
      <c r="DV29" s="95"/>
      <c r="DW29" s="95"/>
      <c r="DX29" s="95"/>
      <c r="DY29" s="95"/>
      <c r="DZ29" s="95"/>
      <c r="EA29" s="95"/>
      <c r="EB29" s="95"/>
      <c r="EC29" s="95"/>
      <c r="ED29" s="95"/>
      <c r="EE29" s="95"/>
      <c r="EF29" s="95"/>
      <c r="EG29" s="95"/>
      <c r="EH29" s="95"/>
      <c r="EI29" s="95"/>
      <c r="EJ29" s="95"/>
      <c r="EK29" s="95"/>
      <c r="EL29" s="95"/>
      <c r="EM29" s="95"/>
      <c r="EN29" s="95"/>
      <c r="EO29" s="95"/>
      <c r="EP29" s="95"/>
      <c r="EQ29" s="95"/>
      <c r="ER29" s="95"/>
      <c r="ES29" s="95"/>
      <c r="ET29" s="95"/>
      <c r="EU29" s="95"/>
      <c r="EV29" s="95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5"/>
      <c r="FH29" s="95"/>
      <c r="FI29" s="95"/>
      <c r="FJ29" s="95"/>
      <c r="FK29" s="95"/>
      <c r="FL29" s="95"/>
      <c r="FM29" s="95"/>
      <c r="FN29" s="95"/>
      <c r="FO29" s="95"/>
      <c r="FP29" s="95"/>
      <c r="FQ29" s="95"/>
      <c r="FR29" s="95"/>
      <c r="FS29" s="95"/>
      <c r="FT29" s="95"/>
      <c r="FU29" s="95"/>
      <c r="FV29" s="95"/>
      <c r="FW29" s="95"/>
      <c r="FX29" s="95"/>
      <c r="FY29" s="95"/>
      <c r="FZ29" s="95"/>
      <c r="GA29" s="95"/>
      <c r="GB29" s="95"/>
      <c r="GC29" s="95"/>
      <c r="GD29" s="95"/>
      <c r="GE29" s="95"/>
      <c r="GF29" s="95"/>
      <c r="GG29" s="95"/>
      <c r="GH29" s="95"/>
      <c r="GI29" s="95"/>
      <c r="GJ29" s="95"/>
      <c r="GK29" s="95"/>
      <c r="GL29" s="95"/>
      <c r="GM29" s="95"/>
      <c r="GN29" s="95"/>
      <c r="GO29" s="95"/>
      <c r="GP29" s="95"/>
      <c r="GQ29" s="95"/>
      <c r="GR29" s="95"/>
      <c r="GS29" s="95"/>
      <c r="GT29" s="95"/>
      <c r="GU29" s="95"/>
      <c r="GV29" s="95"/>
      <c r="GW29" s="95"/>
      <c r="GX29" s="95"/>
      <c r="GY29" s="95"/>
      <c r="GZ29" s="95"/>
      <c r="HA29" s="95"/>
      <c r="HB29" s="95"/>
      <c r="HC29" s="95"/>
      <c r="HD29" s="95"/>
      <c r="HE29" s="95"/>
      <c r="HF29" s="95"/>
      <c r="HG29" s="95"/>
      <c r="HH29" s="95"/>
      <c r="HI29" s="95"/>
      <c r="HJ29" s="95"/>
      <c r="HK29" s="95"/>
      <c r="HL29" s="95"/>
      <c r="HM29" s="95"/>
      <c r="HN29" s="95"/>
      <c r="HO29" s="95"/>
      <c r="HP29" s="95"/>
      <c r="HQ29" s="95"/>
      <c r="HR29" s="95"/>
      <c r="HS29" s="95"/>
      <c r="HT29" s="95"/>
      <c r="HU29" s="95"/>
      <c r="HV29" s="95"/>
      <c r="HW29" s="95"/>
      <c r="HX29" s="95"/>
      <c r="HY29" s="95"/>
      <c r="HZ29" s="95"/>
      <c r="IA29" s="95"/>
      <c r="IB29" s="95"/>
      <c r="IC29" s="95"/>
      <c r="ID29" s="95"/>
      <c r="IE29" s="95"/>
      <c r="IF29" s="95"/>
      <c r="IG29" s="95"/>
      <c r="IH29" s="95"/>
      <c r="II29" s="95"/>
      <c r="IJ29" s="95"/>
      <c r="IK29" s="95"/>
      <c r="IL29" s="95"/>
      <c r="IM29" s="95"/>
      <c r="IN29" s="95"/>
      <c r="IO29" s="95"/>
      <c r="IP29" s="95"/>
      <c r="IQ29" s="95"/>
      <c r="IR29" s="95"/>
      <c r="IS29" s="95"/>
      <c r="IT29" s="95"/>
      <c r="IU29" s="95"/>
      <c r="IV29" s="95"/>
      <c r="IW29" s="95"/>
      <c r="IX29" s="95"/>
      <c r="IY29" s="95"/>
      <c r="IZ29" s="95"/>
      <c r="JA29" s="95"/>
    </row>
    <row r="30" spans="1:261" s="79" customFormat="1" ht="23.1" customHeight="1" x14ac:dyDescent="0.35">
      <c r="A30" s="77" t="s">
        <v>1</v>
      </c>
      <c r="B30" s="107"/>
      <c r="C30" s="78"/>
      <c r="D30" s="98"/>
      <c r="E30" s="98"/>
      <c r="F30" s="98">
        <f t="shared" si="0"/>
        <v>0</v>
      </c>
      <c r="G30" s="98"/>
      <c r="H30" s="98"/>
      <c r="I30" s="80"/>
      <c r="J30" s="80">
        <f t="shared" si="1"/>
        <v>0</v>
      </c>
      <c r="K30" s="82">
        <f t="shared" si="2"/>
        <v>0</v>
      </c>
      <c r="L30" s="105"/>
      <c r="P30" s="82">
        <f t="shared" si="3"/>
        <v>0</v>
      </c>
      <c r="Q30" s="80"/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2">
        <f t="shared" si="8"/>
        <v>0</v>
      </c>
      <c r="W30" s="100">
        <f t="shared" si="9"/>
        <v>0</v>
      </c>
      <c r="X30" s="83">
        <f t="shared" si="10"/>
        <v>0</v>
      </c>
      <c r="Y30" s="84"/>
      <c r="Z30" s="84"/>
      <c r="AA30" s="84">
        <f t="shared" si="11"/>
        <v>0</v>
      </c>
      <c r="AB30" s="77" t="s">
        <v>1</v>
      </c>
      <c r="AC30" s="86">
        <f t="shared" si="12"/>
        <v>0</v>
      </c>
      <c r="AD30" s="80"/>
      <c r="AE30" s="87" t="s">
        <v>1</v>
      </c>
      <c r="AF30" s="88">
        <f t="shared" si="13"/>
        <v>0</v>
      </c>
      <c r="AG30" s="89"/>
      <c r="AH30" s="103">
        <f t="shared" si="14"/>
        <v>0</v>
      </c>
      <c r="AI30" s="104">
        <f t="shared" si="15"/>
        <v>0</v>
      </c>
      <c r="AJ30" s="77" t="s">
        <v>1</v>
      </c>
      <c r="AK30" s="107"/>
      <c r="AL30" s="78"/>
      <c r="AM30" s="80">
        <f t="shared" si="16"/>
        <v>0</v>
      </c>
      <c r="AN30" s="80">
        <f t="shared" si="17"/>
        <v>0</v>
      </c>
      <c r="AO30" s="80"/>
      <c r="AP30" s="80"/>
      <c r="AQ30" s="80"/>
      <c r="AR30" s="80"/>
      <c r="AS30" s="80"/>
      <c r="AT30" s="106"/>
      <c r="AU30" s="80"/>
      <c r="AV30" s="80"/>
      <c r="AW30" s="80"/>
      <c r="AX30" s="80">
        <f t="shared" si="18"/>
        <v>0</v>
      </c>
      <c r="AY30" s="93"/>
      <c r="AZ30" s="80"/>
      <c r="BA30" s="93"/>
      <c r="BB30" s="80">
        <f t="shared" si="19"/>
        <v>0</v>
      </c>
      <c r="BC30" s="80">
        <f t="shared" si="20"/>
        <v>0</v>
      </c>
      <c r="BD30" s="80"/>
      <c r="BE30" s="80"/>
      <c r="BF30" s="80"/>
      <c r="BG30" s="80"/>
      <c r="BH30" s="80"/>
      <c r="BI30" s="80"/>
      <c r="BJ30" s="80">
        <f t="shared" si="21"/>
        <v>0</v>
      </c>
      <c r="BK30" s="94">
        <f t="shared" si="22"/>
        <v>0</v>
      </c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5"/>
      <c r="FN30" s="95"/>
      <c r="FO30" s="95"/>
      <c r="FP30" s="95"/>
      <c r="FQ30" s="95"/>
      <c r="FR30" s="95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95"/>
      <c r="GF30" s="95"/>
      <c r="GG30" s="95"/>
      <c r="GH30" s="95"/>
      <c r="GI30" s="95"/>
      <c r="GJ30" s="95"/>
      <c r="GK30" s="95"/>
      <c r="GL30" s="95"/>
      <c r="GM30" s="95"/>
      <c r="GN30" s="95"/>
      <c r="GO30" s="95"/>
      <c r="GP30" s="95"/>
      <c r="GQ30" s="95"/>
      <c r="GR30" s="95"/>
      <c r="GS30" s="95"/>
      <c r="GT30" s="95"/>
      <c r="GU30" s="95"/>
      <c r="GV30" s="95"/>
      <c r="GW30" s="95"/>
      <c r="GX30" s="95"/>
      <c r="GY30" s="95"/>
      <c r="GZ30" s="95"/>
      <c r="HA30" s="95"/>
      <c r="HB30" s="95"/>
      <c r="HC30" s="95"/>
      <c r="HD30" s="95"/>
      <c r="HE30" s="95"/>
      <c r="HF30" s="95"/>
      <c r="HG30" s="95"/>
      <c r="HH30" s="95"/>
      <c r="HI30" s="95"/>
      <c r="HJ30" s="95"/>
      <c r="HK30" s="95"/>
      <c r="HL30" s="95"/>
      <c r="HM30" s="95"/>
      <c r="HN30" s="95"/>
      <c r="HO30" s="95"/>
      <c r="HP30" s="95"/>
      <c r="HQ30" s="95"/>
      <c r="HR30" s="95"/>
      <c r="HS30" s="95"/>
      <c r="HT30" s="95"/>
      <c r="HU30" s="95"/>
      <c r="HV30" s="95"/>
      <c r="HW30" s="95"/>
      <c r="HX30" s="95"/>
      <c r="HY30" s="95"/>
      <c r="HZ30" s="95"/>
      <c r="IA30" s="95"/>
      <c r="IB30" s="95"/>
      <c r="IC30" s="95"/>
      <c r="ID30" s="95"/>
      <c r="IE30" s="95"/>
      <c r="IF30" s="95"/>
      <c r="IG30" s="95"/>
      <c r="IH30" s="95"/>
      <c r="II30" s="95"/>
      <c r="IJ30" s="95"/>
      <c r="IK30" s="95"/>
      <c r="IL30" s="95"/>
      <c r="IM30" s="95"/>
      <c r="IN30" s="95"/>
      <c r="IO30" s="95"/>
      <c r="IP30" s="95"/>
      <c r="IQ30" s="95"/>
      <c r="IR30" s="95"/>
      <c r="IS30" s="95"/>
      <c r="IT30" s="95"/>
      <c r="IU30" s="95"/>
      <c r="IV30" s="95"/>
      <c r="IW30" s="95"/>
      <c r="IX30" s="95"/>
      <c r="IY30" s="95"/>
      <c r="IZ30" s="95"/>
      <c r="JA30" s="95"/>
    </row>
    <row r="31" spans="1:261" s="79" customFormat="1" ht="23.1" customHeight="1" x14ac:dyDescent="0.35">
      <c r="A31" s="77">
        <v>11</v>
      </c>
      <c r="B31" s="96" t="s">
        <v>74</v>
      </c>
      <c r="C31" s="78" t="s">
        <v>71</v>
      </c>
      <c r="D31" s="98">
        <v>33843</v>
      </c>
      <c r="E31" s="98">
        <v>1591</v>
      </c>
      <c r="F31" s="98">
        <f t="shared" si="0"/>
        <v>35434</v>
      </c>
      <c r="G31" s="98">
        <v>1590</v>
      </c>
      <c r="H31" s="98"/>
      <c r="I31" s="80"/>
      <c r="J31" s="80">
        <f t="shared" si="1"/>
        <v>37024</v>
      </c>
      <c r="K31" s="82">
        <f t="shared" si="2"/>
        <v>37024</v>
      </c>
      <c r="L31" s="99">
        <f>ROUND(K31/6/31/60*(O31+N31*60+M31*6*60),2)</f>
        <v>0</v>
      </c>
      <c r="M31" s="79">
        <v>0</v>
      </c>
      <c r="N31" s="79">
        <v>0</v>
      </c>
      <c r="O31" s="79">
        <v>0</v>
      </c>
      <c r="P31" s="82">
        <f t="shared" si="3"/>
        <v>37024</v>
      </c>
      <c r="Q31" s="80">
        <v>1759.94</v>
      </c>
      <c r="R31" s="80">
        <f t="shared" si="4"/>
        <v>9498.09</v>
      </c>
      <c r="S31" s="80">
        <f t="shared" si="5"/>
        <v>500</v>
      </c>
      <c r="T31" s="80">
        <f t="shared" si="6"/>
        <v>925.6</v>
      </c>
      <c r="U31" s="80">
        <f t="shared" si="7"/>
        <v>15184</v>
      </c>
      <c r="V31" s="82">
        <f t="shared" si="8"/>
        <v>27867.63</v>
      </c>
      <c r="W31" s="100">
        <f t="shared" si="9"/>
        <v>4578</v>
      </c>
      <c r="X31" s="83">
        <f t="shared" si="10"/>
        <v>4578.369999999999</v>
      </c>
      <c r="Y31" s="84"/>
      <c r="Z31" s="84"/>
      <c r="AA31" s="84">
        <f t="shared" si="11"/>
        <v>9156.3700000000008</v>
      </c>
      <c r="AB31" s="77">
        <v>11</v>
      </c>
      <c r="AC31" s="86">
        <f t="shared" si="12"/>
        <v>4442.88</v>
      </c>
      <c r="AD31" s="80">
        <v>0</v>
      </c>
      <c r="AE31" s="93">
        <v>100</v>
      </c>
      <c r="AF31" s="88">
        <f t="shared" si="13"/>
        <v>925.6</v>
      </c>
      <c r="AG31" s="102">
        <v>200</v>
      </c>
      <c r="AH31" s="103">
        <f t="shared" si="14"/>
        <v>9156.369999999999</v>
      </c>
      <c r="AI31" s="104">
        <f t="shared" si="15"/>
        <v>4578.1849999999995</v>
      </c>
      <c r="AJ31" s="77">
        <v>11</v>
      </c>
      <c r="AK31" s="96" t="s">
        <v>74</v>
      </c>
      <c r="AL31" s="78" t="s">
        <v>71</v>
      </c>
      <c r="AM31" s="80">
        <f t="shared" si="16"/>
        <v>1759.94</v>
      </c>
      <c r="AN31" s="80">
        <f t="shared" si="17"/>
        <v>3332.16</v>
      </c>
      <c r="AO31" s="80">
        <v>0</v>
      </c>
      <c r="AP31" s="80">
        <v>0</v>
      </c>
      <c r="AQ31" s="80">
        <v>0</v>
      </c>
      <c r="AR31" s="80">
        <v>0</v>
      </c>
      <c r="AS31" s="80">
        <v>6165.93</v>
      </c>
      <c r="AT31" s="80">
        <v>0</v>
      </c>
      <c r="AU31" s="80">
        <v>0</v>
      </c>
      <c r="AV31" s="80"/>
      <c r="AW31" s="80">
        <v>0</v>
      </c>
      <c r="AX31" s="80">
        <f t="shared" si="18"/>
        <v>9498.09</v>
      </c>
      <c r="AY31" s="93">
        <v>500</v>
      </c>
      <c r="AZ31" s="80">
        <v>0</v>
      </c>
      <c r="BA31" s="93"/>
      <c r="BB31" s="80">
        <f t="shared" si="19"/>
        <v>500</v>
      </c>
      <c r="BC31" s="80">
        <f t="shared" si="20"/>
        <v>925.6</v>
      </c>
      <c r="BD31" s="80">
        <v>0</v>
      </c>
      <c r="BE31" s="80">
        <v>15084</v>
      </c>
      <c r="BF31" s="80">
        <v>100</v>
      </c>
      <c r="BG31" s="80">
        <v>0</v>
      </c>
      <c r="BH31" s="80">
        <v>0</v>
      </c>
      <c r="BI31" s="80">
        <v>0</v>
      </c>
      <c r="BJ31" s="80">
        <f t="shared" si="21"/>
        <v>15184</v>
      </c>
      <c r="BK31" s="94">
        <f t="shared" si="22"/>
        <v>27867.63</v>
      </c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5"/>
      <c r="FN31" s="95"/>
      <c r="FO31" s="95"/>
      <c r="FP31" s="95"/>
      <c r="FQ31" s="95"/>
      <c r="FR31" s="95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95"/>
      <c r="GF31" s="95"/>
      <c r="GG31" s="95"/>
      <c r="GH31" s="95"/>
      <c r="GI31" s="95"/>
      <c r="GJ31" s="95"/>
      <c r="GK31" s="95"/>
      <c r="GL31" s="95"/>
      <c r="GM31" s="95"/>
      <c r="GN31" s="95"/>
      <c r="GO31" s="95"/>
      <c r="GP31" s="95"/>
      <c r="GQ31" s="95"/>
      <c r="GR31" s="95"/>
      <c r="GS31" s="95"/>
      <c r="GT31" s="95"/>
      <c r="GU31" s="95"/>
      <c r="GV31" s="95"/>
      <c r="GW31" s="95"/>
      <c r="GX31" s="95"/>
      <c r="GY31" s="95"/>
      <c r="GZ31" s="95"/>
      <c r="HA31" s="95"/>
      <c r="HB31" s="95"/>
      <c r="HC31" s="95"/>
      <c r="HD31" s="95"/>
      <c r="HE31" s="95"/>
      <c r="HF31" s="95"/>
      <c r="HG31" s="95"/>
      <c r="HH31" s="95"/>
      <c r="HI31" s="95"/>
      <c r="HJ31" s="95"/>
      <c r="HK31" s="95"/>
      <c r="HL31" s="95"/>
      <c r="HM31" s="95"/>
      <c r="HN31" s="95"/>
      <c r="HO31" s="95"/>
      <c r="HP31" s="95"/>
      <c r="HQ31" s="95"/>
      <c r="HR31" s="95"/>
      <c r="HS31" s="95"/>
      <c r="HT31" s="95"/>
      <c r="HU31" s="95"/>
      <c r="HV31" s="95"/>
      <c r="HW31" s="95"/>
      <c r="HX31" s="95"/>
      <c r="HY31" s="95"/>
      <c r="HZ31" s="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</row>
    <row r="32" spans="1:261" s="79" customFormat="1" ht="23.1" customHeight="1" x14ac:dyDescent="0.35">
      <c r="A32" s="77" t="s">
        <v>1</v>
      </c>
      <c r="B32" s="96"/>
      <c r="C32" s="78"/>
      <c r="D32" s="98"/>
      <c r="E32" s="98"/>
      <c r="F32" s="98">
        <f t="shared" si="0"/>
        <v>0</v>
      </c>
      <c r="G32" s="98"/>
      <c r="H32" s="98"/>
      <c r="I32" s="80"/>
      <c r="J32" s="80">
        <f t="shared" si="1"/>
        <v>0</v>
      </c>
      <c r="K32" s="82">
        <f t="shared" si="2"/>
        <v>0</v>
      </c>
      <c r="L32" s="105"/>
      <c r="P32" s="82">
        <f t="shared" si="3"/>
        <v>0</v>
      </c>
      <c r="Q32" s="80"/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2">
        <f t="shared" si="8"/>
        <v>0</v>
      </c>
      <c r="W32" s="100">
        <f t="shared" si="9"/>
        <v>0</v>
      </c>
      <c r="X32" s="83">
        <f t="shared" si="10"/>
        <v>0</v>
      </c>
      <c r="Y32" s="84"/>
      <c r="Z32" s="84"/>
      <c r="AA32" s="84">
        <f t="shared" si="11"/>
        <v>0</v>
      </c>
      <c r="AB32" s="77" t="s">
        <v>1</v>
      </c>
      <c r="AC32" s="86">
        <f t="shared" si="12"/>
        <v>0</v>
      </c>
      <c r="AD32" s="80"/>
      <c r="AE32" s="87"/>
      <c r="AF32" s="88">
        <f t="shared" si="13"/>
        <v>0</v>
      </c>
      <c r="AG32" s="89"/>
      <c r="AH32" s="103">
        <f t="shared" si="14"/>
        <v>0</v>
      </c>
      <c r="AI32" s="104">
        <f t="shared" si="15"/>
        <v>0</v>
      </c>
      <c r="AJ32" s="77" t="s">
        <v>1</v>
      </c>
      <c r="AK32" s="96"/>
      <c r="AL32" s="78"/>
      <c r="AM32" s="80">
        <f t="shared" si="16"/>
        <v>0</v>
      </c>
      <c r="AN32" s="80">
        <f t="shared" si="17"/>
        <v>0</v>
      </c>
      <c r="AO32" s="80"/>
      <c r="AP32" s="80"/>
      <c r="AQ32" s="80"/>
      <c r="AR32" s="80"/>
      <c r="AS32" s="80"/>
      <c r="AT32" s="106"/>
      <c r="AU32" s="80"/>
      <c r="AV32" s="80"/>
      <c r="AW32" s="80"/>
      <c r="AX32" s="80">
        <f t="shared" si="18"/>
        <v>0</v>
      </c>
      <c r="AY32" s="93" t="s">
        <v>1</v>
      </c>
      <c r="AZ32" s="80"/>
      <c r="BA32" s="93"/>
      <c r="BB32" s="80">
        <f t="shared" si="19"/>
        <v>0</v>
      </c>
      <c r="BC32" s="80">
        <f t="shared" si="20"/>
        <v>0</v>
      </c>
      <c r="BD32" s="80"/>
      <c r="BE32" s="80"/>
      <c r="BF32" s="80"/>
      <c r="BG32" s="80"/>
      <c r="BH32" s="80"/>
      <c r="BI32" s="80"/>
      <c r="BJ32" s="80">
        <f t="shared" si="21"/>
        <v>0</v>
      </c>
      <c r="BK32" s="94">
        <f t="shared" si="22"/>
        <v>0</v>
      </c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5"/>
      <c r="FN32" s="95"/>
      <c r="FO32" s="95"/>
      <c r="FP32" s="95"/>
      <c r="FQ32" s="95"/>
      <c r="FR32" s="95"/>
      <c r="FS32" s="95"/>
      <c r="FT32" s="95"/>
      <c r="FU32" s="95"/>
      <c r="FV32" s="95"/>
      <c r="FW32" s="95"/>
      <c r="FX32" s="95"/>
      <c r="FY32" s="95"/>
      <c r="FZ32" s="95"/>
      <c r="GA32" s="95"/>
      <c r="GB32" s="95"/>
      <c r="GC32" s="95"/>
      <c r="GD32" s="95"/>
      <c r="GE32" s="95"/>
      <c r="GF32" s="95"/>
      <c r="GG32" s="95"/>
      <c r="GH32" s="95"/>
      <c r="GI32" s="95"/>
      <c r="GJ32" s="95"/>
      <c r="GK32" s="95"/>
      <c r="GL32" s="95"/>
      <c r="GM32" s="95"/>
      <c r="GN32" s="95"/>
      <c r="GO32" s="95"/>
      <c r="GP32" s="95"/>
      <c r="GQ32" s="95"/>
      <c r="GR32" s="95"/>
      <c r="GS32" s="95"/>
      <c r="GT32" s="95"/>
      <c r="GU32" s="95"/>
      <c r="GV32" s="95"/>
      <c r="GW32" s="95"/>
      <c r="GX32" s="95"/>
      <c r="GY32" s="95"/>
      <c r="GZ32" s="95"/>
      <c r="HA32" s="95"/>
      <c r="HB32" s="95"/>
      <c r="HC32" s="95"/>
      <c r="HD32" s="95"/>
      <c r="HE32" s="95"/>
      <c r="HF32" s="95"/>
      <c r="HG32" s="95"/>
      <c r="HH32" s="95"/>
      <c r="HI32" s="95"/>
      <c r="HJ32" s="95"/>
      <c r="HK32" s="95"/>
      <c r="HL32" s="95"/>
      <c r="HM32" s="95"/>
      <c r="HN32" s="95"/>
      <c r="HO32" s="95"/>
      <c r="HP32" s="95"/>
      <c r="HQ32" s="95"/>
      <c r="HR32" s="95"/>
      <c r="HS32" s="95"/>
      <c r="HT32" s="95"/>
      <c r="HU32" s="95"/>
      <c r="HV32" s="95"/>
      <c r="HW32" s="95"/>
      <c r="HX32" s="95"/>
      <c r="HY32" s="95"/>
      <c r="HZ32" s="95"/>
      <c r="IA32" s="95"/>
      <c r="IB32" s="95"/>
      <c r="IC32" s="95"/>
      <c r="ID32" s="95"/>
      <c r="IE32" s="95"/>
      <c r="IF32" s="95"/>
      <c r="IG32" s="95"/>
      <c r="IH32" s="95"/>
      <c r="II32" s="95"/>
      <c r="IJ32" s="95"/>
      <c r="IK32" s="95"/>
      <c r="IL32" s="95"/>
      <c r="IM32" s="95"/>
      <c r="IN32" s="95"/>
      <c r="IO32" s="95"/>
      <c r="IP32" s="95"/>
      <c r="IQ32" s="95"/>
      <c r="IR32" s="95"/>
      <c r="IS32" s="95"/>
      <c r="IT32" s="95"/>
      <c r="IU32" s="95"/>
      <c r="IV32" s="95"/>
      <c r="IW32" s="95"/>
      <c r="IX32" s="95"/>
      <c r="IY32" s="95"/>
      <c r="IZ32" s="95"/>
      <c r="JA32" s="95"/>
    </row>
    <row r="33" spans="1:261" s="79" customFormat="1" ht="23.1" customHeight="1" x14ac:dyDescent="0.35">
      <c r="A33" s="77">
        <v>12</v>
      </c>
      <c r="B33" s="107" t="s">
        <v>75</v>
      </c>
      <c r="C33" s="108" t="s">
        <v>62</v>
      </c>
      <c r="D33" s="98">
        <v>29449</v>
      </c>
      <c r="E33" s="98">
        <v>1540</v>
      </c>
      <c r="F33" s="98">
        <f t="shared" si="0"/>
        <v>30989</v>
      </c>
      <c r="G33" s="98">
        <v>1540</v>
      </c>
      <c r="H33" s="98"/>
      <c r="I33" s="80"/>
      <c r="J33" s="80">
        <f t="shared" si="1"/>
        <v>32529</v>
      </c>
      <c r="K33" s="82">
        <f t="shared" si="2"/>
        <v>32529</v>
      </c>
      <c r="L33" s="99">
        <f>ROUND(K33/6/31/60*(O33+N33*60+M33*6*60),2)</f>
        <v>0</v>
      </c>
      <c r="M33" s="79">
        <v>0</v>
      </c>
      <c r="N33" s="79">
        <v>0</v>
      </c>
      <c r="O33" s="79">
        <v>0</v>
      </c>
      <c r="P33" s="82">
        <f t="shared" si="3"/>
        <v>32529</v>
      </c>
      <c r="Q33" s="80">
        <v>1163.23</v>
      </c>
      <c r="R33" s="80">
        <f t="shared" si="4"/>
        <v>2927.6099999999997</v>
      </c>
      <c r="S33" s="80">
        <f t="shared" si="5"/>
        <v>200</v>
      </c>
      <c r="T33" s="80">
        <f t="shared" si="6"/>
        <v>813.22</v>
      </c>
      <c r="U33" s="80">
        <f t="shared" si="7"/>
        <v>9596.75</v>
      </c>
      <c r="V33" s="82">
        <f t="shared" si="8"/>
        <v>14700.810000000001</v>
      </c>
      <c r="W33" s="100">
        <f t="shared" si="9"/>
        <v>8914</v>
      </c>
      <c r="X33" s="83">
        <f t="shared" si="10"/>
        <v>8914.1899999999987</v>
      </c>
      <c r="Y33" s="84"/>
      <c r="Z33" s="84"/>
      <c r="AA33" s="84">
        <f t="shared" si="11"/>
        <v>17828.189999999999</v>
      </c>
      <c r="AB33" s="77">
        <v>12</v>
      </c>
      <c r="AC33" s="86">
        <f t="shared" si="12"/>
        <v>3903.48</v>
      </c>
      <c r="AD33" s="80">
        <v>0</v>
      </c>
      <c r="AE33" s="93">
        <v>100</v>
      </c>
      <c r="AF33" s="88">
        <f t="shared" si="13"/>
        <v>813.23</v>
      </c>
      <c r="AG33" s="102">
        <v>200</v>
      </c>
      <c r="AH33" s="103">
        <f t="shared" si="14"/>
        <v>17828.189999999999</v>
      </c>
      <c r="AI33" s="104">
        <f t="shared" si="15"/>
        <v>8914.0949999999993</v>
      </c>
      <c r="AJ33" s="77">
        <v>12</v>
      </c>
      <c r="AK33" s="107" t="s">
        <v>75</v>
      </c>
      <c r="AL33" s="108" t="s">
        <v>62</v>
      </c>
      <c r="AM33" s="80">
        <f t="shared" si="16"/>
        <v>1163.23</v>
      </c>
      <c r="AN33" s="80">
        <f t="shared" si="17"/>
        <v>2927.6099999999997</v>
      </c>
      <c r="AO33" s="80">
        <v>0</v>
      </c>
      <c r="AP33" s="80">
        <f>-AQ36</f>
        <v>0</v>
      </c>
      <c r="AQ33" s="80">
        <v>0</v>
      </c>
      <c r="AR33" s="80">
        <v>0</v>
      </c>
      <c r="AS33" s="80">
        <v>0</v>
      </c>
      <c r="AT33" s="80">
        <v>0</v>
      </c>
      <c r="AU33" s="80">
        <v>0</v>
      </c>
      <c r="AV33" s="80"/>
      <c r="AW33" s="80">
        <v>0</v>
      </c>
      <c r="AX33" s="80">
        <f t="shared" si="18"/>
        <v>2927.6099999999997</v>
      </c>
      <c r="AY33" s="93">
        <v>200</v>
      </c>
      <c r="AZ33" s="80">
        <v>0</v>
      </c>
      <c r="BA33" s="93"/>
      <c r="BB33" s="80">
        <f t="shared" si="19"/>
        <v>200</v>
      </c>
      <c r="BC33" s="80">
        <f t="shared" si="20"/>
        <v>813.22</v>
      </c>
      <c r="BD33" s="80">
        <v>0</v>
      </c>
      <c r="BE33" s="80">
        <v>500</v>
      </c>
      <c r="BF33" s="80">
        <v>100</v>
      </c>
      <c r="BG33" s="80">
        <v>8996.75</v>
      </c>
      <c r="BH33" s="80">
        <v>0</v>
      </c>
      <c r="BI33" s="80">
        <v>0</v>
      </c>
      <c r="BJ33" s="80">
        <f t="shared" si="21"/>
        <v>9596.75</v>
      </c>
      <c r="BK33" s="94">
        <f t="shared" si="22"/>
        <v>14700.810000000001</v>
      </c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  <c r="IR33" s="95"/>
      <c r="IS33" s="95"/>
      <c r="IT33" s="95"/>
      <c r="IU33" s="95"/>
      <c r="IV33" s="95"/>
      <c r="IW33" s="95"/>
      <c r="IX33" s="95"/>
      <c r="IY33" s="95"/>
      <c r="IZ33" s="95"/>
      <c r="JA33" s="95"/>
    </row>
    <row r="34" spans="1:261" s="79" customFormat="1" ht="23.1" customHeight="1" x14ac:dyDescent="0.35">
      <c r="A34" s="77" t="s">
        <v>1</v>
      </c>
      <c r="B34" s="96"/>
      <c r="C34" s="78"/>
      <c r="D34" s="98"/>
      <c r="E34" s="98"/>
      <c r="F34" s="98">
        <f t="shared" si="0"/>
        <v>0</v>
      </c>
      <c r="G34" s="98"/>
      <c r="H34" s="98"/>
      <c r="I34" s="80"/>
      <c r="J34" s="80">
        <f t="shared" si="1"/>
        <v>0</v>
      </c>
      <c r="K34" s="82">
        <f t="shared" si="2"/>
        <v>0</v>
      </c>
      <c r="L34" s="99"/>
      <c r="P34" s="82">
        <f t="shared" si="3"/>
        <v>0</v>
      </c>
      <c r="Q34" s="80"/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2">
        <f t="shared" si="8"/>
        <v>0</v>
      </c>
      <c r="W34" s="100">
        <f t="shared" si="9"/>
        <v>0</v>
      </c>
      <c r="X34" s="83">
        <f t="shared" si="10"/>
        <v>0</v>
      </c>
      <c r="Y34" s="84"/>
      <c r="Z34" s="84"/>
      <c r="AA34" s="84">
        <f t="shared" si="11"/>
        <v>0</v>
      </c>
      <c r="AB34" s="77" t="s">
        <v>1</v>
      </c>
      <c r="AC34" s="86">
        <f t="shared" si="12"/>
        <v>0</v>
      </c>
      <c r="AD34" s="80"/>
      <c r="AE34" s="87"/>
      <c r="AF34" s="88">
        <f t="shared" si="13"/>
        <v>0</v>
      </c>
      <c r="AG34" s="89"/>
      <c r="AH34" s="103">
        <f t="shared" si="14"/>
        <v>0</v>
      </c>
      <c r="AI34" s="104">
        <f t="shared" si="15"/>
        <v>0</v>
      </c>
      <c r="AJ34" s="77" t="s">
        <v>1</v>
      </c>
      <c r="AK34" s="96"/>
      <c r="AL34" s="78"/>
      <c r="AM34" s="80">
        <f t="shared" si="16"/>
        <v>0</v>
      </c>
      <c r="AN34" s="80">
        <f t="shared" si="17"/>
        <v>0</v>
      </c>
      <c r="AO34" s="80"/>
      <c r="AP34" s="80"/>
      <c r="AQ34" s="80"/>
      <c r="AR34" s="80"/>
      <c r="AS34" s="80"/>
      <c r="AT34" s="106"/>
      <c r="AU34" s="80"/>
      <c r="AV34" s="80"/>
      <c r="AW34" s="80"/>
      <c r="AX34" s="80">
        <f t="shared" si="18"/>
        <v>0</v>
      </c>
      <c r="AY34" s="93"/>
      <c r="AZ34" s="80"/>
      <c r="BA34" s="93"/>
      <c r="BB34" s="80">
        <f t="shared" si="19"/>
        <v>0</v>
      </c>
      <c r="BC34" s="80">
        <f t="shared" si="20"/>
        <v>0</v>
      </c>
      <c r="BD34" s="80"/>
      <c r="BE34" s="80"/>
      <c r="BF34" s="80"/>
      <c r="BG34" s="80"/>
      <c r="BH34" s="80"/>
      <c r="BI34" s="80"/>
      <c r="BJ34" s="80">
        <f t="shared" si="21"/>
        <v>0</v>
      </c>
      <c r="BK34" s="94">
        <f t="shared" si="22"/>
        <v>0</v>
      </c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5"/>
      <c r="FN34" s="95"/>
      <c r="FO34" s="95"/>
      <c r="FP34" s="95"/>
      <c r="FQ34" s="95"/>
      <c r="FR34" s="95"/>
      <c r="FS34" s="95"/>
      <c r="FT34" s="95"/>
      <c r="FU34" s="95"/>
      <c r="FV34" s="95"/>
      <c r="FW34" s="95"/>
      <c r="FX34" s="95"/>
      <c r="FY34" s="95"/>
      <c r="FZ34" s="95"/>
      <c r="GA34" s="95"/>
      <c r="GB34" s="95"/>
      <c r="GC34" s="95"/>
      <c r="GD34" s="95"/>
      <c r="GE34" s="95"/>
      <c r="GF34" s="95"/>
      <c r="GG34" s="95"/>
      <c r="GH34" s="95"/>
      <c r="GI34" s="95"/>
      <c r="GJ34" s="95"/>
      <c r="GK34" s="95"/>
      <c r="GL34" s="95"/>
      <c r="GM34" s="95"/>
      <c r="GN34" s="95"/>
      <c r="GO34" s="95"/>
      <c r="GP34" s="95"/>
      <c r="GQ34" s="95"/>
      <c r="GR34" s="95"/>
      <c r="GS34" s="95"/>
      <c r="GT34" s="95"/>
      <c r="GU34" s="95"/>
      <c r="GV34" s="95"/>
      <c r="GW34" s="95"/>
      <c r="GX34" s="95"/>
      <c r="GY34" s="95"/>
      <c r="GZ34" s="95"/>
      <c r="HA34" s="95"/>
      <c r="HB34" s="95"/>
      <c r="HC34" s="95"/>
      <c r="HD34" s="95"/>
      <c r="HE34" s="95"/>
      <c r="HF34" s="95"/>
      <c r="HG34" s="95"/>
      <c r="HH34" s="95"/>
      <c r="HI34" s="95"/>
      <c r="HJ34" s="95"/>
      <c r="HK34" s="95"/>
      <c r="HL34" s="95"/>
      <c r="HM34" s="95"/>
      <c r="HN34" s="95"/>
      <c r="HO34" s="95"/>
      <c r="HP34" s="95"/>
      <c r="HQ34" s="95"/>
      <c r="HR34" s="95"/>
      <c r="HS34" s="95"/>
      <c r="HT34" s="95"/>
      <c r="HU34" s="95"/>
      <c r="HV34" s="95"/>
      <c r="HW34" s="95"/>
      <c r="HX34" s="95"/>
      <c r="HY34" s="95"/>
      <c r="HZ34" s="95"/>
      <c r="IA34" s="95"/>
      <c r="IB34" s="95"/>
      <c r="IC34" s="95"/>
      <c r="ID34" s="95"/>
      <c r="IE34" s="95"/>
      <c r="IF34" s="95"/>
      <c r="IG34" s="95"/>
      <c r="IH34" s="95"/>
      <c r="II34" s="95"/>
      <c r="IJ34" s="95"/>
      <c r="IK34" s="95"/>
      <c r="IL34" s="95"/>
      <c r="IM34" s="95"/>
      <c r="IN34" s="95"/>
      <c r="IO34" s="95"/>
      <c r="IP34" s="95"/>
      <c r="IQ34" s="95"/>
      <c r="IR34" s="95"/>
      <c r="IS34" s="95"/>
      <c r="IT34" s="95"/>
      <c r="IU34" s="95"/>
      <c r="IV34" s="95"/>
      <c r="IW34" s="95"/>
      <c r="IX34" s="95"/>
      <c r="IY34" s="95"/>
      <c r="IZ34" s="95"/>
      <c r="JA34" s="95"/>
    </row>
    <row r="35" spans="1:261" s="79" customFormat="1" ht="23.1" customHeight="1" x14ac:dyDescent="0.35">
      <c r="A35" s="77">
        <v>13</v>
      </c>
      <c r="B35" s="107" t="s">
        <v>76</v>
      </c>
      <c r="C35" s="108" t="s">
        <v>62</v>
      </c>
      <c r="D35" s="98">
        <v>29449</v>
      </c>
      <c r="E35" s="98">
        <v>1540</v>
      </c>
      <c r="F35" s="98">
        <f t="shared" si="0"/>
        <v>30989</v>
      </c>
      <c r="G35" s="98">
        <v>1540</v>
      </c>
      <c r="H35" s="98"/>
      <c r="I35" s="80"/>
      <c r="J35" s="80">
        <f t="shared" si="1"/>
        <v>32529</v>
      </c>
      <c r="K35" s="82">
        <f t="shared" si="2"/>
        <v>32529</v>
      </c>
      <c r="L35" s="99">
        <f>ROUND(K35/6/31/60*(O35+N35*60+M35*6*60),2)</f>
        <v>0</v>
      </c>
      <c r="M35" s="79">
        <v>0</v>
      </c>
      <c r="N35" s="79">
        <v>0</v>
      </c>
      <c r="O35" s="79">
        <v>0</v>
      </c>
      <c r="P35" s="82">
        <f t="shared" si="3"/>
        <v>32529</v>
      </c>
      <c r="Q35" s="80">
        <v>1163.23</v>
      </c>
      <c r="R35" s="80">
        <f t="shared" si="4"/>
        <v>10108.880000000001</v>
      </c>
      <c r="S35" s="80">
        <f t="shared" si="5"/>
        <v>3440.19</v>
      </c>
      <c r="T35" s="80">
        <f t="shared" si="6"/>
        <v>813.22</v>
      </c>
      <c r="U35" s="80">
        <f t="shared" si="7"/>
        <v>6513.51</v>
      </c>
      <c r="V35" s="82">
        <f t="shared" si="8"/>
        <v>22039.03</v>
      </c>
      <c r="W35" s="100">
        <f t="shared" si="9"/>
        <v>5245</v>
      </c>
      <c r="X35" s="83">
        <f t="shared" si="10"/>
        <v>5244.9700000000012</v>
      </c>
      <c r="Y35" s="84"/>
      <c r="Z35" s="84"/>
      <c r="AA35" s="84">
        <f t="shared" si="11"/>
        <v>10489.97</v>
      </c>
      <c r="AB35" s="77">
        <v>13</v>
      </c>
      <c r="AC35" s="86">
        <f t="shared" si="12"/>
        <v>3903.48</v>
      </c>
      <c r="AD35" s="80">
        <v>0</v>
      </c>
      <c r="AE35" s="93">
        <v>100</v>
      </c>
      <c r="AF35" s="88">
        <f t="shared" si="13"/>
        <v>813.23</v>
      </c>
      <c r="AG35" s="102">
        <v>200</v>
      </c>
      <c r="AH35" s="103">
        <f t="shared" si="14"/>
        <v>10489.970000000001</v>
      </c>
      <c r="AI35" s="104">
        <f t="shared" si="15"/>
        <v>5244.9850000000006</v>
      </c>
      <c r="AJ35" s="77">
        <v>13</v>
      </c>
      <c r="AK35" s="107" t="s">
        <v>76</v>
      </c>
      <c r="AL35" s="108" t="s">
        <v>62</v>
      </c>
      <c r="AM35" s="80">
        <f t="shared" si="16"/>
        <v>1163.23</v>
      </c>
      <c r="AN35" s="80">
        <f t="shared" si="17"/>
        <v>2927.6099999999997</v>
      </c>
      <c r="AO35" s="80">
        <v>0</v>
      </c>
      <c r="AP35" s="80">
        <v>0</v>
      </c>
      <c r="AQ35" s="80">
        <v>0</v>
      </c>
      <c r="AR35" s="80">
        <v>0</v>
      </c>
      <c r="AS35" s="80">
        <v>7181.27</v>
      </c>
      <c r="AT35" s="80">
        <v>0</v>
      </c>
      <c r="AU35" s="80">
        <v>0</v>
      </c>
      <c r="AV35" s="80"/>
      <c r="AW35" s="80">
        <v>0</v>
      </c>
      <c r="AX35" s="80">
        <f t="shared" si="18"/>
        <v>10108.880000000001</v>
      </c>
      <c r="AY35" s="93">
        <v>200</v>
      </c>
      <c r="AZ35" s="80">
        <v>3240.19</v>
      </c>
      <c r="BA35" s="93"/>
      <c r="BB35" s="80">
        <f t="shared" si="19"/>
        <v>3440.19</v>
      </c>
      <c r="BC35" s="80">
        <f t="shared" si="20"/>
        <v>813.22</v>
      </c>
      <c r="BD35" s="80">
        <v>0</v>
      </c>
      <c r="BE35" s="80">
        <v>100</v>
      </c>
      <c r="BF35" s="80">
        <v>100</v>
      </c>
      <c r="BG35" s="80">
        <v>6313.51</v>
      </c>
      <c r="BH35" s="80">
        <v>0</v>
      </c>
      <c r="BI35" s="80">
        <v>0</v>
      </c>
      <c r="BJ35" s="80">
        <f t="shared" si="21"/>
        <v>6513.51</v>
      </c>
      <c r="BK35" s="94">
        <f t="shared" si="22"/>
        <v>22039.03</v>
      </c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5"/>
      <c r="FN35" s="95"/>
      <c r="FO35" s="95"/>
      <c r="FP35" s="95"/>
      <c r="FQ35" s="95"/>
      <c r="FR35" s="95"/>
      <c r="FS35" s="95"/>
      <c r="FT35" s="95"/>
      <c r="FU35" s="95"/>
      <c r="FV35" s="95"/>
      <c r="FW35" s="95"/>
      <c r="FX35" s="95"/>
      <c r="FY35" s="95"/>
      <c r="FZ35" s="95"/>
      <c r="GA35" s="95"/>
      <c r="GB35" s="95"/>
      <c r="GC35" s="95"/>
      <c r="GD35" s="95"/>
      <c r="GE35" s="95"/>
      <c r="GF35" s="95"/>
      <c r="GG35" s="95"/>
      <c r="GH35" s="95"/>
      <c r="GI35" s="95"/>
      <c r="GJ35" s="95"/>
      <c r="GK35" s="95"/>
      <c r="GL35" s="95"/>
      <c r="GM35" s="95"/>
      <c r="GN35" s="95"/>
      <c r="GO35" s="95"/>
      <c r="GP35" s="95"/>
      <c r="GQ35" s="95"/>
      <c r="GR35" s="95"/>
      <c r="GS35" s="95"/>
      <c r="GT35" s="95"/>
      <c r="GU35" s="95"/>
      <c r="GV35" s="95"/>
      <c r="GW35" s="95"/>
      <c r="GX35" s="95"/>
      <c r="GY35" s="95"/>
      <c r="GZ35" s="95"/>
      <c r="HA35" s="95"/>
      <c r="HB35" s="95"/>
      <c r="HC35" s="95"/>
      <c r="HD35" s="95"/>
      <c r="HE35" s="95"/>
      <c r="HF35" s="95"/>
      <c r="HG35" s="95"/>
      <c r="HH35" s="95"/>
      <c r="HI35" s="95"/>
      <c r="HJ35" s="95"/>
      <c r="HK35" s="95"/>
      <c r="HL35" s="95"/>
      <c r="HM35" s="95"/>
      <c r="HN35" s="95"/>
      <c r="HO35" s="95"/>
      <c r="HP35" s="95"/>
      <c r="HQ35" s="95"/>
      <c r="HR35" s="95"/>
      <c r="HS35" s="95"/>
      <c r="HT35" s="95"/>
      <c r="HU35" s="95"/>
      <c r="HV35" s="95"/>
      <c r="HW35" s="95"/>
      <c r="HX35" s="95"/>
      <c r="HY35" s="95"/>
      <c r="HZ35" s="95"/>
      <c r="IA35" s="95"/>
      <c r="IB35" s="95"/>
      <c r="IC35" s="95"/>
      <c r="ID35" s="95"/>
      <c r="IE35" s="95"/>
      <c r="IF35" s="95"/>
      <c r="IG35" s="95"/>
      <c r="IH35" s="95"/>
      <c r="II35" s="95"/>
      <c r="IJ35" s="95"/>
      <c r="IK35" s="95"/>
      <c r="IL35" s="95"/>
      <c r="IM35" s="95"/>
      <c r="IN35" s="95"/>
      <c r="IO35" s="95"/>
      <c r="IP35" s="95"/>
      <c r="IQ35" s="95"/>
      <c r="IR35" s="95"/>
      <c r="IS35" s="95"/>
      <c r="IT35" s="95"/>
      <c r="IU35" s="95"/>
      <c r="IV35" s="95"/>
      <c r="IW35" s="95"/>
      <c r="IX35" s="95"/>
      <c r="IY35" s="95"/>
      <c r="IZ35" s="95"/>
      <c r="JA35" s="95"/>
    </row>
    <row r="36" spans="1:261" s="79" customFormat="1" ht="23.1" customHeight="1" x14ac:dyDescent="0.35">
      <c r="A36" s="77" t="s">
        <v>1</v>
      </c>
      <c r="B36" s="96"/>
      <c r="C36" s="78"/>
      <c r="D36" s="98"/>
      <c r="E36" s="98"/>
      <c r="F36" s="98">
        <f t="shared" si="0"/>
        <v>0</v>
      </c>
      <c r="G36" s="98"/>
      <c r="H36" s="98"/>
      <c r="I36" s="80"/>
      <c r="J36" s="80">
        <f t="shared" si="1"/>
        <v>0</v>
      </c>
      <c r="K36" s="82">
        <f t="shared" si="2"/>
        <v>0</v>
      </c>
      <c r="L36" s="99"/>
      <c r="P36" s="82">
        <f t="shared" si="3"/>
        <v>0</v>
      </c>
      <c r="Q36" s="80"/>
      <c r="R36" s="80">
        <f t="shared" si="4"/>
        <v>0</v>
      </c>
      <c r="S36" s="80">
        <f t="shared" si="5"/>
        <v>0</v>
      </c>
      <c r="T36" s="80">
        <f t="shared" si="6"/>
        <v>0</v>
      </c>
      <c r="U36" s="80">
        <f t="shared" si="7"/>
        <v>0</v>
      </c>
      <c r="V36" s="82">
        <f t="shared" si="8"/>
        <v>0</v>
      </c>
      <c r="W36" s="100">
        <f t="shared" si="9"/>
        <v>0</v>
      </c>
      <c r="X36" s="83">
        <f t="shared" si="10"/>
        <v>0</v>
      </c>
      <c r="Y36" s="84"/>
      <c r="Z36" s="84"/>
      <c r="AA36" s="84">
        <f t="shared" si="11"/>
        <v>0</v>
      </c>
      <c r="AB36" s="77" t="s">
        <v>1</v>
      </c>
      <c r="AC36" s="86">
        <f t="shared" si="12"/>
        <v>0</v>
      </c>
      <c r="AD36" s="80"/>
      <c r="AE36" s="87"/>
      <c r="AF36" s="88">
        <f t="shared" si="13"/>
        <v>0</v>
      </c>
      <c r="AG36" s="89"/>
      <c r="AH36" s="103">
        <f t="shared" si="14"/>
        <v>0</v>
      </c>
      <c r="AI36" s="104">
        <f t="shared" si="15"/>
        <v>0</v>
      </c>
      <c r="AJ36" s="77" t="s">
        <v>1</v>
      </c>
      <c r="AK36" s="96"/>
      <c r="AL36" s="78"/>
      <c r="AM36" s="80">
        <f t="shared" si="16"/>
        <v>0</v>
      </c>
      <c r="AN36" s="80">
        <f t="shared" si="17"/>
        <v>0</v>
      </c>
      <c r="AO36" s="80"/>
      <c r="AP36" s="80"/>
      <c r="AQ36" s="80"/>
      <c r="AR36" s="80"/>
      <c r="AS36" s="80"/>
      <c r="AT36" s="106"/>
      <c r="AU36" s="80"/>
      <c r="AV36" s="80"/>
      <c r="AW36" s="80"/>
      <c r="AX36" s="80">
        <f t="shared" si="18"/>
        <v>0</v>
      </c>
      <c r="AY36" s="93"/>
      <c r="AZ36" s="80"/>
      <c r="BA36" s="93"/>
      <c r="BB36" s="80">
        <f t="shared" si="19"/>
        <v>0</v>
      </c>
      <c r="BC36" s="80">
        <f t="shared" si="20"/>
        <v>0</v>
      </c>
      <c r="BD36" s="80"/>
      <c r="BE36" s="80"/>
      <c r="BF36" s="80"/>
      <c r="BG36" s="80"/>
      <c r="BH36" s="80"/>
      <c r="BI36" s="80"/>
      <c r="BJ36" s="80">
        <f t="shared" si="21"/>
        <v>0</v>
      </c>
      <c r="BK36" s="94">
        <f t="shared" si="22"/>
        <v>0</v>
      </c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</row>
    <row r="37" spans="1:261" s="79" customFormat="1" ht="23.1" customHeight="1" x14ac:dyDescent="0.35">
      <c r="A37" s="77">
        <v>14</v>
      </c>
      <c r="B37" s="107" t="s">
        <v>77</v>
      </c>
      <c r="C37" s="108" t="s">
        <v>62</v>
      </c>
      <c r="D37" s="98">
        <v>29449</v>
      </c>
      <c r="E37" s="98">
        <v>1540</v>
      </c>
      <c r="F37" s="98">
        <f t="shared" si="0"/>
        <v>30989</v>
      </c>
      <c r="G37" s="98">
        <v>1540</v>
      </c>
      <c r="H37" s="98"/>
      <c r="I37" s="80"/>
      <c r="J37" s="80">
        <f t="shared" si="1"/>
        <v>32529</v>
      </c>
      <c r="K37" s="82">
        <f t="shared" si="2"/>
        <v>32529</v>
      </c>
      <c r="L37" s="99">
        <f>ROUND(K37/6/31/60*(O37+N37*60+M37*6*60),2)</f>
        <v>0</v>
      </c>
      <c r="M37" s="79">
        <v>0</v>
      </c>
      <c r="N37" s="79">
        <v>0</v>
      </c>
      <c r="O37" s="79">
        <v>0</v>
      </c>
      <c r="P37" s="82">
        <f t="shared" si="3"/>
        <v>32529</v>
      </c>
      <c r="Q37" s="80">
        <v>1163.23</v>
      </c>
      <c r="R37" s="80">
        <f t="shared" si="4"/>
        <v>2927.6099999999997</v>
      </c>
      <c r="S37" s="80">
        <f t="shared" si="5"/>
        <v>200</v>
      </c>
      <c r="T37" s="80">
        <f t="shared" si="6"/>
        <v>813.22</v>
      </c>
      <c r="U37" s="80">
        <f t="shared" si="7"/>
        <v>100</v>
      </c>
      <c r="V37" s="82">
        <f t="shared" si="8"/>
        <v>5204.0600000000004</v>
      </c>
      <c r="W37" s="100">
        <f t="shared" si="9"/>
        <v>13662</v>
      </c>
      <c r="X37" s="83">
        <f t="shared" si="10"/>
        <v>13662.939999999999</v>
      </c>
      <c r="Y37" s="84"/>
      <c r="Z37" s="84"/>
      <c r="AA37" s="84">
        <f t="shared" si="11"/>
        <v>27324.94</v>
      </c>
      <c r="AB37" s="77">
        <v>14</v>
      </c>
      <c r="AC37" s="86">
        <f t="shared" si="12"/>
        <v>3903.48</v>
      </c>
      <c r="AD37" s="80">
        <v>0</v>
      </c>
      <c r="AE37" s="93">
        <v>100</v>
      </c>
      <c r="AF37" s="88">
        <f t="shared" si="13"/>
        <v>813.23</v>
      </c>
      <c r="AG37" s="102">
        <v>200</v>
      </c>
      <c r="AH37" s="103">
        <f t="shared" si="14"/>
        <v>27324.94</v>
      </c>
      <c r="AI37" s="104">
        <f t="shared" si="15"/>
        <v>13662.47</v>
      </c>
      <c r="AJ37" s="77">
        <v>14</v>
      </c>
      <c r="AK37" s="107" t="s">
        <v>77</v>
      </c>
      <c r="AL37" s="108" t="s">
        <v>62</v>
      </c>
      <c r="AM37" s="80">
        <f t="shared" si="16"/>
        <v>1163.23</v>
      </c>
      <c r="AN37" s="80">
        <f t="shared" si="17"/>
        <v>2927.6099999999997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/>
      <c r="AW37" s="80">
        <v>0</v>
      </c>
      <c r="AX37" s="80">
        <f t="shared" si="18"/>
        <v>2927.6099999999997</v>
      </c>
      <c r="AY37" s="93">
        <v>200</v>
      </c>
      <c r="AZ37" s="80">
        <v>0</v>
      </c>
      <c r="BA37" s="93"/>
      <c r="BB37" s="80">
        <f t="shared" si="19"/>
        <v>200</v>
      </c>
      <c r="BC37" s="80">
        <f t="shared" si="20"/>
        <v>813.22</v>
      </c>
      <c r="BD37" s="80">
        <v>0</v>
      </c>
      <c r="BE37" s="80">
        <v>0</v>
      </c>
      <c r="BF37" s="80">
        <v>100</v>
      </c>
      <c r="BG37" s="80"/>
      <c r="BH37" s="80">
        <v>0</v>
      </c>
      <c r="BI37" s="80">
        <v>0</v>
      </c>
      <c r="BJ37" s="80">
        <f t="shared" si="21"/>
        <v>100</v>
      </c>
      <c r="BK37" s="94">
        <f t="shared" si="22"/>
        <v>5204.0600000000004</v>
      </c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5"/>
      <c r="FN37" s="95"/>
      <c r="FO37" s="95"/>
      <c r="FP37" s="95"/>
      <c r="FQ37" s="95"/>
      <c r="FR37" s="95"/>
      <c r="FS37" s="95"/>
      <c r="FT37" s="95"/>
      <c r="FU37" s="95"/>
      <c r="FV37" s="95"/>
      <c r="FW37" s="95"/>
      <c r="FX37" s="95"/>
      <c r="FY37" s="95"/>
      <c r="FZ37" s="95"/>
      <c r="GA37" s="95"/>
      <c r="GB37" s="95"/>
      <c r="GC37" s="95"/>
      <c r="GD37" s="95"/>
      <c r="GE37" s="95"/>
      <c r="GF37" s="95"/>
      <c r="GG37" s="95"/>
      <c r="GH37" s="95"/>
      <c r="GI37" s="95"/>
      <c r="GJ37" s="95"/>
      <c r="GK37" s="95"/>
      <c r="GL37" s="95"/>
      <c r="GM37" s="95"/>
      <c r="GN37" s="95"/>
      <c r="GO37" s="95"/>
      <c r="GP37" s="95"/>
      <c r="GQ37" s="95"/>
      <c r="GR37" s="95"/>
      <c r="GS37" s="95"/>
      <c r="GT37" s="95"/>
      <c r="GU37" s="95"/>
      <c r="GV37" s="95"/>
      <c r="GW37" s="95"/>
      <c r="GX37" s="95"/>
      <c r="GY37" s="95"/>
      <c r="GZ37" s="95"/>
      <c r="HA37" s="95"/>
      <c r="HB37" s="95"/>
      <c r="HC37" s="95"/>
      <c r="HD37" s="95"/>
      <c r="HE37" s="95"/>
      <c r="HF37" s="95"/>
      <c r="HG37" s="95"/>
      <c r="HH37" s="95"/>
      <c r="HI37" s="95"/>
      <c r="HJ37" s="95"/>
      <c r="HK37" s="95"/>
      <c r="HL37" s="95"/>
      <c r="HM37" s="95"/>
      <c r="HN37" s="95"/>
      <c r="HO37" s="95"/>
      <c r="HP37" s="95"/>
      <c r="HQ37" s="95"/>
      <c r="HR37" s="95"/>
      <c r="HS37" s="95"/>
      <c r="HT37" s="95"/>
      <c r="HU37" s="95"/>
      <c r="HV37" s="95"/>
      <c r="HW37" s="95"/>
      <c r="HX37" s="95"/>
      <c r="HY37" s="95"/>
      <c r="HZ37" s="95"/>
      <c r="IA37" s="95"/>
      <c r="IB37" s="95"/>
      <c r="IC37" s="95"/>
      <c r="ID37" s="95"/>
      <c r="IE37" s="95"/>
      <c r="IF37" s="95"/>
      <c r="IG37" s="95"/>
      <c r="IH37" s="95"/>
      <c r="II37" s="95"/>
      <c r="IJ37" s="95"/>
      <c r="IK37" s="95"/>
      <c r="IL37" s="95"/>
      <c r="IM37" s="95"/>
      <c r="IN37" s="95"/>
      <c r="IO37" s="95"/>
      <c r="IP37" s="95"/>
      <c r="IQ37" s="95"/>
      <c r="IR37" s="95"/>
      <c r="IS37" s="95"/>
      <c r="IT37" s="95"/>
      <c r="IU37" s="95"/>
      <c r="IV37" s="95"/>
      <c r="IW37" s="95"/>
      <c r="IX37" s="95"/>
      <c r="IY37" s="95"/>
      <c r="IZ37" s="95"/>
      <c r="JA37" s="95"/>
    </row>
    <row r="38" spans="1:261" s="79" customFormat="1" ht="23.1" customHeight="1" x14ac:dyDescent="0.35">
      <c r="A38" s="77" t="s">
        <v>1</v>
      </c>
      <c r="B38" s="96"/>
      <c r="C38" s="78"/>
      <c r="D38" s="98"/>
      <c r="E38" s="98"/>
      <c r="F38" s="98">
        <f t="shared" si="0"/>
        <v>0</v>
      </c>
      <c r="G38" s="98"/>
      <c r="H38" s="98"/>
      <c r="I38" s="80"/>
      <c r="J38" s="80">
        <f t="shared" si="1"/>
        <v>0</v>
      </c>
      <c r="K38" s="82">
        <f t="shared" si="2"/>
        <v>0</v>
      </c>
      <c r="L38" s="99"/>
      <c r="P38" s="82">
        <f t="shared" si="3"/>
        <v>0</v>
      </c>
      <c r="Q38" s="80"/>
      <c r="R38" s="80">
        <f t="shared" si="4"/>
        <v>0</v>
      </c>
      <c r="S38" s="80">
        <f t="shared" si="5"/>
        <v>0</v>
      </c>
      <c r="T38" s="80">
        <f t="shared" si="6"/>
        <v>0</v>
      </c>
      <c r="U38" s="80">
        <f t="shared" si="7"/>
        <v>0</v>
      </c>
      <c r="V38" s="82">
        <f t="shared" si="8"/>
        <v>0</v>
      </c>
      <c r="W38" s="100">
        <f t="shared" si="9"/>
        <v>0</v>
      </c>
      <c r="X38" s="83">
        <f t="shared" si="10"/>
        <v>0</v>
      </c>
      <c r="Y38" s="84"/>
      <c r="Z38" s="84"/>
      <c r="AA38" s="84">
        <f t="shared" si="11"/>
        <v>0</v>
      </c>
      <c r="AB38" s="77" t="s">
        <v>1</v>
      </c>
      <c r="AC38" s="86">
        <f t="shared" si="12"/>
        <v>0</v>
      </c>
      <c r="AD38" s="80"/>
      <c r="AE38" s="87"/>
      <c r="AF38" s="88">
        <f t="shared" si="13"/>
        <v>0</v>
      </c>
      <c r="AG38" s="89"/>
      <c r="AH38" s="103">
        <f t="shared" si="14"/>
        <v>0</v>
      </c>
      <c r="AI38" s="104">
        <f t="shared" si="15"/>
        <v>0</v>
      </c>
      <c r="AJ38" s="77" t="s">
        <v>1</v>
      </c>
      <c r="AK38" s="96"/>
      <c r="AL38" s="78"/>
      <c r="AM38" s="80">
        <f t="shared" si="16"/>
        <v>0</v>
      </c>
      <c r="AN38" s="80">
        <f t="shared" si="17"/>
        <v>0</v>
      </c>
      <c r="AO38" s="80"/>
      <c r="AP38" s="80"/>
      <c r="AQ38" s="80"/>
      <c r="AR38" s="80"/>
      <c r="AS38" s="80"/>
      <c r="AT38" s="106"/>
      <c r="AU38" s="80"/>
      <c r="AV38" s="80"/>
      <c r="AW38" s="80"/>
      <c r="AX38" s="80">
        <f t="shared" si="18"/>
        <v>0</v>
      </c>
      <c r="AY38" s="93"/>
      <c r="AZ38" s="80"/>
      <c r="BA38" s="93"/>
      <c r="BB38" s="80">
        <f t="shared" si="19"/>
        <v>0</v>
      </c>
      <c r="BC38" s="80">
        <f t="shared" si="20"/>
        <v>0</v>
      </c>
      <c r="BD38" s="80"/>
      <c r="BE38" s="80"/>
      <c r="BF38" s="80"/>
      <c r="BG38" s="80"/>
      <c r="BH38" s="80"/>
      <c r="BI38" s="80"/>
      <c r="BJ38" s="80">
        <f t="shared" si="21"/>
        <v>0</v>
      </c>
      <c r="BK38" s="94">
        <f t="shared" si="22"/>
        <v>0</v>
      </c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  <c r="HM38" s="95"/>
      <c r="HN38" s="95"/>
      <c r="HO38" s="95"/>
      <c r="HP38" s="95"/>
      <c r="HQ38" s="95"/>
      <c r="HR38" s="95"/>
      <c r="HS38" s="95"/>
      <c r="HT38" s="95"/>
      <c r="HU38" s="95"/>
      <c r="HV38" s="95"/>
      <c r="HW38" s="95"/>
      <c r="HX38" s="95"/>
      <c r="HY38" s="95"/>
      <c r="HZ38" s="95"/>
      <c r="IA38" s="95"/>
      <c r="IB38" s="95"/>
      <c r="IC38" s="95"/>
      <c r="ID38" s="95"/>
      <c r="IE38" s="95"/>
      <c r="IF38" s="95"/>
      <c r="IG38" s="95"/>
      <c r="IH38" s="95"/>
      <c r="II38" s="95"/>
      <c r="IJ38" s="95"/>
      <c r="IK38" s="95"/>
      <c r="IL38" s="95"/>
      <c r="IM38" s="95"/>
      <c r="IN38" s="95"/>
      <c r="IO38" s="95"/>
      <c r="IP38" s="95"/>
      <c r="IQ38" s="95"/>
      <c r="IR38" s="95"/>
      <c r="IS38" s="95"/>
      <c r="IT38" s="95"/>
      <c r="IU38" s="95"/>
      <c r="IV38" s="95"/>
      <c r="IW38" s="95"/>
      <c r="IX38" s="95"/>
      <c r="IY38" s="95"/>
      <c r="IZ38" s="95"/>
      <c r="JA38" s="95"/>
    </row>
    <row r="39" spans="1:261" s="79" customFormat="1" ht="23.1" customHeight="1" x14ac:dyDescent="0.35">
      <c r="A39" s="77">
        <v>15</v>
      </c>
      <c r="B39" s="96" t="s">
        <v>78</v>
      </c>
      <c r="C39" s="78" t="s">
        <v>64</v>
      </c>
      <c r="D39" s="98">
        <v>81207</v>
      </c>
      <c r="E39" s="98">
        <v>3711</v>
      </c>
      <c r="F39" s="98">
        <f t="shared" si="0"/>
        <v>84918</v>
      </c>
      <c r="G39" s="98">
        <v>3656</v>
      </c>
      <c r="H39" s="98"/>
      <c r="I39" s="80"/>
      <c r="J39" s="80">
        <f t="shared" si="1"/>
        <v>88574</v>
      </c>
      <c r="K39" s="82">
        <f t="shared" si="2"/>
        <v>88574</v>
      </c>
      <c r="L39" s="99">
        <f>ROUND(K39/6/31/60*(O39+N39*60+M39*6*60),2)</f>
        <v>0</v>
      </c>
      <c r="M39" s="79">
        <v>0</v>
      </c>
      <c r="N39" s="79">
        <v>0</v>
      </c>
      <c r="O39" s="79">
        <v>0</v>
      </c>
      <c r="P39" s="82">
        <f t="shared" si="3"/>
        <v>88574</v>
      </c>
      <c r="Q39" s="80">
        <v>13237.58</v>
      </c>
      <c r="R39" s="80">
        <f t="shared" si="4"/>
        <v>7971.66</v>
      </c>
      <c r="S39" s="80">
        <f t="shared" si="5"/>
        <v>200</v>
      </c>
      <c r="T39" s="80">
        <f t="shared" si="6"/>
        <v>2214.35</v>
      </c>
      <c r="U39" s="80">
        <f t="shared" si="7"/>
        <v>1100</v>
      </c>
      <c r="V39" s="82">
        <f t="shared" si="8"/>
        <v>24723.589999999997</v>
      </c>
      <c r="W39" s="100">
        <f t="shared" si="9"/>
        <v>31925</v>
      </c>
      <c r="X39" s="83">
        <f t="shared" si="10"/>
        <v>31925.410000000003</v>
      </c>
      <c r="Y39" s="84"/>
      <c r="Z39" s="84"/>
      <c r="AA39" s="84">
        <f t="shared" si="11"/>
        <v>63850.41</v>
      </c>
      <c r="AB39" s="77">
        <v>15</v>
      </c>
      <c r="AC39" s="86">
        <f t="shared" si="12"/>
        <v>10628.88</v>
      </c>
      <c r="AD39" s="80">
        <v>0</v>
      </c>
      <c r="AE39" s="93">
        <v>100</v>
      </c>
      <c r="AF39" s="88">
        <f t="shared" si="13"/>
        <v>2214.35</v>
      </c>
      <c r="AG39" s="102">
        <v>200</v>
      </c>
      <c r="AH39" s="103">
        <f t="shared" si="14"/>
        <v>63850.41</v>
      </c>
      <c r="AI39" s="104">
        <f t="shared" si="15"/>
        <v>31925.205000000002</v>
      </c>
      <c r="AJ39" s="77">
        <v>15</v>
      </c>
      <c r="AK39" s="96" t="s">
        <v>78</v>
      </c>
      <c r="AL39" s="78" t="s">
        <v>64</v>
      </c>
      <c r="AM39" s="80">
        <f t="shared" si="16"/>
        <v>13237.58</v>
      </c>
      <c r="AN39" s="80">
        <f t="shared" si="17"/>
        <v>7971.66</v>
      </c>
      <c r="AO39" s="80">
        <v>0</v>
      </c>
      <c r="AP39" s="80">
        <v>0</v>
      </c>
      <c r="AQ39" s="80">
        <v>0</v>
      </c>
      <c r="AR39" s="80">
        <v>0</v>
      </c>
      <c r="AS39" s="80">
        <v>0</v>
      </c>
      <c r="AT39" s="80">
        <v>0</v>
      </c>
      <c r="AU39" s="80">
        <v>0</v>
      </c>
      <c r="AV39" s="80"/>
      <c r="AW39" s="80">
        <v>0</v>
      </c>
      <c r="AX39" s="80">
        <f t="shared" si="18"/>
        <v>7971.66</v>
      </c>
      <c r="AY39" s="93">
        <v>200</v>
      </c>
      <c r="AZ39" s="80">
        <v>0</v>
      </c>
      <c r="BA39" s="93"/>
      <c r="BB39" s="80">
        <f t="shared" si="19"/>
        <v>200</v>
      </c>
      <c r="BC39" s="80">
        <f t="shared" si="20"/>
        <v>2214.35</v>
      </c>
      <c r="BD39" s="80">
        <v>0</v>
      </c>
      <c r="BE39" s="80">
        <v>1000</v>
      </c>
      <c r="BF39" s="80">
        <v>100</v>
      </c>
      <c r="BG39" s="80">
        <v>0</v>
      </c>
      <c r="BH39" s="80">
        <v>0</v>
      </c>
      <c r="BI39" s="80">
        <v>0</v>
      </c>
      <c r="BJ39" s="80">
        <f t="shared" si="21"/>
        <v>1100</v>
      </c>
      <c r="BK39" s="94">
        <f t="shared" si="22"/>
        <v>24723.589999999997</v>
      </c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5"/>
      <c r="FO39" s="95"/>
      <c r="FP39" s="95"/>
      <c r="FQ39" s="95"/>
      <c r="FR39" s="95"/>
      <c r="FS39" s="95"/>
      <c r="FT39" s="95"/>
      <c r="FU39" s="95"/>
      <c r="FV39" s="95"/>
      <c r="FW39" s="95"/>
      <c r="FX39" s="95"/>
      <c r="FY39" s="95"/>
      <c r="FZ39" s="95"/>
      <c r="GA39" s="95"/>
      <c r="GB39" s="95"/>
      <c r="GC39" s="95"/>
      <c r="GD39" s="95"/>
      <c r="GE39" s="95"/>
      <c r="GF39" s="95"/>
      <c r="GG39" s="95"/>
      <c r="GH39" s="95"/>
      <c r="GI39" s="95"/>
      <c r="GJ39" s="95"/>
      <c r="GK39" s="95"/>
      <c r="GL39" s="95"/>
      <c r="GM39" s="95"/>
      <c r="GN39" s="95"/>
      <c r="GO39" s="95"/>
      <c r="GP39" s="95"/>
      <c r="GQ39" s="95"/>
      <c r="GR39" s="95"/>
      <c r="GS39" s="95"/>
      <c r="GT39" s="95"/>
      <c r="GU39" s="95"/>
      <c r="GV39" s="95"/>
      <c r="GW39" s="95"/>
      <c r="GX39" s="95"/>
      <c r="GY39" s="95"/>
      <c r="GZ39" s="95"/>
      <c r="HA39" s="95"/>
      <c r="HB39" s="95"/>
      <c r="HC39" s="95"/>
      <c r="HD39" s="95"/>
      <c r="HE39" s="95"/>
      <c r="HF39" s="95"/>
      <c r="HG39" s="95"/>
      <c r="HH39" s="95"/>
      <c r="HI39" s="95"/>
      <c r="HJ39" s="95"/>
      <c r="HK39" s="95"/>
      <c r="HL39" s="95"/>
      <c r="HM39" s="95"/>
      <c r="HN39" s="95"/>
      <c r="HO39" s="95"/>
      <c r="HP39" s="95"/>
      <c r="HQ39" s="95"/>
      <c r="HR39" s="95"/>
      <c r="HS39" s="95"/>
      <c r="HT39" s="95"/>
      <c r="HU39" s="95"/>
      <c r="HV39" s="95"/>
      <c r="HW39" s="95"/>
      <c r="HX39" s="95"/>
      <c r="HY39" s="95"/>
      <c r="HZ39" s="95"/>
      <c r="IA39" s="95"/>
      <c r="IB39" s="95"/>
      <c r="IC39" s="95"/>
      <c r="ID39" s="95"/>
      <c r="IE39" s="95"/>
      <c r="IF39" s="95"/>
      <c r="IG39" s="95"/>
      <c r="IH39" s="95"/>
      <c r="II39" s="95"/>
      <c r="IJ39" s="95"/>
      <c r="IK39" s="95"/>
      <c r="IL39" s="95"/>
      <c r="IM39" s="95"/>
      <c r="IN39" s="95"/>
      <c r="IO39" s="95"/>
      <c r="IP39" s="95"/>
      <c r="IQ39" s="95"/>
      <c r="IR39" s="95"/>
      <c r="IS39" s="95"/>
      <c r="IT39" s="95"/>
      <c r="IU39" s="95"/>
      <c r="IV39" s="95"/>
      <c r="IW39" s="95"/>
      <c r="IX39" s="95"/>
      <c r="IY39" s="95"/>
      <c r="IZ39" s="95"/>
      <c r="JA39" s="95"/>
    </row>
    <row r="40" spans="1:261" s="79" customFormat="1" ht="23.1" customHeight="1" x14ac:dyDescent="0.35">
      <c r="A40" s="77" t="s">
        <v>1</v>
      </c>
      <c r="B40" s="96"/>
      <c r="C40" s="78"/>
      <c r="D40" s="98"/>
      <c r="E40" s="98"/>
      <c r="F40" s="98">
        <f t="shared" si="0"/>
        <v>0</v>
      </c>
      <c r="G40" s="98"/>
      <c r="H40" s="98"/>
      <c r="I40" s="80"/>
      <c r="J40" s="80">
        <f t="shared" si="1"/>
        <v>0</v>
      </c>
      <c r="K40" s="82">
        <f t="shared" si="2"/>
        <v>0</v>
      </c>
      <c r="L40" s="105"/>
      <c r="P40" s="82">
        <f t="shared" si="3"/>
        <v>0</v>
      </c>
      <c r="Q40" s="80"/>
      <c r="R40" s="80">
        <f t="shared" si="4"/>
        <v>0</v>
      </c>
      <c r="S40" s="80">
        <f t="shared" si="5"/>
        <v>0</v>
      </c>
      <c r="T40" s="80">
        <f t="shared" si="6"/>
        <v>0</v>
      </c>
      <c r="U40" s="80">
        <f t="shared" si="7"/>
        <v>0</v>
      </c>
      <c r="V40" s="82">
        <f t="shared" si="8"/>
        <v>0</v>
      </c>
      <c r="W40" s="100">
        <f t="shared" si="9"/>
        <v>0</v>
      </c>
      <c r="X40" s="83">
        <f t="shared" si="10"/>
        <v>0</v>
      </c>
      <c r="Y40" s="84"/>
      <c r="Z40" s="84"/>
      <c r="AA40" s="84">
        <f t="shared" si="11"/>
        <v>0</v>
      </c>
      <c r="AB40" s="77" t="s">
        <v>1</v>
      </c>
      <c r="AC40" s="86">
        <f t="shared" si="12"/>
        <v>0</v>
      </c>
      <c r="AD40" s="80"/>
      <c r="AE40" s="87"/>
      <c r="AF40" s="88">
        <f t="shared" si="13"/>
        <v>0</v>
      </c>
      <c r="AG40" s="89"/>
      <c r="AH40" s="103">
        <f t="shared" si="14"/>
        <v>0</v>
      </c>
      <c r="AI40" s="104">
        <f t="shared" si="15"/>
        <v>0</v>
      </c>
      <c r="AJ40" s="77" t="s">
        <v>1</v>
      </c>
      <c r="AK40" s="96"/>
      <c r="AL40" s="78"/>
      <c r="AM40" s="80">
        <f t="shared" si="16"/>
        <v>0</v>
      </c>
      <c r="AN40" s="80">
        <f t="shared" si="17"/>
        <v>0</v>
      </c>
      <c r="AO40" s="88"/>
      <c r="AP40" s="80"/>
      <c r="AQ40" s="80"/>
      <c r="AR40" s="80"/>
      <c r="AS40" s="80"/>
      <c r="AT40" s="106"/>
      <c r="AU40" s="80"/>
      <c r="AV40" s="80"/>
      <c r="AW40" s="80"/>
      <c r="AX40" s="80">
        <f t="shared" si="18"/>
        <v>0</v>
      </c>
      <c r="AY40" s="93"/>
      <c r="AZ40" s="80"/>
      <c r="BA40" s="93"/>
      <c r="BB40" s="80">
        <f t="shared" si="19"/>
        <v>0</v>
      </c>
      <c r="BC40" s="80">
        <f t="shared" si="20"/>
        <v>0</v>
      </c>
      <c r="BD40" s="80"/>
      <c r="BE40" s="80"/>
      <c r="BF40" s="80"/>
      <c r="BG40" s="80"/>
      <c r="BH40" s="80"/>
      <c r="BI40" s="80"/>
      <c r="BJ40" s="80">
        <f t="shared" si="21"/>
        <v>0</v>
      </c>
      <c r="BK40" s="94">
        <f t="shared" si="22"/>
        <v>0</v>
      </c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  <c r="IR40" s="95"/>
      <c r="IS40" s="95"/>
      <c r="IT40" s="95"/>
      <c r="IU40" s="95"/>
      <c r="IV40" s="95"/>
      <c r="IW40" s="95"/>
      <c r="IX40" s="95"/>
      <c r="IY40" s="95"/>
      <c r="IZ40" s="95"/>
      <c r="JA40" s="95"/>
    </row>
    <row r="41" spans="1:261" s="79" customFormat="1" ht="23.1" customHeight="1" x14ac:dyDescent="0.35">
      <c r="A41" s="77">
        <v>16</v>
      </c>
      <c r="B41" s="96" t="s">
        <v>79</v>
      </c>
      <c r="C41" s="78" t="s">
        <v>81</v>
      </c>
      <c r="D41" s="98">
        <v>46725</v>
      </c>
      <c r="E41" s="98">
        <v>2290</v>
      </c>
      <c r="F41" s="98">
        <f t="shared" si="0"/>
        <v>49015</v>
      </c>
      <c r="G41" s="98">
        <v>2289</v>
      </c>
      <c r="H41" s="98"/>
      <c r="I41" s="80"/>
      <c r="J41" s="80">
        <f t="shared" si="1"/>
        <v>51304</v>
      </c>
      <c r="K41" s="82">
        <f t="shared" si="2"/>
        <v>51304</v>
      </c>
      <c r="L41" s="99">
        <f>ROUND(K41/6/31/60*(O41+N41*60+M41*6*60),2)</f>
        <v>0</v>
      </c>
      <c r="M41" s="79">
        <v>0</v>
      </c>
      <c r="N41" s="79">
        <v>0</v>
      </c>
      <c r="O41" s="79">
        <v>0</v>
      </c>
      <c r="P41" s="82">
        <f t="shared" si="3"/>
        <v>51304</v>
      </c>
      <c r="Q41" s="80">
        <v>4459.28</v>
      </c>
      <c r="R41" s="80">
        <f t="shared" si="4"/>
        <v>25532.569999999996</v>
      </c>
      <c r="S41" s="80">
        <f t="shared" si="5"/>
        <v>2555.6</v>
      </c>
      <c r="T41" s="80">
        <f t="shared" si="6"/>
        <v>1282.5999999999999</v>
      </c>
      <c r="U41" s="80">
        <f t="shared" si="7"/>
        <v>12886.39</v>
      </c>
      <c r="V41" s="82">
        <f t="shared" si="8"/>
        <v>46716.439999999995</v>
      </c>
      <c r="W41" s="100">
        <f t="shared" si="9"/>
        <v>2294</v>
      </c>
      <c r="X41" s="83">
        <f t="shared" si="10"/>
        <v>2293.5600000000049</v>
      </c>
      <c r="Y41" s="84"/>
      <c r="Z41" s="84"/>
      <c r="AA41" s="84">
        <f t="shared" si="11"/>
        <v>4587.5600000000004</v>
      </c>
      <c r="AB41" s="77">
        <v>16</v>
      </c>
      <c r="AC41" s="86">
        <f t="shared" si="12"/>
        <v>6156.48</v>
      </c>
      <c r="AD41" s="80">
        <v>0</v>
      </c>
      <c r="AE41" s="93">
        <v>100</v>
      </c>
      <c r="AF41" s="88">
        <f t="shared" si="13"/>
        <v>1282.5999999999999</v>
      </c>
      <c r="AG41" s="102">
        <v>200</v>
      </c>
      <c r="AH41" s="103">
        <f t="shared" si="14"/>
        <v>4587.5600000000049</v>
      </c>
      <c r="AI41" s="104">
        <f t="shared" si="15"/>
        <v>2293.7800000000025</v>
      </c>
      <c r="AJ41" s="77">
        <v>16</v>
      </c>
      <c r="AK41" s="96" t="s">
        <v>79</v>
      </c>
      <c r="AL41" s="78" t="s">
        <v>81</v>
      </c>
      <c r="AM41" s="80">
        <f t="shared" si="16"/>
        <v>4459.28</v>
      </c>
      <c r="AN41" s="80">
        <f t="shared" si="17"/>
        <v>4617.3599999999997</v>
      </c>
      <c r="AO41" s="80">
        <v>0</v>
      </c>
      <c r="AP41" s="80">
        <v>0</v>
      </c>
      <c r="AQ41" s="80">
        <v>0</v>
      </c>
      <c r="AR41" s="80">
        <v>9634.44</v>
      </c>
      <c r="AS41" s="80">
        <v>7636.32</v>
      </c>
      <c r="AT41" s="80">
        <v>0</v>
      </c>
      <c r="AU41" s="80">
        <v>0</v>
      </c>
      <c r="AV41" s="80">
        <v>2333.33</v>
      </c>
      <c r="AW41" s="80">
        <v>1311.12</v>
      </c>
      <c r="AX41" s="80">
        <f t="shared" si="18"/>
        <v>25532.569999999996</v>
      </c>
      <c r="AY41" s="93">
        <v>200</v>
      </c>
      <c r="AZ41" s="80">
        <v>2355.6</v>
      </c>
      <c r="BA41" s="93"/>
      <c r="BB41" s="80">
        <f t="shared" si="19"/>
        <v>2555.6</v>
      </c>
      <c r="BC41" s="80">
        <f t="shared" si="20"/>
        <v>1282.5999999999999</v>
      </c>
      <c r="BD41" s="80">
        <v>0</v>
      </c>
      <c r="BE41" s="80">
        <v>4263.1499999999996</v>
      </c>
      <c r="BF41" s="80">
        <v>100</v>
      </c>
      <c r="BG41" s="80">
        <v>8523.24</v>
      </c>
      <c r="BH41" s="80"/>
      <c r="BI41" s="80">
        <v>0</v>
      </c>
      <c r="BJ41" s="80">
        <f t="shared" si="21"/>
        <v>12886.39</v>
      </c>
      <c r="BK41" s="94">
        <f t="shared" si="22"/>
        <v>46716.439999999995</v>
      </c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5"/>
      <c r="FO41" s="95"/>
      <c r="FP41" s="95"/>
      <c r="FQ41" s="95"/>
      <c r="FR41" s="95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95"/>
      <c r="GF41" s="95"/>
      <c r="GG41" s="95"/>
      <c r="GH41" s="95"/>
      <c r="GI41" s="95"/>
      <c r="GJ41" s="95"/>
      <c r="GK41" s="95"/>
      <c r="GL41" s="95"/>
      <c r="GM41" s="95"/>
      <c r="GN41" s="95"/>
      <c r="GO41" s="95"/>
      <c r="GP41" s="95"/>
      <c r="GQ41" s="95"/>
      <c r="GR41" s="95"/>
      <c r="GS41" s="95"/>
      <c r="GT41" s="95"/>
      <c r="GU41" s="95"/>
      <c r="GV41" s="95"/>
      <c r="GW41" s="95"/>
      <c r="GX41" s="95"/>
      <c r="GY41" s="95"/>
      <c r="GZ41" s="95"/>
      <c r="HA41" s="95"/>
      <c r="HB41" s="95"/>
      <c r="HC41" s="95"/>
      <c r="HD41" s="95"/>
      <c r="HE41" s="95"/>
      <c r="HF41" s="95"/>
      <c r="HG41" s="95"/>
      <c r="HH41" s="95"/>
      <c r="HI41" s="95"/>
      <c r="HJ41" s="95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95"/>
      <c r="HW41" s="95"/>
      <c r="HX41" s="95"/>
      <c r="HY41" s="95"/>
      <c r="HZ41" s="95"/>
      <c r="IA41" s="95"/>
      <c r="IB41" s="95"/>
      <c r="IC41" s="95"/>
      <c r="ID41" s="95"/>
      <c r="IE41" s="95"/>
      <c r="IF41" s="95"/>
      <c r="IG41" s="95"/>
      <c r="IH41" s="95"/>
      <c r="II41" s="95"/>
      <c r="IJ41" s="95"/>
      <c r="IK41" s="95"/>
      <c r="IL41" s="95"/>
      <c r="IM41" s="95"/>
      <c r="IN41" s="95"/>
      <c r="IO41" s="95"/>
      <c r="IP41" s="95"/>
      <c r="IQ41" s="95"/>
      <c r="IR41" s="95"/>
      <c r="IS41" s="95"/>
      <c r="IT41" s="95"/>
      <c r="IU41" s="95"/>
      <c r="IV41" s="95"/>
      <c r="IW41" s="95"/>
      <c r="IX41" s="95"/>
      <c r="IY41" s="95"/>
      <c r="IZ41" s="95"/>
      <c r="JA41" s="95"/>
    </row>
    <row r="42" spans="1:261" s="79" customFormat="1" ht="23.1" customHeight="1" x14ac:dyDescent="0.35">
      <c r="A42" s="77" t="s">
        <v>1</v>
      </c>
      <c r="B42" s="96"/>
      <c r="C42" s="78"/>
      <c r="D42" s="98"/>
      <c r="E42" s="98"/>
      <c r="F42" s="98">
        <f t="shared" si="0"/>
        <v>0</v>
      </c>
      <c r="G42" s="98"/>
      <c r="H42" s="98"/>
      <c r="I42" s="80"/>
      <c r="J42" s="80">
        <f t="shared" si="1"/>
        <v>0</v>
      </c>
      <c r="K42" s="82">
        <f t="shared" si="2"/>
        <v>0</v>
      </c>
      <c r="L42" s="105"/>
      <c r="P42" s="82">
        <f t="shared" si="3"/>
        <v>0</v>
      </c>
      <c r="Q42" s="80"/>
      <c r="R42" s="80">
        <f t="shared" si="4"/>
        <v>0</v>
      </c>
      <c r="S42" s="80">
        <f t="shared" si="5"/>
        <v>0</v>
      </c>
      <c r="T42" s="80">
        <f t="shared" si="6"/>
        <v>0</v>
      </c>
      <c r="U42" s="80">
        <f t="shared" si="7"/>
        <v>0</v>
      </c>
      <c r="V42" s="82">
        <f t="shared" si="8"/>
        <v>0</v>
      </c>
      <c r="W42" s="100">
        <f t="shared" si="9"/>
        <v>0</v>
      </c>
      <c r="X42" s="83">
        <f t="shared" si="10"/>
        <v>0</v>
      </c>
      <c r="Y42" s="84"/>
      <c r="Z42" s="84"/>
      <c r="AA42" s="84">
        <f t="shared" si="11"/>
        <v>0</v>
      </c>
      <c r="AB42" s="77" t="s">
        <v>1</v>
      </c>
      <c r="AC42" s="86">
        <f t="shared" si="12"/>
        <v>0</v>
      </c>
      <c r="AD42" s="80"/>
      <c r="AE42" s="87"/>
      <c r="AF42" s="88">
        <f t="shared" si="13"/>
        <v>0</v>
      </c>
      <c r="AG42" s="89"/>
      <c r="AH42" s="103">
        <f t="shared" si="14"/>
        <v>0</v>
      </c>
      <c r="AI42" s="104">
        <f t="shared" si="15"/>
        <v>0</v>
      </c>
      <c r="AJ42" s="77" t="s">
        <v>1</v>
      </c>
      <c r="AK42" s="96"/>
      <c r="AL42" s="78"/>
      <c r="AM42" s="80">
        <f t="shared" si="16"/>
        <v>0</v>
      </c>
      <c r="AN42" s="80">
        <f t="shared" si="17"/>
        <v>0</v>
      </c>
      <c r="AO42" s="88"/>
      <c r="AP42" s="80"/>
      <c r="AQ42" s="80"/>
      <c r="AR42" s="80"/>
      <c r="AS42" s="80"/>
      <c r="AT42" s="106"/>
      <c r="AU42" s="80"/>
      <c r="AV42" s="80"/>
      <c r="AW42" s="80"/>
      <c r="AX42" s="80">
        <f t="shared" si="18"/>
        <v>0</v>
      </c>
      <c r="AY42" s="93"/>
      <c r="AZ42" s="116" t="s">
        <v>109</v>
      </c>
      <c r="BA42" s="93"/>
      <c r="BB42" s="80">
        <f t="shared" si="19"/>
        <v>0</v>
      </c>
      <c r="BC42" s="80">
        <f t="shared" si="20"/>
        <v>0</v>
      </c>
      <c r="BD42" s="80"/>
      <c r="BE42" s="80"/>
      <c r="BF42" s="80"/>
      <c r="BG42" s="80"/>
      <c r="BH42" s="80"/>
      <c r="BI42" s="80"/>
      <c r="BJ42" s="80">
        <f t="shared" si="21"/>
        <v>0</v>
      </c>
      <c r="BK42" s="94">
        <f t="shared" si="22"/>
        <v>0</v>
      </c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5"/>
      <c r="FO42" s="95"/>
      <c r="FP42" s="95"/>
      <c r="FQ42" s="95"/>
      <c r="FR42" s="95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95"/>
      <c r="GF42" s="95"/>
      <c r="GG42" s="95"/>
      <c r="GH42" s="95"/>
      <c r="GI42" s="95"/>
      <c r="GJ42" s="95"/>
      <c r="GK42" s="95"/>
      <c r="GL42" s="95"/>
      <c r="GM42" s="95"/>
      <c r="GN42" s="95"/>
      <c r="GO42" s="95"/>
      <c r="GP42" s="95"/>
      <c r="GQ42" s="95"/>
      <c r="GR42" s="95"/>
      <c r="GS42" s="95"/>
      <c r="GT42" s="95"/>
      <c r="GU42" s="95"/>
      <c r="GV42" s="95"/>
      <c r="GW42" s="95"/>
      <c r="GX42" s="95"/>
      <c r="GY42" s="95"/>
      <c r="GZ42" s="95"/>
      <c r="HA42" s="95"/>
      <c r="HB42" s="95"/>
      <c r="HC42" s="95"/>
      <c r="HD42" s="95"/>
      <c r="HE42" s="95"/>
      <c r="HF42" s="95"/>
      <c r="HG42" s="95"/>
      <c r="HH42" s="95"/>
      <c r="HI42" s="95"/>
      <c r="HJ42" s="95"/>
      <c r="HK42" s="95"/>
      <c r="HL42" s="95"/>
      <c r="HM42" s="95"/>
      <c r="HN42" s="95"/>
      <c r="HO42" s="95"/>
      <c r="HP42" s="95"/>
      <c r="HQ42" s="95"/>
      <c r="HR42" s="95"/>
      <c r="HS42" s="95"/>
      <c r="HT42" s="95"/>
      <c r="HU42" s="95"/>
      <c r="HV42" s="95"/>
      <c r="HW42" s="95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95"/>
      <c r="IM42" s="95"/>
      <c r="IN42" s="95"/>
      <c r="IO42" s="95"/>
      <c r="IP42" s="95"/>
      <c r="IQ42" s="95"/>
      <c r="IR42" s="95"/>
      <c r="IS42" s="95"/>
      <c r="IT42" s="95"/>
      <c r="IU42" s="95"/>
      <c r="IV42" s="95"/>
      <c r="IW42" s="95"/>
      <c r="IX42" s="95"/>
      <c r="IY42" s="95"/>
      <c r="IZ42" s="95"/>
      <c r="JA42" s="95"/>
    </row>
    <row r="43" spans="1:261" s="79" customFormat="1" ht="23.1" customHeight="1" x14ac:dyDescent="0.35">
      <c r="A43" s="77">
        <v>17</v>
      </c>
      <c r="B43" s="96" t="s">
        <v>119</v>
      </c>
      <c r="C43" s="78" t="s">
        <v>62</v>
      </c>
      <c r="D43" s="98">
        <v>29165</v>
      </c>
      <c r="E43" s="98">
        <v>1540</v>
      </c>
      <c r="F43" s="98">
        <f t="shared" si="0"/>
        <v>30705</v>
      </c>
      <c r="G43" s="98">
        <v>1540</v>
      </c>
      <c r="H43" s="98"/>
      <c r="I43" s="80"/>
      <c r="J43" s="80">
        <f t="shared" si="1"/>
        <v>32245</v>
      </c>
      <c r="K43" s="82">
        <f t="shared" si="2"/>
        <v>32245</v>
      </c>
      <c r="L43" s="105"/>
      <c r="M43" s="79">
        <v>0</v>
      </c>
      <c r="N43" s="79">
        <v>0</v>
      </c>
      <c r="O43" s="79">
        <v>0</v>
      </c>
      <c r="P43" s="82">
        <f t="shared" si="3"/>
        <v>32245</v>
      </c>
      <c r="Q43" s="80">
        <v>1125.52</v>
      </c>
      <c r="R43" s="80">
        <f t="shared" si="4"/>
        <v>2902.0499999999997</v>
      </c>
      <c r="S43" s="80">
        <f t="shared" si="5"/>
        <v>200</v>
      </c>
      <c r="T43" s="80">
        <f t="shared" si="6"/>
        <v>806.12</v>
      </c>
      <c r="U43" s="80">
        <f t="shared" si="7"/>
        <v>250.55</v>
      </c>
      <c r="V43" s="82">
        <f t="shared" si="8"/>
        <v>5284.24</v>
      </c>
      <c r="W43" s="100">
        <f t="shared" si="9"/>
        <v>13480</v>
      </c>
      <c r="X43" s="83">
        <f t="shared" si="10"/>
        <v>13480.760000000002</v>
      </c>
      <c r="Y43" s="84"/>
      <c r="Z43" s="84"/>
      <c r="AA43" s="84">
        <f t="shared" si="11"/>
        <v>26960.76</v>
      </c>
      <c r="AB43" s="77">
        <v>17</v>
      </c>
      <c r="AC43" s="86">
        <f t="shared" si="12"/>
        <v>3869.3999999999996</v>
      </c>
      <c r="AD43" s="80"/>
      <c r="AE43" s="87">
        <v>100</v>
      </c>
      <c r="AF43" s="88">
        <f t="shared" si="13"/>
        <v>806.13</v>
      </c>
      <c r="AG43" s="89">
        <v>200</v>
      </c>
      <c r="AH43" s="103">
        <f t="shared" si="14"/>
        <v>26960.760000000002</v>
      </c>
      <c r="AI43" s="104">
        <f t="shared" si="15"/>
        <v>13480.380000000001</v>
      </c>
      <c r="AJ43" s="77">
        <v>17</v>
      </c>
      <c r="AK43" s="96" t="s">
        <v>119</v>
      </c>
      <c r="AL43" s="78" t="s">
        <v>62</v>
      </c>
      <c r="AM43" s="80">
        <f t="shared" si="16"/>
        <v>1125.52</v>
      </c>
      <c r="AN43" s="80">
        <f t="shared" si="17"/>
        <v>2902.0499999999997</v>
      </c>
      <c r="AO43" s="88"/>
      <c r="AP43" s="80"/>
      <c r="AQ43" s="80"/>
      <c r="AR43" s="80"/>
      <c r="AS43" s="80"/>
      <c r="AT43" s="106"/>
      <c r="AU43" s="80"/>
      <c r="AV43" s="80"/>
      <c r="AW43" s="80"/>
      <c r="AX43" s="80">
        <f t="shared" si="18"/>
        <v>2902.0499999999997</v>
      </c>
      <c r="AY43" s="93">
        <v>200</v>
      </c>
      <c r="AZ43" s="116"/>
      <c r="BA43" s="93"/>
      <c r="BB43" s="80">
        <f t="shared" si="19"/>
        <v>200</v>
      </c>
      <c r="BC43" s="80">
        <f t="shared" si="20"/>
        <v>806.12</v>
      </c>
      <c r="BD43" s="80"/>
      <c r="BE43" s="80"/>
      <c r="BF43" s="80">
        <v>250.55</v>
      </c>
      <c r="BG43" s="80"/>
      <c r="BH43" s="80"/>
      <c r="BI43" s="80"/>
      <c r="BJ43" s="80">
        <f t="shared" si="21"/>
        <v>250.55</v>
      </c>
      <c r="BK43" s="94">
        <f t="shared" si="22"/>
        <v>5284.24</v>
      </c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5"/>
      <c r="FO43" s="95"/>
      <c r="FP43" s="95"/>
      <c r="FQ43" s="95"/>
      <c r="FR43" s="95"/>
      <c r="FS43" s="95"/>
      <c r="FT43" s="95"/>
      <c r="FU43" s="95"/>
      <c r="FV43" s="95"/>
      <c r="FW43" s="95"/>
      <c r="FX43" s="95"/>
      <c r="FY43" s="95"/>
      <c r="FZ43" s="95"/>
      <c r="GA43" s="95"/>
      <c r="GB43" s="95"/>
      <c r="GC43" s="95"/>
      <c r="GD43" s="95"/>
      <c r="GE43" s="95"/>
      <c r="GF43" s="95"/>
      <c r="GG43" s="95"/>
      <c r="GH43" s="95"/>
      <c r="GI43" s="95"/>
      <c r="GJ43" s="95"/>
      <c r="GK43" s="95"/>
      <c r="GL43" s="95"/>
      <c r="GM43" s="95"/>
      <c r="GN43" s="95"/>
      <c r="GO43" s="95"/>
      <c r="GP43" s="95"/>
      <c r="GQ43" s="95"/>
      <c r="GR43" s="95"/>
      <c r="GS43" s="95"/>
      <c r="GT43" s="95"/>
      <c r="GU43" s="95"/>
      <c r="GV43" s="95"/>
      <c r="GW43" s="95"/>
      <c r="GX43" s="95"/>
      <c r="GY43" s="95"/>
      <c r="GZ43" s="95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95"/>
      <c r="HR43" s="95"/>
      <c r="HS43" s="95"/>
      <c r="HT43" s="95"/>
      <c r="HU43" s="95"/>
      <c r="HV43" s="95"/>
      <c r="HW43" s="95"/>
      <c r="HX43" s="95"/>
      <c r="HY43" s="95"/>
      <c r="HZ43" s="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</row>
    <row r="44" spans="1:261" s="79" customFormat="1" ht="23.1" customHeight="1" x14ac:dyDescent="0.35">
      <c r="A44" s="77" t="s">
        <v>1</v>
      </c>
      <c r="B44" s="96"/>
      <c r="C44" s="78"/>
      <c r="D44" s="98"/>
      <c r="E44" s="98"/>
      <c r="F44" s="98">
        <f t="shared" si="0"/>
        <v>0</v>
      </c>
      <c r="G44" s="98"/>
      <c r="H44" s="98"/>
      <c r="I44" s="80"/>
      <c r="J44" s="80">
        <f t="shared" si="1"/>
        <v>0</v>
      </c>
      <c r="K44" s="82">
        <f t="shared" si="2"/>
        <v>0</v>
      </c>
      <c r="L44" s="105"/>
      <c r="P44" s="82">
        <f t="shared" si="3"/>
        <v>0</v>
      </c>
      <c r="Q44" s="80"/>
      <c r="R44" s="80">
        <f t="shared" si="4"/>
        <v>0</v>
      </c>
      <c r="S44" s="80">
        <f t="shared" si="5"/>
        <v>0</v>
      </c>
      <c r="T44" s="80">
        <f t="shared" si="6"/>
        <v>0</v>
      </c>
      <c r="U44" s="80">
        <f t="shared" si="7"/>
        <v>0</v>
      </c>
      <c r="V44" s="82">
        <f t="shared" si="8"/>
        <v>0</v>
      </c>
      <c r="W44" s="100">
        <f t="shared" si="9"/>
        <v>0</v>
      </c>
      <c r="X44" s="83">
        <f t="shared" si="10"/>
        <v>0</v>
      </c>
      <c r="Y44" s="84"/>
      <c r="Z44" s="84"/>
      <c r="AA44" s="84">
        <f t="shared" si="11"/>
        <v>0</v>
      </c>
      <c r="AB44" s="77" t="s">
        <v>1</v>
      </c>
      <c r="AC44" s="86">
        <f t="shared" si="12"/>
        <v>0</v>
      </c>
      <c r="AD44" s="80"/>
      <c r="AE44" s="87"/>
      <c r="AF44" s="88">
        <f t="shared" si="13"/>
        <v>0</v>
      </c>
      <c r="AG44" s="89"/>
      <c r="AH44" s="103">
        <f t="shared" si="14"/>
        <v>0</v>
      </c>
      <c r="AI44" s="104">
        <f t="shared" si="15"/>
        <v>0</v>
      </c>
      <c r="AJ44" s="77" t="s">
        <v>1</v>
      </c>
      <c r="AK44" s="96"/>
      <c r="AL44" s="78"/>
      <c r="AM44" s="80">
        <f t="shared" si="16"/>
        <v>0</v>
      </c>
      <c r="AN44" s="80">
        <f t="shared" si="17"/>
        <v>0</v>
      </c>
      <c r="AO44" s="88"/>
      <c r="AP44" s="80"/>
      <c r="AQ44" s="80"/>
      <c r="AR44" s="80"/>
      <c r="AS44" s="80"/>
      <c r="AT44" s="106"/>
      <c r="AU44" s="80"/>
      <c r="AV44" s="80"/>
      <c r="AW44" s="80"/>
      <c r="AX44" s="80">
        <f t="shared" si="18"/>
        <v>0</v>
      </c>
      <c r="AY44" s="93"/>
      <c r="AZ44" s="116"/>
      <c r="BA44" s="93"/>
      <c r="BB44" s="80">
        <f t="shared" si="19"/>
        <v>0</v>
      </c>
      <c r="BC44" s="80">
        <f t="shared" si="20"/>
        <v>0</v>
      </c>
      <c r="BD44" s="80"/>
      <c r="BE44" s="80"/>
      <c r="BF44" s="80"/>
      <c r="BG44" s="80"/>
      <c r="BH44" s="80"/>
      <c r="BI44" s="80"/>
      <c r="BJ44" s="80">
        <f t="shared" si="21"/>
        <v>0</v>
      </c>
      <c r="BK44" s="94">
        <f t="shared" si="22"/>
        <v>0</v>
      </c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5"/>
      <c r="FO44" s="95"/>
      <c r="FP44" s="95"/>
      <c r="FQ44" s="95"/>
      <c r="FR44" s="95"/>
      <c r="FS44" s="95"/>
      <c r="FT44" s="95"/>
      <c r="FU44" s="95"/>
      <c r="FV44" s="95"/>
      <c r="FW44" s="95"/>
      <c r="FX44" s="95"/>
      <c r="FY44" s="95"/>
      <c r="FZ44" s="95"/>
      <c r="GA44" s="95"/>
      <c r="GB44" s="95"/>
      <c r="GC44" s="95"/>
      <c r="GD44" s="95"/>
      <c r="GE44" s="95"/>
      <c r="GF44" s="95"/>
      <c r="GG44" s="95"/>
      <c r="GH44" s="95"/>
      <c r="GI44" s="95"/>
      <c r="GJ44" s="95"/>
      <c r="GK44" s="95"/>
      <c r="GL44" s="95"/>
      <c r="GM44" s="95"/>
      <c r="GN44" s="95"/>
      <c r="GO44" s="95"/>
      <c r="GP44" s="95"/>
      <c r="GQ44" s="95"/>
      <c r="GR44" s="95"/>
      <c r="GS44" s="95"/>
      <c r="GT44" s="95"/>
      <c r="GU44" s="95"/>
      <c r="GV44" s="95"/>
      <c r="GW44" s="95"/>
      <c r="GX44" s="95"/>
      <c r="GY44" s="95"/>
      <c r="GZ44" s="95"/>
      <c r="HA44" s="95"/>
      <c r="HB44" s="95"/>
      <c r="HC44" s="95"/>
      <c r="HD44" s="95"/>
      <c r="HE44" s="95"/>
      <c r="HF44" s="95"/>
      <c r="HG44" s="95"/>
      <c r="HH44" s="95"/>
      <c r="HI44" s="95"/>
      <c r="HJ44" s="95"/>
      <c r="HK44" s="95"/>
      <c r="HL44" s="95"/>
      <c r="HM44" s="95"/>
      <c r="HN44" s="95"/>
      <c r="HO44" s="95"/>
      <c r="HP44" s="95"/>
      <c r="HQ44" s="95"/>
      <c r="HR44" s="95"/>
      <c r="HS44" s="95"/>
      <c r="HT44" s="95"/>
      <c r="HU44" s="95"/>
      <c r="HV44" s="95"/>
      <c r="HW44" s="95"/>
      <c r="HX44" s="95"/>
      <c r="HY44" s="95"/>
      <c r="HZ44" s="95"/>
      <c r="IA44" s="95"/>
      <c r="IB44" s="95"/>
      <c r="IC44" s="95"/>
      <c r="ID44" s="95"/>
      <c r="IE44" s="95"/>
      <c r="IF44" s="95"/>
      <c r="IG44" s="95"/>
      <c r="IH44" s="95"/>
      <c r="II44" s="95"/>
      <c r="IJ44" s="95"/>
      <c r="IK44" s="95"/>
      <c r="IL44" s="95"/>
      <c r="IM44" s="95"/>
      <c r="IN44" s="95"/>
      <c r="IO44" s="95"/>
      <c r="IP44" s="95"/>
      <c r="IQ44" s="95"/>
      <c r="IR44" s="95"/>
      <c r="IS44" s="95"/>
      <c r="IT44" s="95"/>
      <c r="IU44" s="95"/>
      <c r="IV44" s="95"/>
      <c r="IW44" s="95"/>
      <c r="IX44" s="95"/>
      <c r="IY44" s="95"/>
      <c r="IZ44" s="95"/>
      <c r="JA44" s="95"/>
    </row>
    <row r="45" spans="1:261" s="79" customFormat="1" ht="23.1" customHeight="1" x14ac:dyDescent="0.35">
      <c r="A45" s="77">
        <v>18</v>
      </c>
      <c r="B45" s="96" t="s">
        <v>80</v>
      </c>
      <c r="C45" s="78" t="s">
        <v>81</v>
      </c>
      <c r="D45" s="98">
        <v>46725</v>
      </c>
      <c r="E45" s="98">
        <v>2290</v>
      </c>
      <c r="F45" s="98">
        <f t="shared" si="0"/>
        <v>49015</v>
      </c>
      <c r="G45" s="98">
        <v>2289</v>
      </c>
      <c r="H45" s="98"/>
      <c r="I45" s="80"/>
      <c r="J45" s="80">
        <f t="shared" si="1"/>
        <v>51304</v>
      </c>
      <c r="K45" s="82">
        <f t="shared" si="2"/>
        <v>51304</v>
      </c>
      <c r="L45" s="99">
        <f>ROUND(K45/6/31/60*(O45+N45*60+M45*6*60),2)</f>
        <v>0</v>
      </c>
      <c r="M45" s="79">
        <v>0</v>
      </c>
      <c r="N45" s="79">
        <v>0</v>
      </c>
      <c r="O45" s="79">
        <v>0</v>
      </c>
      <c r="P45" s="82">
        <f t="shared" si="3"/>
        <v>51304</v>
      </c>
      <c r="Q45" s="80">
        <v>4459.28</v>
      </c>
      <c r="R45" s="80">
        <f t="shared" si="4"/>
        <v>14583.22</v>
      </c>
      <c r="S45" s="80">
        <f t="shared" si="5"/>
        <v>200</v>
      </c>
      <c r="T45" s="80">
        <f t="shared" si="6"/>
        <v>1282.5999999999999</v>
      </c>
      <c r="U45" s="80">
        <f t="shared" si="7"/>
        <v>100</v>
      </c>
      <c r="V45" s="82">
        <f t="shared" si="8"/>
        <v>20625.099999999999</v>
      </c>
      <c r="W45" s="100">
        <f t="shared" si="9"/>
        <v>15339</v>
      </c>
      <c r="X45" s="83">
        <f t="shared" si="10"/>
        <v>15339.900000000001</v>
      </c>
      <c r="Y45" s="84"/>
      <c r="Z45" s="84"/>
      <c r="AA45" s="84">
        <f t="shared" si="11"/>
        <v>30678.9</v>
      </c>
      <c r="AB45" s="77">
        <v>18</v>
      </c>
      <c r="AC45" s="86">
        <f t="shared" si="12"/>
        <v>6156.48</v>
      </c>
      <c r="AD45" s="80">
        <v>0</v>
      </c>
      <c r="AE45" s="93">
        <v>100</v>
      </c>
      <c r="AF45" s="88">
        <f t="shared" si="13"/>
        <v>1282.5999999999999</v>
      </c>
      <c r="AG45" s="102">
        <v>200</v>
      </c>
      <c r="AH45" s="103">
        <f t="shared" si="14"/>
        <v>30678.9</v>
      </c>
      <c r="AI45" s="104">
        <f t="shared" si="15"/>
        <v>15339.45</v>
      </c>
      <c r="AJ45" s="77">
        <v>18</v>
      </c>
      <c r="AK45" s="96" t="s">
        <v>80</v>
      </c>
      <c r="AL45" s="78" t="s">
        <v>81</v>
      </c>
      <c r="AM45" s="80">
        <f t="shared" si="16"/>
        <v>4459.28</v>
      </c>
      <c r="AN45" s="80">
        <f t="shared" si="17"/>
        <v>4617.3599999999997</v>
      </c>
      <c r="AO45" s="80">
        <v>0</v>
      </c>
      <c r="AP45" s="80">
        <v>500</v>
      </c>
      <c r="AQ45" s="80">
        <v>0</v>
      </c>
      <c r="AR45" s="80">
        <v>0</v>
      </c>
      <c r="AS45" s="80">
        <v>8810.2999999999993</v>
      </c>
      <c r="AT45" s="80">
        <v>0</v>
      </c>
      <c r="AU45" s="80">
        <v>0</v>
      </c>
      <c r="AV45" s="80"/>
      <c r="AW45" s="80">
        <v>655.56</v>
      </c>
      <c r="AX45" s="80">
        <f t="shared" si="18"/>
        <v>14583.22</v>
      </c>
      <c r="AY45" s="93">
        <v>200</v>
      </c>
      <c r="AZ45" s="80">
        <v>0</v>
      </c>
      <c r="BA45" s="93"/>
      <c r="BB45" s="80">
        <f t="shared" si="19"/>
        <v>200</v>
      </c>
      <c r="BC45" s="80">
        <f t="shared" si="20"/>
        <v>1282.5999999999999</v>
      </c>
      <c r="BD45" s="80">
        <v>0</v>
      </c>
      <c r="BE45" s="80">
        <v>0</v>
      </c>
      <c r="BF45" s="80">
        <v>100</v>
      </c>
      <c r="BG45" s="80">
        <v>0</v>
      </c>
      <c r="BH45" s="80">
        <v>0</v>
      </c>
      <c r="BI45" s="80">
        <v>0</v>
      </c>
      <c r="BJ45" s="80">
        <f t="shared" si="21"/>
        <v>100</v>
      </c>
      <c r="BK45" s="94">
        <f t="shared" si="22"/>
        <v>20625.099999999999</v>
      </c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</row>
    <row r="46" spans="1:261" s="79" customFormat="1" ht="23.1" customHeight="1" x14ac:dyDescent="0.35">
      <c r="A46" s="77" t="s">
        <v>1</v>
      </c>
      <c r="B46" s="107"/>
      <c r="C46" s="78"/>
      <c r="D46" s="98"/>
      <c r="E46" s="98"/>
      <c r="F46" s="98">
        <f t="shared" si="0"/>
        <v>0</v>
      </c>
      <c r="G46" s="98"/>
      <c r="H46" s="98"/>
      <c r="I46" s="80"/>
      <c r="J46" s="80">
        <f t="shared" si="1"/>
        <v>0</v>
      </c>
      <c r="K46" s="82">
        <f t="shared" si="2"/>
        <v>0</v>
      </c>
      <c r="L46" s="105"/>
      <c r="P46" s="82">
        <f t="shared" si="3"/>
        <v>0</v>
      </c>
      <c r="Q46" s="80"/>
      <c r="R46" s="80">
        <f t="shared" si="4"/>
        <v>0</v>
      </c>
      <c r="S46" s="80">
        <f t="shared" si="5"/>
        <v>0</v>
      </c>
      <c r="T46" s="80">
        <f t="shared" si="6"/>
        <v>0</v>
      </c>
      <c r="U46" s="80">
        <f t="shared" si="7"/>
        <v>0</v>
      </c>
      <c r="V46" s="82">
        <f t="shared" si="8"/>
        <v>0</v>
      </c>
      <c r="W46" s="100">
        <f t="shared" si="9"/>
        <v>0</v>
      </c>
      <c r="X46" s="83">
        <f t="shared" si="10"/>
        <v>0</v>
      </c>
      <c r="Y46" s="84"/>
      <c r="Z46" s="84"/>
      <c r="AA46" s="84">
        <f t="shared" si="11"/>
        <v>0</v>
      </c>
      <c r="AB46" s="77" t="s">
        <v>1</v>
      </c>
      <c r="AC46" s="86">
        <f t="shared" si="12"/>
        <v>0</v>
      </c>
      <c r="AD46" s="87"/>
      <c r="AE46" s="88"/>
      <c r="AF46" s="88">
        <f t="shared" si="13"/>
        <v>0</v>
      </c>
      <c r="AG46" s="94"/>
      <c r="AH46" s="103">
        <f t="shared" si="14"/>
        <v>0</v>
      </c>
      <c r="AI46" s="104">
        <f t="shared" si="15"/>
        <v>0</v>
      </c>
      <c r="AJ46" s="77" t="s">
        <v>1</v>
      </c>
      <c r="AK46" s="107"/>
      <c r="AL46" s="78"/>
      <c r="AM46" s="80">
        <f t="shared" si="16"/>
        <v>0</v>
      </c>
      <c r="AN46" s="80">
        <f t="shared" si="17"/>
        <v>0</v>
      </c>
      <c r="AO46" s="80"/>
      <c r="AP46" s="80"/>
      <c r="AQ46" s="80"/>
      <c r="AR46" s="80"/>
      <c r="AS46" s="80"/>
      <c r="AT46" s="106"/>
      <c r="AU46" s="80"/>
      <c r="AV46" s="80"/>
      <c r="AW46" s="80"/>
      <c r="AX46" s="80">
        <f t="shared" si="18"/>
        <v>0</v>
      </c>
      <c r="AY46" s="93"/>
      <c r="AZ46" s="80"/>
      <c r="BA46" s="93"/>
      <c r="BB46" s="80">
        <f t="shared" si="19"/>
        <v>0</v>
      </c>
      <c r="BC46" s="80">
        <f t="shared" si="20"/>
        <v>0</v>
      </c>
      <c r="BD46" s="80"/>
      <c r="BE46" s="80"/>
      <c r="BF46" s="80"/>
      <c r="BG46" s="80"/>
      <c r="BH46" s="80"/>
      <c r="BI46" s="80"/>
      <c r="BJ46" s="80">
        <f t="shared" si="21"/>
        <v>0</v>
      </c>
      <c r="BK46" s="94">
        <f t="shared" si="22"/>
        <v>0</v>
      </c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  <c r="CV46" s="95"/>
      <c r="CW46" s="95"/>
      <c r="CX46" s="95"/>
      <c r="CY46" s="95"/>
      <c r="CZ46" s="95"/>
      <c r="DA46" s="95"/>
      <c r="DB46" s="95"/>
      <c r="DC46" s="95"/>
      <c r="DD46" s="95"/>
      <c r="DE46" s="95"/>
      <c r="DF46" s="95"/>
      <c r="DG46" s="95"/>
      <c r="DH46" s="95"/>
      <c r="DI46" s="95"/>
      <c r="DJ46" s="95"/>
      <c r="DK46" s="95"/>
      <c r="DL46" s="95"/>
      <c r="DM46" s="95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5"/>
      <c r="FO46" s="95"/>
      <c r="FP46" s="95"/>
      <c r="FQ46" s="95"/>
      <c r="FR46" s="95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95"/>
      <c r="GN46" s="95"/>
      <c r="GO46" s="95"/>
      <c r="GP46" s="95"/>
      <c r="GQ46" s="95"/>
      <c r="GR46" s="95"/>
      <c r="GS46" s="95"/>
      <c r="GT46" s="95"/>
      <c r="GU46" s="95"/>
      <c r="GV46" s="95"/>
      <c r="GW46" s="95"/>
      <c r="GX46" s="95"/>
      <c r="GY46" s="95"/>
      <c r="GZ46" s="95"/>
      <c r="HA46" s="95"/>
      <c r="HB46" s="95"/>
      <c r="HC46" s="95"/>
      <c r="HD46" s="95"/>
      <c r="HE46" s="95"/>
      <c r="HF46" s="95"/>
      <c r="HG46" s="95"/>
      <c r="HH46" s="95"/>
      <c r="HI46" s="95"/>
      <c r="HJ46" s="95"/>
      <c r="HK46" s="95"/>
      <c r="HL46" s="95"/>
      <c r="HM46" s="95"/>
      <c r="HN46" s="95"/>
      <c r="HO46" s="95"/>
      <c r="HP46" s="95"/>
      <c r="HQ46" s="95"/>
      <c r="HR46" s="95"/>
      <c r="HS46" s="95"/>
      <c r="HT46" s="95"/>
      <c r="HU46" s="95"/>
      <c r="HV46" s="95"/>
      <c r="HW46" s="95"/>
      <c r="HX46" s="95"/>
      <c r="HY46" s="95"/>
      <c r="HZ46" s="95"/>
      <c r="IA46" s="95"/>
      <c r="IB46" s="95"/>
      <c r="IC46" s="95"/>
      <c r="ID46" s="95"/>
      <c r="IE46" s="95"/>
      <c r="IF46" s="95"/>
      <c r="IG46" s="95"/>
      <c r="IH46" s="95"/>
      <c r="II46" s="95"/>
      <c r="IJ46" s="95"/>
      <c r="IK46" s="95"/>
      <c r="IL46" s="95"/>
      <c r="IM46" s="95"/>
      <c r="IN46" s="95"/>
      <c r="IO46" s="95"/>
      <c r="IP46" s="95"/>
      <c r="IQ46" s="95"/>
      <c r="IR46" s="95"/>
      <c r="IS46" s="95"/>
      <c r="IT46" s="95"/>
      <c r="IU46" s="95"/>
      <c r="IV46" s="95"/>
      <c r="IW46" s="95"/>
      <c r="IX46" s="95"/>
      <c r="IY46" s="95"/>
      <c r="IZ46" s="95"/>
      <c r="JA46" s="95"/>
    </row>
    <row r="47" spans="1:261" s="121" customFormat="1" ht="23.1" customHeight="1" x14ac:dyDescent="0.35">
      <c r="A47" s="77">
        <v>19</v>
      </c>
      <c r="B47" s="114" t="s">
        <v>82</v>
      </c>
      <c r="C47" s="117" t="s">
        <v>62</v>
      </c>
      <c r="D47" s="118">
        <v>29449</v>
      </c>
      <c r="E47" s="118">
        <v>1540</v>
      </c>
      <c r="F47" s="98">
        <f t="shared" si="0"/>
        <v>30989</v>
      </c>
      <c r="G47" s="118">
        <v>1540</v>
      </c>
      <c r="H47" s="118"/>
      <c r="I47" s="119"/>
      <c r="J47" s="80">
        <f t="shared" si="1"/>
        <v>32529</v>
      </c>
      <c r="K47" s="82">
        <f t="shared" si="2"/>
        <v>32529</v>
      </c>
      <c r="L47" s="120">
        <f>ROUND(K47/6/31/60*(O47+N47*60+M47*6*60),2)</f>
        <v>6412.53</v>
      </c>
      <c r="M47" s="121">
        <v>6</v>
      </c>
      <c r="N47" s="121">
        <v>0</v>
      </c>
      <c r="O47" s="121">
        <v>40</v>
      </c>
      <c r="P47" s="82">
        <f t="shared" si="3"/>
        <v>26116.47</v>
      </c>
      <c r="Q47" s="119">
        <v>1163.23</v>
      </c>
      <c r="R47" s="80">
        <f t="shared" si="4"/>
        <v>2927.6099999999997</v>
      </c>
      <c r="S47" s="80">
        <f t="shared" si="5"/>
        <v>200</v>
      </c>
      <c r="T47" s="80">
        <f t="shared" si="6"/>
        <v>813.22</v>
      </c>
      <c r="U47" s="80">
        <f t="shared" si="7"/>
        <v>100</v>
      </c>
      <c r="V47" s="82">
        <f t="shared" si="8"/>
        <v>5204.0600000000004</v>
      </c>
      <c r="W47" s="100">
        <f t="shared" si="9"/>
        <v>10456</v>
      </c>
      <c r="X47" s="83">
        <f t="shared" si="10"/>
        <v>10456.41</v>
      </c>
      <c r="Y47" s="122"/>
      <c r="Z47" s="122"/>
      <c r="AA47" s="84">
        <f t="shared" si="11"/>
        <v>20912.41</v>
      </c>
      <c r="AB47" s="77">
        <v>19</v>
      </c>
      <c r="AC47" s="86">
        <f t="shared" si="12"/>
        <v>3903.48</v>
      </c>
      <c r="AD47" s="119">
        <v>0</v>
      </c>
      <c r="AE47" s="123">
        <v>100</v>
      </c>
      <c r="AF47" s="88">
        <f t="shared" si="13"/>
        <v>813.23</v>
      </c>
      <c r="AG47" s="124">
        <v>200</v>
      </c>
      <c r="AH47" s="103">
        <f t="shared" si="14"/>
        <v>20912.41</v>
      </c>
      <c r="AI47" s="104">
        <f t="shared" si="15"/>
        <v>10456.205</v>
      </c>
      <c r="AJ47" s="77">
        <v>19</v>
      </c>
      <c r="AK47" s="114" t="s">
        <v>82</v>
      </c>
      <c r="AL47" s="117" t="s">
        <v>62</v>
      </c>
      <c r="AM47" s="80">
        <f t="shared" si="16"/>
        <v>1163.23</v>
      </c>
      <c r="AN47" s="80">
        <f t="shared" si="17"/>
        <v>2927.6099999999997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/>
      <c r="AW47" s="119">
        <v>0</v>
      </c>
      <c r="AX47" s="80">
        <f t="shared" si="18"/>
        <v>2927.6099999999997</v>
      </c>
      <c r="AY47" s="123">
        <v>200</v>
      </c>
      <c r="AZ47" s="119">
        <v>0</v>
      </c>
      <c r="BA47" s="123"/>
      <c r="BB47" s="80">
        <f t="shared" si="19"/>
        <v>200</v>
      </c>
      <c r="BC47" s="80">
        <f t="shared" si="20"/>
        <v>813.22</v>
      </c>
      <c r="BD47" s="80">
        <v>0</v>
      </c>
      <c r="BE47" s="119">
        <v>0</v>
      </c>
      <c r="BF47" s="80">
        <v>100</v>
      </c>
      <c r="BG47" s="119">
        <v>0</v>
      </c>
      <c r="BH47" s="119">
        <v>0</v>
      </c>
      <c r="BI47" s="119">
        <v>0</v>
      </c>
      <c r="BJ47" s="80">
        <f t="shared" si="21"/>
        <v>100</v>
      </c>
      <c r="BK47" s="94">
        <f t="shared" si="22"/>
        <v>5204.0600000000004</v>
      </c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  <c r="IW47" s="125"/>
      <c r="IX47" s="125"/>
      <c r="IY47" s="125"/>
      <c r="IZ47" s="125"/>
      <c r="JA47" s="125"/>
    </row>
    <row r="48" spans="1:261" s="79" customFormat="1" ht="23.1" customHeight="1" x14ac:dyDescent="0.35">
      <c r="A48" s="77" t="s">
        <v>1</v>
      </c>
      <c r="B48" s="107"/>
      <c r="C48" s="78"/>
      <c r="D48" s="98"/>
      <c r="E48" s="98"/>
      <c r="F48" s="98">
        <f t="shared" si="0"/>
        <v>0</v>
      </c>
      <c r="G48" s="98"/>
      <c r="H48" s="98"/>
      <c r="I48" s="80"/>
      <c r="J48" s="80">
        <f t="shared" si="1"/>
        <v>0</v>
      </c>
      <c r="K48" s="82">
        <f t="shared" si="2"/>
        <v>0</v>
      </c>
      <c r="L48" s="105"/>
      <c r="P48" s="82">
        <f t="shared" si="3"/>
        <v>0</v>
      </c>
      <c r="Q48" s="80"/>
      <c r="R48" s="80">
        <f t="shared" si="4"/>
        <v>0</v>
      </c>
      <c r="S48" s="80">
        <f t="shared" si="5"/>
        <v>0</v>
      </c>
      <c r="T48" s="80">
        <f t="shared" si="6"/>
        <v>0</v>
      </c>
      <c r="U48" s="80">
        <f t="shared" si="7"/>
        <v>0</v>
      </c>
      <c r="V48" s="82">
        <f t="shared" si="8"/>
        <v>0</v>
      </c>
      <c r="W48" s="100">
        <f t="shared" si="9"/>
        <v>0</v>
      </c>
      <c r="X48" s="83">
        <f t="shared" si="10"/>
        <v>0</v>
      </c>
      <c r="Y48" s="84"/>
      <c r="Z48" s="84"/>
      <c r="AA48" s="84">
        <f t="shared" si="11"/>
        <v>0</v>
      </c>
      <c r="AB48" s="77" t="s">
        <v>1</v>
      </c>
      <c r="AC48" s="86">
        <f t="shared" si="12"/>
        <v>0</v>
      </c>
      <c r="AD48" s="87"/>
      <c r="AE48" s="88"/>
      <c r="AF48" s="88">
        <f t="shared" si="13"/>
        <v>0</v>
      </c>
      <c r="AG48" s="94"/>
      <c r="AH48" s="103">
        <f t="shared" si="14"/>
        <v>0</v>
      </c>
      <c r="AI48" s="104">
        <f t="shared" si="15"/>
        <v>0</v>
      </c>
      <c r="AJ48" s="77" t="s">
        <v>1</v>
      </c>
      <c r="AK48" s="107"/>
      <c r="AL48" s="78"/>
      <c r="AM48" s="80">
        <f t="shared" si="16"/>
        <v>0</v>
      </c>
      <c r="AN48" s="80">
        <f t="shared" si="17"/>
        <v>0</v>
      </c>
      <c r="AO48" s="80"/>
      <c r="AP48" s="80"/>
      <c r="AQ48" s="80"/>
      <c r="AR48" s="80"/>
      <c r="AS48" s="80"/>
      <c r="AT48" s="106"/>
      <c r="AU48" s="80"/>
      <c r="AV48" s="80"/>
      <c r="AW48" s="80"/>
      <c r="AX48" s="80">
        <f t="shared" si="18"/>
        <v>0</v>
      </c>
      <c r="AY48" s="93"/>
      <c r="AZ48" s="80"/>
      <c r="BA48" s="93"/>
      <c r="BB48" s="80">
        <f t="shared" si="19"/>
        <v>0</v>
      </c>
      <c r="BC48" s="80">
        <f t="shared" si="20"/>
        <v>0</v>
      </c>
      <c r="BD48" s="80"/>
      <c r="BE48" s="80"/>
      <c r="BF48" s="80"/>
      <c r="BG48" s="80"/>
      <c r="BH48" s="80"/>
      <c r="BI48" s="80"/>
      <c r="BJ48" s="80">
        <f t="shared" si="21"/>
        <v>0</v>
      </c>
      <c r="BK48" s="94">
        <f t="shared" si="22"/>
        <v>0</v>
      </c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  <c r="CV48" s="95"/>
      <c r="CW48" s="95"/>
      <c r="CX48" s="95"/>
      <c r="CY48" s="95"/>
      <c r="CZ48" s="95"/>
      <c r="DA48" s="95"/>
      <c r="DB48" s="95"/>
      <c r="DC48" s="95"/>
      <c r="DD48" s="95"/>
      <c r="DE48" s="95"/>
      <c r="DF48" s="95"/>
      <c r="DG48" s="95"/>
      <c r="DH48" s="95"/>
      <c r="DI48" s="95"/>
      <c r="DJ48" s="95"/>
      <c r="DK48" s="95"/>
      <c r="DL48" s="95"/>
      <c r="DM48" s="95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5"/>
      <c r="FO48" s="95"/>
      <c r="FP48" s="95"/>
      <c r="FQ48" s="95"/>
      <c r="FR48" s="95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95"/>
      <c r="GF48" s="95"/>
      <c r="GG48" s="95"/>
      <c r="GH48" s="95"/>
      <c r="GI48" s="95"/>
      <c r="GJ48" s="95"/>
      <c r="GK48" s="95"/>
      <c r="GL48" s="95"/>
      <c r="GM48" s="95"/>
      <c r="GN48" s="95"/>
      <c r="GO48" s="95"/>
      <c r="GP48" s="95"/>
      <c r="GQ48" s="95"/>
      <c r="GR48" s="95"/>
      <c r="GS48" s="95"/>
      <c r="GT48" s="95"/>
      <c r="GU48" s="95"/>
      <c r="GV48" s="95"/>
      <c r="GW48" s="95"/>
      <c r="GX48" s="95"/>
      <c r="GY48" s="95"/>
      <c r="GZ48" s="95"/>
      <c r="HA48" s="95"/>
      <c r="HB48" s="95"/>
      <c r="HC48" s="95"/>
      <c r="HD48" s="95"/>
      <c r="HE48" s="95"/>
      <c r="HF48" s="95"/>
      <c r="HG48" s="95"/>
      <c r="HH48" s="95"/>
      <c r="HI48" s="95"/>
      <c r="HJ48" s="95"/>
      <c r="HK48" s="95"/>
      <c r="HL48" s="95"/>
      <c r="HM48" s="95"/>
      <c r="HN48" s="95"/>
      <c r="HO48" s="95"/>
      <c r="HP48" s="95"/>
      <c r="HQ48" s="95"/>
      <c r="HR48" s="95"/>
      <c r="HS48" s="95"/>
      <c r="HT48" s="95"/>
      <c r="HU48" s="95"/>
      <c r="HV48" s="95"/>
      <c r="HW48" s="95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95"/>
      <c r="IL48" s="95"/>
      <c r="IM48" s="95"/>
      <c r="IN48" s="95"/>
      <c r="IO48" s="95"/>
      <c r="IP48" s="95"/>
      <c r="IQ48" s="95"/>
      <c r="IR48" s="95"/>
      <c r="IS48" s="95"/>
      <c r="IT48" s="95"/>
      <c r="IU48" s="95"/>
      <c r="IV48" s="95"/>
      <c r="IW48" s="95"/>
      <c r="IX48" s="95"/>
      <c r="IY48" s="95"/>
      <c r="IZ48" s="95"/>
      <c r="JA48" s="95"/>
    </row>
    <row r="49" spans="1:261" s="79" customFormat="1" ht="23.1" customHeight="1" x14ac:dyDescent="0.35">
      <c r="A49" s="77">
        <v>20</v>
      </c>
      <c r="B49" s="96" t="s">
        <v>83</v>
      </c>
      <c r="C49" s="78" t="s">
        <v>108</v>
      </c>
      <c r="D49" s="98">
        <v>63997</v>
      </c>
      <c r="E49" s="98">
        <v>3008</v>
      </c>
      <c r="F49" s="98">
        <f t="shared" si="0"/>
        <v>67005</v>
      </c>
      <c r="G49" s="98">
        <v>3008</v>
      </c>
      <c r="H49" s="98"/>
      <c r="I49" s="80"/>
      <c r="J49" s="80">
        <f t="shared" si="1"/>
        <v>70013</v>
      </c>
      <c r="K49" s="82">
        <f t="shared" si="2"/>
        <v>70013</v>
      </c>
      <c r="L49" s="99">
        <f>ROUND(K49/6/31/60*(O49+N49*60+M49*6*60),2)</f>
        <v>0</v>
      </c>
      <c r="M49" s="79">
        <v>0</v>
      </c>
      <c r="N49" s="79">
        <v>0</v>
      </c>
      <c r="O49" s="79">
        <v>0</v>
      </c>
      <c r="P49" s="82">
        <f t="shared" si="3"/>
        <v>70013</v>
      </c>
      <c r="Q49" s="80">
        <v>8394.4</v>
      </c>
      <c r="R49" s="80">
        <f t="shared" si="4"/>
        <v>6301.17</v>
      </c>
      <c r="S49" s="80">
        <f t="shared" si="5"/>
        <v>200</v>
      </c>
      <c r="T49" s="80">
        <f t="shared" si="6"/>
        <v>1750.32</v>
      </c>
      <c r="U49" s="80">
        <f t="shared" si="7"/>
        <v>3888.1</v>
      </c>
      <c r="V49" s="82">
        <f t="shared" si="8"/>
        <v>20533.989999999998</v>
      </c>
      <c r="W49" s="100">
        <f t="shared" si="9"/>
        <v>24740</v>
      </c>
      <c r="X49" s="83">
        <f t="shared" si="10"/>
        <v>24739.010000000002</v>
      </c>
      <c r="Y49" s="84"/>
      <c r="Z49" s="84"/>
      <c r="AA49" s="84">
        <f t="shared" si="11"/>
        <v>49479.01</v>
      </c>
      <c r="AB49" s="77">
        <v>20</v>
      </c>
      <c r="AC49" s="86">
        <f t="shared" si="12"/>
        <v>8401.56</v>
      </c>
      <c r="AD49" s="80">
        <v>0</v>
      </c>
      <c r="AE49" s="93">
        <v>100</v>
      </c>
      <c r="AF49" s="88">
        <f t="shared" si="13"/>
        <v>1750.33</v>
      </c>
      <c r="AG49" s="102">
        <v>200</v>
      </c>
      <c r="AH49" s="103">
        <f t="shared" si="14"/>
        <v>49479.01</v>
      </c>
      <c r="AI49" s="104">
        <f t="shared" si="15"/>
        <v>24739.505000000001</v>
      </c>
      <c r="AJ49" s="77">
        <v>20</v>
      </c>
      <c r="AK49" s="96" t="s">
        <v>83</v>
      </c>
      <c r="AL49" s="78" t="s">
        <v>108</v>
      </c>
      <c r="AM49" s="80">
        <f t="shared" si="16"/>
        <v>8394.4</v>
      </c>
      <c r="AN49" s="80">
        <f t="shared" si="17"/>
        <v>6301.17</v>
      </c>
      <c r="AO49" s="80">
        <v>0</v>
      </c>
      <c r="AP49" s="80">
        <v>0</v>
      </c>
      <c r="AQ49" s="80">
        <v>0</v>
      </c>
      <c r="AR49" s="80">
        <v>0</v>
      </c>
      <c r="AS49" s="80"/>
      <c r="AT49" s="80">
        <v>0</v>
      </c>
      <c r="AU49" s="80">
        <v>0</v>
      </c>
      <c r="AV49" s="80"/>
      <c r="AW49" s="80">
        <v>0</v>
      </c>
      <c r="AX49" s="80">
        <f t="shared" si="18"/>
        <v>6301.17</v>
      </c>
      <c r="AY49" s="93">
        <v>200</v>
      </c>
      <c r="AZ49" s="80">
        <v>0</v>
      </c>
      <c r="BA49" s="93"/>
      <c r="BB49" s="80">
        <f t="shared" si="19"/>
        <v>200</v>
      </c>
      <c r="BC49" s="80">
        <f t="shared" si="20"/>
        <v>1750.32</v>
      </c>
      <c r="BD49" s="80">
        <v>0</v>
      </c>
      <c r="BE49" s="80">
        <v>0</v>
      </c>
      <c r="BF49" s="80">
        <v>100</v>
      </c>
      <c r="BG49" s="80">
        <v>3788.1</v>
      </c>
      <c r="BH49" s="80">
        <v>0</v>
      </c>
      <c r="BI49" s="80">
        <v>0</v>
      </c>
      <c r="BJ49" s="80">
        <f t="shared" si="21"/>
        <v>3888.1</v>
      </c>
      <c r="BK49" s="94">
        <f t="shared" si="22"/>
        <v>20533.989999999998</v>
      </c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  <c r="CV49" s="95"/>
      <c r="CW49" s="95"/>
      <c r="CX49" s="95"/>
      <c r="CY49" s="95"/>
      <c r="CZ49" s="95"/>
      <c r="DA49" s="95"/>
      <c r="DB49" s="95"/>
      <c r="DC49" s="95"/>
      <c r="DD49" s="95"/>
      <c r="DE49" s="95"/>
      <c r="DF49" s="95"/>
      <c r="DG49" s="95"/>
      <c r="DH49" s="95"/>
      <c r="DI49" s="95"/>
      <c r="DJ49" s="95"/>
      <c r="DK49" s="95"/>
      <c r="DL49" s="95"/>
      <c r="DM49" s="95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5"/>
      <c r="FO49" s="95"/>
      <c r="FP49" s="95"/>
      <c r="FQ49" s="95"/>
      <c r="FR49" s="95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95"/>
      <c r="GF49" s="95"/>
      <c r="GG49" s="95"/>
      <c r="GH49" s="95"/>
      <c r="GI49" s="95"/>
      <c r="GJ49" s="95"/>
      <c r="GK49" s="95"/>
      <c r="GL49" s="95"/>
      <c r="GM49" s="95"/>
      <c r="GN49" s="95"/>
      <c r="GO49" s="95"/>
      <c r="GP49" s="95"/>
      <c r="GQ49" s="95"/>
      <c r="GR49" s="95"/>
      <c r="GS49" s="95"/>
      <c r="GT49" s="95"/>
      <c r="GU49" s="95"/>
      <c r="GV49" s="95"/>
      <c r="GW49" s="95"/>
      <c r="GX49" s="95"/>
      <c r="GY49" s="95"/>
      <c r="GZ49" s="95"/>
      <c r="HA49" s="95"/>
      <c r="HB49" s="95"/>
      <c r="HC49" s="95"/>
      <c r="HD49" s="95"/>
      <c r="HE49" s="95"/>
      <c r="HF49" s="95"/>
      <c r="HG49" s="95"/>
      <c r="HH49" s="95"/>
      <c r="HI49" s="95"/>
      <c r="HJ49" s="95"/>
      <c r="HK49" s="95"/>
      <c r="HL49" s="95"/>
      <c r="HM49" s="95"/>
      <c r="HN49" s="95"/>
      <c r="HO49" s="95"/>
      <c r="HP49" s="95"/>
      <c r="HQ49" s="95"/>
      <c r="HR49" s="95"/>
      <c r="HS49" s="95"/>
      <c r="HT49" s="95"/>
      <c r="HU49" s="95"/>
      <c r="HV49" s="95"/>
      <c r="HW49" s="95"/>
      <c r="HX49" s="95"/>
      <c r="HY49" s="95"/>
      <c r="HZ49" s="95"/>
      <c r="IA49" s="95"/>
      <c r="IB49" s="95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95"/>
      <c r="IR49" s="95"/>
      <c r="IS49" s="95"/>
      <c r="IT49" s="95"/>
      <c r="IU49" s="95"/>
      <c r="IV49" s="95"/>
      <c r="IW49" s="95"/>
      <c r="IX49" s="95"/>
      <c r="IY49" s="95"/>
      <c r="IZ49" s="95"/>
      <c r="JA49" s="95"/>
    </row>
    <row r="50" spans="1:261" s="79" customFormat="1" ht="23.1" customHeight="1" x14ac:dyDescent="0.35">
      <c r="A50" s="77" t="s">
        <v>1</v>
      </c>
      <c r="B50" s="96"/>
      <c r="C50" s="78"/>
      <c r="D50" s="98"/>
      <c r="E50" s="98"/>
      <c r="F50" s="98">
        <f t="shared" si="0"/>
        <v>0</v>
      </c>
      <c r="G50" s="98"/>
      <c r="H50" s="98"/>
      <c r="I50" s="80"/>
      <c r="J50" s="80">
        <f t="shared" si="1"/>
        <v>0</v>
      </c>
      <c r="K50" s="82">
        <f t="shared" si="2"/>
        <v>0</v>
      </c>
      <c r="L50" s="105"/>
      <c r="P50" s="82">
        <f t="shared" si="3"/>
        <v>0</v>
      </c>
      <c r="Q50" s="80"/>
      <c r="R50" s="80">
        <f t="shared" si="4"/>
        <v>0</v>
      </c>
      <c r="S50" s="80">
        <f t="shared" si="5"/>
        <v>0</v>
      </c>
      <c r="T50" s="80">
        <f t="shared" si="6"/>
        <v>0</v>
      </c>
      <c r="U50" s="80">
        <f t="shared" si="7"/>
        <v>0</v>
      </c>
      <c r="V50" s="82">
        <f t="shared" si="8"/>
        <v>0</v>
      </c>
      <c r="W50" s="100">
        <f t="shared" si="9"/>
        <v>0</v>
      </c>
      <c r="X50" s="83">
        <f t="shared" si="10"/>
        <v>0</v>
      </c>
      <c r="Y50" s="84"/>
      <c r="Z50" s="84"/>
      <c r="AA50" s="84">
        <f t="shared" si="11"/>
        <v>0</v>
      </c>
      <c r="AB50" s="77" t="s">
        <v>1</v>
      </c>
      <c r="AC50" s="86">
        <f t="shared" si="12"/>
        <v>0</v>
      </c>
      <c r="AD50" s="80"/>
      <c r="AE50" s="87">
        <v>0</v>
      </c>
      <c r="AF50" s="88">
        <f t="shared" si="13"/>
        <v>0</v>
      </c>
      <c r="AG50" s="89"/>
      <c r="AH50" s="103">
        <f t="shared" si="14"/>
        <v>0</v>
      </c>
      <c r="AI50" s="104">
        <f t="shared" si="15"/>
        <v>0</v>
      </c>
      <c r="AJ50" s="77" t="s">
        <v>1</v>
      </c>
      <c r="AK50" s="96"/>
      <c r="AL50" s="78"/>
      <c r="AM50" s="80">
        <f t="shared" si="16"/>
        <v>0</v>
      </c>
      <c r="AN50" s="80">
        <f t="shared" si="17"/>
        <v>0</v>
      </c>
      <c r="AO50" s="88"/>
      <c r="AP50" s="80"/>
      <c r="AQ50" s="80"/>
      <c r="AR50" s="80"/>
      <c r="AS50" s="80"/>
      <c r="AT50" s="106"/>
      <c r="AU50" s="80"/>
      <c r="AV50" s="80"/>
      <c r="AW50" s="80"/>
      <c r="AX50" s="80">
        <f t="shared" si="18"/>
        <v>0</v>
      </c>
      <c r="AY50" s="93"/>
      <c r="AZ50" s="80"/>
      <c r="BA50" s="93"/>
      <c r="BB50" s="80">
        <f t="shared" si="19"/>
        <v>0</v>
      </c>
      <c r="BC50" s="80">
        <f t="shared" si="20"/>
        <v>0</v>
      </c>
      <c r="BD50" s="80"/>
      <c r="BE50" s="80"/>
      <c r="BF50" s="80"/>
      <c r="BG50" s="80"/>
      <c r="BH50" s="80"/>
      <c r="BI50" s="80"/>
      <c r="BJ50" s="80">
        <f t="shared" si="21"/>
        <v>0</v>
      </c>
      <c r="BK50" s="94">
        <f t="shared" si="22"/>
        <v>0</v>
      </c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  <c r="CV50" s="95"/>
      <c r="CW50" s="95"/>
      <c r="CX50" s="95"/>
      <c r="CY50" s="95"/>
      <c r="CZ50" s="95"/>
      <c r="DA50" s="95"/>
      <c r="DB50" s="95"/>
      <c r="DC50" s="95"/>
      <c r="DD50" s="95"/>
      <c r="DE50" s="95"/>
      <c r="DF50" s="95"/>
      <c r="DG50" s="95"/>
      <c r="DH50" s="95"/>
      <c r="DI50" s="95"/>
      <c r="DJ50" s="95"/>
      <c r="DK50" s="95"/>
      <c r="DL50" s="95"/>
      <c r="DM50" s="95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5"/>
      <c r="FO50" s="95"/>
      <c r="FP50" s="95"/>
      <c r="FQ50" s="95"/>
      <c r="FR50" s="95"/>
      <c r="FS50" s="95"/>
      <c r="FT50" s="95"/>
      <c r="FU50" s="95"/>
      <c r="FV50" s="95"/>
      <c r="FW50" s="95"/>
      <c r="FX50" s="95"/>
      <c r="FY50" s="95"/>
      <c r="FZ50" s="95"/>
      <c r="GA50" s="95"/>
      <c r="GB50" s="95"/>
      <c r="GC50" s="95"/>
      <c r="GD50" s="95"/>
      <c r="GE50" s="95"/>
      <c r="GF50" s="95"/>
      <c r="GG50" s="95"/>
      <c r="GH50" s="95"/>
      <c r="GI50" s="95"/>
      <c r="GJ50" s="95"/>
      <c r="GK50" s="95"/>
      <c r="GL50" s="95"/>
      <c r="GM50" s="95"/>
      <c r="GN50" s="95"/>
      <c r="GO50" s="95"/>
      <c r="GP50" s="95"/>
      <c r="GQ50" s="95"/>
      <c r="GR50" s="95"/>
      <c r="GS50" s="95"/>
      <c r="GT50" s="95"/>
      <c r="GU50" s="95"/>
      <c r="GV50" s="95"/>
      <c r="GW50" s="95"/>
      <c r="GX50" s="95"/>
      <c r="GY50" s="95"/>
      <c r="GZ50" s="95"/>
      <c r="HA50" s="95"/>
      <c r="HB50" s="95"/>
      <c r="HC50" s="95"/>
      <c r="HD50" s="95"/>
      <c r="HE50" s="95"/>
      <c r="HF50" s="95"/>
      <c r="HG50" s="95"/>
      <c r="HH50" s="95"/>
      <c r="HI50" s="95"/>
      <c r="HJ50" s="95"/>
      <c r="HK50" s="95"/>
      <c r="HL50" s="95"/>
      <c r="HM50" s="95"/>
      <c r="HN50" s="95"/>
      <c r="HO50" s="95"/>
      <c r="HP50" s="95"/>
      <c r="HQ50" s="95"/>
      <c r="HR50" s="95"/>
      <c r="HS50" s="95"/>
      <c r="HT50" s="95"/>
      <c r="HU50" s="95"/>
      <c r="HV50" s="95"/>
      <c r="HW50" s="95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95"/>
      <c r="IL50" s="95"/>
      <c r="IM50" s="95"/>
      <c r="IN50" s="95"/>
      <c r="IO50" s="95"/>
      <c r="IP50" s="95"/>
      <c r="IQ50" s="95"/>
      <c r="IR50" s="95"/>
      <c r="IS50" s="95"/>
      <c r="IT50" s="95"/>
      <c r="IU50" s="95"/>
      <c r="IV50" s="95"/>
      <c r="IW50" s="95"/>
      <c r="IX50" s="95"/>
      <c r="IY50" s="95"/>
      <c r="IZ50" s="95"/>
      <c r="JA50" s="95"/>
    </row>
    <row r="51" spans="1:261" s="79" customFormat="1" ht="23.1" customHeight="1" x14ac:dyDescent="0.35">
      <c r="A51" s="77">
        <v>21</v>
      </c>
      <c r="B51" s="107" t="s">
        <v>84</v>
      </c>
      <c r="C51" s="78" t="s">
        <v>85</v>
      </c>
      <c r="D51" s="98">
        <v>39672</v>
      </c>
      <c r="E51" s="98">
        <v>1944</v>
      </c>
      <c r="F51" s="98">
        <f t="shared" si="0"/>
        <v>41616</v>
      </c>
      <c r="G51" s="98">
        <v>1944</v>
      </c>
      <c r="H51" s="98"/>
      <c r="I51" s="80"/>
      <c r="J51" s="80">
        <f t="shared" si="1"/>
        <v>43560</v>
      </c>
      <c r="K51" s="82">
        <f t="shared" si="2"/>
        <v>43560</v>
      </c>
      <c r="L51" s="99">
        <f>ROUND(K51/6/31/60*(O51+N51*60+M51*6*60),2)</f>
        <v>0</v>
      </c>
      <c r="M51" s="79">
        <v>0</v>
      </c>
      <c r="N51" s="79">
        <v>0</v>
      </c>
      <c r="O51" s="79">
        <v>0</v>
      </c>
      <c r="P51" s="82">
        <f t="shared" si="3"/>
        <v>43560</v>
      </c>
      <c r="Q51" s="80">
        <v>2878.45</v>
      </c>
      <c r="R51" s="80">
        <f t="shared" si="4"/>
        <v>5945.7</v>
      </c>
      <c r="S51" s="80">
        <f t="shared" si="5"/>
        <v>200</v>
      </c>
      <c r="T51" s="80">
        <f t="shared" si="6"/>
        <v>1089</v>
      </c>
      <c r="U51" s="80">
        <f t="shared" si="7"/>
        <v>100</v>
      </c>
      <c r="V51" s="82">
        <f t="shared" si="8"/>
        <v>10213.15</v>
      </c>
      <c r="W51" s="100">
        <f t="shared" si="9"/>
        <v>16673</v>
      </c>
      <c r="X51" s="83">
        <f t="shared" si="10"/>
        <v>16673.849999999999</v>
      </c>
      <c r="Y51" s="84"/>
      <c r="Z51" s="84"/>
      <c r="AA51" s="84">
        <f t="shared" si="11"/>
        <v>33346.85</v>
      </c>
      <c r="AB51" s="77">
        <v>21</v>
      </c>
      <c r="AC51" s="86">
        <f t="shared" si="12"/>
        <v>5227.2</v>
      </c>
      <c r="AD51" s="80">
        <v>0</v>
      </c>
      <c r="AE51" s="93">
        <v>100</v>
      </c>
      <c r="AF51" s="88">
        <f t="shared" si="13"/>
        <v>1089</v>
      </c>
      <c r="AG51" s="102">
        <v>200</v>
      </c>
      <c r="AH51" s="103">
        <f t="shared" si="14"/>
        <v>33346.85</v>
      </c>
      <c r="AI51" s="104">
        <f t="shared" si="15"/>
        <v>16673.424999999999</v>
      </c>
      <c r="AJ51" s="77">
        <v>21</v>
      </c>
      <c r="AK51" s="107" t="s">
        <v>84</v>
      </c>
      <c r="AL51" s="78" t="s">
        <v>85</v>
      </c>
      <c r="AM51" s="80">
        <f t="shared" si="16"/>
        <v>2878.45</v>
      </c>
      <c r="AN51" s="80">
        <f t="shared" si="17"/>
        <v>3920.3999999999996</v>
      </c>
      <c r="AO51" s="80">
        <v>0</v>
      </c>
      <c r="AP51" s="80">
        <v>0</v>
      </c>
      <c r="AQ51" s="80">
        <v>0</v>
      </c>
      <c r="AR51" s="80">
        <v>0</v>
      </c>
      <c r="AS51" s="80">
        <v>2025.3</v>
      </c>
      <c r="AT51" s="80">
        <v>0</v>
      </c>
      <c r="AU51" s="80">
        <v>0</v>
      </c>
      <c r="AV51" s="80"/>
      <c r="AW51" s="80">
        <v>0</v>
      </c>
      <c r="AX51" s="80">
        <f t="shared" si="18"/>
        <v>5945.7</v>
      </c>
      <c r="AY51" s="93">
        <v>200</v>
      </c>
      <c r="AZ51" s="80">
        <v>0</v>
      </c>
      <c r="BA51" s="93"/>
      <c r="BB51" s="80">
        <f t="shared" si="19"/>
        <v>200</v>
      </c>
      <c r="BC51" s="80">
        <f t="shared" si="20"/>
        <v>1089</v>
      </c>
      <c r="BD51" s="80">
        <v>0</v>
      </c>
      <c r="BE51" s="80">
        <v>0</v>
      </c>
      <c r="BF51" s="80">
        <v>100</v>
      </c>
      <c r="BG51" s="80">
        <v>0</v>
      </c>
      <c r="BH51" s="80">
        <v>0</v>
      </c>
      <c r="BI51" s="80">
        <v>0</v>
      </c>
      <c r="BJ51" s="80">
        <f t="shared" si="21"/>
        <v>100</v>
      </c>
      <c r="BK51" s="94">
        <f t="shared" si="22"/>
        <v>10213.15</v>
      </c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/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/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/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/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/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/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  <c r="IZ51" s="95"/>
      <c r="JA51" s="95"/>
    </row>
    <row r="52" spans="1:261" s="79" customFormat="1" ht="23.1" customHeight="1" x14ac:dyDescent="0.35">
      <c r="A52" s="77" t="s">
        <v>1</v>
      </c>
      <c r="B52" s="96"/>
      <c r="C52" s="78"/>
      <c r="D52" s="98"/>
      <c r="E52" s="98"/>
      <c r="F52" s="98">
        <f t="shared" si="0"/>
        <v>0</v>
      </c>
      <c r="G52" s="98"/>
      <c r="H52" s="98"/>
      <c r="I52" s="80"/>
      <c r="J52" s="80">
        <f t="shared" si="1"/>
        <v>0</v>
      </c>
      <c r="K52" s="82">
        <f t="shared" si="2"/>
        <v>0</v>
      </c>
      <c r="L52" s="99"/>
      <c r="P52" s="82">
        <f t="shared" si="3"/>
        <v>0</v>
      </c>
      <c r="Q52" s="80"/>
      <c r="R52" s="80">
        <f t="shared" si="4"/>
        <v>0</v>
      </c>
      <c r="S52" s="80">
        <f t="shared" si="5"/>
        <v>0</v>
      </c>
      <c r="T52" s="80">
        <f t="shared" si="6"/>
        <v>0</v>
      </c>
      <c r="U52" s="80">
        <f t="shared" si="7"/>
        <v>0</v>
      </c>
      <c r="V52" s="82">
        <f t="shared" si="8"/>
        <v>0</v>
      </c>
      <c r="W52" s="100">
        <f t="shared" si="9"/>
        <v>0</v>
      </c>
      <c r="X52" s="83">
        <f t="shared" si="10"/>
        <v>0</v>
      </c>
      <c r="Y52" s="84"/>
      <c r="Z52" s="84"/>
      <c r="AA52" s="84">
        <f t="shared" si="11"/>
        <v>0</v>
      </c>
      <c r="AB52" s="77" t="s">
        <v>1</v>
      </c>
      <c r="AC52" s="86">
        <f t="shared" si="12"/>
        <v>0</v>
      </c>
      <c r="AD52" s="80"/>
      <c r="AE52" s="87"/>
      <c r="AF52" s="88">
        <f t="shared" si="13"/>
        <v>0</v>
      </c>
      <c r="AG52" s="89"/>
      <c r="AH52" s="103">
        <f t="shared" si="14"/>
        <v>0</v>
      </c>
      <c r="AI52" s="104">
        <f t="shared" si="15"/>
        <v>0</v>
      </c>
      <c r="AJ52" s="77" t="s">
        <v>1</v>
      </c>
      <c r="AK52" s="96"/>
      <c r="AL52" s="78"/>
      <c r="AM52" s="80">
        <f t="shared" si="16"/>
        <v>0</v>
      </c>
      <c r="AN52" s="80">
        <f t="shared" si="17"/>
        <v>0</v>
      </c>
      <c r="AO52" s="80"/>
      <c r="AP52" s="80"/>
      <c r="AQ52" s="80"/>
      <c r="AR52" s="80"/>
      <c r="AS52" s="80"/>
      <c r="AT52" s="106"/>
      <c r="AU52" s="80"/>
      <c r="AV52" s="80"/>
      <c r="AW52" s="80"/>
      <c r="AX52" s="80">
        <f t="shared" si="18"/>
        <v>0</v>
      </c>
      <c r="AY52" s="93"/>
      <c r="AZ52" s="80"/>
      <c r="BA52" s="93"/>
      <c r="BB52" s="80">
        <f t="shared" si="19"/>
        <v>0</v>
      </c>
      <c r="BC52" s="80">
        <f t="shared" si="20"/>
        <v>0</v>
      </c>
      <c r="BD52" s="80"/>
      <c r="BE52" s="80"/>
      <c r="BF52" s="80"/>
      <c r="BG52" s="80"/>
      <c r="BH52" s="80"/>
      <c r="BI52" s="80"/>
      <c r="BJ52" s="80">
        <f t="shared" si="21"/>
        <v>0</v>
      </c>
      <c r="BK52" s="94">
        <f t="shared" si="22"/>
        <v>0</v>
      </c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5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5"/>
      <c r="FO52" s="95"/>
      <c r="FP52" s="95"/>
      <c r="FQ52" s="95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5"/>
      <c r="GF52" s="95"/>
      <c r="GG52" s="95"/>
      <c r="GH52" s="95"/>
      <c r="GI52" s="95"/>
      <c r="GJ52" s="95"/>
      <c r="GK52" s="95"/>
      <c r="GL52" s="95"/>
      <c r="GM52" s="95"/>
      <c r="GN52" s="95"/>
      <c r="GO52" s="95"/>
      <c r="GP52" s="95"/>
      <c r="GQ52" s="95"/>
      <c r="GR52" s="95"/>
      <c r="GS52" s="95"/>
      <c r="GT52" s="95"/>
      <c r="GU52" s="95"/>
      <c r="GV52" s="95"/>
      <c r="GW52" s="95"/>
      <c r="GX52" s="95"/>
      <c r="GY52" s="95"/>
      <c r="GZ52" s="95"/>
      <c r="HA52" s="95"/>
      <c r="HB52" s="95"/>
      <c r="HC52" s="95"/>
      <c r="HD52" s="95"/>
      <c r="HE52" s="95"/>
      <c r="HF52" s="95"/>
      <c r="HG52" s="95"/>
      <c r="HH52" s="95"/>
      <c r="HI52" s="95"/>
      <c r="HJ52" s="95"/>
      <c r="HK52" s="95"/>
      <c r="HL52" s="95"/>
      <c r="HM52" s="95"/>
      <c r="HN52" s="95"/>
      <c r="HO52" s="95"/>
      <c r="HP52" s="95"/>
      <c r="HQ52" s="95"/>
      <c r="HR52" s="95"/>
      <c r="HS52" s="95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</row>
    <row r="53" spans="1:261" s="79" customFormat="1" ht="23.1" customHeight="1" x14ac:dyDescent="0.35">
      <c r="A53" s="77">
        <v>22</v>
      </c>
      <c r="B53" s="96" t="s">
        <v>86</v>
      </c>
      <c r="C53" s="78" t="s">
        <v>64</v>
      </c>
      <c r="D53" s="98">
        <v>80003</v>
      </c>
      <c r="E53" s="98">
        <v>3656</v>
      </c>
      <c r="F53" s="98">
        <f t="shared" si="0"/>
        <v>83659</v>
      </c>
      <c r="G53" s="98">
        <v>3656</v>
      </c>
      <c r="H53" s="98"/>
      <c r="I53" s="80"/>
      <c r="J53" s="80">
        <f t="shared" si="1"/>
        <v>87315</v>
      </c>
      <c r="K53" s="82">
        <f t="shared" si="2"/>
        <v>87315</v>
      </c>
      <c r="L53" s="99">
        <f>ROUND(K53/6/31/60*(O53+N53*60+M53*6*60),2)</f>
        <v>0</v>
      </c>
      <c r="M53" s="79">
        <v>0</v>
      </c>
      <c r="N53" s="79">
        <v>0</v>
      </c>
      <c r="O53" s="79">
        <v>0</v>
      </c>
      <c r="P53" s="82">
        <f t="shared" si="3"/>
        <v>87315</v>
      </c>
      <c r="Q53" s="80">
        <v>12906.57</v>
      </c>
      <c r="R53" s="80">
        <f t="shared" si="4"/>
        <v>7858.3499999999995</v>
      </c>
      <c r="S53" s="80">
        <f t="shared" si="5"/>
        <v>200</v>
      </c>
      <c r="T53" s="80">
        <f t="shared" si="6"/>
        <v>2182.87</v>
      </c>
      <c r="U53" s="80">
        <f t="shared" si="7"/>
        <v>200</v>
      </c>
      <c r="V53" s="82">
        <f t="shared" si="8"/>
        <v>23347.789999999997</v>
      </c>
      <c r="W53" s="100">
        <f t="shared" si="9"/>
        <v>31984</v>
      </c>
      <c r="X53" s="83">
        <f t="shared" si="10"/>
        <v>31983.210000000006</v>
      </c>
      <c r="Y53" s="84"/>
      <c r="Z53" s="84"/>
      <c r="AA53" s="84">
        <f t="shared" si="11"/>
        <v>63967.21</v>
      </c>
      <c r="AB53" s="77">
        <v>22</v>
      </c>
      <c r="AC53" s="86">
        <f t="shared" si="12"/>
        <v>10477.799999999999</v>
      </c>
      <c r="AD53" s="80">
        <v>0</v>
      </c>
      <c r="AE53" s="93">
        <v>100</v>
      </c>
      <c r="AF53" s="88">
        <f t="shared" si="13"/>
        <v>2182.88</v>
      </c>
      <c r="AG53" s="102">
        <v>200</v>
      </c>
      <c r="AH53" s="103">
        <f t="shared" si="14"/>
        <v>63967.210000000006</v>
      </c>
      <c r="AI53" s="104">
        <f t="shared" si="15"/>
        <v>31983.605000000003</v>
      </c>
      <c r="AJ53" s="77">
        <v>22</v>
      </c>
      <c r="AK53" s="96" t="s">
        <v>86</v>
      </c>
      <c r="AL53" s="78" t="s">
        <v>64</v>
      </c>
      <c r="AM53" s="80">
        <f t="shared" si="16"/>
        <v>12906.57</v>
      </c>
      <c r="AN53" s="80">
        <f t="shared" si="17"/>
        <v>7858.3499999999995</v>
      </c>
      <c r="AO53" s="80">
        <v>0</v>
      </c>
      <c r="AP53" s="80">
        <v>0</v>
      </c>
      <c r="AQ53" s="80">
        <v>0</v>
      </c>
      <c r="AR53" s="80">
        <v>0</v>
      </c>
      <c r="AS53" s="80">
        <v>0</v>
      </c>
      <c r="AT53" s="80">
        <v>0</v>
      </c>
      <c r="AU53" s="80">
        <v>0</v>
      </c>
      <c r="AV53" s="80"/>
      <c r="AW53" s="80">
        <v>0</v>
      </c>
      <c r="AX53" s="80">
        <f t="shared" si="18"/>
        <v>7858.3499999999995</v>
      </c>
      <c r="AY53" s="93">
        <v>200</v>
      </c>
      <c r="AZ53" s="80">
        <v>0</v>
      </c>
      <c r="BA53" s="93"/>
      <c r="BB53" s="80">
        <f t="shared" si="19"/>
        <v>200</v>
      </c>
      <c r="BC53" s="80">
        <f t="shared" si="20"/>
        <v>2182.87</v>
      </c>
      <c r="BD53" s="80">
        <v>0</v>
      </c>
      <c r="BE53" s="80">
        <v>100</v>
      </c>
      <c r="BF53" s="80">
        <v>100</v>
      </c>
      <c r="BG53" s="80">
        <v>0</v>
      </c>
      <c r="BH53" s="80">
        <v>0</v>
      </c>
      <c r="BI53" s="80">
        <v>0</v>
      </c>
      <c r="BJ53" s="80">
        <f t="shared" si="21"/>
        <v>200</v>
      </c>
      <c r="BK53" s="94">
        <f t="shared" si="22"/>
        <v>23347.789999999997</v>
      </c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5"/>
      <c r="DK53" s="95"/>
      <c r="DL53" s="95"/>
      <c r="DM53" s="95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5"/>
      <c r="FO53" s="95"/>
      <c r="FP53" s="95"/>
      <c r="FQ53" s="95"/>
      <c r="FR53" s="95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95"/>
      <c r="GV53" s="95"/>
      <c r="GW53" s="95"/>
      <c r="GX53" s="95"/>
      <c r="GY53" s="95"/>
      <c r="GZ53" s="95"/>
      <c r="HA53" s="95"/>
      <c r="HB53" s="95"/>
      <c r="HC53" s="95"/>
      <c r="HD53" s="95"/>
      <c r="HE53" s="95"/>
      <c r="HF53" s="95"/>
      <c r="HG53" s="95"/>
      <c r="HH53" s="95"/>
      <c r="HI53" s="95"/>
      <c r="HJ53" s="95"/>
      <c r="HK53" s="95"/>
      <c r="HL53" s="95"/>
      <c r="HM53" s="95"/>
      <c r="HN53" s="95"/>
      <c r="HO53" s="95"/>
      <c r="HP53" s="95"/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</row>
    <row r="54" spans="1:261" s="79" customFormat="1" ht="23.1" customHeight="1" x14ac:dyDescent="0.35">
      <c r="A54" s="77" t="s">
        <v>1</v>
      </c>
      <c r="B54" s="96"/>
      <c r="C54" s="78"/>
      <c r="D54" s="98"/>
      <c r="E54" s="98"/>
      <c r="F54" s="98">
        <f t="shared" si="0"/>
        <v>0</v>
      </c>
      <c r="G54" s="98"/>
      <c r="H54" s="98"/>
      <c r="I54" s="80"/>
      <c r="J54" s="80">
        <f t="shared" si="1"/>
        <v>0</v>
      </c>
      <c r="K54" s="82">
        <f t="shared" si="2"/>
        <v>0</v>
      </c>
      <c r="L54" s="105"/>
      <c r="P54" s="82">
        <f t="shared" si="3"/>
        <v>0</v>
      </c>
      <c r="Q54" s="80"/>
      <c r="R54" s="80">
        <f t="shared" si="4"/>
        <v>0</v>
      </c>
      <c r="S54" s="80">
        <f t="shared" si="5"/>
        <v>0</v>
      </c>
      <c r="T54" s="80">
        <f t="shared" si="6"/>
        <v>0</v>
      </c>
      <c r="U54" s="80">
        <f t="shared" si="7"/>
        <v>0</v>
      </c>
      <c r="V54" s="82">
        <f t="shared" si="8"/>
        <v>0</v>
      </c>
      <c r="W54" s="100">
        <f t="shared" si="9"/>
        <v>0</v>
      </c>
      <c r="X54" s="83">
        <f t="shared" si="10"/>
        <v>0</v>
      </c>
      <c r="Y54" s="84"/>
      <c r="Z54" s="84"/>
      <c r="AA54" s="84">
        <f t="shared" si="11"/>
        <v>0</v>
      </c>
      <c r="AB54" s="77" t="s">
        <v>1</v>
      </c>
      <c r="AC54" s="86">
        <f t="shared" si="12"/>
        <v>0</v>
      </c>
      <c r="AD54" s="80"/>
      <c r="AE54" s="87"/>
      <c r="AF54" s="88">
        <f t="shared" si="13"/>
        <v>0</v>
      </c>
      <c r="AG54" s="89"/>
      <c r="AH54" s="103">
        <f t="shared" si="14"/>
        <v>0</v>
      </c>
      <c r="AI54" s="104">
        <f t="shared" si="15"/>
        <v>0</v>
      </c>
      <c r="AJ54" s="77" t="s">
        <v>1</v>
      </c>
      <c r="AK54" s="96"/>
      <c r="AL54" s="78"/>
      <c r="AM54" s="80">
        <f t="shared" si="16"/>
        <v>0</v>
      </c>
      <c r="AN54" s="80">
        <f t="shared" si="17"/>
        <v>0</v>
      </c>
      <c r="AO54" s="88"/>
      <c r="AP54" s="80"/>
      <c r="AQ54" s="80"/>
      <c r="AR54" s="80"/>
      <c r="AS54" s="80"/>
      <c r="AT54" s="106"/>
      <c r="AU54" s="80"/>
      <c r="AV54" s="80"/>
      <c r="AW54" s="80"/>
      <c r="AX54" s="80">
        <f t="shared" si="18"/>
        <v>0</v>
      </c>
      <c r="AY54" s="93"/>
      <c r="AZ54" s="80"/>
      <c r="BA54" s="93"/>
      <c r="BB54" s="80">
        <f t="shared" si="19"/>
        <v>0</v>
      </c>
      <c r="BC54" s="80">
        <f t="shared" si="20"/>
        <v>0</v>
      </c>
      <c r="BD54" s="80"/>
      <c r="BE54" s="80"/>
      <c r="BF54" s="80"/>
      <c r="BG54" s="80"/>
      <c r="BH54" s="80"/>
      <c r="BI54" s="80"/>
      <c r="BJ54" s="80">
        <f t="shared" si="21"/>
        <v>0</v>
      </c>
      <c r="BK54" s="94">
        <f t="shared" si="22"/>
        <v>0</v>
      </c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5"/>
      <c r="DK54" s="95"/>
      <c r="DL54" s="95"/>
      <c r="DM54" s="95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5"/>
      <c r="FO54" s="95"/>
      <c r="FP54" s="95"/>
      <c r="FQ54" s="95"/>
      <c r="FR54" s="95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5"/>
      <c r="GF54" s="95"/>
      <c r="GG54" s="95"/>
      <c r="GH54" s="95"/>
      <c r="GI54" s="95"/>
      <c r="GJ54" s="95"/>
      <c r="GK54" s="95"/>
      <c r="GL54" s="95"/>
      <c r="GM54" s="95"/>
      <c r="GN54" s="95"/>
      <c r="GO54" s="95"/>
      <c r="GP54" s="95"/>
      <c r="GQ54" s="95"/>
      <c r="GR54" s="95"/>
      <c r="GS54" s="95"/>
      <c r="GT54" s="95"/>
      <c r="GU54" s="95"/>
      <c r="GV54" s="95"/>
      <c r="GW54" s="95"/>
      <c r="GX54" s="95"/>
      <c r="GY54" s="95"/>
      <c r="GZ54" s="95"/>
      <c r="HA54" s="95"/>
      <c r="HB54" s="95"/>
      <c r="HC54" s="95"/>
      <c r="HD54" s="95"/>
      <c r="HE54" s="95"/>
      <c r="HF54" s="95"/>
      <c r="HG54" s="95"/>
      <c r="HH54" s="95"/>
      <c r="HI54" s="95"/>
      <c r="HJ54" s="95"/>
      <c r="HK54" s="95"/>
      <c r="HL54" s="95"/>
      <c r="HM54" s="95"/>
      <c r="HN54" s="95"/>
      <c r="HO54" s="95"/>
      <c r="HP54" s="95"/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</row>
    <row r="55" spans="1:261" s="79" customFormat="1" ht="23.1" customHeight="1" x14ac:dyDescent="0.35">
      <c r="A55" s="77">
        <v>23</v>
      </c>
      <c r="B55" s="107" t="s">
        <v>87</v>
      </c>
      <c r="C55" s="108" t="s">
        <v>88</v>
      </c>
      <c r="D55" s="98">
        <v>51357</v>
      </c>
      <c r="E55" s="98">
        <v>2516</v>
      </c>
      <c r="F55" s="98">
        <f t="shared" si="0"/>
        <v>53873</v>
      </c>
      <c r="G55" s="98">
        <v>2517</v>
      </c>
      <c r="H55" s="98"/>
      <c r="I55" s="80"/>
      <c r="J55" s="80">
        <f t="shared" si="1"/>
        <v>56390</v>
      </c>
      <c r="K55" s="82">
        <f t="shared" si="2"/>
        <v>56390</v>
      </c>
      <c r="L55" s="99">
        <f>ROUND(K55/6/31/60*(O55+N55*60+M55*6*60),2)</f>
        <v>0</v>
      </c>
      <c r="M55" s="79">
        <v>0</v>
      </c>
      <c r="N55" s="79">
        <v>0</v>
      </c>
      <c r="O55" s="79">
        <v>0</v>
      </c>
      <c r="P55" s="82">
        <f t="shared" si="3"/>
        <v>56390</v>
      </c>
      <c r="Q55" s="80">
        <v>5529.03</v>
      </c>
      <c r="R55" s="80">
        <f t="shared" si="4"/>
        <v>10107.079999999998</v>
      </c>
      <c r="S55" s="80">
        <f t="shared" si="5"/>
        <v>300</v>
      </c>
      <c r="T55" s="80">
        <f t="shared" si="6"/>
        <v>1409.75</v>
      </c>
      <c r="U55" s="80">
        <f t="shared" si="7"/>
        <v>13836.7</v>
      </c>
      <c r="V55" s="82">
        <f t="shared" si="8"/>
        <v>31182.559999999998</v>
      </c>
      <c r="W55" s="100">
        <f t="shared" si="9"/>
        <v>12604</v>
      </c>
      <c r="X55" s="83">
        <f t="shared" si="10"/>
        <v>12603.440000000002</v>
      </c>
      <c r="Y55" s="84"/>
      <c r="Z55" s="84"/>
      <c r="AA55" s="84">
        <f t="shared" si="11"/>
        <v>25207.439999999999</v>
      </c>
      <c r="AB55" s="77">
        <v>23</v>
      </c>
      <c r="AC55" s="86">
        <f t="shared" si="12"/>
        <v>6766.8</v>
      </c>
      <c r="AD55" s="80">
        <v>0</v>
      </c>
      <c r="AE55" s="93">
        <v>100</v>
      </c>
      <c r="AF55" s="88">
        <f t="shared" si="13"/>
        <v>1409.75</v>
      </c>
      <c r="AG55" s="102">
        <v>200</v>
      </c>
      <c r="AH55" s="103">
        <f t="shared" si="14"/>
        <v>25207.440000000002</v>
      </c>
      <c r="AI55" s="104">
        <f t="shared" si="15"/>
        <v>12603.720000000001</v>
      </c>
      <c r="AJ55" s="77">
        <v>23</v>
      </c>
      <c r="AK55" s="107" t="s">
        <v>87</v>
      </c>
      <c r="AL55" s="108" t="s">
        <v>88</v>
      </c>
      <c r="AM55" s="80">
        <f t="shared" si="16"/>
        <v>5529.03</v>
      </c>
      <c r="AN55" s="80">
        <f t="shared" si="17"/>
        <v>5075.0999999999995</v>
      </c>
      <c r="AO55" s="80">
        <v>5031.9799999999996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/>
      <c r="AW55" s="80">
        <v>0</v>
      </c>
      <c r="AX55" s="80">
        <f t="shared" si="18"/>
        <v>10107.079999999998</v>
      </c>
      <c r="AY55" s="93">
        <v>300</v>
      </c>
      <c r="AZ55" s="80">
        <v>0</v>
      </c>
      <c r="BA55" s="93"/>
      <c r="BB55" s="80">
        <f t="shared" si="19"/>
        <v>300</v>
      </c>
      <c r="BC55" s="80">
        <f t="shared" si="20"/>
        <v>1409.75</v>
      </c>
      <c r="BD55" s="80">
        <v>0</v>
      </c>
      <c r="BE55" s="80">
        <v>100</v>
      </c>
      <c r="BF55" s="80">
        <v>100</v>
      </c>
      <c r="BG55" s="80">
        <v>13636.7</v>
      </c>
      <c r="BH55" s="80">
        <v>0</v>
      </c>
      <c r="BI55" s="80">
        <v>0</v>
      </c>
      <c r="BJ55" s="80">
        <f t="shared" si="21"/>
        <v>13836.7</v>
      </c>
      <c r="BK55" s="94">
        <f t="shared" si="22"/>
        <v>31182.559999999998</v>
      </c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  <c r="CV55" s="95"/>
      <c r="CW55" s="95"/>
      <c r="CX55" s="95"/>
      <c r="CY55" s="95"/>
      <c r="CZ55" s="95"/>
      <c r="DA55" s="95"/>
      <c r="DB55" s="95"/>
      <c r="DC55" s="95"/>
      <c r="DD55" s="95"/>
      <c r="DE55" s="95"/>
      <c r="DF55" s="95"/>
      <c r="DG55" s="95"/>
      <c r="DH55" s="95"/>
      <c r="DI55" s="95"/>
      <c r="DJ55" s="95"/>
      <c r="DK55" s="95"/>
      <c r="DL55" s="95"/>
      <c r="DM55" s="95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5"/>
      <c r="FO55" s="95"/>
      <c r="FP55" s="95"/>
      <c r="FQ55" s="95"/>
      <c r="FR55" s="95"/>
      <c r="FS55" s="95"/>
      <c r="FT55" s="95"/>
      <c r="FU55" s="95"/>
      <c r="FV55" s="95"/>
      <c r="FW55" s="95"/>
      <c r="FX55" s="95"/>
      <c r="FY55" s="95"/>
      <c r="FZ55" s="95"/>
      <c r="GA55" s="95"/>
      <c r="GB55" s="95"/>
      <c r="GC55" s="95"/>
      <c r="GD55" s="95"/>
      <c r="GE55" s="95"/>
      <c r="GF55" s="95"/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5"/>
      <c r="GT55" s="95"/>
      <c r="GU55" s="95"/>
      <c r="GV55" s="95"/>
      <c r="GW55" s="95"/>
      <c r="GX55" s="95"/>
      <c r="GY55" s="95"/>
      <c r="GZ55" s="95"/>
      <c r="HA55" s="95"/>
      <c r="HB55" s="95"/>
      <c r="HC55" s="95"/>
      <c r="HD55" s="95"/>
      <c r="HE55" s="95"/>
      <c r="HF55" s="95"/>
      <c r="HG55" s="95"/>
      <c r="HH55" s="95"/>
      <c r="HI55" s="95"/>
      <c r="HJ55" s="95"/>
      <c r="HK55" s="95"/>
      <c r="HL55" s="95"/>
      <c r="HM55" s="95"/>
      <c r="HN55" s="95"/>
      <c r="HO55" s="95"/>
      <c r="HP55" s="95"/>
      <c r="HQ55" s="95"/>
      <c r="HR55" s="95"/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</row>
    <row r="56" spans="1:261" s="79" customFormat="1" ht="23.1" customHeight="1" x14ac:dyDescent="0.35">
      <c r="A56" s="77" t="s">
        <v>1</v>
      </c>
      <c r="B56" s="96"/>
      <c r="C56" s="78"/>
      <c r="D56" s="98"/>
      <c r="E56" s="98"/>
      <c r="F56" s="98">
        <f t="shared" si="0"/>
        <v>0</v>
      </c>
      <c r="G56" s="98"/>
      <c r="H56" s="98"/>
      <c r="I56" s="80"/>
      <c r="J56" s="80">
        <f t="shared" si="1"/>
        <v>0</v>
      </c>
      <c r="K56" s="82">
        <f t="shared" si="2"/>
        <v>0</v>
      </c>
      <c r="L56" s="99"/>
      <c r="P56" s="82">
        <f t="shared" si="3"/>
        <v>0</v>
      </c>
      <c r="Q56" s="80"/>
      <c r="R56" s="80">
        <f t="shared" si="4"/>
        <v>0</v>
      </c>
      <c r="S56" s="80">
        <f t="shared" si="5"/>
        <v>0</v>
      </c>
      <c r="T56" s="80">
        <f t="shared" si="6"/>
        <v>0</v>
      </c>
      <c r="U56" s="80">
        <f t="shared" si="7"/>
        <v>0</v>
      </c>
      <c r="V56" s="82">
        <f t="shared" si="8"/>
        <v>0</v>
      </c>
      <c r="W56" s="100">
        <f t="shared" si="9"/>
        <v>0</v>
      </c>
      <c r="X56" s="83">
        <f t="shared" si="10"/>
        <v>0</v>
      </c>
      <c r="Y56" s="84"/>
      <c r="Z56" s="84"/>
      <c r="AA56" s="84">
        <f t="shared" si="11"/>
        <v>0</v>
      </c>
      <c r="AB56" s="77" t="s">
        <v>1</v>
      </c>
      <c r="AC56" s="86">
        <f t="shared" si="12"/>
        <v>0</v>
      </c>
      <c r="AD56" s="80"/>
      <c r="AE56" s="87"/>
      <c r="AF56" s="88">
        <f t="shared" si="13"/>
        <v>0</v>
      </c>
      <c r="AG56" s="89"/>
      <c r="AH56" s="103">
        <f t="shared" si="14"/>
        <v>0</v>
      </c>
      <c r="AI56" s="104">
        <f t="shared" si="15"/>
        <v>0</v>
      </c>
      <c r="AJ56" s="77" t="s">
        <v>1</v>
      </c>
      <c r="AK56" s="96"/>
      <c r="AL56" s="78"/>
      <c r="AM56" s="80">
        <f t="shared" si="16"/>
        <v>0</v>
      </c>
      <c r="AN56" s="80">
        <f t="shared" si="17"/>
        <v>0</v>
      </c>
      <c r="AO56" s="80"/>
      <c r="AP56" s="80"/>
      <c r="AQ56" s="80"/>
      <c r="AR56" s="80"/>
      <c r="AS56" s="80"/>
      <c r="AT56" s="106"/>
      <c r="AU56" s="80"/>
      <c r="AV56" s="80"/>
      <c r="AW56" s="80"/>
      <c r="AX56" s="80">
        <f t="shared" si="18"/>
        <v>0</v>
      </c>
      <c r="AY56" s="93"/>
      <c r="AZ56" s="80"/>
      <c r="BA56" s="93"/>
      <c r="BB56" s="80">
        <f t="shared" si="19"/>
        <v>0</v>
      </c>
      <c r="BC56" s="80">
        <f t="shared" si="20"/>
        <v>0</v>
      </c>
      <c r="BD56" s="80"/>
      <c r="BE56" s="80"/>
      <c r="BF56" s="80"/>
      <c r="BG56" s="80" t="s">
        <v>89</v>
      </c>
      <c r="BH56" s="80"/>
      <c r="BI56" s="80"/>
      <c r="BJ56" s="80">
        <f t="shared" si="21"/>
        <v>0</v>
      </c>
      <c r="BK56" s="94">
        <f t="shared" si="22"/>
        <v>0</v>
      </c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</row>
    <row r="57" spans="1:261" s="79" customFormat="1" ht="23.1" customHeight="1" x14ac:dyDescent="0.35">
      <c r="A57" s="77">
        <v>24</v>
      </c>
      <c r="B57" s="96" t="s">
        <v>90</v>
      </c>
      <c r="C57" s="78" t="s">
        <v>62</v>
      </c>
      <c r="D57" s="98">
        <v>29165</v>
      </c>
      <c r="E57" s="98">
        <v>1540</v>
      </c>
      <c r="F57" s="98">
        <f t="shared" si="0"/>
        <v>30705</v>
      </c>
      <c r="G57" s="98">
        <v>1540</v>
      </c>
      <c r="H57" s="98"/>
      <c r="I57" s="80"/>
      <c r="J57" s="80">
        <f t="shared" si="1"/>
        <v>32245</v>
      </c>
      <c r="K57" s="82">
        <f t="shared" si="2"/>
        <v>32245</v>
      </c>
      <c r="L57" s="99">
        <f>ROUND(K57/6/31/60*(O57+N57*60+M57*6*60),2)</f>
        <v>0</v>
      </c>
      <c r="M57" s="79">
        <v>0</v>
      </c>
      <c r="N57" s="79">
        <v>0</v>
      </c>
      <c r="O57" s="79">
        <v>0</v>
      </c>
      <c r="P57" s="82">
        <f t="shared" si="3"/>
        <v>32245</v>
      </c>
      <c r="Q57" s="80">
        <v>1125.52</v>
      </c>
      <c r="R57" s="80">
        <f t="shared" si="4"/>
        <v>2902.0499999999997</v>
      </c>
      <c r="S57" s="80">
        <f t="shared" si="5"/>
        <v>200</v>
      </c>
      <c r="T57" s="80">
        <f t="shared" si="6"/>
        <v>806.12</v>
      </c>
      <c r="U57" s="80">
        <f t="shared" si="7"/>
        <v>200</v>
      </c>
      <c r="V57" s="82">
        <f t="shared" si="8"/>
        <v>5233.6899999999996</v>
      </c>
      <c r="W57" s="100">
        <f t="shared" si="9"/>
        <v>13506</v>
      </c>
      <c r="X57" s="83">
        <f t="shared" si="10"/>
        <v>13505.310000000001</v>
      </c>
      <c r="Y57" s="84"/>
      <c r="Z57" s="84"/>
      <c r="AA57" s="84">
        <f t="shared" si="11"/>
        <v>27011.31</v>
      </c>
      <c r="AB57" s="77">
        <v>24</v>
      </c>
      <c r="AC57" s="86">
        <f t="shared" si="12"/>
        <v>3869.3999999999996</v>
      </c>
      <c r="AD57" s="80">
        <v>0</v>
      </c>
      <c r="AE57" s="93">
        <v>100</v>
      </c>
      <c r="AF57" s="88">
        <f t="shared" si="13"/>
        <v>806.13</v>
      </c>
      <c r="AG57" s="102">
        <v>200</v>
      </c>
      <c r="AH57" s="103">
        <f t="shared" si="14"/>
        <v>27011.31</v>
      </c>
      <c r="AI57" s="104">
        <f t="shared" si="15"/>
        <v>13505.655000000001</v>
      </c>
      <c r="AJ57" s="77">
        <v>24</v>
      </c>
      <c r="AK57" s="96" t="s">
        <v>90</v>
      </c>
      <c r="AL57" s="78" t="s">
        <v>62</v>
      </c>
      <c r="AM57" s="80">
        <f t="shared" si="16"/>
        <v>1125.52</v>
      </c>
      <c r="AN57" s="80">
        <f t="shared" si="17"/>
        <v>2902.0499999999997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/>
      <c r="AW57" s="80">
        <v>0</v>
      </c>
      <c r="AX57" s="80">
        <f t="shared" si="18"/>
        <v>2902.0499999999997</v>
      </c>
      <c r="AY57" s="93">
        <v>200</v>
      </c>
      <c r="AZ57" s="80">
        <v>0</v>
      </c>
      <c r="BA57" s="93"/>
      <c r="BB57" s="80">
        <f t="shared" si="19"/>
        <v>200</v>
      </c>
      <c r="BC57" s="80">
        <f t="shared" si="20"/>
        <v>806.12</v>
      </c>
      <c r="BD57" s="80">
        <v>0</v>
      </c>
      <c r="BE57" s="80">
        <v>100</v>
      </c>
      <c r="BF57" s="80">
        <v>100</v>
      </c>
      <c r="BG57" s="80">
        <v>0</v>
      </c>
      <c r="BH57" s="80">
        <v>0</v>
      </c>
      <c r="BI57" s="80">
        <v>0</v>
      </c>
      <c r="BJ57" s="80">
        <f t="shared" si="21"/>
        <v>200</v>
      </c>
      <c r="BK57" s="94">
        <f t="shared" si="22"/>
        <v>5233.6899999999996</v>
      </c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  <c r="CV57" s="95"/>
      <c r="CW57" s="95"/>
      <c r="CX57" s="95"/>
      <c r="CY57" s="95"/>
      <c r="CZ57" s="95"/>
      <c r="DA57" s="95"/>
      <c r="DB57" s="95"/>
      <c r="DC57" s="95"/>
      <c r="DD57" s="95"/>
      <c r="DE57" s="95"/>
      <c r="DF57" s="95"/>
      <c r="DG57" s="95"/>
      <c r="DH57" s="95"/>
      <c r="DI57" s="95"/>
      <c r="DJ57" s="95"/>
      <c r="DK57" s="95"/>
      <c r="DL57" s="95"/>
      <c r="DM57" s="95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5"/>
      <c r="FO57" s="95"/>
      <c r="FP57" s="95"/>
      <c r="FQ57" s="95"/>
      <c r="FR57" s="95"/>
      <c r="FS57" s="95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5"/>
      <c r="GF57" s="95"/>
      <c r="GG57" s="95"/>
      <c r="GH57" s="95"/>
      <c r="GI57" s="95"/>
      <c r="GJ57" s="95"/>
      <c r="GK57" s="95"/>
      <c r="GL57" s="95"/>
      <c r="GM57" s="95"/>
      <c r="GN57" s="95"/>
      <c r="GO57" s="95"/>
      <c r="GP57" s="95"/>
      <c r="GQ57" s="95"/>
      <c r="GR57" s="95"/>
      <c r="GS57" s="95"/>
      <c r="GT57" s="95"/>
      <c r="GU57" s="95"/>
      <c r="GV57" s="95"/>
      <c r="GW57" s="95"/>
      <c r="GX57" s="95"/>
      <c r="GY57" s="95"/>
      <c r="GZ57" s="95"/>
      <c r="HA57" s="95"/>
      <c r="HB57" s="95"/>
      <c r="HC57" s="95"/>
      <c r="HD57" s="95"/>
      <c r="HE57" s="95"/>
      <c r="HF57" s="95"/>
      <c r="HG57" s="95"/>
      <c r="HH57" s="95"/>
      <c r="HI57" s="95"/>
      <c r="HJ57" s="95"/>
      <c r="HK57" s="95"/>
      <c r="HL57" s="95"/>
      <c r="HM57" s="95"/>
      <c r="HN57" s="95"/>
      <c r="HO57" s="95"/>
      <c r="HP57" s="95"/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</row>
    <row r="58" spans="1:261" s="79" customFormat="1" ht="23.1" customHeight="1" x14ac:dyDescent="0.35">
      <c r="A58" s="77" t="s">
        <v>1</v>
      </c>
      <c r="B58" s="107"/>
      <c r="C58" s="78"/>
      <c r="D58" s="98"/>
      <c r="E58" s="98"/>
      <c r="F58" s="98">
        <f t="shared" si="0"/>
        <v>0</v>
      </c>
      <c r="G58" s="98"/>
      <c r="H58" s="98"/>
      <c r="I58" s="80"/>
      <c r="J58" s="80">
        <f t="shared" si="1"/>
        <v>0</v>
      </c>
      <c r="K58" s="82">
        <f t="shared" si="2"/>
        <v>0</v>
      </c>
      <c r="L58" s="105"/>
      <c r="P58" s="82">
        <f t="shared" si="3"/>
        <v>0</v>
      </c>
      <c r="Q58" s="80"/>
      <c r="R58" s="80">
        <f t="shared" si="4"/>
        <v>0</v>
      </c>
      <c r="S58" s="80">
        <f t="shared" si="5"/>
        <v>0</v>
      </c>
      <c r="T58" s="80">
        <f t="shared" si="6"/>
        <v>0</v>
      </c>
      <c r="U58" s="80">
        <f t="shared" si="7"/>
        <v>0</v>
      </c>
      <c r="V58" s="82">
        <f t="shared" si="8"/>
        <v>0</v>
      </c>
      <c r="W58" s="100">
        <f t="shared" si="9"/>
        <v>0</v>
      </c>
      <c r="X58" s="83">
        <f t="shared" si="10"/>
        <v>0</v>
      </c>
      <c r="Y58" s="84"/>
      <c r="Z58" s="84"/>
      <c r="AA58" s="84">
        <f t="shared" si="11"/>
        <v>0</v>
      </c>
      <c r="AB58" s="77" t="s">
        <v>1</v>
      </c>
      <c r="AC58" s="86">
        <f t="shared" si="12"/>
        <v>0</v>
      </c>
      <c r="AD58" s="87"/>
      <c r="AE58" s="88"/>
      <c r="AF58" s="88">
        <f t="shared" si="13"/>
        <v>0</v>
      </c>
      <c r="AG58" s="94"/>
      <c r="AH58" s="103">
        <f t="shared" si="14"/>
        <v>0</v>
      </c>
      <c r="AI58" s="104">
        <f t="shared" si="15"/>
        <v>0</v>
      </c>
      <c r="AJ58" s="77" t="s">
        <v>1</v>
      </c>
      <c r="AK58" s="107"/>
      <c r="AL58" s="78"/>
      <c r="AM58" s="80">
        <f t="shared" si="16"/>
        <v>0</v>
      </c>
      <c r="AN58" s="80">
        <f t="shared" si="17"/>
        <v>0</v>
      </c>
      <c r="AO58" s="80"/>
      <c r="AP58" s="80"/>
      <c r="AQ58" s="80"/>
      <c r="AR58" s="80"/>
      <c r="AS58" s="80"/>
      <c r="AT58" s="106"/>
      <c r="AU58" s="80"/>
      <c r="AV58" s="80"/>
      <c r="AW58" s="80"/>
      <c r="AX58" s="80">
        <f t="shared" si="18"/>
        <v>0</v>
      </c>
      <c r="AY58" s="93"/>
      <c r="AZ58" s="80"/>
      <c r="BA58" s="93"/>
      <c r="BB58" s="80">
        <f t="shared" si="19"/>
        <v>0</v>
      </c>
      <c r="BC58" s="80">
        <f t="shared" si="20"/>
        <v>0</v>
      </c>
      <c r="BD58" s="80"/>
      <c r="BE58" s="80"/>
      <c r="BF58" s="80"/>
      <c r="BG58" s="80"/>
      <c r="BH58" s="80"/>
      <c r="BI58" s="80"/>
      <c r="BJ58" s="80">
        <f t="shared" si="21"/>
        <v>0</v>
      </c>
      <c r="BK58" s="94">
        <f t="shared" si="22"/>
        <v>0</v>
      </c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  <c r="CV58" s="95"/>
      <c r="CW58" s="95"/>
      <c r="CX58" s="95"/>
      <c r="CY58" s="95"/>
      <c r="CZ58" s="95"/>
      <c r="DA58" s="95"/>
      <c r="DB58" s="95"/>
      <c r="DC58" s="95"/>
      <c r="DD58" s="95"/>
      <c r="DE58" s="95"/>
      <c r="DF58" s="95"/>
      <c r="DG58" s="95"/>
      <c r="DH58" s="95"/>
      <c r="DI58" s="95"/>
      <c r="DJ58" s="95"/>
      <c r="DK58" s="95"/>
      <c r="DL58" s="95"/>
      <c r="DM58" s="95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5"/>
      <c r="FO58" s="95"/>
      <c r="FP58" s="95"/>
      <c r="FQ58" s="95"/>
      <c r="FR58" s="95"/>
      <c r="FS58" s="95"/>
      <c r="FT58" s="95"/>
      <c r="FU58" s="95"/>
      <c r="FV58" s="95"/>
      <c r="FW58" s="95"/>
      <c r="FX58" s="95"/>
      <c r="FY58" s="95"/>
      <c r="FZ58" s="95"/>
      <c r="GA58" s="95"/>
      <c r="GB58" s="95"/>
      <c r="GC58" s="95"/>
      <c r="GD58" s="95"/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95"/>
      <c r="GW58" s="95"/>
      <c r="GX58" s="95"/>
      <c r="GY58" s="95"/>
      <c r="GZ58" s="95"/>
      <c r="HA58" s="95"/>
      <c r="HB58" s="95"/>
      <c r="HC58" s="95"/>
      <c r="HD58" s="95"/>
      <c r="HE58" s="95"/>
      <c r="HF58" s="95"/>
      <c r="HG58" s="95"/>
      <c r="HH58" s="95"/>
      <c r="HI58" s="95"/>
      <c r="HJ58" s="95"/>
      <c r="HK58" s="95"/>
      <c r="HL58" s="95"/>
      <c r="HM58" s="95"/>
      <c r="HN58" s="95"/>
      <c r="HO58" s="95"/>
      <c r="HP58" s="95"/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</row>
    <row r="59" spans="1:261" s="79" customFormat="1" ht="23.1" customHeight="1" x14ac:dyDescent="0.35">
      <c r="A59" s="77">
        <v>25</v>
      </c>
      <c r="B59" s="96" t="s">
        <v>91</v>
      </c>
      <c r="C59" s="78" t="s">
        <v>62</v>
      </c>
      <c r="D59" s="98">
        <v>29449</v>
      </c>
      <c r="E59" s="98">
        <v>1540</v>
      </c>
      <c r="F59" s="98">
        <f t="shared" si="0"/>
        <v>30989</v>
      </c>
      <c r="G59" s="98">
        <v>1540</v>
      </c>
      <c r="H59" s="98"/>
      <c r="I59" s="80"/>
      <c r="J59" s="80">
        <f t="shared" si="1"/>
        <v>32529</v>
      </c>
      <c r="K59" s="82">
        <f t="shared" si="2"/>
        <v>32529</v>
      </c>
      <c r="L59" s="99">
        <f>ROUND(K59/6/31/60*(O59+N59*60+M59*6*60),2)</f>
        <v>0</v>
      </c>
      <c r="M59" s="79">
        <v>0</v>
      </c>
      <c r="N59" s="79">
        <v>0</v>
      </c>
      <c r="O59" s="79">
        <v>0</v>
      </c>
      <c r="P59" s="82">
        <f t="shared" si="3"/>
        <v>32529</v>
      </c>
      <c r="Q59" s="80">
        <v>1163.23</v>
      </c>
      <c r="R59" s="80">
        <f t="shared" si="4"/>
        <v>2927.6099999999997</v>
      </c>
      <c r="S59" s="80">
        <f t="shared" si="5"/>
        <v>200</v>
      </c>
      <c r="T59" s="80">
        <f t="shared" si="6"/>
        <v>813.22</v>
      </c>
      <c r="U59" s="80">
        <f t="shared" si="7"/>
        <v>3200</v>
      </c>
      <c r="V59" s="82">
        <f t="shared" si="8"/>
        <v>8304.0600000000013</v>
      </c>
      <c r="W59" s="100">
        <f t="shared" si="9"/>
        <v>12112</v>
      </c>
      <c r="X59" s="83">
        <f t="shared" si="10"/>
        <v>12112.939999999999</v>
      </c>
      <c r="Y59" s="84"/>
      <c r="Z59" s="84"/>
      <c r="AA59" s="84">
        <f t="shared" si="11"/>
        <v>24224.94</v>
      </c>
      <c r="AB59" s="77">
        <v>25</v>
      </c>
      <c r="AC59" s="86">
        <f t="shared" si="12"/>
        <v>3903.48</v>
      </c>
      <c r="AD59" s="80">
        <v>0</v>
      </c>
      <c r="AE59" s="93">
        <v>100</v>
      </c>
      <c r="AF59" s="88">
        <f t="shared" si="13"/>
        <v>813.23</v>
      </c>
      <c r="AG59" s="102">
        <v>200</v>
      </c>
      <c r="AH59" s="103">
        <f t="shared" si="14"/>
        <v>24224.94</v>
      </c>
      <c r="AI59" s="104">
        <f t="shared" si="15"/>
        <v>12112.47</v>
      </c>
      <c r="AJ59" s="77">
        <v>25</v>
      </c>
      <c r="AK59" s="96" t="s">
        <v>91</v>
      </c>
      <c r="AL59" s="78" t="s">
        <v>62</v>
      </c>
      <c r="AM59" s="80">
        <f t="shared" si="16"/>
        <v>1163.23</v>
      </c>
      <c r="AN59" s="80">
        <f t="shared" si="17"/>
        <v>2927.6099999999997</v>
      </c>
      <c r="AO59" s="80">
        <v>0</v>
      </c>
      <c r="AP59" s="80">
        <v>0</v>
      </c>
      <c r="AQ59" s="80">
        <v>0</v>
      </c>
      <c r="AR59" s="80">
        <v>0</v>
      </c>
      <c r="AS59" s="80">
        <v>0</v>
      </c>
      <c r="AT59" s="80">
        <v>0</v>
      </c>
      <c r="AU59" s="80">
        <v>0</v>
      </c>
      <c r="AV59" s="80"/>
      <c r="AW59" s="80">
        <v>0</v>
      </c>
      <c r="AX59" s="80">
        <f t="shared" si="18"/>
        <v>2927.6099999999997</v>
      </c>
      <c r="AY59" s="93">
        <v>200</v>
      </c>
      <c r="AZ59" s="80">
        <v>0</v>
      </c>
      <c r="BA59" s="93"/>
      <c r="BB59" s="80">
        <f t="shared" si="19"/>
        <v>200</v>
      </c>
      <c r="BC59" s="80">
        <f t="shared" si="20"/>
        <v>813.22</v>
      </c>
      <c r="BD59" s="80">
        <v>0</v>
      </c>
      <c r="BE59" s="80">
        <v>3100</v>
      </c>
      <c r="BF59" s="80">
        <v>100</v>
      </c>
      <c r="BG59" s="80">
        <v>0</v>
      </c>
      <c r="BH59" s="80">
        <v>0</v>
      </c>
      <c r="BI59" s="80">
        <v>0</v>
      </c>
      <c r="BJ59" s="80">
        <f t="shared" si="21"/>
        <v>3200</v>
      </c>
      <c r="BK59" s="94">
        <f t="shared" si="22"/>
        <v>8304.0600000000013</v>
      </c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  <c r="CV59" s="95"/>
      <c r="CW59" s="95"/>
      <c r="CX59" s="95"/>
      <c r="CY59" s="95"/>
      <c r="CZ59" s="95"/>
      <c r="DA59" s="95"/>
      <c r="DB59" s="95"/>
      <c r="DC59" s="95"/>
      <c r="DD59" s="95"/>
      <c r="DE59" s="95"/>
      <c r="DF59" s="95"/>
      <c r="DG59" s="95"/>
      <c r="DH59" s="95"/>
      <c r="DI59" s="95"/>
      <c r="DJ59" s="95"/>
      <c r="DK59" s="95"/>
      <c r="DL59" s="95"/>
      <c r="DM59" s="95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5"/>
      <c r="FO59" s="95"/>
      <c r="FP59" s="95"/>
      <c r="FQ59" s="95"/>
      <c r="FR59" s="95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5"/>
      <c r="GF59" s="95"/>
      <c r="GG59" s="95"/>
      <c r="GH59" s="95"/>
      <c r="GI59" s="95"/>
      <c r="GJ59" s="95"/>
      <c r="GK59" s="95"/>
      <c r="GL59" s="95"/>
      <c r="GM59" s="95"/>
      <c r="GN59" s="95"/>
      <c r="GO59" s="95"/>
      <c r="GP59" s="95"/>
      <c r="GQ59" s="95"/>
      <c r="GR59" s="95"/>
      <c r="GS59" s="95"/>
      <c r="GT59" s="95"/>
      <c r="GU59" s="95"/>
      <c r="GV59" s="95"/>
      <c r="GW59" s="95"/>
      <c r="GX59" s="95"/>
      <c r="GY59" s="95"/>
      <c r="GZ59" s="95"/>
      <c r="HA59" s="95"/>
      <c r="HB59" s="95"/>
      <c r="HC59" s="95"/>
      <c r="HD59" s="95"/>
      <c r="HE59" s="95"/>
      <c r="HF59" s="95"/>
      <c r="HG59" s="95"/>
      <c r="HH59" s="95"/>
      <c r="HI59" s="95"/>
      <c r="HJ59" s="95"/>
      <c r="HK59" s="95"/>
      <c r="HL59" s="95"/>
      <c r="HM59" s="95"/>
      <c r="HN59" s="95"/>
      <c r="HO59" s="95"/>
      <c r="HP59" s="95"/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</row>
    <row r="60" spans="1:261" s="79" customFormat="1" ht="23.1" customHeight="1" x14ac:dyDescent="0.35">
      <c r="A60" s="77" t="s">
        <v>1</v>
      </c>
      <c r="B60" s="107"/>
      <c r="C60" s="78"/>
      <c r="D60" s="98"/>
      <c r="E60" s="98"/>
      <c r="F60" s="98">
        <f t="shared" si="0"/>
        <v>0</v>
      </c>
      <c r="G60" s="98"/>
      <c r="H60" s="98"/>
      <c r="I60" s="80"/>
      <c r="J60" s="80">
        <f t="shared" si="1"/>
        <v>0</v>
      </c>
      <c r="K60" s="82">
        <f t="shared" si="2"/>
        <v>0</v>
      </c>
      <c r="L60" s="105"/>
      <c r="P60" s="82">
        <f t="shared" si="3"/>
        <v>0</v>
      </c>
      <c r="Q60" s="80"/>
      <c r="R60" s="80">
        <f t="shared" si="4"/>
        <v>0</v>
      </c>
      <c r="S60" s="80">
        <f t="shared" si="5"/>
        <v>0</v>
      </c>
      <c r="T60" s="80">
        <f t="shared" si="6"/>
        <v>0</v>
      </c>
      <c r="U60" s="80">
        <f t="shared" si="7"/>
        <v>0</v>
      </c>
      <c r="V60" s="82">
        <f t="shared" si="8"/>
        <v>0</v>
      </c>
      <c r="W60" s="100">
        <f t="shared" si="9"/>
        <v>0</v>
      </c>
      <c r="X60" s="83">
        <f t="shared" si="10"/>
        <v>0</v>
      </c>
      <c r="Y60" s="84"/>
      <c r="Z60" s="84"/>
      <c r="AA60" s="84">
        <f t="shared" si="11"/>
        <v>0</v>
      </c>
      <c r="AB60" s="77" t="s">
        <v>1</v>
      </c>
      <c r="AC60" s="86">
        <f t="shared" si="12"/>
        <v>0</v>
      </c>
      <c r="AD60" s="87"/>
      <c r="AE60" s="88"/>
      <c r="AF60" s="88">
        <f t="shared" si="13"/>
        <v>0</v>
      </c>
      <c r="AG60" s="94"/>
      <c r="AH60" s="103">
        <f t="shared" si="14"/>
        <v>0</v>
      </c>
      <c r="AI60" s="104">
        <f t="shared" si="15"/>
        <v>0</v>
      </c>
      <c r="AJ60" s="77" t="s">
        <v>1</v>
      </c>
      <c r="AK60" s="107"/>
      <c r="AL60" s="78"/>
      <c r="AM60" s="80">
        <f t="shared" si="16"/>
        <v>0</v>
      </c>
      <c r="AN60" s="80">
        <f t="shared" si="17"/>
        <v>0</v>
      </c>
      <c r="AO60" s="80"/>
      <c r="AP60" s="80"/>
      <c r="AQ60" s="80"/>
      <c r="AR60" s="80"/>
      <c r="AS60" s="80"/>
      <c r="AT60" s="106"/>
      <c r="AU60" s="80"/>
      <c r="AV60" s="80"/>
      <c r="AW60" s="80"/>
      <c r="AX60" s="80">
        <f t="shared" si="18"/>
        <v>0</v>
      </c>
      <c r="AY60" s="93"/>
      <c r="AZ60" s="80"/>
      <c r="BA60" s="93"/>
      <c r="BB60" s="80">
        <f t="shared" si="19"/>
        <v>0</v>
      </c>
      <c r="BC60" s="80">
        <f t="shared" si="20"/>
        <v>0</v>
      </c>
      <c r="BD60" s="80"/>
      <c r="BE60" s="80"/>
      <c r="BF60" s="80"/>
      <c r="BG60" s="80"/>
      <c r="BH60" s="80"/>
      <c r="BI60" s="80"/>
      <c r="BJ60" s="80">
        <f t="shared" si="21"/>
        <v>0</v>
      </c>
      <c r="BK60" s="94">
        <f t="shared" si="22"/>
        <v>0</v>
      </c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  <c r="CV60" s="95"/>
      <c r="CW60" s="95"/>
      <c r="CX60" s="95"/>
      <c r="CY60" s="95"/>
      <c r="CZ60" s="95"/>
      <c r="DA60" s="95"/>
      <c r="DB60" s="95"/>
      <c r="DC60" s="95"/>
      <c r="DD60" s="95"/>
      <c r="DE60" s="95"/>
      <c r="DF60" s="95"/>
      <c r="DG60" s="95"/>
      <c r="DH60" s="95"/>
      <c r="DI60" s="95"/>
      <c r="DJ60" s="95"/>
      <c r="DK60" s="95"/>
      <c r="DL60" s="95"/>
      <c r="DM60" s="95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5"/>
      <c r="FO60" s="95"/>
      <c r="FP60" s="95"/>
      <c r="FQ60" s="95"/>
      <c r="FR60" s="95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5"/>
      <c r="GF60" s="95"/>
      <c r="GG60" s="95"/>
      <c r="GH60" s="95"/>
      <c r="GI60" s="95"/>
      <c r="GJ60" s="95"/>
      <c r="GK60" s="95"/>
      <c r="GL60" s="95"/>
      <c r="GM60" s="95"/>
      <c r="GN60" s="95"/>
      <c r="GO60" s="95"/>
      <c r="GP60" s="95"/>
      <c r="GQ60" s="95"/>
      <c r="GR60" s="95"/>
      <c r="GS60" s="95"/>
      <c r="GT60" s="95"/>
      <c r="GU60" s="95"/>
      <c r="GV60" s="95"/>
      <c r="GW60" s="95"/>
      <c r="GX60" s="95"/>
      <c r="GY60" s="95"/>
      <c r="GZ60" s="95"/>
      <c r="HA60" s="95"/>
      <c r="HB60" s="95"/>
      <c r="HC60" s="95"/>
      <c r="HD60" s="95"/>
      <c r="HE60" s="95"/>
      <c r="HF60" s="95"/>
      <c r="HG60" s="95"/>
      <c r="HH60" s="95"/>
      <c r="HI60" s="95"/>
      <c r="HJ60" s="95"/>
      <c r="HK60" s="95"/>
      <c r="HL60" s="95"/>
      <c r="HM60" s="95"/>
      <c r="HN60" s="95"/>
      <c r="HO60" s="95"/>
      <c r="HP60" s="95"/>
      <c r="HQ60" s="95"/>
      <c r="HR60" s="95"/>
      <c r="HS60" s="95"/>
      <c r="HT60" s="95"/>
      <c r="HU60" s="95"/>
      <c r="HV60" s="95"/>
      <c r="HW60" s="95"/>
      <c r="HX60" s="95"/>
      <c r="HY60" s="95"/>
      <c r="HZ60" s="95"/>
      <c r="IA60" s="95"/>
      <c r="IB60" s="95"/>
      <c r="IC60" s="95"/>
      <c r="ID60" s="95"/>
      <c r="IE60" s="95"/>
      <c r="IF60" s="95"/>
      <c r="IG60" s="95"/>
      <c r="IH60" s="95"/>
      <c r="II60" s="95"/>
      <c r="IJ60" s="95"/>
      <c r="IK60" s="95"/>
      <c r="IL60" s="95"/>
      <c r="IM60" s="95"/>
      <c r="IN60" s="95"/>
      <c r="IO60" s="95"/>
      <c r="IP60" s="95"/>
      <c r="IQ60" s="95"/>
      <c r="IR60" s="95"/>
      <c r="IS60" s="95"/>
      <c r="IT60" s="95"/>
      <c r="IU60" s="95"/>
      <c r="IV60" s="95"/>
      <c r="IW60" s="95"/>
      <c r="IX60" s="95"/>
      <c r="IY60" s="95"/>
      <c r="IZ60" s="95"/>
      <c r="JA60" s="95"/>
    </row>
    <row r="61" spans="1:261" s="79" customFormat="1" ht="23.1" customHeight="1" x14ac:dyDescent="0.35">
      <c r="A61" s="77">
        <v>26</v>
      </c>
      <c r="B61" s="107" t="s">
        <v>120</v>
      </c>
      <c r="C61" s="78" t="s">
        <v>62</v>
      </c>
      <c r="D61" s="98">
        <v>29165</v>
      </c>
      <c r="E61" s="98">
        <v>1540</v>
      </c>
      <c r="F61" s="98">
        <f t="shared" si="0"/>
        <v>30705</v>
      </c>
      <c r="G61" s="98">
        <v>1540</v>
      </c>
      <c r="H61" s="98"/>
      <c r="I61" s="80"/>
      <c r="J61" s="80">
        <f t="shared" si="1"/>
        <v>32245</v>
      </c>
      <c r="K61" s="82">
        <f t="shared" si="2"/>
        <v>32245</v>
      </c>
      <c r="L61" s="105"/>
      <c r="M61" s="79">
        <v>0</v>
      </c>
      <c r="N61" s="79">
        <v>0</v>
      </c>
      <c r="O61" s="79">
        <v>0</v>
      </c>
      <c r="P61" s="82">
        <f t="shared" si="3"/>
        <v>32245</v>
      </c>
      <c r="Q61" s="80">
        <v>1125.52</v>
      </c>
      <c r="R61" s="80">
        <f t="shared" si="4"/>
        <v>4089.3399999999997</v>
      </c>
      <c r="S61" s="80">
        <f t="shared" si="5"/>
        <v>200</v>
      </c>
      <c r="T61" s="80">
        <f t="shared" si="6"/>
        <v>806.12</v>
      </c>
      <c r="U61" s="80">
        <f t="shared" si="7"/>
        <v>100</v>
      </c>
      <c r="V61" s="82">
        <f t="shared" si="8"/>
        <v>6320.98</v>
      </c>
      <c r="W61" s="100">
        <f t="shared" si="9"/>
        <v>12962</v>
      </c>
      <c r="X61" s="83">
        <f t="shared" si="10"/>
        <v>12962.02</v>
      </c>
      <c r="Y61" s="84"/>
      <c r="Z61" s="84"/>
      <c r="AA61" s="84">
        <f t="shared" si="11"/>
        <v>25924.02</v>
      </c>
      <c r="AB61" s="77">
        <v>26</v>
      </c>
      <c r="AC61" s="86">
        <f t="shared" si="12"/>
        <v>3869.3999999999996</v>
      </c>
      <c r="AD61" s="87"/>
      <c r="AE61" s="88">
        <v>100</v>
      </c>
      <c r="AF61" s="88">
        <f t="shared" si="13"/>
        <v>806.13</v>
      </c>
      <c r="AG61" s="94">
        <v>200</v>
      </c>
      <c r="AH61" s="103">
        <f t="shared" si="14"/>
        <v>25924.02</v>
      </c>
      <c r="AI61" s="104">
        <f t="shared" si="15"/>
        <v>12962.01</v>
      </c>
      <c r="AJ61" s="77">
        <v>26</v>
      </c>
      <c r="AK61" s="107" t="s">
        <v>120</v>
      </c>
      <c r="AL61" s="78"/>
      <c r="AM61" s="80">
        <f t="shared" si="16"/>
        <v>1125.52</v>
      </c>
      <c r="AN61" s="80">
        <f t="shared" si="17"/>
        <v>2902.0499999999997</v>
      </c>
      <c r="AO61" s="80">
        <v>1187.29</v>
      </c>
      <c r="AP61" s="80"/>
      <c r="AQ61" s="80"/>
      <c r="AR61" s="80"/>
      <c r="AS61" s="80"/>
      <c r="AT61" s="106"/>
      <c r="AU61" s="80"/>
      <c r="AV61" s="80"/>
      <c r="AW61" s="80"/>
      <c r="AX61" s="80">
        <f t="shared" si="18"/>
        <v>4089.3399999999997</v>
      </c>
      <c r="AY61" s="93">
        <v>200</v>
      </c>
      <c r="AZ61" s="80"/>
      <c r="BA61" s="93"/>
      <c r="BB61" s="80">
        <f t="shared" si="19"/>
        <v>200</v>
      </c>
      <c r="BC61" s="80">
        <f t="shared" si="20"/>
        <v>806.12</v>
      </c>
      <c r="BD61" s="80"/>
      <c r="BE61" s="80"/>
      <c r="BF61" s="80">
        <v>100</v>
      </c>
      <c r="BG61" s="80"/>
      <c r="BH61" s="80"/>
      <c r="BI61" s="80"/>
      <c r="BJ61" s="80">
        <f t="shared" si="21"/>
        <v>100</v>
      </c>
      <c r="BK61" s="94">
        <f t="shared" si="22"/>
        <v>6320.98</v>
      </c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5"/>
      <c r="FO61" s="95"/>
      <c r="FP61" s="95"/>
      <c r="FQ61" s="95"/>
      <c r="FR61" s="95"/>
      <c r="FS61" s="95"/>
      <c r="FT61" s="95"/>
      <c r="FU61" s="95"/>
      <c r="FV61" s="95"/>
      <c r="FW61" s="95"/>
      <c r="FX61" s="95"/>
      <c r="FY61" s="95"/>
      <c r="FZ61" s="95"/>
      <c r="GA61" s="95"/>
      <c r="GB61" s="95"/>
      <c r="GC61" s="95"/>
      <c r="GD61" s="95"/>
      <c r="GE61" s="95"/>
      <c r="GF61" s="95"/>
      <c r="GG61" s="95"/>
      <c r="GH61" s="95"/>
      <c r="GI61" s="95"/>
      <c r="GJ61" s="95"/>
      <c r="GK61" s="95"/>
      <c r="GL61" s="95"/>
      <c r="GM61" s="95"/>
      <c r="GN61" s="95"/>
      <c r="GO61" s="95"/>
      <c r="GP61" s="95"/>
      <c r="GQ61" s="95"/>
      <c r="GR61" s="95"/>
      <c r="GS61" s="95"/>
      <c r="GT61" s="95"/>
      <c r="GU61" s="95"/>
      <c r="GV61" s="95"/>
      <c r="GW61" s="95"/>
      <c r="GX61" s="95"/>
      <c r="GY61" s="95"/>
      <c r="GZ61" s="95"/>
      <c r="HA61" s="95"/>
      <c r="HB61" s="95"/>
      <c r="HC61" s="95"/>
      <c r="HD61" s="95"/>
      <c r="HE61" s="95"/>
      <c r="HF61" s="95"/>
      <c r="HG61" s="95"/>
      <c r="HH61" s="95"/>
      <c r="HI61" s="95"/>
      <c r="HJ61" s="95"/>
      <c r="HK61" s="95"/>
      <c r="HL61" s="95"/>
      <c r="HM61" s="95"/>
      <c r="HN61" s="95"/>
      <c r="HO61" s="95"/>
      <c r="HP61" s="95"/>
      <c r="HQ61" s="95"/>
      <c r="HR61" s="95"/>
      <c r="HS61" s="95"/>
      <c r="HT61" s="95"/>
      <c r="HU61" s="95"/>
      <c r="HV61" s="95"/>
      <c r="HW61" s="95"/>
      <c r="HX61" s="95"/>
      <c r="HY61" s="95"/>
      <c r="HZ61" s="95"/>
      <c r="IA61" s="95"/>
      <c r="IB61" s="95"/>
      <c r="IC61" s="95"/>
      <c r="ID61" s="95"/>
      <c r="IE61" s="95"/>
      <c r="IF61" s="95"/>
      <c r="IG61" s="95"/>
      <c r="IH61" s="95"/>
      <c r="II61" s="95"/>
      <c r="IJ61" s="95"/>
      <c r="IK61" s="95"/>
      <c r="IL61" s="95"/>
      <c r="IM61" s="95"/>
      <c r="IN61" s="95"/>
      <c r="IO61" s="95"/>
      <c r="IP61" s="95"/>
      <c r="IQ61" s="95"/>
      <c r="IR61" s="95"/>
      <c r="IS61" s="95"/>
      <c r="IT61" s="95"/>
      <c r="IU61" s="95"/>
      <c r="IV61" s="95"/>
      <c r="IW61" s="95"/>
      <c r="IX61" s="95"/>
      <c r="IY61" s="95"/>
      <c r="IZ61" s="95"/>
      <c r="JA61" s="95"/>
    </row>
    <row r="62" spans="1:261" s="79" customFormat="1" ht="23.1" customHeight="1" x14ac:dyDescent="0.35">
      <c r="A62" s="77" t="s">
        <v>1</v>
      </c>
      <c r="B62" s="107"/>
      <c r="C62" s="78"/>
      <c r="D62" s="98"/>
      <c r="E62" s="98"/>
      <c r="F62" s="98">
        <f t="shared" si="0"/>
        <v>0</v>
      </c>
      <c r="G62" s="98"/>
      <c r="H62" s="98"/>
      <c r="I62" s="80"/>
      <c r="J62" s="80">
        <f t="shared" si="1"/>
        <v>0</v>
      </c>
      <c r="K62" s="82">
        <f t="shared" si="2"/>
        <v>0</v>
      </c>
      <c r="L62" s="105"/>
      <c r="P62" s="82">
        <f t="shared" si="3"/>
        <v>0</v>
      </c>
      <c r="Q62" s="80"/>
      <c r="R62" s="80">
        <f t="shared" si="4"/>
        <v>0</v>
      </c>
      <c r="S62" s="80">
        <f t="shared" si="5"/>
        <v>0</v>
      </c>
      <c r="T62" s="80">
        <f t="shared" si="6"/>
        <v>0</v>
      </c>
      <c r="U62" s="80">
        <f t="shared" si="7"/>
        <v>0</v>
      </c>
      <c r="V62" s="82">
        <f t="shared" si="8"/>
        <v>0</v>
      </c>
      <c r="W62" s="100">
        <f t="shared" si="9"/>
        <v>0</v>
      </c>
      <c r="X62" s="83">
        <f t="shared" si="10"/>
        <v>0</v>
      </c>
      <c r="Y62" s="84"/>
      <c r="Z62" s="84"/>
      <c r="AA62" s="84">
        <f t="shared" si="11"/>
        <v>0</v>
      </c>
      <c r="AB62" s="77" t="s">
        <v>1</v>
      </c>
      <c r="AC62" s="86">
        <f t="shared" si="12"/>
        <v>0</v>
      </c>
      <c r="AD62" s="87"/>
      <c r="AE62" s="88"/>
      <c r="AF62" s="88">
        <f t="shared" si="13"/>
        <v>0</v>
      </c>
      <c r="AG62" s="94"/>
      <c r="AH62" s="103">
        <f t="shared" si="14"/>
        <v>0</v>
      </c>
      <c r="AI62" s="104">
        <f t="shared" si="15"/>
        <v>0</v>
      </c>
      <c r="AJ62" s="77" t="s">
        <v>1</v>
      </c>
      <c r="AK62" s="107"/>
      <c r="AL62" s="78"/>
      <c r="AM62" s="80">
        <f t="shared" si="16"/>
        <v>0</v>
      </c>
      <c r="AN62" s="80">
        <f t="shared" si="17"/>
        <v>0</v>
      </c>
      <c r="AO62" s="80"/>
      <c r="AP62" s="80"/>
      <c r="AQ62" s="80"/>
      <c r="AR62" s="80"/>
      <c r="AS62" s="80"/>
      <c r="AT62" s="106"/>
      <c r="AU62" s="80"/>
      <c r="AV62" s="80"/>
      <c r="AW62" s="80"/>
      <c r="AX62" s="80">
        <f t="shared" si="18"/>
        <v>0</v>
      </c>
      <c r="AY62" s="93"/>
      <c r="AZ62" s="80"/>
      <c r="BA62" s="93"/>
      <c r="BB62" s="80">
        <f t="shared" si="19"/>
        <v>0</v>
      </c>
      <c r="BC62" s="80">
        <f t="shared" si="20"/>
        <v>0</v>
      </c>
      <c r="BD62" s="80"/>
      <c r="BE62" s="80"/>
      <c r="BF62" s="80"/>
      <c r="BG62" s="80"/>
      <c r="BH62" s="80"/>
      <c r="BI62" s="80"/>
      <c r="BJ62" s="80">
        <f t="shared" si="21"/>
        <v>0</v>
      </c>
      <c r="BK62" s="94">
        <f t="shared" si="22"/>
        <v>0</v>
      </c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  <c r="CV62" s="95"/>
      <c r="CW62" s="95"/>
      <c r="CX62" s="95"/>
      <c r="CY62" s="95"/>
      <c r="CZ62" s="95"/>
      <c r="DA62" s="95"/>
      <c r="DB62" s="95"/>
      <c r="DC62" s="95"/>
      <c r="DD62" s="95"/>
      <c r="DE62" s="95"/>
      <c r="DF62" s="95"/>
      <c r="DG62" s="95"/>
      <c r="DH62" s="95"/>
      <c r="DI62" s="95"/>
      <c r="DJ62" s="95"/>
      <c r="DK62" s="95"/>
      <c r="DL62" s="95"/>
      <c r="DM62" s="95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5"/>
      <c r="FO62" s="95"/>
      <c r="FP62" s="95"/>
      <c r="FQ62" s="95"/>
      <c r="FR62" s="95"/>
      <c r="FS62" s="95"/>
      <c r="FT62" s="95"/>
      <c r="FU62" s="95"/>
      <c r="FV62" s="95"/>
      <c r="FW62" s="95"/>
      <c r="FX62" s="95"/>
      <c r="FY62" s="95"/>
      <c r="FZ62" s="95"/>
      <c r="GA62" s="95"/>
      <c r="GB62" s="95"/>
      <c r="GC62" s="95"/>
      <c r="GD62" s="95"/>
      <c r="GE62" s="95"/>
      <c r="GF62" s="95"/>
      <c r="GG62" s="95"/>
      <c r="GH62" s="95"/>
      <c r="GI62" s="95"/>
      <c r="GJ62" s="95"/>
      <c r="GK62" s="95"/>
      <c r="GL62" s="95"/>
      <c r="GM62" s="95"/>
      <c r="GN62" s="95"/>
      <c r="GO62" s="95"/>
      <c r="GP62" s="95"/>
      <c r="GQ62" s="95"/>
      <c r="GR62" s="95"/>
      <c r="GS62" s="95"/>
      <c r="GT62" s="95"/>
      <c r="GU62" s="95"/>
      <c r="GV62" s="95"/>
      <c r="GW62" s="95"/>
      <c r="GX62" s="95"/>
      <c r="GY62" s="95"/>
      <c r="GZ62" s="95"/>
      <c r="HA62" s="95"/>
      <c r="HB62" s="95"/>
      <c r="HC62" s="95"/>
      <c r="HD62" s="95"/>
      <c r="HE62" s="95"/>
      <c r="HF62" s="95"/>
      <c r="HG62" s="95"/>
      <c r="HH62" s="95"/>
      <c r="HI62" s="95"/>
      <c r="HJ62" s="95"/>
      <c r="HK62" s="95"/>
      <c r="HL62" s="95"/>
      <c r="HM62" s="95"/>
      <c r="HN62" s="95"/>
      <c r="HO62" s="95"/>
      <c r="HP62" s="95"/>
      <c r="HQ62" s="95"/>
      <c r="HR62" s="95"/>
      <c r="HS62" s="95"/>
      <c r="HT62" s="95"/>
      <c r="HU62" s="95"/>
      <c r="HV62" s="95"/>
      <c r="HW62" s="95"/>
      <c r="HX62" s="95"/>
      <c r="HY62" s="95"/>
      <c r="HZ62" s="95"/>
      <c r="IA62" s="95"/>
      <c r="IB62" s="95"/>
      <c r="IC62" s="95"/>
      <c r="ID62" s="95"/>
      <c r="IE62" s="95"/>
      <c r="IF62" s="95"/>
      <c r="IG62" s="95"/>
      <c r="IH62" s="95"/>
      <c r="II62" s="95"/>
      <c r="IJ62" s="95"/>
      <c r="IK62" s="95"/>
      <c r="IL62" s="95"/>
      <c r="IM62" s="95"/>
      <c r="IN62" s="95"/>
      <c r="IO62" s="95"/>
      <c r="IP62" s="95"/>
      <c r="IQ62" s="95"/>
      <c r="IR62" s="95"/>
      <c r="IS62" s="95"/>
      <c r="IT62" s="95"/>
      <c r="IU62" s="95"/>
      <c r="IV62" s="95"/>
      <c r="IW62" s="95"/>
      <c r="IX62" s="95"/>
      <c r="IY62" s="95"/>
      <c r="IZ62" s="95"/>
      <c r="JA62" s="95"/>
    </row>
    <row r="63" spans="1:261" s="79" customFormat="1" ht="23.1" customHeight="1" x14ac:dyDescent="0.35">
      <c r="A63" s="77">
        <v>27</v>
      </c>
      <c r="B63" s="96" t="s">
        <v>92</v>
      </c>
      <c r="C63" s="79" t="s">
        <v>93</v>
      </c>
      <c r="D63" s="98">
        <v>43030</v>
      </c>
      <c r="E63" s="98">
        <v>2108</v>
      </c>
      <c r="F63" s="98">
        <f t="shared" si="0"/>
        <v>45138</v>
      </c>
      <c r="G63" s="98">
        <v>2109</v>
      </c>
      <c r="H63" s="98"/>
      <c r="I63" s="80"/>
      <c r="J63" s="80">
        <f t="shared" si="1"/>
        <v>47247</v>
      </c>
      <c r="K63" s="82">
        <f t="shared" si="2"/>
        <v>47247</v>
      </c>
      <c r="L63" s="99">
        <f>ROUND(K63/6/31/60*(O63+N63*60+M63*6*60),2)</f>
        <v>0</v>
      </c>
      <c r="M63" s="79">
        <v>0</v>
      </c>
      <c r="N63" s="79">
        <v>0</v>
      </c>
      <c r="O63" s="79">
        <v>0</v>
      </c>
      <c r="P63" s="82">
        <f t="shared" si="3"/>
        <v>47247</v>
      </c>
      <c r="Q63" s="80">
        <v>3605.95</v>
      </c>
      <c r="R63" s="80">
        <f t="shared" si="4"/>
        <v>13063.619999999999</v>
      </c>
      <c r="S63" s="80">
        <f t="shared" si="5"/>
        <v>972.62</v>
      </c>
      <c r="T63" s="80">
        <f t="shared" si="6"/>
        <v>1181.17</v>
      </c>
      <c r="U63" s="80">
        <f t="shared" si="7"/>
        <v>11622.15</v>
      </c>
      <c r="V63" s="82">
        <f t="shared" si="8"/>
        <v>30445.510000000002</v>
      </c>
      <c r="W63" s="100">
        <f t="shared" si="9"/>
        <v>8401</v>
      </c>
      <c r="X63" s="83">
        <f t="shared" si="10"/>
        <v>8400.489999999998</v>
      </c>
      <c r="Y63" s="84"/>
      <c r="Z63" s="84"/>
      <c r="AA63" s="84">
        <f t="shared" si="11"/>
        <v>16801.490000000002</v>
      </c>
      <c r="AB63" s="77">
        <v>27</v>
      </c>
      <c r="AC63" s="86">
        <f t="shared" si="12"/>
        <v>5669.6399999999994</v>
      </c>
      <c r="AD63" s="80">
        <v>0</v>
      </c>
      <c r="AE63" s="93">
        <v>100</v>
      </c>
      <c r="AF63" s="88">
        <f t="shared" si="13"/>
        <v>1181.18</v>
      </c>
      <c r="AG63" s="102">
        <v>200</v>
      </c>
      <c r="AH63" s="103">
        <f t="shared" si="14"/>
        <v>16801.489999999998</v>
      </c>
      <c r="AI63" s="104">
        <f t="shared" si="15"/>
        <v>8400.744999999999</v>
      </c>
      <c r="AJ63" s="77">
        <v>27</v>
      </c>
      <c r="AK63" s="96" t="s">
        <v>92</v>
      </c>
      <c r="AL63" s="79" t="s">
        <v>93</v>
      </c>
      <c r="AM63" s="80">
        <f t="shared" si="16"/>
        <v>3605.95</v>
      </c>
      <c r="AN63" s="80">
        <f t="shared" si="17"/>
        <v>4252.2299999999996</v>
      </c>
      <c r="AO63" s="80">
        <v>0</v>
      </c>
      <c r="AP63" s="80">
        <v>0</v>
      </c>
      <c r="AQ63" s="80">
        <v>0</v>
      </c>
      <c r="AR63" s="80">
        <v>0</v>
      </c>
      <c r="AS63" s="80">
        <v>8811.39</v>
      </c>
      <c r="AT63" s="80">
        <v>0</v>
      </c>
      <c r="AU63" s="80">
        <v>0</v>
      </c>
      <c r="AV63" s="80"/>
      <c r="AW63" s="80">
        <v>0</v>
      </c>
      <c r="AX63" s="80">
        <f t="shared" si="18"/>
        <v>13063.619999999999</v>
      </c>
      <c r="AY63" s="93">
        <v>200</v>
      </c>
      <c r="AZ63" s="80">
        <v>772.62</v>
      </c>
      <c r="BA63" s="93"/>
      <c r="BB63" s="80">
        <f t="shared" si="19"/>
        <v>972.62</v>
      </c>
      <c r="BC63" s="80">
        <f t="shared" si="20"/>
        <v>1181.17</v>
      </c>
      <c r="BD63" s="80">
        <v>0</v>
      </c>
      <c r="BE63" s="80">
        <v>0</v>
      </c>
      <c r="BF63" s="80">
        <v>100</v>
      </c>
      <c r="BG63" s="80">
        <v>11522.15</v>
      </c>
      <c r="BH63" s="80">
        <v>0</v>
      </c>
      <c r="BI63" s="80">
        <v>0</v>
      </c>
      <c r="BJ63" s="80">
        <f t="shared" si="21"/>
        <v>11622.15</v>
      </c>
      <c r="BK63" s="94">
        <f t="shared" si="22"/>
        <v>30445.510000000002</v>
      </c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  <c r="CV63" s="95"/>
      <c r="CW63" s="95"/>
      <c r="CX63" s="95"/>
      <c r="CY63" s="95"/>
      <c r="CZ63" s="95"/>
      <c r="DA63" s="95"/>
      <c r="DB63" s="95"/>
      <c r="DC63" s="95"/>
      <c r="DD63" s="95"/>
      <c r="DE63" s="95"/>
      <c r="DF63" s="95"/>
      <c r="DG63" s="95"/>
      <c r="DH63" s="95"/>
      <c r="DI63" s="95"/>
      <c r="DJ63" s="95"/>
      <c r="DK63" s="95"/>
      <c r="DL63" s="95"/>
      <c r="DM63" s="95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5"/>
      <c r="FO63" s="95"/>
      <c r="FP63" s="95"/>
      <c r="FQ63" s="95"/>
      <c r="FR63" s="95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5"/>
      <c r="GF63" s="95"/>
      <c r="GG63" s="95"/>
      <c r="GH63" s="95"/>
      <c r="GI63" s="95"/>
      <c r="GJ63" s="95"/>
      <c r="GK63" s="95"/>
      <c r="GL63" s="95"/>
      <c r="GM63" s="95"/>
      <c r="GN63" s="95"/>
      <c r="GO63" s="95"/>
      <c r="GP63" s="95"/>
      <c r="GQ63" s="95"/>
      <c r="GR63" s="95"/>
      <c r="GS63" s="95"/>
      <c r="GT63" s="95"/>
      <c r="GU63" s="95"/>
      <c r="GV63" s="95"/>
      <c r="GW63" s="95"/>
      <c r="GX63" s="95"/>
      <c r="GY63" s="95"/>
      <c r="GZ63" s="95"/>
      <c r="HA63" s="95"/>
      <c r="HB63" s="95"/>
      <c r="HC63" s="95"/>
      <c r="HD63" s="95"/>
      <c r="HE63" s="95"/>
      <c r="HF63" s="95"/>
      <c r="HG63" s="95"/>
      <c r="HH63" s="95"/>
      <c r="HI63" s="95"/>
      <c r="HJ63" s="95"/>
      <c r="HK63" s="95"/>
      <c r="HL63" s="95"/>
      <c r="HM63" s="95"/>
      <c r="HN63" s="95"/>
      <c r="HO63" s="95"/>
      <c r="HP63" s="95"/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</row>
    <row r="64" spans="1:261" s="79" customFormat="1" ht="23.1" customHeight="1" thickBot="1" x14ac:dyDescent="0.4">
      <c r="A64" s="77" t="s">
        <v>1</v>
      </c>
      <c r="B64" s="126"/>
      <c r="C64" s="126"/>
      <c r="D64" s="127"/>
      <c r="E64" s="127"/>
      <c r="F64" s="127"/>
      <c r="G64" s="127"/>
      <c r="H64" s="127"/>
      <c r="I64" s="128"/>
      <c r="J64" s="128"/>
      <c r="K64" s="82">
        <f t="shared" si="2"/>
        <v>0</v>
      </c>
      <c r="L64" s="129"/>
      <c r="M64" s="130"/>
      <c r="N64" s="130"/>
      <c r="O64" s="130"/>
      <c r="P64" s="82">
        <f t="shared" si="3"/>
        <v>0</v>
      </c>
      <c r="Q64" s="128"/>
      <c r="R64" s="80">
        <f t="shared" si="4"/>
        <v>0</v>
      </c>
      <c r="S64" s="80">
        <f t="shared" si="5"/>
        <v>0</v>
      </c>
      <c r="T64" s="80">
        <f t="shared" si="6"/>
        <v>0</v>
      </c>
      <c r="U64" s="80">
        <f t="shared" si="7"/>
        <v>0</v>
      </c>
      <c r="V64" s="82">
        <f t="shared" si="8"/>
        <v>0</v>
      </c>
      <c r="W64" s="100">
        <f t="shared" si="9"/>
        <v>0</v>
      </c>
      <c r="X64" s="83">
        <f t="shared" si="10"/>
        <v>0</v>
      </c>
      <c r="Y64" s="131"/>
      <c r="Z64" s="131"/>
      <c r="AA64" s="84">
        <f t="shared" si="11"/>
        <v>0</v>
      </c>
      <c r="AB64" s="132"/>
      <c r="AC64" s="86">
        <f t="shared" si="12"/>
        <v>0</v>
      </c>
      <c r="AD64" s="128"/>
      <c r="AE64" s="133"/>
      <c r="AF64" s="88">
        <f t="shared" si="13"/>
        <v>0</v>
      </c>
      <c r="AG64" s="134"/>
      <c r="AH64" s="103">
        <f t="shared" si="14"/>
        <v>0</v>
      </c>
      <c r="AI64" s="104">
        <f t="shared" si="15"/>
        <v>0</v>
      </c>
      <c r="AJ64" s="132"/>
      <c r="AK64" s="135"/>
      <c r="AL64" s="126"/>
      <c r="AM64" s="80">
        <f t="shared" si="16"/>
        <v>0</v>
      </c>
      <c r="AN64" s="80">
        <f t="shared" si="17"/>
        <v>0</v>
      </c>
      <c r="AO64" s="128"/>
      <c r="AP64" s="128"/>
      <c r="AQ64" s="128"/>
      <c r="AR64" s="128"/>
      <c r="AS64" s="128"/>
      <c r="AT64" s="106"/>
      <c r="AU64" s="128"/>
      <c r="AV64" s="128"/>
      <c r="AW64" s="128"/>
      <c r="AX64" s="80">
        <f t="shared" si="18"/>
        <v>0</v>
      </c>
      <c r="AY64" s="136"/>
      <c r="AZ64" s="128"/>
      <c r="BA64" s="136"/>
      <c r="BB64" s="80">
        <f t="shared" si="19"/>
        <v>0</v>
      </c>
      <c r="BC64" s="80">
        <f t="shared" si="20"/>
        <v>0</v>
      </c>
      <c r="BD64" s="80"/>
      <c r="BE64" s="128"/>
      <c r="BF64" s="128"/>
      <c r="BG64" s="128"/>
      <c r="BH64" s="128"/>
      <c r="BI64" s="80"/>
      <c r="BJ64" s="80">
        <f t="shared" si="21"/>
        <v>0</v>
      </c>
      <c r="BK64" s="94">
        <f t="shared" si="22"/>
        <v>0</v>
      </c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  <c r="CV64" s="95"/>
      <c r="CW64" s="95"/>
      <c r="CX64" s="95"/>
      <c r="CY64" s="95"/>
      <c r="CZ64" s="95"/>
      <c r="DA64" s="95"/>
      <c r="DB64" s="95"/>
      <c r="DC64" s="95"/>
      <c r="DD64" s="95"/>
      <c r="DE64" s="95"/>
      <c r="DF64" s="95"/>
      <c r="DG64" s="95"/>
      <c r="DH64" s="95"/>
      <c r="DI64" s="95"/>
      <c r="DJ64" s="95"/>
      <c r="DK64" s="95"/>
      <c r="DL64" s="95"/>
      <c r="DM64" s="95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5"/>
      <c r="FO64" s="95"/>
      <c r="FP64" s="95"/>
      <c r="FQ64" s="95"/>
      <c r="FR64" s="95"/>
      <c r="FS64" s="95"/>
      <c r="FT64" s="95"/>
      <c r="FU64" s="95"/>
      <c r="FV64" s="95"/>
      <c r="FW64" s="95"/>
      <c r="FX64" s="95"/>
      <c r="FY64" s="95"/>
      <c r="FZ64" s="95"/>
      <c r="GA64" s="95"/>
      <c r="GB64" s="95"/>
      <c r="GC64" s="95"/>
      <c r="GD64" s="95"/>
      <c r="GE64" s="95"/>
      <c r="GF64" s="95"/>
      <c r="GG64" s="95"/>
      <c r="GH64" s="95"/>
      <c r="GI64" s="95"/>
      <c r="GJ64" s="95"/>
      <c r="GK64" s="95"/>
      <c r="GL64" s="95"/>
      <c r="GM64" s="95"/>
      <c r="GN64" s="95"/>
      <c r="GO64" s="95"/>
      <c r="GP64" s="95"/>
      <c r="GQ64" s="95"/>
      <c r="GR64" s="95"/>
      <c r="GS64" s="95"/>
      <c r="GT64" s="95"/>
      <c r="GU64" s="95"/>
      <c r="GV64" s="95"/>
      <c r="GW64" s="95"/>
      <c r="GX64" s="95"/>
      <c r="GY64" s="95"/>
      <c r="GZ64" s="95"/>
      <c r="HA64" s="95"/>
      <c r="HB64" s="95"/>
      <c r="HC64" s="95"/>
      <c r="HD64" s="95"/>
      <c r="HE64" s="95"/>
      <c r="HF64" s="95"/>
      <c r="HG64" s="95"/>
      <c r="HH64" s="95"/>
      <c r="HI64" s="95"/>
      <c r="HJ64" s="95"/>
      <c r="HK64" s="95"/>
      <c r="HL64" s="95"/>
      <c r="HM64" s="95"/>
      <c r="HN64" s="95"/>
      <c r="HO64" s="95"/>
      <c r="HP64" s="95"/>
      <c r="HQ64" s="95"/>
      <c r="HR64" s="95"/>
      <c r="HS64" s="95"/>
      <c r="HT64" s="95"/>
      <c r="HU64" s="95"/>
      <c r="HV64" s="95"/>
      <c r="HW64" s="95"/>
      <c r="HX64" s="95"/>
      <c r="HY64" s="95"/>
      <c r="HZ64" s="95"/>
      <c r="IA64" s="95"/>
      <c r="IB64" s="95"/>
      <c r="IC64" s="95"/>
      <c r="ID64" s="95"/>
      <c r="IE64" s="95"/>
      <c r="IF64" s="95"/>
      <c r="IG64" s="95"/>
      <c r="IH64" s="95"/>
      <c r="II64" s="95"/>
      <c r="IJ64" s="95"/>
      <c r="IK64" s="95"/>
      <c r="IL64" s="95"/>
      <c r="IM64" s="95"/>
      <c r="IN64" s="95"/>
      <c r="IO64" s="95"/>
      <c r="IP64" s="95"/>
      <c r="IQ64" s="95"/>
      <c r="IR64" s="95"/>
      <c r="IS64" s="95"/>
      <c r="IT64" s="95"/>
      <c r="IU64" s="95"/>
      <c r="IV64" s="95"/>
      <c r="IW64" s="95"/>
      <c r="IX64" s="95"/>
      <c r="IY64" s="95"/>
      <c r="IZ64" s="95"/>
      <c r="JA64" s="95"/>
    </row>
    <row r="65" spans="1:261" s="47" customFormat="1" ht="23.1" customHeight="1" x14ac:dyDescent="0.2">
      <c r="A65" s="34"/>
      <c r="B65" s="35"/>
      <c r="C65" s="35"/>
      <c r="D65" s="36"/>
      <c r="E65" s="36"/>
      <c r="F65" s="36"/>
      <c r="G65" s="36"/>
      <c r="H65" s="36"/>
      <c r="I65" s="35"/>
      <c r="J65" s="35"/>
      <c r="K65" s="35" t="s">
        <v>1</v>
      </c>
      <c r="L65" s="37"/>
      <c r="M65" s="35"/>
      <c r="N65" s="35"/>
      <c r="O65" s="35"/>
      <c r="P65" s="38" t="s">
        <v>1</v>
      </c>
      <c r="Q65" s="141"/>
      <c r="R65" s="6"/>
      <c r="S65" s="6"/>
      <c r="T65" s="6"/>
      <c r="U65" s="6"/>
      <c r="V65" s="35"/>
      <c r="W65" s="39" t="s">
        <v>1</v>
      </c>
      <c r="X65" s="73"/>
      <c r="Y65" s="40"/>
      <c r="Z65" s="40"/>
      <c r="AA65" s="40"/>
      <c r="AB65" s="41"/>
      <c r="AC65" s="10"/>
      <c r="AD65" s="35"/>
      <c r="AE65" s="42"/>
      <c r="AF65" s="43"/>
      <c r="AG65" s="44"/>
      <c r="AH65" s="45"/>
      <c r="AI65" s="46"/>
      <c r="AJ65" s="41"/>
      <c r="AK65" s="10"/>
      <c r="AL65" s="35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60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</row>
    <row r="66" spans="1:261" s="33" customFormat="1" ht="23.1" customHeight="1" x14ac:dyDescent="0.2">
      <c r="A66" s="48"/>
      <c r="B66" s="49" t="s">
        <v>94</v>
      </c>
      <c r="D66" s="50">
        <f>SUM(D11:D63)</f>
        <v>1157175</v>
      </c>
      <c r="E66" s="50">
        <f t="shared" ref="E66:AA66" si="23">SUM(E11:E63)</f>
        <v>56595</v>
      </c>
      <c r="F66" s="50">
        <f t="shared" si="23"/>
        <v>1213770</v>
      </c>
      <c r="G66" s="50">
        <f t="shared" si="23"/>
        <v>56469</v>
      </c>
      <c r="H66" s="50">
        <f t="shared" si="23"/>
        <v>0</v>
      </c>
      <c r="I66" s="50">
        <f t="shared" si="23"/>
        <v>0</v>
      </c>
      <c r="J66" s="50">
        <f t="shared" si="23"/>
        <v>1270239</v>
      </c>
      <c r="K66" s="50">
        <f t="shared" si="23"/>
        <v>1270239</v>
      </c>
      <c r="L66" s="50">
        <f t="shared" si="23"/>
        <v>15201.619999999999</v>
      </c>
      <c r="M66" s="50">
        <f t="shared" si="23"/>
        <v>14</v>
      </c>
      <c r="N66" s="50">
        <f t="shared" si="23"/>
        <v>0</v>
      </c>
      <c r="O66" s="50">
        <f t="shared" si="23"/>
        <v>67</v>
      </c>
      <c r="P66" s="50">
        <f t="shared" si="23"/>
        <v>1255037.3799999999</v>
      </c>
      <c r="Q66" s="50">
        <f t="shared" si="23"/>
        <v>106728.16</v>
      </c>
      <c r="R66" s="50">
        <f t="shared" si="23"/>
        <v>211027.36999999997</v>
      </c>
      <c r="S66" s="50">
        <f t="shared" si="23"/>
        <v>13460.52</v>
      </c>
      <c r="T66" s="50">
        <f t="shared" si="23"/>
        <v>31755.899999999994</v>
      </c>
      <c r="U66" s="50">
        <f t="shared" si="23"/>
        <v>130555.37</v>
      </c>
      <c r="V66" s="50">
        <f t="shared" si="23"/>
        <v>493527.31999999995</v>
      </c>
      <c r="W66" s="50">
        <f t="shared" si="23"/>
        <v>380754</v>
      </c>
      <c r="X66" s="50">
        <f t="shared" si="23"/>
        <v>380756.06000000006</v>
      </c>
      <c r="Y66" s="50">
        <f t="shared" si="23"/>
        <v>0</v>
      </c>
      <c r="Z66" s="50">
        <f t="shared" si="23"/>
        <v>0</v>
      </c>
      <c r="AA66" s="50">
        <f t="shared" si="23"/>
        <v>761510.05999999994</v>
      </c>
      <c r="AB66" s="52" t="e">
        <f ca="1">SUM(AB11:AB73)</f>
        <v>#REF!</v>
      </c>
      <c r="AC66" s="11">
        <f t="shared" ref="AC66:AI66" si="24">SUM(AC11:AC63)</f>
        <v>152428.68</v>
      </c>
      <c r="AD66" s="7">
        <f t="shared" si="24"/>
        <v>0</v>
      </c>
      <c r="AE66" s="7">
        <f t="shared" si="24"/>
        <v>2700</v>
      </c>
      <c r="AF66" s="7">
        <f t="shared" si="24"/>
        <v>31756.050000000003</v>
      </c>
      <c r="AG66" s="53">
        <f t="shared" si="24"/>
        <v>5400</v>
      </c>
      <c r="AH66" s="11">
        <f t="shared" si="24"/>
        <v>761510.06</v>
      </c>
      <c r="AI66" s="51">
        <f t="shared" si="24"/>
        <v>380755.03</v>
      </c>
      <c r="AJ66" s="54"/>
      <c r="AK66" s="55" t="s">
        <v>94</v>
      </c>
      <c r="AM66" s="142">
        <f t="shared" ref="AM66:BK66" si="25">SUM(AM11:AM63)</f>
        <v>106728.16</v>
      </c>
      <c r="AN66" s="142">
        <f t="shared" si="25"/>
        <v>114321.51000000001</v>
      </c>
      <c r="AO66" s="142">
        <f t="shared" si="25"/>
        <v>13617.54</v>
      </c>
      <c r="AP66" s="142">
        <f t="shared" si="25"/>
        <v>1500</v>
      </c>
      <c r="AQ66" s="142">
        <f t="shared" si="25"/>
        <v>0</v>
      </c>
      <c r="AR66" s="142">
        <f t="shared" si="25"/>
        <v>9634.44</v>
      </c>
      <c r="AS66" s="142">
        <f>SUM(AS11:AS63)</f>
        <v>64448.289999999994</v>
      </c>
      <c r="AT66" s="142">
        <f t="shared" si="25"/>
        <v>0</v>
      </c>
      <c r="AU66" s="142">
        <f t="shared" si="25"/>
        <v>0</v>
      </c>
      <c r="AV66" s="142">
        <f>SUM(AV11:AV63)</f>
        <v>3733.33</v>
      </c>
      <c r="AW66" s="142">
        <f>SUM(AW11:AW63)</f>
        <v>3772.2599999999998</v>
      </c>
      <c r="AX66" s="142">
        <f t="shared" si="25"/>
        <v>211027.36999999997</v>
      </c>
      <c r="AY66" s="142">
        <f t="shared" si="25"/>
        <v>5800</v>
      </c>
      <c r="AZ66" s="142">
        <f>SUM(AZ11:AZ63)</f>
        <v>6660.5199999999995</v>
      </c>
      <c r="BA66" s="142">
        <f t="shared" si="25"/>
        <v>1000</v>
      </c>
      <c r="BB66" s="142">
        <f t="shared" si="25"/>
        <v>13460.52</v>
      </c>
      <c r="BC66" s="142">
        <f t="shared" si="25"/>
        <v>31755.899999999994</v>
      </c>
      <c r="BD66" s="142">
        <f t="shared" si="25"/>
        <v>15000</v>
      </c>
      <c r="BE66" s="142">
        <f t="shared" si="25"/>
        <v>27347.15</v>
      </c>
      <c r="BF66" s="142">
        <f t="shared" si="25"/>
        <v>2850.55</v>
      </c>
      <c r="BG66" s="142">
        <f t="shared" si="25"/>
        <v>85357.67</v>
      </c>
      <c r="BH66" s="142">
        <f t="shared" si="25"/>
        <v>0</v>
      </c>
      <c r="BI66" s="142">
        <f t="shared" si="25"/>
        <v>0</v>
      </c>
      <c r="BJ66" s="142">
        <f t="shared" si="25"/>
        <v>130555.37</v>
      </c>
      <c r="BK66" s="161">
        <f t="shared" si="25"/>
        <v>493527.31999999995</v>
      </c>
      <c r="BL66" s="56"/>
      <c r="BM66" s="56"/>
      <c r="BN66" s="56"/>
      <c r="BO66" s="56"/>
      <c r="BP66" s="56"/>
      <c r="BQ66" s="56"/>
      <c r="BR66" s="56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57"/>
      <c r="DW66" s="57"/>
      <c r="DX66" s="57"/>
      <c r="DY66" s="57"/>
      <c r="DZ66" s="57"/>
      <c r="EA66" s="57"/>
      <c r="EB66" s="57"/>
      <c r="EC66" s="57"/>
      <c r="ED66" s="57"/>
      <c r="EE66" s="57"/>
      <c r="EF66" s="57"/>
      <c r="EG66" s="57"/>
      <c r="EH66" s="57"/>
      <c r="EI66" s="57"/>
      <c r="EJ66" s="57"/>
      <c r="EK66" s="57"/>
      <c r="EL66" s="57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EX66" s="57"/>
      <c r="EY66" s="57"/>
      <c r="EZ66" s="57"/>
      <c r="FA66" s="57"/>
      <c r="FB66" s="57"/>
      <c r="FC66" s="57"/>
      <c r="FD66" s="57"/>
      <c r="FE66" s="57"/>
      <c r="FF66" s="57"/>
      <c r="FG66" s="57"/>
      <c r="FH66" s="57"/>
      <c r="FI66" s="57"/>
      <c r="FJ66" s="57"/>
      <c r="FK66" s="57"/>
      <c r="FL66" s="57"/>
      <c r="FM66" s="57"/>
      <c r="FN66" s="57"/>
      <c r="FO66" s="57"/>
      <c r="FP66" s="57"/>
      <c r="FQ66" s="57"/>
      <c r="FR66" s="57"/>
      <c r="FS66" s="57"/>
      <c r="FT66" s="57"/>
      <c r="FU66" s="57"/>
      <c r="FV66" s="57"/>
      <c r="FW66" s="57"/>
      <c r="FX66" s="57"/>
      <c r="FY66" s="57"/>
      <c r="FZ66" s="57"/>
      <c r="GA66" s="57"/>
      <c r="GB66" s="57"/>
      <c r="GC66" s="57"/>
      <c r="GD66" s="57"/>
      <c r="GE66" s="57"/>
      <c r="GF66" s="57"/>
      <c r="GG66" s="57"/>
      <c r="GH66" s="57"/>
      <c r="GI66" s="57"/>
      <c r="GJ66" s="57"/>
      <c r="GK66" s="57"/>
      <c r="GL66" s="57"/>
      <c r="GM66" s="57"/>
      <c r="GN66" s="57"/>
      <c r="GO66" s="57"/>
      <c r="GP66" s="57"/>
      <c r="GQ66" s="57"/>
      <c r="GR66" s="57"/>
      <c r="GS66" s="57"/>
      <c r="GT66" s="57"/>
      <c r="GU66" s="57"/>
      <c r="GV66" s="57"/>
      <c r="GW66" s="57"/>
      <c r="GX66" s="57"/>
      <c r="GY66" s="57"/>
      <c r="GZ66" s="57"/>
      <c r="HA66" s="57"/>
      <c r="HB66" s="57"/>
      <c r="HC66" s="57"/>
      <c r="HD66" s="57"/>
      <c r="HE66" s="57"/>
      <c r="HF66" s="57"/>
      <c r="HG66" s="57"/>
      <c r="HH66" s="57"/>
      <c r="HI66" s="57"/>
      <c r="HJ66" s="57"/>
      <c r="HK66" s="57"/>
      <c r="HL66" s="57"/>
      <c r="HM66" s="57"/>
      <c r="HN66" s="57"/>
      <c r="HO66" s="57"/>
      <c r="HP66" s="57"/>
      <c r="HQ66" s="57"/>
      <c r="HR66" s="57"/>
      <c r="HS66" s="57"/>
      <c r="HT66" s="57"/>
      <c r="HU66" s="57"/>
      <c r="HV66" s="57"/>
      <c r="HW66" s="57"/>
      <c r="HX66" s="57"/>
      <c r="HY66" s="57"/>
      <c r="HZ66" s="57"/>
      <c r="IA66" s="57"/>
      <c r="IB66" s="57"/>
      <c r="IC66" s="57"/>
      <c r="ID66" s="57"/>
      <c r="IE66" s="57"/>
      <c r="IF66" s="57"/>
      <c r="IG66" s="57"/>
      <c r="IH66" s="57"/>
      <c r="II66" s="57"/>
      <c r="IJ66" s="57"/>
      <c r="IK66" s="57"/>
      <c r="IL66" s="57"/>
      <c r="IM66" s="57"/>
      <c r="IN66" s="57"/>
      <c r="IO66" s="57"/>
      <c r="IP66" s="57"/>
      <c r="IQ66" s="57"/>
      <c r="IR66" s="57"/>
      <c r="IS66" s="57"/>
      <c r="IT66" s="57"/>
      <c r="IU66" s="57"/>
      <c r="IV66" s="57"/>
      <c r="IW66" s="57"/>
      <c r="IX66" s="57"/>
      <c r="IY66" s="57"/>
      <c r="IZ66" s="57"/>
      <c r="JA66" s="57"/>
    </row>
    <row r="67" spans="1:261" s="60" customFormat="1" ht="23.1" customHeight="1" thickBot="1" x14ac:dyDescent="0.25">
      <c r="A67" s="58"/>
      <c r="B67" s="59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43"/>
      <c r="R67" s="8"/>
      <c r="S67" s="8"/>
      <c r="T67" s="8"/>
      <c r="U67" s="8"/>
      <c r="V67" s="8"/>
      <c r="W67" s="61"/>
      <c r="X67" s="61" t="s">
        <v>1</v>
      </c>
      <c r="Y67" s="62"/>
      <c r="Z67" s="62"/>
      <c r="AA67" s="62"/>
      <c r="AB67" s="63"/>
      <c r="AC67" s="12"/>
      <c r="AD67" s="8"/>
      <c r="AE67" s="8"/>
      <c r="AF67" s="64"/>
      <c r="AG67" s="65"/>
      <c r="AH67" s="12"/>
      <c r="AI67" s="66"/>
      <c r="AJ67" s="67"/>
      <c r="AK67" s="68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6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</row>
    <row r="68" spans="1:261" ht="23.1" customHeight="1" x14ac:dyDescent="0.2">
      <c r="B68" s="16"/>
      <c r="D68" s="5"/>
      <c r="I68" s="5"/>
      <c r="J68" s="5"/>
      <c r="K68" s="5"/>
      <c r="L68" s="5"/>
      <c r="M68" s="5"/>
      <c r="N68" s="5"/>
      <c r="O68" s="5"/>
      <c r="Q68" s="144"/>
      <c r="R68" s="5"/>
      <c r="S68" s="5"/>
      <c r="V68" s="5"/>
      <c r="W68" s="69"/>
      <c r="X68" s="69"/>
      <c r="Y68" s="69"/>
      <c r="Z68" s="69"/>
      <c r="AA68" s="69"/>
      <c r="AB68" s="5"/>
      <c r="AC68" s="5"/>
      <c r="AD68" s="5"/>
      <c r="AE68" s="5"/>
      <c r="AF68" s="70"/>
      <c r="AG68" s="5"/>
      <c r="AH68" s="5"/>
      <c r="AI68" s="5"/>
      <c r="AK68" s="16"/>
      <c r="AM68" s="144"/>
      <c r="AN68" s="144"/>
      <c r="AO68" s="144"/>
      <c r="AP68" s="144"/>
      <c r="AQ68" s="144"/>
      <c r="AR68" s="144" t="s">
        <v>1</v>
      </c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D68" s="144"/>
      <c r="BE68" s="144"/>
      <c r="BF68" s="144"/>
      <c r="BG68" s="144"/>
      <c r="BH68" s="144"/>
      <c r="BI68" s="144"/>
      <c r="BK68" s="144"/>
    </row>
    <row r="69" spans="1:261" ht="23.1" customHeight="1" x14ac:dyDescent="0.2">
      <c r="B69" s="16"/>
      <c r="D69" s="5"/>
      <c r="I69" s="5"/>
      <c r="J69" s="5"/>
      <c r="L69" s="5"/>
      <c r="M69" s="5"/>
      <c r="N69" s="5"/>
      <c r="O69" s="5"/>
      <c r="Q69" s="144"/>
      <c r="R69" s="5"/>
      <c r="S69" s="5"/>
      <c r="W69" s="69"/>
      <c r="X69" s="69"/>
      <c r="Y69" s="69"/>
      <c r="Z69" s="69"/>
      <c r="AA69" s="69"/>
      <c r="AB69" s="5"/>
      <c r="AC69" s="5"/>
      <c r="AD69" s="5"/>
      <c r="AE69" s="5"/>
      <c r="AF69" s="70"/>
      <c r="AG69" s="5"/>
      <c r="AH69" s="5"/>
      <c r="AI69" s="5"/>
      <c r="AK69" s="16"/>
      <c r="AM69" s="144"/>
      <c r="AN69" s="144" t="s">
        <v>1</v>
      </c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D69" s="144"/>
      <c r="BE69" s="144"/>
      <c r="BF69" s="144"/>
      <c r="BG69" s="144"/>
      <c r="BH69" s="144"/>
      <c r="BI69" s="144"/>
    </row>
    <row r="70" spans="1:261" ht="23.1" customHeight="1" x14ac:dyDescent="0.2">
      <c r="A70" s="17"/>
      <c r="B70" s="260" t="s">
        <v>95</v>
      </c>
      <c r="C70" s="260"/>
      <c r="D70" s="260"/>
      <c r="E70" s="71"/>
      <c r="F70" s="71"/>
      <c r="G70" s="71"/>
      <c r="H70" s="71"/>
      <c r="I70" s="5"/>
      <c r="J70" s="5"/>
      <c r="K70" s="260" t="s">
        <v>96</v>
      </c>
      <c r="L70" s="260"/>
      <c r="M70" s="260"/>
      <c r="N70" s="260"/>
      <c r="O70" s="260"/>
      <c r="Q70" s="144"/>
      <c r="R70" s="261" t="s">
        <v>97</v>
      </c>
      <c r="S70" s="261"/>
      <c r="T70" s="261"/>
      <c r="U70" s="5"/>
      <c r="W70" s="262" t="s">
        <v>98</v>
      </c>
      <c r="X70" s="262"/>
      <c r="Y70" s="262"/>
      <c r="Z70" s="262"/>
      <c r="AA70" s="262"/>
      <c r="AB70" s="262"/>
      <c r="AC70" s="262"/>
      <c r="AD70" s="5"/>
      <c r="AE70" s="5"/>
      <c r="AF70" s="70"/>
      <c r="AG70" s="5"/>
      <c r="AH70" s="5"/>
      <c r="AI70" s="5"/>
      <c r="AJ70" s="17"/>
      <c r="AK70" s="260" t="s">
        <v>95</v>
      </c>
      <c r="AL70" s="260"/>
      <c r="AM70" s="260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D70" s="144"/>
      <c r="BE70" s="144"/>
      <c r="BF70" s="144"/>
      <c r="BG70" s="144"/>
      <c r="BH70" s="144"/>
      <c r="BI70" s="144"/>
      <c r="BJ70" s="148"/>
    </row>
    <row r="71" spans="1:261" ht="23.1" customHeight="1" x14ac:dyDescent="0.35">
      <c r="B71" s="74"/>
      <c r="C71" s="75"/>
      <c r="D71" s="76"/>
      <c r="E71" s="72"/>
      <c r="F71" s="72"/>
      <c r="G71" s="72"/>
      <c r="H71" s="72"/>
      <c r="I71" s="5"/>
      <c r="J71" s="5"/>
      <c r="L71" s="5"/>
      <c r="M71" s="5"/>
      <c r="N71" s="5"/>
      <c r="O71" s="5"/>
      <c r="Q71" s="144"/>
      <c r="R71" s="5"/>
      <c r="S71" s="5"/>
      <c r="U71" s="71"/>
      <c r="W71" s="69"/>
      <c r="X71" s="69"/>
      <c r="Y71" s="69"/>
      <c r="Z71" s="69"/>
      <c r="AA71" s="69"/>
      <c r="AB71" s="5"/>
      <c r="AC71" s="5"/>
      <c r="AD71" s="5"/>
      <c r="AE71" s="5"/>
      <c r="AF71" s="70"/>
      <c r="AG71" s="5"/>
      <c r="AH71" s="5"/>
      <c r="AI71" s="5"/>
      <c r="AK71" s="74"/>
      <c r="AL71" s="75"/>
      <c r="AM71" s="163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D71" s="144"/>
      <c r="BE71" s="144"/>
      <c r="BF71" s="144"/>
      <c r="BG71" s="144"/>
      <c r="BH71" s="144"/>
      <c r="BI71" s="144"/>
      <c r="BJ71" s="164"/>
    </row>
    <row r="72" spans="1:261" ht="23.1" customHeight="1" x14ac:dyDescent="0.35">
      <c r="B72" s="74"/>
      <c r="C72" s="75"/>
      <c r="D72" s="76"/>
      <c r="AK72" s="74"/>
      <c r="AL72" s="75"/>
      <c r="AM72" s="163"/>
    </row>
    <row r="73" spans="1:261" s="13" customFormat="1" ht="23.1" customHeight="1" x14ac:dyDescent="0.2">
      <c r="B73" s="264" t="s">
        <v>116</v>
      </c>
      <c r="C73" s="264"/>
      <c r="D73" s="264"/>
      <c r="K73" s="264" t="s">
        <v>99</v>
      </c>
      <c r="L73" s="264"/>
      <c r="M73" s="264"/>
      <c r="N73" s="264"/>
      <c r="O73" s="264"/>
      <c r="Q73" s="146"/>
      <c r="R73" s="264" t="s">
        <v>100</v>
      </c>
      <c r="S73" s="264"/>
      <c r="T73" s="264"/>
      <c r="W73" s="265" t="s">
        <v>101</v>
      </c>
      <c r="X73" s="265"/>
      <c r="Y73" s="265"/>
      <c r="Z73" s="265"/>
      <c r="AA73" s="265"/>
      <c r="AB73" s="265"/>
      <c r="AC73" s="265"/>
      <c r="AF73" s="57"/>
      <c r="AK73" s="264" t="s">
        <v>116</v>
      </c>
      <c r="AL73" s="264"/>
      <c r="AM73" s="264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  <c r="BH73" s="146"/>
      <c r="BI73" s="146"/>
      <c r="BJ73" s="146"/>
      <c r="BK73" s="146"/>
    </row>
    <row r="74" spans="1:261" ht="23.1" customHeight="1" x14ac:dyDescent="0.2">
      <c r="B74" s="257" t="s">
        <v>117</v>
      </c>
      <c r="C74" s="257"/>
      <c r="D74" s="257"/>
      <c r="K74" s="257" t="s">
        <v>105</v>
      </c>
      <c r="L74" s="257"/>
      <c r="M74" s="257"/>
      <c r="N74" s="257"/>
      <c r="O74" s="257"/>
      <c r="R74" s="257" t="s">
        <v>106</v>
      </c>
      <c r="S74" s="257"/>
      <c r="T74" s="257"/>
      <c r="W74" s="258" t="s">
        <v>102</v>
      </c>
      <c r="X74" s="258"/>
      <c r="Y74" s="258"/>
      <c r="Z74" s="258"/>
      <c r="AA74" s="258"/>
      <c r="AB74" s="258"/>
      <c r="AC74" s="258"/>
      <c r="AK74" s="257" t="s">
        <v>117</v>
      </c>
      <c r="AL74" s="257"/>
      <c r="AM74" s="257"/>
    </row>
  </sheetData>
  <mergeCells count="28">
    <mergeCell ref="AK70:AM70"/>
    <mergeCell ref="P1:S1"/>
    <mergeCell ref="AW1:BA1"/>
    <mergeCell ref="P2:S2"/>
    <mergeCell ref="AW2:BA2"/>
    <mergeCell ref="P3:S3"/>
    <mergeCell ref="AW3:BA3"/>
    <mergeCell ref="P4:S4"/>
    <mergeCell ref="AW4:BA4"/>
    <mergeCell ref="P5:S5"/>
    <mergeCell ref="AW5:BA5"/>
    <mergeCell ref="AV7:AV9"/>
    <mergeCell ref="AK73:AM73"/>
    <mergeCell ref="B74:D74"/>
    <mergeCell ref="K74:O74"/>
    <mergeCell ref="R74:T74"/>
    <mergeCell ref="W74:AC74"/>
    <mergeCell ref="AK74:AM74"/>
    <mergeCell ref="G7:G9"/>
    <mergeCell ref="B73:D73"/>
    <mergeCell ref="K73:O73"/>
    <mergeCell ref="R73:T73"/>
    <mergeCell ref="W73:AC73"/>
    <mergeCell ref="B70:D70"/>
    <mergeCell ref="K70:O70"/>
    <mergeCell ref="R70:T70"/>
    <mergeCell ref="W70:AC70"/>
    <mergeCell ref="F7:F9"/>
  </mergeCells>
  <printOptions horizontalCentered="1"/>
  <pageMargins left="0.23622047244094491" right="0.23622047244094491" top="0.23622047244094491" bottom="0.15748031496062992" header="0.15748031496062992" footer="0.23622047244094491"/>
  <pageSetup paperSize="258" scale="3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2025-07-07T08:01:04Z</cp:lastPrinted>
  <dcterms:created xsi:type="dcterms:W3CDTF">2023-12-27T00:43:09Z</dcterms:created>
  <dcterms:modified xsi:type="dcterms:W3CDTF">2025-09-16T00:32:52Z</dcterms:modified>
</cp:coreProperties>
</file>