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8951CDDE-25CD-4835-9B6F-D9DBE3A7F63C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20" r:id="rId1"/>
    <sheet name="AUGUST" sheetId="19" r:id="rId2"/>
    <sheet name="JULY" sheetId="18" r:id="rId3"/>
    <sheet name="JUNE" sheetId="17" r:id="rId4"/>
    <sheet name="MAY" sheetId="16" r:id="rId5"/>
    <sheet name="APRIL" sheetId="15" r:id="rId6"/>
    <sheet name="MARCH" sheetId="14" r:id="rId7"/>
  </sheets>
  <definedNames>
    <definedName name="_xlnm.Print_Area" localSheetId="5">APRIL!$A$1:$AD$64</definedName>
    <definedName name="_xlnm.Print_Area" localSheetId="1">AUGUST!$A$1:$BG$66</definedName>
    <definedName name="_xlnm.Print_Area" localSheetId="2">JULY!$A$1:$BG$68</definedName>
    <definedName name="_xlnm.Print_Area" localSheetId="3">JUNE!$A$1:$AD$68</definedName>
    <definedName name="_xlnm.Print_Area" localSheetId="6">MARCH!$AG$1:$BF$66</definedName>
    <definedName name="_xlnm.Print_Area" localSheetId="4">MAY!$AG$1:$BG$66</definedName>
    <definedName name="_xlnm.Print_Area" localSheetId="0">SEPTEMBER!$A$1:$BG$68</definedName>
    <definedName name="_xlnm.Print_Titles" localSheetId="5">APRIL!$1:$9</definedName>
    <definedName name="_xlnm.Print_Titles" localSheetId="1">AUGUST!$1:$9</definedName>
    <definedName name="_xlnm.Print_Titles" localSheetId="2">JULY!$1:$9</definedName>
    <definedName name="_xlnm.Print_Titles" localSheetId="3">JUNE!$1:$9</definedName>
    <definedName name="_xlnm.Print_Titles" localSheetId="6">MARCH!$1:$9</definedName>
    <definedName name="_xlnm.Print_Titles" localSheetId="4">MAY!$1:$9</definedName>
    <definedName name="_xlnm.Print_Titles" localSheetId="0">SEPTEMBER!$1:$9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62" i="20" l="1"/>
  <c r="BD62" i="20"/>
  <c r="BC62" i="20"/>
  <c r="BB62" i="20"/>
  <c r="BA62" i="20"/>
  <c r="AX62" i="20"/>
  <c r="AW62" i="20"/>
  <c r="AV62" i="20"/>
  <c r="AT62" i="20"/>
  <c r="AS62" i="20"/>
  <c r="AR62" i="20"/>
  <c r="AQ62" i="20"/>
  <c r="AP62" i="20"/>
  <c r="AO62" i="20"/>
  <c r="AN62" i="20"/>
  <c r="AM62" i="20"/>
  <c r="AL62" i="20"/>
  <c r="AD62" i="20"/>
  <c r="AB62" i="20"/>
  <c r="AA62" i="20"/>
  <c r="Q62" i="20"/>
  <c r="O62" i="20"/>
  <c r="N62" i="20"/>
  <c r="M62" i="20"/>
  <c r="I62" i="20"/>
  <c r="H62" i="20"/>
  <c r="G62" i="20"/>
  <c r="E62" i="20"/>
  <c r="D62" i="20"/>
  <c r="W61" i="20"/>
  <c r="BF59" i="20"/>
  <c r="AY59" i="20"/>
  <c r="AJ59" i="20"/>
  <c r="U59" i="20"/>
  <c r="S59" i="20"/>
  <c r="F59" i="20"/>
  <c r="J59" i="20" s="1"/>
  <c r="AJ58" i="20"/>
  <c r="J58" i="20"/>
  <c r="F58" i="20"/>
  <c r="BF57" i="20"/>
  <c r="AY57" i="20"/>
  <c r="AJ57" i="20"/>
  <c r="U57" i="20"/>
  <c r="S57" i="20"/>
  <c r="F57" i="20"/>
  <c r="J57" i="20" s="1"/>
  <c r="AJ56" i="20"/>
  <c r="F56" i="20"/>
  <c r="J56" i="20" s="1"/>
  <c r="BF55" i="20"/>
  <c r="AY55" i="20"/>
  <c r="AJ55" i="20"/>
  <c r="U55" i="20"/>
  <c r="S55" i="20"/>
  <c r="F55" i="20"/>
  <c r="J55" i="20" s="1"/>
  <c r="AJ54" i="20"/>
  <c r="J54" i="20"/>
  <c r="F54" i="20"/>
  <c r="BF53" i="20"/>
  <c r="AY53" i="20"/>
  <c r="AJ53" i="20"/>
  <c r="Y53" i="20"/>
  <c r="U53" i="20"/>
  <c r="S53" i="20"/>
  <c r="J53" i="20"/>
  <c r="F53" i="20"/>
  <c r="AJ52" i="20"/>
  <c r="F52" i="20"/>
  <c r="J52" i="20" s="1"/>
  <c r="BF51" i="20"/>
  <c r="AZ51" i="20"/>
  <c r="AY51" i="20"/>
  <c r="AJ51" i="20"/>
  <c r="Z51" i="20"/>
  <c r="U51" i="20"/>
  <c r="T51" i="20"/>
  <c r="S51" i="20"/>
  <c r="J51" i="20"/>
  <c r="K51" i="20" s="1"/>
  <c r="F51" i="20"/>
  <c r="AJ50" i="20"/>
  <c r="F50" i="20"/>
  <c r="J50" i="20" s="1"/>
  <c r="BF49" i="20"/>
  <c r="AY49" i="20"/>
  <c r="AJ49" i="20"/>
  <c r="AC49" i="20"/>
  <c r="U49" i="20"/>
  <c r="S49" i="20"/>
  <c r="J49" i="20"/>
  <c r="F49" i="20"/>
  <c r="AJ48" i="20"/>
  <c r="F48" i="20"/>
  <c r="J48" i="20" s="1"/>
  <c r="BF47" i="20"/>
  <c r="AY47" i="20"/>
  <c r="AJ47" i="20"/>
  <c r="U47" i="20"/>
  <c r="T47" i="20"/>
  <c r="S47" i="20"/>
  <c r="F47" i="20"/>
  <c r="J47" i="20" s="1"/>
  <c r="AJ46" i="20"/>
  <c r="F46" i="20"/>
  <c r="J46" i="20" s="1"/>
  <c r="BF45" i="20"/>
  <c r="AY45" i="20"/>
  <c r="AK45" i="20"/>
  <c r="AU45" i="20" s="1"/>
  <c r="AJ45" i="20"/>
  <c r="AC45" i="20"/>
  <c r="U45" i="20"/>
  <c r="S45" i="20"/>
  <c r="K45" i="20"/>
  <c r="J45" i="20"/>
  <c r="F45" i="20"/>
  <c r="AJ44" i="20"/>
  <c r="F44" i="20"/>
  <c r="J44" i="20" s="1"/>
  <c r="BF43" i="20"/>
  <c r="AZ43" i="20"/>
  <c r="AY43" i="20"/>
  <c r="AJ43" i="20"/>
  <c r="Z43" i="20"/>
  <c r="U43" i="20"/>
  <c r="T43" i="20"/>
  <c r="S43" i="20"/>
  <c r="L43" i="20"/>
  <c r="P43" i="20" s="1"/>
  <c r="J43" i="20"/>
  <c r="K43" i="20" s="1"/>
  <c r="F43" i="20"/>
  <c r="AJ42" i="20"/>
  <c r="F42" i="20"/>
  <c r="J42" i="20" s="1"/>
  <c r="BF41" i="20"/>
  <c r="AY41" i="20"/>
  <c r="AK41" i="20"/>
  <c r="AU41" i="20" s="1"/>
  <c r="AJ41" i="20"/>
  <c r="U41" i="20"/>
  <c r="S41" i="20"/>
  <c r="J41" i="20"/>
  <c r="F41" i="20"/>
  <c r="AJ40" i="20"/>
  <c r="F40" i="20"/>
  <c r="J40" i="20" s="1"/>
  <c r="BF39" i="20"/>
  <c r="AY39" i="20"/>
  <c r="AJ39" i="20"/>
  <c r="U39" i="20"/>
  <c r="S39" i="20"/>
  <c r="F39" i="20"/>
  <c r="J39" i="20" s="1"/>
  <c r="AJ38" i="20"/>
  <c r="F38" i="20"/>
  <c r="J38" i="20" s="1"/>
  <c r="BF37" i="20"/>
  <c r="AY37" i="20"/>
  <c r="AK37" i="20"/>
  <c r="AU37" i="20" s="1"/>
  <c r="AJ37" i="20"/>
  <c r="U37" i="20"/>
  <c r="T37" i="20"/>
  <c r="S37" i="20"/>
  <c r="R37" i="20"/>
  <c r="V37" i="20" s="1"/>
  <c r="J37" i="20"/>
  <c r="F37" i="20"/>
  <c r="AJ36" i="20"/>
  <c r="F36" i="20"/>
  <c r="J36" i="20" s="1"/>
  <c r="BF35" i="20"/>
  <c r="AZ35" i="20"/>
  <c r="AY35" i="20"/>
  <c r="AJ35" i="20"/>
  <c r="U35" i="20"/>
  <c r="S35" i="20"/>
  <c r="J35" i="20"/>
  <c r="K35" i="20" s="1"/>
  <c r="F35" i="20"/>
  <c r="AJ34" i="20"/>
  <c r="F34" i="20"/>
  <c r="J34" i="20" s="1"/>
  <c r="BF33" i="20"/>
  <c r="AY33" i="20"/>
  <c r="AK33" i="20"/>
  <c r="AU33" i="20" s="1"/>
  <c r="AJ33" i="20"/>
  <c r="U33" i="20"/>
  <c r="T33" i="20"/>
  <c r="S33" i="20"/>
  <c r="R33" i="20"/>
  <c r="V33" i="20" s="1"/>
  <c r="J33" i="20"/>
  <c r="F33" i="20"/>
  <c r="AJ32" i="20"/>
  <c r="F32" i="20"/>
  <c r="J32" i="20" s="1"/>
  <c r="BF31" i="20"/>
  <c r="AY31" i="20"/>
  <c r="AJ31" i="20"/>
  <c r="U31" i="20"/>
  <c r="S31" i="20"/>
  <c r="F31" i="20"/>
  <c r="J31" i="20" s="1"/>
  <c r="AJ30" i="20"/>
  <c r="F30" i="20"/>
  <c r="J30" i="20" s="1"/>
  <c r="BF29" i="20"/>
  <c r="AY29" i="20"/>
  <c r="AJ29" i="20"/>
  <c r="U29" i="20"/>
  <c r="S29" i="20"/>
  <c r="J29" i="20"/>
  <c r="F29" i="20"/>
  <c r="AJ28" i="20"/>
  <c r="F28" i="20"/>
  <c r="J28" i="20" s="1"/>
  <c r="BF27" i="20"/>
  <c r="AZ27" i="20"/>
  <c r="AY27" i="20"/>
  <c r="AK27" i="20"/>
  <c r="AU27" i="20" s="1"/>
  <c r="AJ27" i="20"/>
  <c r="BG27" i="20" s="1"/>
  <c r="U27" i="20"/>
  <c r="T27" i="20"/>
  <c r="S27" i="20"/>
  <c r="J27" i="20"/>
  <c r="K27" i="20" s="1"/>
  <c r="F27" i="20"/>
  <c r="BF26" i="20"/>
  <c r="AZ26" i="20"/>
  <c r="AY26" i="20"/>
  <c r="AJ26" i="20"/>
  <c r="U26" i="20"/>
  <c r="S26" i="20"/>
  <c r="J26" i="20"/>
  <c r="BF25" i="20"/>
  <c r="AY25" i="20"/>
  <c r="AK25" i="20"/>
  <c r="AU25" i="20" s="1"/>
  <c r="BG25" i="20" s="1"/>
  <c r="AJ25" i="20"/>
  <c r="AC25" i="20"/>
  <c r="U25" i="20"/>
  <c r="T25" i="20"/>
  <c r="S25" i="20"/>
  <c r="K25" i="20"/>
  <c r="P25" i="20" s="1"/>
  <c r="J25" i="20"/>
  <c r="AZ25" i="20" s="1"/>
  <c r="BF24" i="20"/>
  <c r="AZ24" i="20"/>
  <c r="AY24" i="20"/>
  <c r="AJ24" i="20"/>
  <c r="Z24" i="20"/>
  <c r="U24" i="20"/>
  <c r="S24" i="20"/>
  <c r="J24" i="20"/>
  <c r="F24" i="20"/>
  <c r="BF23" i="20"/>
  <c r="AY23" i="20"/>
  <c r="AJ23" i="20"/>
  <c r="U23" i="20"/>
  <c r="S23" i="20"/>
  <c r="F23" i="20"/>
  <c r="J23" i="20" s="1"/>
  <c r="AJ22" i="20"/>
  <c r="J22" i="20"/>
  <c r="F22" i="20"/>
  <c r="BF21" i="20"/>
  <c r="AY21" i="20"/>
  <c r="AJ21" i="20"/>
  <c r="U21" i="20"/>
  <c r="S21" i="20"/>
  <c r="F21" i="20"/>
  <c r="J21" i="20" s="1"/>
  <c r="Z21" i="20" s="1"/>
  <c r="AJ20" i="20"/>
  <c r="J20" i="20"/>
  <c r="F20" i="20"/>
  <c r="BF19" i="20"/>
  <c r="AZ19" i="20"/>
  <c r="AY19" i="20"/>
  <c r="AJ19" i="20"/>
  <c r="Z19" i="20"/>
  <c r="U19" i="20"/>
  <c r="S19" i="20"/>
  <c r="F19" i="20"/>
  <c r="J19" i="20" s="1"/>
  <c r="BF17" i="20"/>
  <c r="AZ17" i="20"/>
  <c r="AY17" i="20"/>
  <c r="AK17" i="20"/>
  <c r="AU17" i="20" s="1"/>
  <c r="AJ17" i="20"/>
  <c r="BG17" i="20" s="1"/>
  <c r="U17" i="20"/>
  <c r="T17" i="20"/>
  <c r="S17" i="20"/>
  <c r="J17" i="20"/>
  <c r="K17" i="20" s="1"/>
  <c r="AJ16" i="20"/>
  <c r="J16" i="20"/>
  <c r="F16" i="20"/>
  <c r="BF15" i="20"/>
  <c r="AY15" i="20"/>
  <c r="AJ15" i="20"/>
  <c r="Z15" i="20"/>
  <c r="U15" i="20"/>
  <c r="S15" i="20"/>
  <c r="F15" i="20"/>
  <c r="J15" i="20" s="1"/>
  <c r="AZ15" i="20" s="1"/>
  <c r="AJ14" i="20"/>
  <c r="F14" i="20"/>
  <c r="J14" i="20" s="1"/>
  <c r="BF13" i="20"/>
  <c r="AZ13" i="20"/>
  <c r="AY13" i="20"/>
  <c r="AJ13" i="20"/>
  <c r="Z13" i="20"/>
  <c r="U13" i="20"/>
  <c r="T13" i="20"/>
  <c r="S13" i="20"/>
  <c r="F13" i="20"/>
  <c r="J13" i="20" s="1"/>
  <c r="AJ12" i="20"/>
  <c r="J12" i="20"/>
  <c r="F12" i="20"/>
  <c r="BF11" i="20"/>
  <c r="AZ11" i="20"/>
  <c r="AY11" i="20"/>
  <c r="AJ11" i="20"/>
  <c r="U11" i="20"/>
  <c r="S11" i="20"/>
  <c r="F11" i="20"/>
  <c r="J11" i="20" s="1"/>
  <c r="BG41" i="20" l="1"/>
  <c r="AZ31" i="20"/>
  <c r="Z31" i="20"/>
  <c r="K31" i="20"/>
  <c r="T31" i="20"/>
  <c r="AK31" i="20"/>
  <c r="AC31" i="20"/>
  <c r="P51" i="20"/>
  <c r="AC39" i="20"/>
  <c r="AZ39" i="20"/>
  <c r="Z39" i="20"/>
  <c r="K39" i="20"/>
  <c r="AK39" i="20"/>
  <c r="T39" i="20"/>
  <c r="T11" i="20"/>
  <c r="AC11" i="20"/>
  <c r="J62" i="20"/>
  <c r="AK11" i="20"/>
  <c r="K11" i="20"/>
  <c r="Z11" i="20"/>
  <c r="T23" i="20"/>
  <c r="AC23" i="20"/>
  <c r="AZ23" i="20"/>
  <c r="AZ62" i="20" s="1"/>
  <c r="AK23" i="20"/>
  <c r="K23" i="20"/>
  <c r="Z23" i="20"/>
  <c r="P35" i="20"/>
  <c r="AZ29" i="20"/>
  <c r="Z29" i="20"/>
  <c r="AZ41" i="20"/>
  <c r="Z41" i="20"/>
  <c r="K41" i="20"/>
  <c r="T41" i="20"/>
  <c r="AC15" i="20"/>
  <c r="K15" i="20"/>
  <c r="AY62" i="20"/>
  <c r="AC29" i="20"/>
  <c r="L35" i="20"/>
  <c r="Z35" i="20"/>
  <c r="T53" i="20"/>
  <c r="AC53" i="20"/>
  <c r="AZ53" i="20"/>
  <c r="Z53" i="20"/>
  <c r="AK53" i="20"/>
  <c r="K59" i="20"/>
  <c r="AK59" i="20"/>
  <c r="T59" i="20"/>
  <c r="AC59" i="20"/>
  <c r="AZ59" i="20"/>
  <c r="Z59" i="20"/>
  <c r="AC35" i="20"/>
  <c r="K53" i="20"/>
  <c r="AJ62" i="20"/>
  <c r="AK26" i="20"/>
  <c r="AU26" i="20" s="1"/>
  <c r="BG26" i="20" s="1"/>
  <c r="Z26" i="20"/>
  <c r="K26" i="20"/>
  <c r="P26" i="20" s="1"/>
  <c r="AZ49" i="20"/>
  <c r="Z49" i="20"/>
  <c r="K49" i="20"/>
  <c r="T49" i="20"/>
  <c r="AK49" i="20"/>
  <c r="L51" i="20"/>
  <c r="L17" i="20"/>
  <c r="P17" i="20" s="1"/>
  <c r="Z17" i="20"/>
  <c r="AK19" i="20"/>
  <c r="T19" i="20"/>
  <c r="AC19" i="20"/>
  <c r="AZ21" i="20"/>
  <c r="AK24" i="20"/>
  <c r="T24" i="20"/>
  <c r="AC24" i="20"/>
  <c r="L27" i="20"/>
  <c r="P27" i="20" s="1"/>
  <c r="Z27" i="20"/>
  <c r="T29" i="20"/>
  <c r="AK29" i="20"/>
  <c r="AZ37" i="20"/>
  <c r="Z37" i="20"/>
  <c r="AC41" i="20"/>
  <c r="S62" i="20"/>
  <c r="AC13" i="20"/>
  <c r="AK13" i="20"/>
  <c r="AC17" i="20"/>
  <c r="K19" i="20"/>
  <c r="K24" i="20"/>
  <c r="P24" i="20" s="1"/>
  <c r="R25" i="20"/>
  <c r="V25" i="20" s="1"/>
  <c r="AE25" i="20" s="1"/>
  <c r="AC27" i="20"/>
  <c r="AZ33" i="20"/>
  <c r="BG33" i="20" s="1"/>
  <c r="Z33" i="20"/>
  <c r="K33" i="20"/>
  <c r="AC33" i="20"/>
  <c r="T35" i="20"/>
  <c r="AK35" i="20"/>
  <c r="K37" i="20"/>
  <c r="AC47" i="20"/>
  <c r="AZ47" i="20"/>
  <c r="Z47" i="20"/>
  <c r="K47" i="20"/>
  <c r="AK47" i="20"/>
  <c r="U62" i="20"/>
  <c r="K13" i="20"/>
  <c r="BF62" i="20"/>
  <c r="R17" i="20"/>
  <c r="V17" i="20" s="1"/>
  <c r="T26" i="20"/>
  <c r="V26" i="20" s="1"/>
  <c r="R27" i="20"/>
  <c r="V27" i="20" s="1"/>
  <c r="AC37" i="20"/>
  <c r="T45" i="20"/>
  <c r="AZ45" i="20"/>
  <c r="Z45" i="20"/>
  <c r="BG45" i="20"/>
  <c r="P45" i="20"/>
  <c r="L45" i="20"/>
  <c r="T55" i="20"/>
  <c r="AC55" i="20"/>
  <c r="Z55" i="20"/>
  <c r="AZ55" i="20"/>
  <c r="K55" i="20"/>
  <c r="AK55" i="20"/>
  <c r="AK15" i="20"/>
  <c r="T15" i="20"/>
  <c r="K29" i="20"/>
  <c r="BG37" i="20"/>
  <c r="R45" i="20"/>
  <c r="V45" i="20" s="1"/>
  <c r="AC57" i="20"/>
  <c r="AZ57" i="20"/>
  <c r="Z57" i="20"/>
  <c r="K57" i="20"/>
  <c r="AK57" i="20"/>
  <c r="T57" i="20"/>
  <c r="F62" i="20"/>
  <c r="AK21" i="20"/>
  <c r="T21" i="20"/>
  <c r="AC21" i="20"/>
  <c r="K21" i="20"/>
  <c r="R41" i="20"/>
  <c r="AC43" i="20"/>
  <c r="AC51" i="20"/>
  <c r="AK51" i="20"/>
  <c r="AK43" i="20"/>
  <c r="Z25" i="20"/>
  <c r="AE27" i="20" l="1"/>
  <c r="AF27" i="20"/>
  <c r="W27" i="20" s="1"/>
  <c r="AE17" i="20"/>
  <c r="AF17" i="20"/>
  <c r="W17" i="20" s="1"/>
  <c r="AU35" i="20"/>
  <c r="BG35" i="20" s="1"/>
  <c r="R35" i="20"/>
  <c r="V35" i="20" s="1"/>
  <c r="AF35" i="20" s="1"/>
  <c r="W35" i="20" s="1"/>
  <c r="AF26" i="20"/>
  <c r="W26" i="20" s="1"/>
  <c r="AE26" i="20"/>
  <c r="X26" i="20" s="1"/>
  <c r="V41" i="20"/>
  <c r="L57" i="20"/>
  <c r="P57" i="20" s="1"/>
  <c r="P29" i="20"/>
  <c r="L29" i="20"/>
  <c r="L47" i="20"/>
  <c r="P47" i="20" s="1"/>
  <c r="P33" i="20"/>
  <c r="L33" i="20"/>
  <c r="AU29" i="20"/>
  <c r="BG29" i="20" s="1"/>
  <c r="R29" i="20"/>
  <c r="V29" i="20" s="1"/>
  <c r="AU49" i="20"/>
  <c r="BG49" i="20" s="1"/>
  <c r="R49" i="20"/>
  <c r="V49" i="20" s="1"/>
  <c r="Z62" i="20"/>
  <c r="L39" i="20"/>
  <c r="P39" i="20" s="1"/>
  <c r="L21" i="20"/>
  <c r="P21" i="20" s="1"/>
  <c r="R13" i="20"/>
  <c r="V13" i="20" s="1"/>
  <c r="AU13" i="20"/>
  <c r="BG13" i="20" s="1"/>
  <c r="AU59" i="20"/>
  <c r="BG59" i="20" s="1"/>
  <c r="R59" i="20"/>
  <c r="V59" i="20" s="1"/>
  <c r="AF25" i="20"/>
  <c r="W25" i="20" s="1"/>
  <c r="X25" i="20" s="1"/>
  <c r="K62" i="20"/>
  <c r="L11" i="20"/>
  <c r="P11" i="20"/>
  <c r="L31" i="20"/>
  <c r="P31" i="20" s="1"/>
  <c r="AU15" i="20"/>
  <c r="BG15" i="20" s="1"/>
  <c r="R15" i="20"/>
  <c r="V15" i="20" s="1"/>
  <c r="AF45" i="20"/>
  <c r="W45" i="20" s="1"/>
  <c r="AE45" i="20"/>
  <c r="X45" i="20" s="1"/>
  <c r="L49" i="20"/>
  <c r="P49" i="20" s="1"/>
  <c r="L53" i="20"/>
  <c r="P53" i="20" s="1"/>
  <c r="L59" i="20"/>
  <c r="P59" i="20"/>
  <c r="R11" i="20"/>
  <c r="AK62" i="20"/>
  <c r="AU11" i="20"/>
  <c r="R55" i="20"/>
  <c r="V55" i="20" s="1"/>
  <c r="AU55" i="20"/>
  <c r="BG55" i="20" s="1"/>
  <c r="R19" i="20"/>
  <c r="V19" i="20" s="1"/>
  <c r="AU19" i="20"/>
  <c r="BG19" i="20" s="1"/>
  <c r="R53" i="20"/>
  <c r="V53" i="20" s="1"/>
  <c r="AU53" i="20"/>
  <c r="BG53" i="20" s="1"/>
  <c r="L23" i="20"/>
  <c r="P23" i="20" s="1"/>
  <c r="AU43" i="20"/>
  <c r="BG43" i="20" s="1"/>
  <c r="R43" i="20"/>
  <c r="V43" i="20" s="1"/>
  <c r="R21" i="20"/>
  <c r="V21" i="20" s="1"/>
  <c r="AU21" i="20"/>
  <c r="BG21" i="20" s="1"/>
  <c r="L55" i="20"/>
  <c r="P55" i="20" s="1"/>
  <c r="P37" i="20"/>
  <c r="L37" i="20"/>
  <c r="L15" i="20"/>
  <c r="P15" i="20"/>
  <c r="AE35" i="20"/>
  <c r="R23" i="20"/>
  <c r="V23" i="20" s="1"/>
  <c r="AU23" i="20"/>
  <c r="BG23" i="20" s="1"/>
  <c r="AC62" i="20"/>
  <c r="AE51" i="20"/>
  <c r="T62" i="20"/>
  <c r="AU51" i="20"/>
  <c r="BG51" i="20" s="1"/>
  <c r="R51" i="20"/>
  <c r="V51" i="20" s="1"/>
  <c r="AF51" i="20" s="1"/>
  <c r="W51" i="20" s="1"/>
  <c r="L13" i="20"/>
  <c r="P13" i="20"/>
  <c r="R57" i="20"/>
  <c r="V57" i="20" s="1"/>
  <c r="AU57" i="20"/>
  <c r="BG57" i="20" s="1"/>
  <c r="R47" i="20"/>
  <c r="V47" i="20" s="1"/>
  <c r="AU47" i="20"/>
  <c r="BG47" i="20" s="1"/>
  <c r="L19" i="20"/>
  <c r="P19" i="20" s="1"/>
  <c r="R24" i="20"/>
  <c r="V24" i="20" s="1"/>
  <c r="AE24" i="20" s="1"/>
  <c r="AU24" i="20"/>
  <c r="BG24" i="20" s="1"/>
  <c r="P41" i="20"/>
  <c r="L41" i="20"/>
  <c r="R39" i="20"/>
  <c r="V39" i="20" s="1"/>
  <c r="AU39" i="20"/>
  <c r="BG39" i="20" s="1"/>
  <c r="AU31" i="20"/>
  <c r="BG31" i="20" s="1"/>
  <c r="R31" i="20"/>
  <c r="V31" i="20" s="1"/>
  <c r="AF57" i="20" l="1"/>
  <c r="W57" i="20" s="1"/>
  <c r="AE57" i="20"/>
  <c r="X57" i="20" s="1"/>
  <c r="AF19" i="20"/>
  <c r="W19" i="20" s="1"/>
  <c r="AE19" i="20"/>
  <c r="X19" i="20" s="1"/>
  <c r="AF23" i="20"/>
  <c r="W23" i="20" s="1"/>
  <c r="AE23" i="20"/>
  <c r="X23" i="20" s="1"/>
  <c r="AE31" i="20"/>
  <c r="AF31" i="20"/>
  <c r="W31" i="20" s="1"/>
  <c r="AF55" i="20"/>
  <c r="W55" i="20" s="1"/>
  <c r="AE55" i="20"/>
  <c r="X55" i="20" s="1"/>
  <c r="AF21" i="20"/>
  <c r="W21" i="20" s="1"/>
  <c r="AE21" i="20"/>
  <c r="X21" i="20" s="1"/>
  <c r="AF53" i="20"/>
  <c r="W53" i="20" s="1"/>
  <c r="AE53" i="20"/>
  <c r="X53" i="20" s="1"/>
  <c r="AE39" i="20"/>
  <c r="AF39" i="20"/>
  <c r="W39" i="20" s="1"/>
  <c r="AE47" i="20"/>
  <c r="AF47" i="20"/>
  <c r="W47" i="20" s="1"/>
  <c r="AF49" i="20"/>
  <c r="W49" i="20" s="1"/>
  <c r="AE49" i="20"/>
  <c r="X49" i="20" s="1"/>
  <c r="AF41" i="20"/>
  <c r="W41" i="20" s="1"/>
  <c r="AE41" i="20"/>
  <c r="X41" i="20" s="1"/>
  <c r="AE37" i="20"/>
  <c r="AF37" i="20"/>
  <c r="W37" i="20" s="1"/>
  <c r="AF13" i="20"/>
  <c r="W13" i="20" s="1"/>
  <c r="AE13" i="20"/>
  <c r="X13" i="20" s="1"/>
  <c r="R62" i="20"/>
  <c r="V11" i="20"/>
  <c r="V62" i="20" s="1"/>
  <c r="X27" i="20"/>
  <c r="AF59" i="20"/>
  <c r="W59" i="20" s="1"/>
  <c r="AE59" i="20"/>
  <c r="AF24" i="20"/>
  <c r="W24" i="20" s="1"/>
  <c r="X24" i="20" s="1"/>
  <c r="X35" i="20"/>
  <c r="AE29" i="20"/>
  <c r="X29" i="20" s="1"/>
  <c r="AF29" i="20"/>
  <c r="W29" i="20" s="1"/>
  <c r="AF15" i="20"/>
  <c r="W15" i="20" s="1"/>
  <c r="AE15" i="20"/>
  <c r="X15" i="20" s="1"/>
  <c r="AE43" i="20"/>
  <c r="X43" i="20" s="1"/>
  <c r="AF43" i="20"/>
  <c r="W43" i="20" s="1"/>
  <c r="X51" i="20"/>
  <c r="AF11" i="20"/>
  <c r="P62" i="20"/>
  <c r="AU62" i="20"/>
  <c r="BG11" i="20"/>
  <c r="BG62" i="20" s="1"/>
  <c r="L62" i="20"/>
  <c r="X17" i="20"/>
  <c r="AE33" i="20"/>
  <c r="AF33" i="20"/>
  <c r="W33" i="20" s="1"/>
  <c r="AF62" i="20" l="1"/>
  <c r="W11" i="20"/>
  <c r="W62" i="20" s="1"/>
  <c r="X47" i="20"/>
  <c r="X33" i="20"/>
  <c r="X59" i="20"/>
  <c r="X37" i="20"/>
  <c r="X39" i="20"/>
  <c r="X31" i="20"/>
  <c r="AE11" i="20"/>
  <c r="AE62" i="20" l="1"/>
  <c r="X11" i="20"/>
  <c r="X62" i="20" s="1"/>
  <c r="AJ70" i="19" l="1"/>
  <c r="F70" i="19"/>
  <c r="J70" i="19" s="1"/>
  <c r="BF69" i="19"/>
  <c r="AZ69" i="19"/>
  <c r="AY69" i="19"/>
  <c r="AK69" i="19"/>
  <c r="AJ69" i="19"/>
  <c r="Y69" i="19"/>
  <c r="U69" i="19"/>
  <c r="T69" i="19"/>
  <c r="S69" i="19"/>
  <c r="F69" i="19"/>
  <c r="J69" i="19" s="1"/>
  <c r="AC69" i="19" s="1"/>
  <c r="BF60" i="19"/>
  <c r="BE60" i="19"/>
  <c r="BD60" i="19"/>
  <c r="BC60" i="19"/>
  <c r="BB60" i="19"/>
  <c r="BA60" i="19"/>
  <c r="AX60" i="19"/>
  <c r="AW60" i="19"/>
  <c r="AV60" i="19"/>
  <c r="AT60" i="19"/>
  <c r="AS60" i="19"/>
  <c r="AR60" i="19"/>
  <c r="AQ60" i="19"/>
  <c r="AP60" i="19"/>
  <c r="AO60" i="19"/>
  <c r="AN60" i="19"/>
  <c r="AM60" i="19"/>
  <c r="AL60" i="19"/>
  <c r="AD60" i="19"/>
  <c r="AB60" i="19"/>
  <c r="AA60" i="19"/>
  <c r="U60" i="19"/>
  <c r="Q60" i="19"/>
  <c r="O60" i="19"/>
  <c r="N60" i="19"/>
  <c r="M60" i="19"/>
  <c r="I60" i="19"/>
  <c r="H60" i="19"/>
  <c r="G60" i="19"/>
  <c r="E60" i="19"/>
  <c r="D60" i="19"/>
  <c r="W59" i="19"/>
  <c r="BF57" i="19"/>
  <c r="AZ57" i="19"/>
  <c r="AY57" i="19"/>
  <c r="AJ57" i="19"/>
  <c r="Z57" i="19"/>
  <c r="U57" i="19"/>
  <c r="S57" i="19"/>
  <c r="K57" i="19"/>
  <c r="J57" i="19"/>
  <c r="F57" i="19"/>
  <c r="AJ56" i="19"/>
  <c r="J56" i="19"/>
  <c r="F56" i="19"/>
  <c r="BF55" i="19"/>
  <c r="AZ55" i="19"/>
  <c r="AY55" i="19"/>
  <c r="AJ55" i="19"/>
  <c r="Z55" i="19"/>
  <c r="U55" i="19"/>
  <c r="S55" i="19"/>
  <c r="F55" i="19"/>
  <c r="J55" i="19" s="1"/>
  <c r="AJ54" i="19"/>
  <c r="F54" i="19"/>
  <c r="J54" i="19" s="1"/>
  <c r="BF53" i="19"/>
  <c r="AY53" i="19"/>
  <c r="AJ53" i="19"/>
  <c r="AC53" i="19"/>
  <c r="U53" i="19"/>
  <c r="T53" i="19"/>
  <c r="S53" i="19"/>
  <c r="F53" i="19"/>
  <c r="J53" i="19" s="1"/>
  <c r="AJ52" i="19"/>
  <c r="J52" i="19"/>
  <c r="F52" i="19"/>
  <c r="BF51" i="19"/>
  <c r="AY51" i="19"/>
  <c r="AJ51" i="19"/>
  <c r="U51" i="19"/>
  <c r="S51" i="19"/>
  <c r="F51" i="19"/>
  <c r="J51" i="19" s="1"/>
  <c r="AJ50" i="19"/>
  <c r="F50" i="19"/>
  <c r="J50" i="19" s="1"/>
  <c r="BF49" i="19"/>
  <c r="AZ49" i="19"/>
  <c r="AY49" i="19"/>
  <c r="AK49" i="19"/>
  <c r="R49" i="19" s="1"/>
  <c r="AJ49" i="19"/>
  <c r="U49" i="19"/>
  <c r="S49" i="19"/>
  <c r="J49" i="19"/>
  <c r="F49" i="19"/>
  <c r="AJ48" i="19"/>
  <c r="J48" i="19"/>
  <c r="F48" i="19"/>
  <c r="BF47" i="19"/>
  <c r="AY47" i="19"/>
  <c r="AJ47" i="19"/>
  <c r="AC47" i="19"/>
  <c r="Z47" i="19"/>
  <c r="U47" i="19"/>
  <c r="S47" i="19"/>
  <c r="F47" i="19"/>
  <c r="J47" i="19" s="1"/>
  <c r="AJ46" i="19"/>
  <c r="J46" i="19"/>
  <c r="F46" i="19"/>
  <c r="BF45" i="19"/>
  <c r="AY45" i="19"/>
  <c r="AJ45" i="19"/>
  <c r="U45" i="19"/>
  <c r="S45" i="19"/>
  <c r="K45" i="19"/>
  <c r="F45" i="19"/>
  <c r="J45" i="19" s="1"/>
  <c r="AJ44" i="19"/>
  <c r="F44" i="19"/>
  <c r="J44" i="19" s="1"/>
  <c r="BF43" i="19"/>
  <c r="AY43" i="19"/>
  <c r="AK43" i="19"/>
  <c r="R43" i="19" s="1"/>
  <c r="AJ43" i="19"/>
  <c r="U43" i="19"/>
  <c r="S43" i="19"/>
  <c r="F43" i="19"/>
  <c r="J43" i="19" s="1"/>
  <c r="T43" i="19" s="1"/>
  <c r="AJ42" i="19"/>
  <c r="F42" i="19"/>
  <c r="J42" i="19" s="1"/>
  <c r="BF41" i="19"/>
  <c r="AY41" i="19"/>
  <c r="AJ41" i="19"/>
  <c r="Z41" i="19"/>
  <c r="U41" i="19"/>
  <c r="S41" i="19"/>
  <c r="J41" i="19"/>
  <c r="K41" i="19" s="1"/>
  <c r="F41" i="19"/>
  <c r="AJ40" i="19"/>
  <c r="J40" i="19"/>
  <c r="F40" i="19"/>
  <c r="BF39" i="19"/>
  <c r="AZ39" i="19"/>
  <c r="AY39" i="19"/>
  <c r="AJ39" i="19"/>
  <c r="U39" i="19"/>
  <c r="S39" i="19"/>
  <c r="F39" i="19"/>
  <c r="J39" i="19" s="1"/>
  <c r="AJ38" i="19"/>
  <c r="F38" i="19"/>
  <c r="J38" i="19" s="1"/>
  <c r="BF37" i="19"/>
  <c r="AY37" i="19"/>
  <c r="AJ37" i="19"/>
  <c r="AC37" i="19"/>
  <c r="U37" i="19"/>
  <c r="T37" i="19"/>
  <c r="S37" i="19"/>
  <c r="K37" i="19"/>
  <c r="F37" i="19"/>
  <c r="J37" i="19" s="1"/>
  <c r="AJ36" i="19"/>
  <c r="F36" i="19"/>
  <c r="J36" i="19" s="1"/>
  <c r="BF35" i="19"/>
  <c r="AY35" i="19"/>
  <c r="AJ35" i="19"/>
  <c r="U35" i="19"/>
  <c r="S35" i="19"/>
  <c r="F35" i="19"/>
  <c r="J35" i="19" s="1"/>
  <c r="AJ34" i="19"/>
  <c r="F34" i="19"/>
  <c r="J34" i="19" s="1"/>
  <c r="BF33" i="19"/>
  <c r="AY33" i="19"/>
  <c r="AK33" i="19"/>
  <c r="R33" i="19" s="1"/>
  <c r="AJ33" i="19"/>
  <c r="U33" i="19"/>
  <c r="S33" i="19"/>
  <c r="J33" i="19"/>
  <c r="F33" i="19"/>
  <c r="AJ32" i="19"/>
  <c r="J32" i="19"/>
  <c r="F32" i="19"/>
  <c r="BF31" i="19"/>
  <c r="AY31" i="19"/>
  <c r="AK31" i="19"/>
  <c r="AU31" i="19" s="1"/>
  <c r="AJ31" i="19"/>
  <c r="U31" i="19"/>
  <c r="S31" i="19"/>
  <c r="F31" i="19"/>
  <c r="J31" i="19" s="1"/>
  <c r="AJ30" i="19"/>
  <c r="F30" i="19"/>
  <c r="J30" i="19" s="1"/>
  <c r="BF29" i="19"/>
  <c r="AY29" i="19"/>
  <c r="AJ29" i="19"/>
  <c r="AC29" i="19"/>
  <c r="U29" i="19"/>
  <c r="S29" i="19"/>
  <c r="F29" i="19"/>
  <c r="J29" i="19" s="1"/>
  <c r="K29" i="19" s="1"/>
  <c r="AJ28" i="19"/>
  <c r="F28" i="19"/>
  <c r="J28" i="19" s="1"/>
  <c r="BF27" i="19"/>
  <c r="AY27" i="19"/>
  <c r="AK27" i="19"/>
  <c r="R27" i="19" s="1"/>
  <c r="AJ27" i="19"/>
  <c r="U27" i="19"/>
  <c r="T27" i="19"/>
  <c r="V27" i="19" s="1"/>
  <c r="S27" i="19"/>
  <c r="F27" i="19"/>
  <c r="J27" i="19" s="1"/>
  <c r="BF26" i="19"/>
  <c r="AZ26" i="19"/>
  <c r="AY26" i="19"/>
  <c r="AJ26" i="19"/>
  <c r="U26" i="19"/>
  <c r="S26" i="19"/>
  <c r="J26" i="19"/>
  <c r="BF25" i="19"/>
  <c r="AZ25" i="19"/>
  <c r="AY25" i="19"/>
  <c r="AJ25" i="19"/>
  <c r="Z25" i="19"/>
  <c r="U25" i="19"/>
  <c r="S25" i="19"/>
  <c r="J25" i="19"/>
  <c r="BF24" i="19"/>
  <c r="AY24" i="19"/>
  <c r="AJ24" i="19"/>
  <c r="U24" i="19"/>
  <c r="S24" i="19"/>
  <c r="F24" i="19"/>
  <c r="J24" i="19" s="1"/>
  <c r="Z24" i="19" s="1"/>
  <c r="BF23" i="19"/>
  <c r="AY23" i="19"/>
  <c r="AK23" i="19"/>
  <c r="R23" i="19" s="1"/>
  <c r="AJ23" i="19"/>
  <c r="U23" i="19"/>
  <c r="T23" i="19"/>
  <c r="S23" i="19"/>
  <c r="V23" i="19" s="1"/>
  <c r="J23" i="19"/>
  <c r="Z23" i="19" s="1"/>
  <c r="F23" i="19"/>
  <c r="AJ22" i="19"/>
  <c r="F22" i="19"/>
  <c r="J22" i="19" s="1"/>
  <c r="BF21" i="19"/>
  <c r="AY21" i="19"/>
  <c r="AK21" i="19"/>
  <c r="AJ21" i="19"/>
  <c r="U21" i="19"/>
  <c r="T21" i="19"/>
  <c r="S21" i="19"/>
  <c r="F21" i="19"/>
  <c r="J21" i="19" s="1"/>
  <c r="AJ20" i="19"/>
  <c r="J20" i="19"/>
  <c r="F20" i="19"/>
  <c r="BF19" i="19"/>
  <c r="AY19" i="19"/>
  <c r="AJ19" i="19"/>
  <c r="U19" i="19"/>
  <c r="S19" i="19"/>
  <c r="J19" i="19"/>
  <c r="F19" i="19"/>
  <c r="BF17" i="19"/>
  <c r="AY17" i="19"/>
  <c r="AK17" i="19"/>
  <c r="R17" i="19" s="1"/>
  <c r="AJ17" i="19"/>
  <c r="U17" i="19"/>
  <c r="S17" i="19"/>
  <c r="J17" i="19"/>
  <c r="AJ16" i="19"/>
  <c r="J16" i="19"/>
  <c r="F16" i="19"/>
  <c r="BF15" i="19"/>
  <c r="AY15" i="19"/>
  <c r="AK15" i="19"/>
  <c r="AU15" i="19" s="1"/>
  <c r="AJ15" i="19"/>
  <c r="U15" i="19"/>
  <c r="S15" i="19"/>
  <c r="F15" i="19"/>
  <c r="J15" i="19" s="1"/>
  <c r="AJ14" i="19"/>
  <c r="F14" i="19"/>
  <c r="J14" i="19" s="1"/>
  <c r="BF13" i="19"/>
  <c r="AY13" i="19"/>
  <c r="AJ13" i="19"/>
  <c r="U13" i="19"/>
  <c r="T13" i="19"/>
  <c r="S13" i="19"/>
  <c r="F13" i="19"/>
  <c r="J13" i="19" s="1"/>
  <c r="AK13" i="19" s="1"/>
  <c r="R13" i="19" s="1"/>
  <c r="V13" i="19" s="1"/>
  <c r="AJ12" i="19"/>
  <c r="F12" i="19"/>
  <c r="J12" i="19" s="1"/>
  <c r="BF11" i="19"/>
  <c r="AY11" i="19"/>
  <c r="AJ11" i="19"/>
  <c r="U11" i="19"/>
  <c r="S11" i="19"/>
  <c r="S60" i="19" s="1"/>
  <c r="F11" i="19"/>
  <c r="L41" i="19" l="1"/>
  <c r="P41" i="19" s="1"/>
  <c r="AK35" i="19"/>
  <c r="T35" i="19"/>
  <c r="AC35" i="19"/>
  <c r="AZ35" i="19"/>
  <c r="K35" i="19"/>
  <c r="Z35" i="19"/>
  <c r="AC51" i="19"/>
  <c r="T51" i="19"/>
  <c r="AK51" i="19"/>
  <c r="K51" i="19"/>
  <c r="Z51" i="19"/>
  <c r="AZ51" i="19"/>
  <c r="L29" i="19"/>
  <c r="P29" i="19" s="1"/>
  <c r="V33" i="19"/>
  <c r="V43" i="19"/>
  <c r="V17" i="19"/>
  <c r="AU21" i="19"/>
  <c r="BG21" i="19" s="1"/>
  <c r="R21" i="19"/>
  <c r="V21" i="19" s="1"/>
  <c r="AU33" i="19"/>
  <c r="AC17" i="19"/>
  <c r="Z17" i="19"/>
  <c r="AZ17" i="19"/>
  <c r="K17" i="19"/>
  <c r="K24" i="19"/>
  <c r="P24" i="19" s="1"/>
  <c r="AZ43" i="19"/>
  <c r="T15" i="19"/>
  <c r="AC15" i="19"/>
  <c r="Z15" i="19"/>
  <c r="AZ15" i="19"/>
  <c r="K15" i="19"/>
  <c r="T17" i="19"/>
  <c r="AU49" i="19"/>
  <c r="BG49" i="19" s="1"/>
  <c r="BG13" i="19"/>
  <c r="R15" i="19"/>
  <c r="R31" i="19"/>
  <c r="T39" i="19"/>
  <c r="K39" i="19"/>
  <c r="AK39" i="19"/>
  <c r="AC39" i="19"/>
  <c r="Z39" i="19"/>
  <c r="T47" i="19"/>
  <c r="K47" i="19"/>
  <c r="AK47" i="19"/>
  <c r="AZ47" i="19"/>
  <c r="F60" i="19"/>
  <c r="J11" i="19"/>
  <c r="AJ60" i="19"/>
  <c r="AU13" i="19"/>
  <c r="AZ19" i="19"/>
  <c r="T19" i="19"/>
  <c r="AK19" i="19"/>
  <c r="Z19" i="19"/>
  <c r="AC25" i="19"/>
  <c r="AK25" i="19"/>
  <c r="T25" i="19"/>
  <c r="AU27" i="19"/>
  <c r="BG27" i="19" s="1"/>
  <c r="P37" i="19"/>
  <c r="AY60" i="19"/>
  <c r="K19" i="19"/>
  <c r="AC19" i="19"/>
  <c r="K21" i="19"/>
  <c r="AC21" i="19"/>
  <c r="Z21" i="19"/>
  <c r="AZ21" i="19"/>
  <c r="AU23" i="19"/>
  <c r="K25" i="19"/>
  <c r="P25" i="19" s="1"/>
  <c r="AC27" i="19"/>
  <c r="Z27" i="19"/>
  <c r="K27" i="19"/>
  <c r="AZ27" i="19"/>
  <c r="L37" i="19"/>
  <c r="AK45" i="19"/>
  <c r="AZ45" i="19"/>
  <c r="Z45" i="19"/>
  <c r="AC45" i="19"/>
  <c r="T45" i="19"/>
  <c r="AC57" i="19"/>
  <c r="T57" i="19"/>
  <c r="AK57" i="19"/>
  <c r="L45" i="19"/>
  <c r="P45" i="19" s="1"/>
  <c r="AU69" i="19"/>
  <c r="BG69" i="19" s="1"/>
  <c r="R69" i="19"/>
  <c r="V69" i="19" s="1"/>
  <c r="BG17" i="19"/>
  <c r="BG31" i="19"/>
  <c r="L57" i="19"/>
  <c r="P57" i="19" s="1"/>
  <c r="AC33" i="19"/>
  <c r="Z33" i="19"/>
  <c r="AZ33" i="19"/>
  <c r="K33" i="19"/>
  <c r="AU43" i="19"/>
  <c r="BG43" i="19" s="1"/>
  <c r="BG15" i="19"/>
  <c r="AU17" i="19"/>
  <c r="AC24" i="19"/>
  <c r="AZ24" i="19"/>
  <c r="AK24" i="19"/>
  <c r="T24" i="19"/>
  <c r="AC43" i="19"/>
  <c r="K43" i="19"/>
  <c r="Z43" i="19"/>
  <c r="AK29" i="19"/>
  <c r="AZ29" i="19"/>
  <c r="Z29" i="19"/>
  <c r="T29" i="19"/>
  <c r="T31" i="19"/>
  <c r="K31" i="19"/>
  <c r="AC31" i="19"/>
  <c r="Z31" i="19"/>
  <c r="AZ31" i="19"/>
  <c r="T33" i="19"/>
  <c r="AC41" i="19"/>
  <c r="T41" i="19"/>
  <c r="AZ41" i="19"/>
  <c r="AK41" i="19"/>
  <c r="Z26" i="19"/>
  <c r="K26" i="19"/>
  <c r="P26" i="19" s="1"/>
  <c r="K13" i="19"/>
  <c r="AZ13" i="19"/>
  <c r="K23" i="19"/>
  <c r="AZ23" i="19"/>
  <c r="AC49" i="19"/>
  <c r="T49" i="19"/>
  <c r="V49" i="19" s="1"/>
  <c r="AK53" i="19"/>
  <c r="AZ53" i="19"/>
  <c r="Z53" i="19"/>
  <c r="Z69" i="19"/>
  <c r="Z13" i="19"/>
  <c r="AC23" i="19"/>
  <c r="AK26" i="19"/>
  <c r="AU26" i="19" s="1"/>
  <c r="BG26" i="19" s="1"/>
  <c r="K49" i="19"/>
  <c r="Z49" i="19"/>
  <c r="K53" i="19"/>
  <c r="K69" i="19"/>
  <c r="AC13" i="19"/>
  <c r="T26" i="19"/>
  <c r="V26" i="19" s="1"/>
  <c r="AK37" i="19"/>
  <c r="AZ37" i="19"/>
  <c r="Z37" i="19"/>
  <c r="T55" i="19"/>
  <c r="K55" i="19"/>
  <c r="AK55" i="19"/>
  <c r="AC55" i="19"/>
  <c r="AK17" i="18"/>
  <c r="AJ16" i="18"/>
  <c r="AJ17" i="18"/>
  <c r="BE62" i="18"/>
  <c r="BD62" i="18"/>
  <c r="BC62" i="18"/>
  <c r="BB62" i="18"/>
  <c r="BA62" i="18"/>
  <c r="AX62" i="18"/>
  <c r="AW62" i="18"/>
  <c r="AV62" i="18"/>
  <c r="AT62" i="18"/>
  <c r="AS62" i="18"/>
  <c r="AR62" i="18"/>
  <c r="AQ62" i="18"/>
  <c r="AP62" i="18"/>
  <c r="AO62" i="18"/>
  <c r="AN62" i="18"/>
  <c r="AM62" i="18"/>
  <c r="AL62" i="18"/>
  <c r="AD62" i="18"/>
  <c r="AB62" i="18"/>
  <c r="AA62" i="18"/>
  <c r="Q62" i="18"/>
  <c r="O62" i="18"/>
  <c r="N62" i="18"/>
  <c r="M62" i="18"/>
  <c r="I62" i="18"/>
  <c r="H62" i="18"/>
  <c r="G62" i="18"/>
  <c r="E62" i="18"/>
  <c r="D62" i="18"/>
  <c r="W61" i="18"/>
  <c r="BF59" i="18"/>
  <c r="AY59" i="18"/>
  <c r="AJ59" i="18"/>
  <c r="Y59" i="18"/>
  <c r="U59" i="18"/>
  <c r="S59" i="18"/>
  <c r="F59" i="18"/>
  <c r="J59" i="18" s="1"/>
  <c r="AJ58" i="18"/>
  <c r="F58" i="18"/>
  <c r="J58" i="18" s="1"/>
  <c r="BF57" i="18"/>
  <c r="AY57" i="18"/>
  <c r="AJ57" i="18"/>
  <c r="Y57" i="18"/>
  <c r="U57" i="18"/>
  <c r="S57" i="18"/>
  <c r="F57" i="18"/>
  <c r="J57" i="18" s="1"/>
  <c r="AZ57" i="18" s="1"/>
  <c r="AJ56" i="18"/>
  <c r="F56" i="18"/>
  <c r="J56" i="18" s="1"/>
  <c r="BF55" i="18"/>
  <c r="AY55" i="18"/>
  <c r="AJ55" i="18"/>
  <c r="Y55" i="18"/>
  <c r="U55" i="18"/>
  <c r="S55" i="18"/>
  <c r="F55" i="18"/>
  <c r="J55" i="18" s="1"/>
  <c r="AJ54" i="18"/>
  <c r="J54" i="18"/>
  <c r="F54" i="18"/>
  <c r="BF53" i="18"/>
  <c r="AZ53" i="18"/>
  <c r="AY53" i="18"/>
  <c r="AJ53" i="18"/>
  <c r="AC53" i="18"/>
  <c r="Y53" i="18"/>
  <c r="U53" i="18"/>
  <c r="S53" i="18"/>
  <c r="J53" i="18"/>
  <c r="F53" i="18"/>
  <c r="AJ52" i="18"/>
  <c r="F52" i="18"/>
  <c r="J52" i="18" s="1"/>
  <c r="BF51" i="18"/>
  <c r="AY51" i="18"/>
  <c r="AJ51" i="18"/>
  <c r="Y51" i="18"/>
  <c r="U51" i="18"/>
  <c r="S51" i="18"/>
  <c r="F51" i="18"/>
  <c r="J51" i="18" s="1"/>
  <c r="AJ50" i="18"/>
  <c r="J50" i="18"/>
  <c r="F50" i="18"/>
  <c r="BF49" i="18"/>
  <c r="AY49" i="18"/>
  <c r="AJ49" i="18"/>
  <c r="Y49" i="18"/>
  <c r="U49" i="18"/>
  <c r="S49" i="18"/>
  <c r="F49" i="18"/>
  <c r="J49" i="18" s="1"/>
  <c r="AJ48" i="18"/>
  <c r="F48" i="18"/>
  <c r="J48" i="18" s="1"/>
  <c r="BF47" i="18"/>
  <c r="AY47" i="18"/>
  <c r="AJ47" i="18"/>
  <c r="Y47" i="18"/>
  <c r="U47" i="18"/>
  <c r="S47" i="18"/>
  <c r="F47" i="18"/>
  <c r="J47" i="18" s="1"/>
  <c r="AK47" i="18" s="1"/>
  <c r="AJ46" i="18"/>
  <c r="F46" i="18"/>
  <c r="J46" i="18" s="1"/>
  <c r="BF45" i="18"/>
  <c r="AY45" i="18"/>
  <c r="AJ45" i="18"/>
  <c r="Y45" i="18"/>
  <c r="U45" i="18"/>
  <c r="S45" i="18"/>
  <c r="F45" i="18"/>
  <c r="J45" i="18" s="1"/>
  <c r="AJ44" i="18"/>
  <c r="J44" i="18"/>
  <c r="F44" i="18"/>
  <c r="BF43" i="18"/>
  <c r="AY43" i="18"/>
  <c r="AJ43" i="18"/>
  <c r="Y43" i="18"/>
  <c r="U43" i="18"/>
  <c r="S43" i="18"/>
  <c r="F43" i="18"/>
  <c r="J43" i="18" s="1"/>
  <c r="AJ42" i="18"/>
  <c r="J42" i="18"/>
  <c r="F42" i="18"/>
  <c r="BF41" i="18"/>
  <c r="AY41" i="18"/>
  <c r="AJ41" i="18"/>
  <c r="Y41" i="18"/>
  <c r="U41" i="18"/>
  <c r="S41" i="18"/>
  <c r="F41" i="18"/>
  <c r="J41" i="18" s="1"/>
  <c r="AJ40" i="18"/>
  <c r="J40" i="18"/>
  <c r="F40" i="18"/>
  <c r="BF39" i="18"/>
  <c r="AY39" i="18"/>
  <c r="AJ39" i="18"/>
  <c r="Y39" i="18"/>
  <c r="U39" i="18"/>
  <c r="S39" i="18"/>
  <c r="F39" i="18"/>
  <c r="J39" i="18" s="1"/>
  <c r="AJ38" i="18"/>
  <c r="J38" i="18"/>
  <c r="F38" i="18"/>
  <c r="BF37" i="18"/>
  <c r="AY37" i="18"/>
  <c r="AK37" i="18"/>
  <c r="AU37" i="18" s="1"/>
  <c r="AJ37" i="18"/>
  <c r="Y37" i="18"/>
  <c r="U37" i="18"/>
  <c r="S37" i="18"/>
  <c r="R37" i="18"/>
  <c r="J37" i="18"/>
  <c r="Z37" i="18" s="1"/>
  <c r="F37" i="18"/>
  <c r="AJ36" i="18"/>
  <c r="F36" i="18"/>
  <c r="J36" i="18" s="1"/>
  <c r="BF35" i="18"/>
  <c r="AY35" i="18"/>
  <c r="AJ35" i="18"/>
  <c r="Y35" i="18"/>
  <c r="U35" i="18"/>
  <c r="S35" i="18"/>
  <c r="F35" i="18"/>
  <c r="J35" i="18" s="1"/>
  <c r="AJ34" i="18"/>
  <c r="F34" i="18"/>
  <c r="J34" i="18" s="1"/>
  <c r="BF33" i="18"/>
  <c r="AY33" i="18"/>
  <c r="AJ33" i="18"/>
  <c r="Y33" i="18"/>
  <c r="U33" i="18"/>
  <c r="S33" i="18"/>
  <c r="F33" i="18"/>
  <c r="J33" i="18" s="1"/>
  <c r="T33" i="18" s="1"/>
  <c r="AJ32" i="18"/>
  <c r="F32" i="18"/>
  <c r="J32" i="18" s="1"/>
  <c r="BF31" i="18"/>
  <c r="AZ31" i="18"/>
  <c r="AY31" i="18"/>
  <c r="AJ31" i="18"/>
  <c r="Y31" i="18"/>
  <c r="U31" i="18"/>
  <c r="T31" i="18"/>
  <c r="S31" i="18"/>
  <c r="F31" i="18"/>
  <c r="J31" i="18" s="1"/>
  <c r="AJ30" i="18"/>
  <c r="J30" i="18"/>
  <c r="F30" i="18"/>
  <c r="BF29" i="18"/>
  <c r="AY29" i="18"/>
  <c r="AJ29" i="18"/>
  <c r="Y29" i="18"/>
  <c r="U29" i="18"/>
  <c r="S29" i="18"/>
  <c r="F29" i="18"/>
  <c r="J29" i="18" s="1"/>
  <c r="AJ28" i="18"/>
  <c r="F28" i="18"/>
  <c r="J28" i="18" s="1"/>
  <c r="BF27" i="18"/>
  <c r="AY27" i="18"/>
  <c r="AJ27" i="18"/>
  <c r="Y27" i="18"/>
  <c r="U27" i="18"/>
  <c r="S27" i="18"/>
  <c r="F27" i="18"/>
  <c r="J27" i="18" s="1"/>
  <c r="BF26" i="18"/>
  <c r="AY26" i="18"/>
  <c r="AJ26" i="18"/>
  <c r="U26" i="18"/>
  <c r="S26" i="18"/>
  <c r="J26" i="18"/>
  <c r="Z26" i="18" s="1"/>
  <c r="BF25" i="18"/>
  <c r="AZ25" i="18"/>
  <c r="AY25" i="18"/>
  <c r="AJ25" i="18"/>
  <c r="BG25" i="18" s="1"/>
  <c r="AC25" i="18"/>
  <c r="U25" i="18"/>
  <c r="T25" i="18"/>
  <c r="S25" i="18"/>
  <c r="R25" i="18"/>
  <c r="V25" i="18" s="1"/>
  <c r="J25" i="18"/>
  <c r="AK25" i="18" s="1"/>
  <c r="AU25" i="18" s="1"/>
  <c r="BF24" i="18"/>
  <c r="AY24" i="18"/>
  <c r="AJ24" i="18"/>
  <c r="U24" i="18"/>
  <c r="S24" i="18"/>
  <c r="F24" i="18"/>
  <c r="J24" i="18" s="1"/>
  <c r="BF23" i="18"/>
  <c r="AY23" i="18"/>
  <c r="AJ23" i="18"/>
  <c r="Y23" i="18"/>
  <c r="U23" i="18"/>
  <c r="S23" i="18"/>
  <c r="F23" i="18"/>
  <c r="J23" i="18" s="1"/>
  <c r="AJ22" i="18"/>
  <c r="J22" i="18"/>
  <c r="F22" i="18"/>
  <c r="BF21" i="18"/>
  <c r="AZ21" i="18"/>
  <c r="AY21" i="18"/>
  <c r="AU21" i="18"/>
  <c r="BG21" i="18" s="1"/>
  <c r="AJ21" i="18"/>
  <c r="AC21" i="18"/>
  <c r="Z21" i="18"/>
  <c r="Y21" i="18"/>
  <c r="U21" i="18"/>
  <c r="T21" i="18"/>
  <c r="S21" i="18"/>
  <c r="L21" i="18"/>
  <c r="K21" i="18"/>
  <c r="P21" i="18" s="1"/>
  <c r="J21" i="18"/>
  <c r="AK21" i="18" s="1"/>
  <c r="R21" i="18" s="1"/>
  <c r="F21" i="18"/>
  <c r="AJ20" i="18"/>
  <c r="F20" i="18"/>
  <c r="J20" i="18" s="1"/>
  <c r="BF19" i="18"/>
  <c r="AY19" i="18"/>
  <c r="AK19" i="18"/>
  <c r="AU19" i="18" s="1"/>
  <c r="BG19" i="18" s="1"/>
  <c r="AJ19" i="18"/>
  <c r="Z19" i="18"/>
  <c r="Y19" i="18"/>
  <c r="U19" i="18"/>
  <c r="S19" i="18"/>
  <c r="K19" i="18"/>
  <c r="L19" i="18" s="1"/>
  <c r="F19" i="18"/>
  <c r="J19" i="18" s="1"/>
  <c r="AZ19" i="18" s="1"/>
  <c r="BF17" i="18"/>
  <c r="AY17" i="18"/>
  <c r="Y17" i="18"/>
  <c r="U17" i="18"/>
  <c r="S17" i="18"/>
  <c r="J17" i="18"/>
  <c r="K17" i="18" s="1"/>
  <c r="L17" i="18" s="1"/>
  <c r="F16" i="18"/>
  <c r="J16" i="18" s="1"/>
  <c r="BF15" i="18"/>
  <c r="AY15" i="18"/>
  <c r="AJ15" i="18"/>
  <c r="Y15" i="18"/>
  <c r="U15" i="18"/>
  <c r="S15" i="18"/>
  <c r="F15" i="18"/>
  <c r="J15" i="18" s="1"/>
  <c r="AJ14" i="18"/>
  <c r="F14" i="18"/>
  <c r="J14" i="18" s="1"/>
  <c r="BF13" i="18"/>
  <c r="AY13" i="18"/>
  <c r="AJ13" i="18"/>
  <c r="Y13" i="18"/>
  <c r="U13" i="18"/>
  <c r="S13" i="18"/>
  <c r="F13" i="18"/>
  <c r="J13" i="18" s="1"/>
  <c r="AJ12" i="18"/>
  <c r="F12" i="18"/>
  <c r="J12" i="18" s="1"/>
  <c r="BF11" i="18"/>
  <c r="AY11" i="18"/>
  <c r="AY62" i="18" s="1"/>
  <c r="AJ11" i="18"/>
  <c r="Y11" i="18"/>
  <c r="U11" i="18"/>
  <c r="S11" i="18"/>
  <c r="S62" i="18" s="1"/>
  <c r="F11" i="18"/>
  <c r="J11" i="18" s="1"/>
  <c r="Y10" i="18"/>
  <c r="AZ17" i="17"/>
  <c r="AF29" i="19" l="1"/>
  <c r="W29" i="19" s="1"/>
  <c r="AE29" i="19"/>
  <c r="L49" i="19"/>
  <c r="P49" i="19"/>
  <c r="L43" i="19"/>
  <c r="P43" i="19" s="1"/>
  <c r="L51" i="19"/>
  <c r="P51" i="19" s="1"/>
  <c r="AU37" i="19"/>
  <c r="BG37" i="19" s="1"/>
  <c r="R37" i="19"/>
  <c r="V37" i="19" s="1"/>
  <c r="R41" i="19"/>
  <c r="V41" i="19" s="1"/>
  <c r="AF41" i="19" s="1"/>
  <c r="W41" i="19" s="1"/>
  <c r="AU41" i="19"/>
  <c r="BG41" i="19" s="1"/>
  <c r="L31" i="19"/>
  <c r="P31" i="19"/>
  <c r="L33" i="19"/>
  <c r="P33" i="19" s="1"/>
  <c r="L27" i="19"/>
  <c r="P27" i="19"/>
  <c r="AE24" i="19"/>
  <c r="R51" i="19"/>
  <c r="V51" i="19" s="1"/>
  <c r="AU51" i="19"/>
  <c r="BG51" i="19" s="1"/>
  <c r="R35" i="19"/>
  <c r="V35" i="19" s="1"/>
  <c r="AU35" i="19"/>
  <c r="BG35" i="19" s="1"/>
  <c r="L21" i="19"/>
  <c r="P21" i="19"/>
  <c r="R25" i="19"/>
  <c r="V25" i="19" s="1"/>
  <c r="AU25" i="19"/>
  <c r="BG25" i="19" s="1"/>
  <c r="AC11" i="19"/>
  <c r="AC60" i="19" s="1"/>
  <c r="AZ11" i="19"/>
  <c r="AZ60" i="19" s="1"/>
  <c r="Z11" i="19"/>
  <c r="Z60" i="19" s="1"/>
  <c r="K11" i="19"/>
  <c r="T11" i="19"/>
  <c r="T60" i="19" s="1"/>
  <c r="AK11" i="19"/>
  <c r="J60" i="19"/>
  <c r="AU39" i="19"/>
  <c r="BG39" i="19" s="1"/>
  <c r="R39" i="19"/>
  <c r="V39" i="19" s="1"/>
  <c r="L17" i="19"/>
  <c r="P17" i="19" s="1"/>
  <c r="AU55" i="19"/>
  <c r="BG55" i="19" s="1"/>
  <c r="R55" i="19"/>
  <c r="V55" i="19" s="1"/>
  <c r="AU24" i="19"/>
  <c r="BG24" i="19" s="1"/>
  <c r="R24" i="19"/>
  <c r="V24" i="19" s="1"/>
  <c r="AF24" i="19" s="1"/>
  <c r="W24" i="19" s="1"/>
  <c r="L39" i="19"/>
  <c r="P39" i="19" s="1"/>
  <c r="L15" i="19"/>
  <c r="P15" i="19" s="1"/>
  <c r="L55" i="19"/>
  <c r="P55" i="19" s="1"/>
  <c r="L69" i="19"/>
  <c r="P69" i="19" s="1"/>
  <c r="L23" i="19"/>
  <c r="P23" i="19"/>
  <c r="AF25" i="19"/>
  <c r="W25" i="19" s="1"/>
  <c r="AE25" i="19"/>
  <c r="X25" i="19" s="1"/>
  <c r="P19" i="19"/>
  <c r="L19" i="19"/>
  <c r="L53" i="19"/>
  <c r="P53" i="19" s="1"/>
  <c r="R57" i="19"/>
  <c r="V57" i="19" s="1"/>
  <c r="AE57" i="19" s="1"/>
  <c r="AU57" i="19"/>
  <c r="BG57" i="19" s="1"/>
  <c r="AU45" i="19"/>
  <c r="BG45" i="19" s="1"/>
  <c r="R45" i="19"/>
  <c r="V45" i="19" s="1"/>
  <c r="AF45" i="19" s="1"/>
  <c r="W45" i="19" s="1"/>
  <c r="BG23" i="19"/>
  <c r="AU19" i="19"/>
  <c r="BG19" i="19" s="1"/>
  <c r="R19" i="19"/>
  <c r="V19" i="19" s="1"/>
  <c r="AU47" i="19"/>
  <c r="BG47" i="19" s="1"/>
  <c r="R47" i="19"/>
  <c r="V47" i="19" s="1"/>
  <c r="V31" i="19"/>
  <c r="L35" i="19"/>
  <c r="P35" i="19"/>
  <c r="P13" i="19"/>
  <c r="L13" i="19"/>
  <c r="AU29" i="19"/>
  <c r="BG29" i="19" s="1"/>
  <c r="R29" i="19"/>
  <c r="V29" i="19" s="1"/>
  <c r="L47" i="19"/>
  <c r="P47" i="19" s="1"/>
  <c r="V15" i="19"/>
  <c r="BG33" i="19"/>
  <c r="AF26" i="19"/>
  <c r="W26" i="19" s="1"/>
  <c r="AE26" i="19"/>
  <c r="AF37" i="19"/>
  <c r="W37" i="19" s="1"/>
  <c r="AE37" i="19"/>
  <c r="X37" i="19" s="1"/>
  <c r="R53" i="19"/>
  <c r="V53" i="19" s="1"/>
  <c r="AU53" i="19"/>
  <c r="BG53" i="19" s="1"/>
  <c r="V21" i="18"/>
  <c r="BF62" i="18"/>
  <c r="T35" i="18"/>
  <c r="AK35" i="18"/>
  <c r="AC35" i="18"/>
  <c r="Z35" i="18"/>
  <c r="K35" i="18"/>
  <c r="AZ35" i="18"/>
  <c r="AK41" i="18"/>
  <c r="K41" i="18"/>
  <c r="AC41" i="18"/>
  <c r="AZ41" i="18"/>
  <c r="T41" i="18"/>
  <c r="Z41" i="18"/>
  <c r="AK51" i="18"/>
  <c r="K51" i="18"/>
  <c r="T51" i="18"/>
  <c r="AC51" i="18"/>
  <c r="Z51" i="18"/>
  <c r="AZ51" i="18"/>
  <c r="T59" i="18"/>
  <c r="AC59" i="18"/>
  <c r="Z59" i="18"/>
  <c r="AZ59" i="18"/>
  <c r="AK59" i="18"/>
  <c r="K59" i="18"/>
  <c r="T27" i="18"/>
  <c r="AZ27" i="18"/>
  <c r="AC27" i="18"/>
  <c r="Z27" i="18"/>
  <c r="K27" i="18"/>
  <c r="AK27" i="18"/>
  <c r="AK29" i="18"/>
  <c r="T29" i="18"/>
  <c r="AC29" i="18"/>
  <c r="AZ29" i="18"/>
  <c r="Z29" i="18"/>
  <c r="K29" i="18"/>
  <c r="T43" i="18"/>
  <c r="AC43" i="18"/>
  <c r="Z43" i="18"/>
  <c r="AZ43" i="18"/>
  <c r="AK43" i="18"/>
  <c r="K43" i="18"/>
  <c r="AZ24" i="18"/>
  <c r="K24" i="18"/>
  <c r="P24" i="18" s="1"/>
  <c r="AK24" i="18"/>
  <c r="T24" i="18"/>
  <c r="AC24" i="18"/>
  <c r="Z24" i="18"/>
  <c r="AF21" i="18"/>
  <c r="W21" i="18" s="1"/>
  <c r="AE21" i="18"/>
  <c r="AZ23" i="18"/>
  <c r="Z23" i="18"/>
  <c r="AC23" i="18"/>
  <c r="K23" i="18"/>
  <c r="AK23" i="18"/>
  <c r="T23" i="18"/>
  <c r="V26" i="18"/>
  <c r="AC45" i="18"/>
  <c r="AZ45" i="18"/>
  <c r="Z45" i="18"/>
  <c r="T45" i="18"/>
  <c r="K45" i="18"/>
  <c r="AK45" i="18"/>
  <c r="J62" i="18"/>
  <c r="AK11" i="18"/>
  <c r="K11" i="18"/>
  <c r="T11" i="18"/>
  <c r="AC11" i="18"/>
  <c r="Z11" i="18"/>
  <c r="AZ11" i="18"/>
  <c r="AU47" i="18"/>
  <c r="R47" i="18"/>
  <c r="T13" i="18"/>
  <c r="AC13" i="18"/>
  <c r="AK13" i="18"/>
  <c r="Z13" i="18"/>
  <c r="AZ13" i="18"/>
  <c r="K13" i="18"/>
  <c r="AZ39" i="18"/>
  <c r="Z39" i="18"/>
  <c r="AC39" i="18"/>
  <c r="AK39" i="18"/>
  <c r="T39" i="18"/>
  <c r="K39" i="18"/>
  <c r="AC49" i="18"/>
  <c r="AZ49" i="18"/>
  <c r="Z49" i="18"/>
  <c r="AK49" i="18"/>
  <c r="T49" i="18"/>
  <c r="K49" i="18"/>
  <c r="T15" i="18"/>
  <c r="Z15" i="18"/>
  <c r="K15" i="18"/>
  <c r="AC15" i="18"/>
  <c r="AZ15" i="18"/>
  <c r="AK15" i="18"/>
  <c r="AJ62" i="18"/>
  <c r="P19" i="18"/>
  <c r="AC19" i="18"/>
  <c r="T17" i="18"/>
  <c r="R19" i="18"/>
  <c r="K31" i="18"/>
  <c r="AK31" i="18"/>
  <c r="Z31" i="18"/>
  <c r="K37" i="18"/>
  <c r="T53" i="18"/>
  <c r="AK53" i="18"/>
  <c r="AC31" i="18"/>
  <c r="K53" i="18"/>
  <c r="T57" i="18"/>
  <c r="F62" i="18"/>
  <c r="Y62" i="18"/>
  <c r="AZ17" i="18"/>
  <c r="T19" i="18"/>
  <c r="K25" i="18"/>
  <c r="P25" i="18" s="1"/>
  <c r="Z25" i="18"/>
  <c r="T47" i="18"/>
  <c r="Z53" i="18"/>
  <c r="AK26" i="18"/>
  <c r="AU26" i="18" s="1"/>
  <c r="T26" i="18"/>
  <c r="AC33" i="18"/>
  <c r="AK33" i="18"/>
  <c r="BG37" i="18"/>
  <c r="AZ55" i="18"/>
  <c r="Z55" i="18"/>
  <c r="AC55" i="18"/>
  <c r="K26" i="18"/>
  <c r="P26" i="18" s="1"/>
  <c r="K33" i="18"/>
  <c r="AZ33" i="18"/>
  <c r="K55" i="18"/>
  <c r="P17" i="18"/>
  <c r="Z17" i="18"/>
  <c r="Z33" i="18"/>
  <c r="Z47" i="18"/>
  <c r="AZ47" i="18"/>
  <c r="AK57" i="18"/>
  <c r="K57" i="18"/>
  <c r="AC57" i="18"/>
  <c r="Z57" i="18"/>
  <c r="AC17" i="18"/>
  <c r="U62" i="18"/>
  <c r="AZ26" i="18"/>
  <c r="BG26" i="18" s="1"/>
  <c r="T37" i="18"/>
  <c r="V37" i="18" s="1"/>
  <c r="AC37" i="18"/>
  <c r="AZ37" i="18"/>
  <c r="K47" i="18"/>
  <c r="AC47" i="18"/>
  <c r="T55" i="18"/>
  <c r="AK55" i="18"/>
  <c r="BF17" i="17"/>
  <c r="AY17" i="17"/>
  <c r="Y17" i="17"/>
  <c r="U17" i="17"/>
  <c r="S17" i="17"/>
  <c r="J17" i="17"/>
  <c r="BE62" i="17"/>
  <c r="BD62" i="17"/>
  <c r="BC62" i="17"/>
  <c r="BB62" i="17"/>
  <c r="BA62" i="17"/>
  <c r="AX62" i="17"/>
  <c r="AW62" i="17"/>
  <c r="AV62" i="17"/>
  <c r="AT62" i="17"/>
  <c r="AS62" i="17"/>
  <c r="AR62" i="17"/>
  <c r="AQ62" i="17"/>
  <c r="AP62" i="17"/>
  <c r="AO62" i="17"/>
  <c r="AN62" i="17"/>
  <c r="AM62" i="17"/>
  <c r="AL62" i="17"/>
  <c r="AD62" i="17"/>
  <c r="AB62" i="17"/>
  <c r="AA62" i="17"/>
  <c r="Q62" i="17"/>
  <c r="O62" i="17"/>
  <c r="N62" i="17"/>
  <c r="M62" i="17"/>
  <c r="I62" i="17"/>
  <c r="H62" i="17"/>
  <c r="G62" i="17"/>
  <c r="E62" i="17"/>
  <c r="D62" i="17"/>
  <c r="W61" i="17"/>
  <c r="BF59" i="17"/>
  <c r="AY59" i="17"/>
  <c r="AJ59" i="17"/>
  <c r="Y59" i="17"/>
  <c r="U59" i="17"/>
  <c r="S59" i="17"/>
  <c r="F59" i="17"/>
  <c r="J59" i="17" s="1"/>
  <c r="AJ58" i="17"/>
  <c r="F58" i="17"/>
  <c r="J58" i="17" s="1"/>
  <c r="BF57" i="17"/>
  <c r="AY57" i="17"/>
  <c r="AJ57" i="17"/>
  <c r="Y57" i="17"/>
  <c r="U57" i="17"/>
  <c r="S57" i="17"/>
  <c r="F57" i="17"/>
  <c r="J57" i="17" s="1"/>
  <c r="T57" i="17" s="1"/>
  <c r="AJ56" i="17"/>
  <c r="F56" i="17"/>
  <c r="J56" i="17" s="1"/>
  <c r="BF55" i="17"/>
  <c r="AY55" i="17"/>
  <c r="AJ55" i="17"/>
  <c r="Y55" i="17"/>
  <c r="U55" i="17"/>
  <c r="S55" i="17"/>
  <c r="F55" i="17"/>
  <c r="J55" i="17" s="1"/>
  <c r="AJ54" i="17"/>
  <c r="F54" i="17"/>
  <c r="J54" i="17" s="1"/>
  <c r="BF53" i="17"/>
  <c r="AY53" i="17"/>
  <c r="AJ53" i="17"/>
  <c r="Y53" i="17"/>
  <c r="U53" i="17"/>
  <c r="S53" i="17"/>
  <c r="F53" i="17"/>
  <c r="J53" i="17" s="1"/>
  <c r="AJ52" i="17"/>
  <c r="F52" i="17"/>
  <c r="J52" i="17" s="1"/>
  <c r="BF51" i="17"/>
  <c r="AY51" i="17"/>
  <c r="AJ51" i="17"/>
  <c r="Y51" i="17"/>
  <c r="U51" i="17"/>
  <c r="S51" i="17"/>
  <c r="F51" i="17"/>
  <c r="J51" i="17" s="1"/>
  <c r="AJ50" i="17"/>
  <c r="F50" i="17"/>
  <c r="J50" i="17" s="1"/>
  <c r="BF49" i="17"/>
  <c r="AZ49" i="17"/>
  <c r="AY49" i="17"/>
  <c r="AJ49" i="17"/>
  <c r="Y49" i="17"/>
  <c r="U49" i="17"/>
  <c r="S49" i="17"/>
  <c r="J49" i="17"/>
  <c r="AK49" i="17" s="1"/>
  <c r="F49" i="17"/>
  <c r="AJ48" i="17"/>
  <c r="F48" i="17"/>
  <c r="J48" i="17" s="1"/>
  <c r="BF47" i="17"/>
  <c r="AY47" i="17"/>
  <c r="AJ47" i="17"/>
  <c r="Y47" i="17"/>
  <c r="U47" i="17"/>
  <c r="S47" i="17"/>
  <c r="F47" i="17"/>
  <c r="J47" i="17" s="1"/>
  <c r="AJ46" i="17"/>
  <c r="F46" i="17"/>
  <c r="J46" i="17" s="1"/>
  <c r="BF45" i="17"/>
  <c r="AY45" i="17"/>
  <c r="AJ45" i="17"/>
  <c r="Y45" i="17"/>
  <c r="U45" i="17"/>
  <c r="S45" i="17"/>
  <c r="F45" i="17"/>
  <c r="J45" i="17" s="1"/>
  <c r="AJ44" i="17"/>
  <c r="F44" i="17"/>
  <c r="J44" i="17" s="1"/>
  <c r="BF43" i="17"/>
  <c r="AY43" i="17"/>
  <c r="AJ43" i="17"/>
  <c r="Y43" i="17"/>
  <c r="U43" i="17"/>
  <c r="S43" i="17"/>
  <c r="F43" i="17"/>
  <c r="J43" i="17" s="1"/>
  <c r="AJ42" i="17"/>
  <c r="F42" i="17"/>
  <c r="J42" i="17" s="1"/>
  <c r="BF41" i="17"/>
  <c r="AY41" i="17"/>
  <c r="AJ41" i="17"/>
  <c r="Y41" i="17"/>
  <c r="U41" i="17"/>
  <c r="S41" i="17"/>
  <c r="F41" i="17"/>
  <c r="J41" i="17" s="1"/>
  <c r="T41" i="17" s="1"/>
  <c r="AJ40" i="17"/>
  <c r="F40" i="17"/>
  <c r="J40" i="17" s="1"/>
  <c r="BF39" i="17"/>
  <c r="AY39" i="17"/>
  <c r="AJ39" i="17"/>
  <c r="Y39" i="17"/>
  <c r="U39" i="17"/>
  <c r="S39" i="17"/>
  <c r="F39" i="17"/>
  <c r="J39" i="17" s="1"/>
  <c r="AJ38" i="17"/>
  <c r="F38" i="17"/>
  <c r="J38" i="17" s="1"/>
  <c r="BF37" i="17"/>
  <c r="AY37" i="17"/>
  <c r="AJ37" i="17"/>
  <c r="Y37" i="17"/>
  <c r="U37" i="17"/>
  <c r="S37" i="17"/>
  <c r="F37" i="17"/>
  <c r="J37" i="17" s="1"/>
  <c r="AJ36" i="17"/>
  <c r="J36" i="17"/>
  <c r="F36" i="17"/>
  <c r="BF35" i="17"/>
  <c r="AY35" i="17"/>
  <c r="AJ35" i="17"/>
  <c r="Y35" i="17"/>
  <c r="U35" i="17"/>
  <c r="S35" i="17"/>
  <c r="F35" i="17"/>
  <c r="J35" i="17" s="1"/>
  <c r="AJ34" i="17"/>
  <c r="F34" i="17"/>
  <c r="J34" i="17" s="1"/>
  <c r="BF33" i="17"/>
  <c r="AY33" i="17"/>
  <c r="AJ33" i="17"/>
  <c r="Y33" i="17"/>
  <c r="U33" i="17"/>
  <c r="S33" i="17"/>
  <c r="F33" i="17"/>
  <c r="J33" i="17" s="1"/>
  <c r="AJ32" i="17"/>
  <c r="F32" i="17"/>
  <c r="J32" i="17" s="1"/>
  <c r="BF31" i="17"/>
  <c r="AY31" i="17"/>
  <c r="AJ31" i="17"/>
  <c r="Y31" i="17"/>
  <c r="U31" i="17"/>
  <c r="S31" i="17"/>
  <c r="F31" i="17"/>
  <c r="J31" i="17" s="1"/>
  <c r="AJ30" i="17"/>
  <c r="F30" i="17"/>
  <c r="J30" i="17" s="1"/>
  <c r="BF29" i="17"/>
  <c r="AY29" i="17"/>
  <c r="AJ29" i="17"/>
  <c r="Y29" i="17"/>
  <c r="U29" i="17"/>
  <c r="S29" i="17"/>
  <c r="F29" i="17"/>
  <c r="J29" i="17" s="1"/>
  <c r="AJ28" i="17"/>
  <c r="F28" i="17"/>
  <c r="J28" i="17" s="1"/>
  <c r="BF27" i="17"/>
  <c r="AY27" i="17"/>
  <c r="AJ27" i="17"/>
  <c r="Y27" i="17"/>
  <c r="U27" i="17"/>
  <c r="S27" i="17"/>
  <c r="F27" i="17"/>
  <c r="J27" i="17" s="1"/>
  <c r="BF26" i="17"/>
  <c r="AY26" i="17"/>
  <c r="AJ26" i="17"/>
  <c r="Z26" i="17"/>
  <c r="U26" i="17"/>
  <c r="S26" i="17"/>
  <c r="K26" i="17"/>
  <c r="P26" i="17" s="1"/>
  <c r="J26" i="17"/>
  <c r="AZ26" i="17" s="1"/>
  <c r="BF25" i="17"/>
  <c r="AY25" i="17"/>
  <c r="AJ25" i="17"/>
  <c r="U25" i="17"/>
  <c r="S25" i="17"/>
  <c r="J25" i="17"/>
  <c r="T25" i="17" s="1"/>
  <c r="BF24" i="17"/>
  <c r="AY24" i="17"/>
  <c r="AJ24" i="17"/>
  <c r="U24" i="17"/>
  <c r="S24" i="17"/>
  <c r="F24" i="17"/>
  <c r="J24" i="17" s="1"/>
  <c r="BF23" i="17"/>
  <c r="AY23" i="17"/>
  <c r="AJ23" i="17"/>
  <c r="Y23" i="17"/>
  <c r="U23" i="17"/>
  <c r="S23" i="17"/>
  <c r="J23" i="17"/>
  <c r="AK23" i="17" s="1"/>
  <c r="F23" i="17"/>
  <c r="AJ22" i="17"/>
  <c r="F22" i="17"/>
  <c r="J22" i="17" s="1"/>
  <c r="BF21" i="17"/>
  <c r="AY21" i="17"/>
  <c r="AJ21" i="17"/>
  <c r="Y21" i="17"/>
  <c r="U21" i="17"/>
  <c r="S21" i="17"/>
  <c r="F21" i="17"/>
  <c r="J21" i="17" s="1"/>
  <c r="AJ20" i="17"/>
  <c r="F20" i="17"/>
  <c r="J20" i="17" s="1"/>
  <c r="BF19" i="17"/>
  <c r="AY19" i="17"/>
  <c r="AJ19" i="17"/>
  <c r="Y19" i="17"/>
  <c r="U19" i="17"/>
  <c r="S19" i="17"/>
  <c r="F19" i="17"/>
  <c r="J19" i="17" s="1"/>
  <c r="AJ16" i="17"/>
  <c r="F16" i="17"/>
  <c r="J16" i="17" s="1"/>
  <c r="BF15" i="17"/>
  <c r="AY15" i="17"/>
  <c r="AJ15" i="17"/>
  <c r="Y15" i="17"/>
  <c r="U15" i="17"/>
  <c r="S15" i="17"/>
  <c r="F15" i="17"/>
  <c r="J15" i="17" s="1"/>
  <c r="AJ14" i="17"/>
  <c r="F14" i="17"/>
  <c r="J14" i="17" s="1"/>
  <c r="BF13" i="17"/>
  <c r="AY13" i="17"/>
  <c r="AJ13" i="17"/>
  <c r="Y13" i="17"/>
  <c r="U13" i="17"/>
  <c r="S13" i="17"/>
  <c r="F13" i="17"/>
  <c r="J13" i="17" s="1"/>
  <c r="AJ12" i="17"/>
  <c r="F12" i="17"/>
  <c r="J12" i="17" s="1"/>
  <c r="BF11" i="17"/>
  <c r="AY11" i="17"/>
  <c r="AJ11" i="17"/>
  <c r="Y11" i="17"/>
  <c r="U11" i="17"/>
  <c r="S11" i="17"/>
  <c r="F11" i="17"/>
  <c r="J11" i="17" s="1"/>
  <c r="Y10" i="17"/>
  <c r="AS60" i="16"/>
  <c r="BG22" i="16"/>
  <c r="BG23" i="16"/>
  <c r="BG24" i="16"/>
  <c r="BF22" i="16"/>
  <c r="BF23" i="16"/>
  <c r="BF24" i="16"/>
  <c r="AZ22" i="16"/>
  <c r="AZ23" i="16"/>
  <c r="AZ24" i="16"/>
  <c r="AY22" i="16"/>
  <c r="AY23" i="16"/>
  <c r="AY24" i="16"/>
  <c r="AU22" i="16"/>
  <c r="AU23" i="16"/>
  <c r="AU24" i="16"/>
  <c r="AK22" i="16"/>
  <c r="AK23" i="16"/>
  <c r="R23" i="16" s="1"/>
  <c r="AK24" i="16"/>
  <c r="AJ22" i="16"/>
  <c r="AJ23" i="16"/>
  <c r="AJ24" i="16"/>
  <c r="AF24" i="16"/>
  <c r="AF25" i="16"/>
  <c r="AE24" i="16"/>
  <c r="AC22" i="16"/>
  <c r="AC23" i="16"/>
  <c r="Z22" i="16"/>
  <c r="Z23" i="16"/>
  <c r="Z24" i="16"/>
  <c r="W24" i="16"/>
  <c r="X24" i="16" s="1"/>
  <c r="V24" i="16"/>
  <c r="V25" i="16"/>
  <c r="U22" i="16"/>
  <c r="U23" i="16"/>
  <c r="U24" i="16"/>
  <c r="T22" i="16"/>
  <c r="T23" i="16"/>
  <c r="T24" i="16"/>
  <c r="S22" i="16"/>
  <c r="S23" i="16"/>
  <c r="S24" i="16"/>
  <c r="R22" i="16"/>
  <c r="V22" i="16" s="1"/>
  <c r="K22" i="16"/>
  <c r="K23" i="16"/>
  <c r="K24" i="16"/>
  <c r="P24" i="16" s="1"/>
  <c r="P23" i="16"/>
  <c r="P22" i="16"/>
  <c r="J24" i="16"/>
  <c r="J22" i="16"/>
  <c r="J23" i="16"/>
  <c r="BE60" i="16"/>
  <c r="BD60" i="16"/>
  <c r="BC60" i="16"/>
  <c r="BB60" i="16"/>
  <c r="BA60" i="16"/>
  <c r="AX60" i="16"/>
  <c r="AW60" i="16"/>
  <c r="AV60" i="16"/>
  <c r="AT60" i="16"/>
  <c r="AR60" i="16"/>
  <c r="AQ60" i="16"/>
  <c r="AP60" i="16"/>
  <c r="AO60" i="16"/>
  <c r="AN60" i="16"/>
  <c r="AM60" i="16"/>
  <c r="AL60" i="16"/>
  <c r="AD60" i="16"/>
  <c r="AB60" i="16"/>
  <c r="AA60" i="16"/>
  <c r="Q60" i="16"/>
  <c r="O60" i="16"/>
  <c r="N60" i="16"/>
  <c r="M60" i="16"/>
  <c r="I60" i="16"/>
  <c r="H60" i="16"/>
  <c r="G60" i="16"/>
  <c r="E60" i="16"/>
  <c r="D60" i="16"/>
  <c r="W59" i="16"/>
  <c r="BF57" i="16"/>
  <c r="AY57" i="16"/>
  <c r="AJ57" i="16"/>
  <c r="Y57" i="16"/>
  <c r="U57" i="16"/>
  <c r="S57" i="16"/>
  <c r="F57" i="16"/>
  <c r="J57" i="16" s="1"/>
  <c r="Z57" i="16" s="1"/>
  <c r="AJ56" i="16"/>
  <c r="F56" i="16"/>
  <c r="J56" i="16" s="1"/>
  <c r="BF55" i="16"/>
  <c r="AY55" i="16"/>
  <c r="AJ55" i="16"/>
  <c r="Y55" i="16"/>
  <c r="U55" i="16"/>
  <c r="S55" i="16"/>
  <c r="F55" i="16"/>
  <c r="J55" i="16" s="1"/>
  <c r="AJ54" i="16"/>
  <c r="F54" i="16"/>
  <c r="J54" i="16" s="1"/>
  <c r="BF53" i="16"/>
  <c r="AY53" i="16"/>
  <c r="AJ53" i="16"/>
  <c r="Y53" i="16"/>
  <c r="U53" i="16"/>
  <c r="S53" i="16"/>
  <c r="F53" i="16"/>
  <c r="J53" i="16" s="1"/>
  <c r="T53" i="16" s="1"/>
  <c r="AJ52" i="16"/>
  <c r="J52" i="16"/>
  <c r="F52" i="16"/>
  <c r="BF51" i="16"/>
  <c r="AY51" i="16"/>
  <c r="AJ51" i="16"/>
  <c r="Y51" i="16"/>
  <c r="U51" i="16"/>
  <c r="S51" i="16"/>
  <c r="J51" i="16"/>
  <c r="AZ51" i="16" s="1"/>
  <c r="F51" i="16"/>
  <c r="AJ50" i="16"/>
  <c r="F50" i="16"/>
  <c r="J50" i="16" s="1"/>
  <c r="BF49" i="16"/>
  <c r="AY49" i="16"/>
  <c r="AJ49" i="16"/>
  <c r="Y49" i="16"/>
  <c r="U49" i="16"/>
  <c r="S49" i="16"/>
  <c r="F49" i="16"/>
  <c r="J49" i="16" s="1"/>
  <c r="Z49" i="16" s="1"/>
  <c r="AJ48" i="16"/>
  <c r="F48" i="16"/>
  <c r="J48" i="16" s="1"/>
  <c r="BF47" i="16"/>
  <c r="AY47" i="16"/>
  <c r="AJ47" i="16"/>
  <c r="Y47" i="16"/>
  <c r="U47" i="16"/>
  <c r="S47" i="16"/>
  <c r="F47" i="16"/>
  <c r="J47" i="16" s="1"/>
  <c r="AJ46" i="16"/>
  <c r="F46" i="16"/>
  <c r="J46" i="16" s="1"/>
  <c r="BF45" i="16"/>
  <c r="AY45" i="16"/>
  <c r="AJ45" i="16"/>
  <c r="Y45" i="16"/>
  <c r="U45" i="16"/>
  <c r="S45" i="16"/>
  <c r="F45" i="16"/>
  <c r="J45" i="16" s="1"/>
  <c r="T45" i="16" s="1"/>
  <c r="AJ44" i="16"/>
  <c r="F44" i="16"/>
  <c r="J44" i="16" s="1"/>
  <c r="BF43" i="16"/>
  <c r="AY43" i="16"/>
  <c r="AJ43" i="16"/>
  <c r="Y43" i="16"/>
  <c r="U43" i="16"/>
  <c r="S43" i="16"/>
  <c r="F43" i="16"/>
  <c r="J43" i="16" s="1"/>
  <c r="AC43" i="16" s="1"/>
  <c r="AJ42" i="16"/>
  <c r="F42" i="16"/>
  <c r="J42" i="16" s="1"/>
  <c r="BF41" i="16"/>
  <c r="AY41" i="16"/>
  <c r="AJ41" i="16"/>
  <c r="Y41" i="16"/>
  <c r="U41" i="16"/>
  <c r="S41" i="16"/>
  <c r="F41" i="16"/>
  <c r="J41" i="16" s="1"/>
  <c r="AJ40" i="16"/>
  <c r="F40" i="16"/>
  <c r="J40" i="16" s="1"/>
  <c r="BF39" i="16"/>
  <c r="AY39" i="16"/>
  <c r="AJ39" i="16"/>
  <c r="Y39" i="16"/>
  <c r="U39" i="16"/>
  <c r="S39" i="16"/>
  <c r="F39" i="16"/>
  <c r="J39" i="16" s="1"/>
  <c r="AJ38" i="16"/>
  <c r="F38" i="16"/>
  <c r="J38" i="16" s="1"/>
  <c r="BF37" i="16"/>
  <c r="AY37" i="16"/>
  <c r="AJ37" i="16"/>
  <c r="Y37" i="16"/>
  <c r="U37" i="16"/>
  <c r="S37" i="16"/>
  <c r="F37" i="16"/>
  <c r="J37" i="16" s="1"/>
  <c r="T37" i="16" s="1"/>
  <c r="AJ36" i="16"/>
  <c r="F36" i="16"/>
  <c r="J36" i="16" s="1"/>
  <c r="BF35" i="16"/>
  <c r="AY35" i="16"/>
  <c r="AJ35" i="16"/>
  <c r="Y35" i="16"/>
  <c r="U35" i="16"/>
  <c r="S35" i="16"/>
  <c r="F35" i="16"/>
  <c r="J35" i="16" s="1"/>
  <c r="AJ34" i="16"/>
  <c r="F34" i="16"/>
  <c r="J34" i="16" s="1"/>
  <c r="BF33" i="16"/>
  <c r="AY33" i="16"/>
  <c r="AJ33" i="16"/>
  <c r="Y33" i="16"/>
  <c r="U33" i="16"/>
  <c r="S33" i="16"/>
  <c r="F33" i="16"/>
  <c r="J33" i="16" s="1"/>
  <c r="AZ33" i="16" s="1"/>
  <c r="AJ32" i="16"/>
  <c r="F32" i="16"/>
  <c r="J32" i="16" s="1"/>
  <c r="BF31" i="16"/>
  <c r="AY31" i="16"/>
  <c r="AJ31" i="16"/>
  <c r="Z31" i="16"/>
  <c r="Y31" i="16"/>
  <c r="U31" i="16"/>
  <c r="S31" i="16"/>
  <c r="F31" i="16"/>
  <c r="J31" i="16" s="1"/>
  <c r="AZ31" i="16" s="1"/>
  <c r="AJ30" i="16"/>
  <c r="F30" i="16"/>
  <c r="J30" i="16" s="1"/>
  <c r="BF29" i="16"/>
  <c r="AY29" i="16"/>
  <c r="AJ29" i="16"/>
  <c r="Y29" i="16"/>
  <c r="U29" i="16"/>
  <c r="S29" i="16"/>
  <c r="F29" i="16"/>
  <c r="J29" i="16" s="1"/>
  <c r="AK29" i="16" s="1"/>
  <c r="AJ28" i="16"/>
  <c r="F28" i="16"/>
  <c r="J28" i="16" s="1"/>
  <c r="BF27" i="16"/>
  <c r="AY27" i="16"/>
  <c r="AJ27" i="16"/>
  <c r="Y27" i="16"/>
  <c r="U27" i="16"/>
  <c r="S27" i="16"/>
  <c r="F27" i="16"/>
  <c r="J27" i="16" s="1"/>
  <c r="AJ26" i="16"/>
  <c r="F26" i="16"/>
  <c r="J26" i="16" s="1"/>
  <c r="BF25" i="16"/>
  <c r="AY25" i="16"/>
  <c r="AJ25" i="16"/>
  <c r="Y25" i="16"/>
  <c r="U25" i="16"/>
  <c r="S25" i="16"/>
  <c r="F25" i="16"/>
  <c r="J25" i="16" s="1"/>
  <c r="F22" i="16"/>
  <c r="BF21" i="16"/>
  <c r="AY21" i="16"/>
  <c r="AJ21" i="16"/>
  <c r="Y21" i="16"/>
  <c r="U21" i="16"/>
  <c r="S21" i="16"/>
  <c r="F21" i="16"/>
  <c r="J21" i="16" s="1"/>
  <c r="AJ20" i="16"/>
  <c r="F20" i="16"/>
  <c r="J20" i="16" s="1"/>
  <c r="BF19" i="16"/>
  <c r="AY19" i="16"/>
  <c r="AJ19" i="16"/>
  <c r="Y19" i="16"/>
  <c r="U19" i="16"/>
  <c r="S19" i="16"/>
  <c r="F19" i="16"/>
  <c r="J19" i="16" s="1"/>
  <c r="T19" i="16" s="1"/>
  <c r="AJ18" i="16"/>
  <c r="F18" i="16"/>
  <c r="J18" i="16" s="1"/>
  <c r="BF17" i="16"/>
  <c r="AY17" i="16"/>
  <c r="AJ17" i="16"/>
  <c r="Y17" i="16"/>
  <c r="U17" i="16"/>
  <c r="S17" i="16"/>
  <c r="F17" i="16"/>
  <c r="J17" i="16" s="1"/>
  <c r="AJ16" i="16"/>
  <c r="F16" i="16"/>
  <c r="J16" i="16" s="1"/>
  <c r="BF15" i="16"/>
  <c r="AY15" i="16"/>
  <c r="AJ15" i="16"/>
  <c r="Y15" i="16"/>
  <c r="U15" i="16"/>
  <c r="S15" i="16"/>
  <c r="F15" i="16"/>
  <c r="J15" i="16" s="1"/>
  <c r="T15" i="16" s="1"/>
  <c r="AJ14" i="16"/>
  <c r="F14" i="16"/>
  <c r="J14" i="16" s="1"/>
  <c r="BF13" i="16"/>
  <c r="AY13" i="16"/>
  <c r="AJ13" i="16"/>
  <c r="Y13" i="16"/>
  <c r="U13" i="16"/>
  <c r="S13" i="16"/>
  <c r="F13" i="16"/>
  <c r="J13" i="16" s="1"/>
  <c r="AJ12" i="16"/>
  <c r="F12" i="16"/>
  <c r="J12" i="16" s="1"/>
  <c r="BF11" i="16"/>
  <c r="AY11" i="16"/>
  <c r="AJ11" i="16"/>
  <c r="Y11" i="16"/>
  <c r="U11" i="16"/>
  <c r="S11" i="16"/>
  <c r="F11" i="16"/>
  <c r="Y10" i="16"/>
  <c r="AF69" i="19" l="1"/>
  <c r="W69" i="19" s="1"/>
  <c r="AE69" i="19"/>
  <c r="X69" i="19" s="1"/>
  <c r="AF53" i="19"/>
  <c r="W53" i="19" s="1"/>
  <c r="AE53" i="19"/>
  <c r="AF55" i="19"/>
  <c r="W55" i="19" s="1"/>
  <c r="AE55" i="19"/>
  <c r="X55" i="19" s="1"/>
  <c r="AF15" i="19"/>
  <c r="W15" i="19" s="1"/>
  <c r="AE15" i="19"/>
  <c r="X15" i="19" s="1"/>
  <c r="AF39" i="19"/>
  <c r="W39" i="19" s="1"/>
  <c r="AE39" i="19"/>
  <c r="X39" i="19" s="1"/>
  <c r="AE51" i="19"/>
  <c r="AF51" i="19"/>
  <c r="W51" i="19" s="1"/>
  <c r="AF33" i="19"/>
  <c r="W33" i="19" s="1"/>
  <c r="AE33" i="19"/>
  <c r="X33" i="19" s="1"/>
  <c r="AE43" i="19"/>
  <c r="AF43" i="19"/>
  <c r="W43" i="19" s="1"/>
  <c r="AF47" i="19"/>
  <c r="W47" i="19" s="1"/>
  <c r="AE47" i="19"/>
  <c r="X47" i="19" s="1"/>
  <c r="X57" i="19"/>
  <c r="AE17" i="19"/>
  <c r="X17" i="19" s="1"/>
  <c r="AF17" i="19"/>
  <c r="W17" i="19" s="1"/>
  <c r="AE23" i="19"/>
  <c r="X23" i="19" s="1"/>
  <c r="AF23" i="19"/>
  <c r="W23" i="19" s="1"/>
  <c r="AF57" i="19"/>
  <c r="W57" i="19" s="1"/>
  <c r="AK60" i="19"/>
  <c r="AU11" i="19"/>
  <c r="R11" i="19"/>
  <c r="AF21" i="19"/>
  <c r="W21" i="19" s="1"/>
  <c r="AE21" i="19"/>
  <c r="AE27" i="19"/>
  <c r="X27" i="19" s="1"/>
  <c r="AF27" i="19"/>
  <c r="W27" i="19" s="1"/>
  <c r="AE41" i="19"/>
  <c r="X41" i="19" s="1"/>
  <c r="X26" i="19"/>
  <c r="AF13" i="19"/>
  <c r="W13" i="19" s="1"/>
  <c r="AE13" i="19"/>
  <c r="X13" i="19" s="1"/>
  <c r="AF19" i="19"/>
  <c r="W19" i="19" s="1"/>
  <c r="AE19" i="19"/>
  <c r="L11" i="19"/>
  <c r="L60" i="19" s="1"/>
  <c r="K60" i="19"/>
  <c r="AE45" i="19"/>
  <c r="X45" i="19" s="1"/>
  <c r="AE35" i="19"/>
  <c r="AF35" i="19"/>
  <c r="W35" i="19" s="1"/>
  <c r="AF31" i="19"/>
  <c r="W31" i="19" s="1"/>
  <c r="AE31" i="19"/>
  <c r="X29" i="19"/>
  <c r="X24" i="19"/>
  <c r="AF49" i="19"/>
  <c r="W49" i="19" s="1"/>
  <c r="AE49" i="19"/>
  <c r="X49" i="19" s="1"/>
  <c r="L47" i="18"/>
  <c r="P47" i="18" s="1"/>
  <c r="R33" i="18"/>
  <c r="V33" i="18" s="1"/>
  <c r="AU33" i="18"/>
  <c r="BG33" i="18" s="1"/>
  <c r="V19" i="18"/>
  <c r="L13" i="18"/>
  <c r="P13" i="18" s="1"/>
  <c r="AZ62" i="18"/>
  <c r="L45" i="18"/>
  <c r="P45" i="18" s="1"/>
  <c r="L23" i="18"/>
  <c r="P23" i="18"/>
  <c r="L59" i="18"/>
  <c r="P59" i="18" s="1"/>
  <c r="L33" i="18"/>
  <c r="P33" i="18" s="1"/>
  <c r="AU53" i="18"/>
  <c r="BG53" i="18" s="1"/>
  <c r="R53" i="18"/>
  <c r="V53" i="18" s="1"/>
  <c r="AU17" i="18"/>
  <c r="BG17" i="18" s="1"/>
  <c r="R17" i="18"/>
  <c r="V17" i="18" s="1"/>
  <c r="AE17" i="18" s="1"/>
  <c r="L15" i="18"/>
  <c r="P15" i="18" s="1"/>
  <c r="Z62" i="18"/>
  <c r="R29" i="18"/>
  <c r="V29" i="18" s="1"/>
  <c r="AU29" i="18"/>
  <c r="BG29" i="18" s="1"/>
  <c r="R59" i="18"/>
  <c r="V59" i="18" s="1"/>
  <c r="AU59" i="18"/>
  <c r="BG59" i="18" s="1"/>
  <c r="P41" i="18"/>
  <c r="L41" i="18"/>
  <c r="L39" i="18"/>
  <c r="P39" i="18" s="1"/>
  <c r="AC62" i="18"/>
  <c r="AU24" i="18"/>
  <c r="BG24" i="18" s="1"/>
  <c r="R24" i="18"/>
  <c r="V24" i="18" s="1"/>
  <c r="R27" i="18"/>
  <c r="V27" i="18" s="1"/>
  <c r="AU27" i="18"/>
  <c r="BG27" i="18" s="1"/>
  <c r="L51" i="18"/>
  <c r="P51" i="18"/>
  <c r="R41" i="18"/>
  <c r="V41" i="18" s="1"/>
  <c r="AU41" i="18"/>
  <c r="BG41" i="18" s="1"/>
  <c r="L57" i="18"/>
  <c r="P57" i="18" s="1"/>
  <c r="AE26" i="18"/>
  <c r="AF26" i="18"/>
  <c r="W26" i="18" s="1"/>
  <c r="AU13" i="18"/>
  <c r="BG13" i="18" s="1"/>
  <c r="R13" i="18"/>
  <c r="V13" i="18" s="1"/>
  <c r="T62" i="18"/>
  <c r="AE24" i="18"/>
  <c r="AF24" i="18"/>
  <c r="W24" i="18" s="1"/>
  <c r="L27" i="18"/>
  <c r="P27" i="18" s="1"/>
  <c r="AU51" i="18"/>
  <c r="BG51" i="18" s="1"/>
  <c r="R51" i="18"/>
  <c r="V51" i="18" s="1"/>
  <c r="R57" i="18"/>
  <c r="V57" i="18" s="1"/>
  <c r="AU57" i="18"/>
  <c r="BG57" i="18" s="1"/>
  <c r="L55" i="18"/>
  <c r="P55" i="18" s="1"/>
  <c r="P37" i="18"/>
  <c r="L37" i="18"/>
  <c r="AF19" i="18"/>
  <c r="W19" i="18" s="1"/>
  <c r="AE19" i="18"/>
  <c r="X19" i="18" s="1"/>
  <c r="P49" i="18"/>
  <c r="L49" i="18"/>
  <c r="R39" i="18"/>
  <c r="V39" i="18" s="1"/>
  <c r="AU39" i="18"/>
  <c r="BG39" i="18" s="1"/>
  <c r="K62" i="18"/>
  <c r="L11" i="18"/>
  <c r="X21" i="18"/>
  <c r="P29" i="18"/>
  <c r="L29" i="18"/>
  <c r="L35" i="18"/>
  <c r="P35" i="18"/>
  <c r="AK62" i="18"/>
  <c r="R11" i="18"/>
  <c r="AU11" i="18"/>
  <c r="R55" i="18"/>
  <c r="V55" i="18" s="1"/>
  <c r="AU55" i="18"/>
  <c r="BG55" i="18" s="1"/>
  <c r="L53" i="18"/>
  <c r="P53" i="18" s="1"/>
  <c r="AU31" i="18"/>
  <c r="BG31" i="18" s="1"/>
  <c r="R31" i="18"/>
  <c r="V31" i="18" s="1"/>
  <c r="AU15" i="18"/>
  <c r="BG15" i="18" s="1"/>
  <c r="R15" i="18"/>
  <c r="V15" i="18" s="1"/>
  <c r="R49" i="18"/>
  <c r="V49" i="18" s="1"/>
  <c r="AU49" i="18"/>
  <c r="BG49" i="18" s="1"/>
  <c r="V47" i="18"/>
  <c r="L43" i="18"/>
  <c r="P43" i="18" s="1"/>
  <c r="AF25" i="18"/>
  <c r="W25" i="18" s="1"/>
  <c r="AE25" i="18"/>
  <c r="L31" i="18"/>
  <c r="P31" i="18" s="1"/>
  <c r="BG47" i="18"/>
  <c r="R45" i="18"/>
  <c r="V45" i="18" s="1"/>
  <c r="AU45" i="18"/>
  <c r="BG45" i="18" s="1"/>
  <c r="R23" i="18"/>
  <c r="V23" i="18" s="1"/>
  <c r="AU23" i="18"/>
  <c r="BG23" i="18" s="1"/>
  <c r="R43" i="18"/>
  <c r="V43" i="18" s="1"/>
  <c r="AU43" i="18"/>
  <c r="BG43" i="18" s="1"/>
  <c r="AU35" i="18"/>
  <c r="BG35" i="18" s="1"/>
  <c r="R35" i="18"/>
  <c r="V35" i="18" s="1"/>
  <c r="T17" i="17"/>
  <c r="Z17" i="17"/>
  <c r="AC17" i="17"/>
  <c r="AK17" i="17"/>
  <c r="K17" i="17"/>
  <c r="AJ62" i="17"/>
  <c r="AZ24" i="17"/>
  <c r="AC24" i="17"/>
  <c r="AC35" i="17"/>
  <c r="T35" i="17"/>
  <c r="K35" i="17"/>
  <c r="AK35" i="17"/>
  <c r="R35" i="17" s="1"/>
  <c r="AK25" i="17"/>
  <c r="R25" i="17" s="1"/>
  <c r="V25" i="17" s="1"/>
  <c r="AY62" i="17"/>
  <c r="AZ23" i="17"/>
  <c r="BF62" i="17"/>
  <c r="Z49" i="17"/>
  <c r="AC49" i="17"/>
  <c r="S62" i="17"/>
  <c r="Y62" i="17"/>
  <c r="U62" i="17"/>
  <c r="Z23" i="17"/>
  <c r="AC25" i="17"/>
  <c r="AC33" i="17"/>
  <c r="Z33" i="17"/>
  <c r="AK33" i="17"/>
  <c r="K33" i="17"/>
  <c r="AZ33" i="17"/>
  <c r="T33" i="17"/>
  <c r="AC37" i="17"/>
  <c r="AZ37" i="17"/>
  <c r="Z37" i="17"/>
  <c r="T37" i="17"/>
  <c r="AK37" i="17"/>
  <c r="K37" i="17"/>
  <c r="Z55" i="17"/>
  <c r="AK55" i="17"/>
  <c r="K55" i="17"/>
  <c r="AZ55" i="17"/>
  <c r="T55" i="17"/>
  <c r="AC55" i="17"/>
  <c r="AU49" i="17"/>
  <c r="R49" i="17"/>
  <c r="AC21" i="17"/>
  <c r="AZ21" i="17"/>
  <c r="Z21" i="17"/>
  <c r="T21" i="17"/>
  <c r="AK21" i="17"/>
  <c r="K21" i="17"/>
  <c r="AU23" i="17"/>
  <c r="BG23" i="17" s="1"/>
  <c r="R23" i="17"/>
  <c r="AZ59" i="17"/>
  <c r="Z59" i="17"/>
  <c r="AC59" i="17"/>
  <c r="T59" i="17"/>
  <c r="AK59" i="17"/>
  <c r="K59" i="17"/>
  <c r="Z15" i="17"/>
  <c r="AK15" i="17"/>
  <c r="K15" i="17"/>
  <c r="AC15" i="17"/>
  <c r="T15" i="17"/>
  <c r="AZ15" i="17"/>
  <c r="T19" i="17"/>
  <c r="AK19" i="17"/>
  <c r="AC19" i="17"/>
  <c r="AZ19" i="17"/>
  <c r="Z19" i="17"/>
  <c r="K19" i="17"/>
  <c r="AK39" i="17"/>
  <c r="K39" i="17"/>
  <c r="AZ39" i="17"/>
  <c r="T39" i="17"/>
  <c r="AC39" i="17"/>
  <c r="Z39" i="17"/>
  <c r="AK11" i="17"/>
  <c r="K11" i="17"/>
  <c r="J62" i="17"/>
  <c r="T11" i="17"/>
  <c r="AC11" i="17"/>
  <c r="AZ11" i="17"/>
  <c r="Z11" i="17"/>
  <c r="AZ27" i="17"/>
  <c r="Z27" i="17"/>
  <c r="T27" i="17"/>
  <c r="AK27" i="17"/>
  <c r="K27" i="17"/>
  <c r="AC27" i="17"/>
  <c r="AZ43" i="17"/>
  <c r="Z43" i="17"/>
  <c r="AC43" i="17"/>
  <c r="T43" i="17"/>
  <c r="AK43" i="17"/>
  <c r="K43" i="17"/>
  <c r="T13" i="17"/>
  <c r="AC13" i="17"/>
  <c r="AZ13" i="17"/>
  <c r="Z13" i="17"/>
  <c r="AK13" i="17"/>
  <c r="K13" i="17"/>
  <c r="AK29" i="17"/>
  <c r="K29" i="17"/>
  <c r="T29" i="17"/>
  <c r="AC29" i="17"/>
  <c r="AZ29" i="17"/>
  <c r="Z29" i="17"/>
  <c r="AK45" i="17"/>
  <c r="K45" i="17"/>
  <c r="T45" i="17"/>
  <c r="AC45" i="17"/>
  <c r="AZ45" i="17"/>
  <c r="Z45" i="17"/>
  <c r="K51" i="17"/>
  <c r="T51" i="17"/>
  <c r="AC51" i="17"/>
  <c r="AZ51" i="17"/>
  <c r="Z51" i="17"/>
  <c r="AK51" i="17"/>
  <c r="T31" i="17"/>
  <c r="AC31" i="17"/>
  <c r="AZ31" i="17"/>
  <c r="Z31" i="17"/>
  <c r="AK31" i="17"/>
  <c r="K31" i="17"/>
  <c r="T47" i="17"/>
  <c r="AC47" i="17"/>
  <c r="AZ47" i="17"/>
  <c r="Z47" i="17"/>
  <c r="AK47" i="17"/>
  <c r="K47" i="17"/>
  <c r="BG49" i="17"/>
  <c r="AC53" i="17"/>
  <c r="AZ53" i="17"/>
  <c r="Z53" i="17"/>
  <c r="AK53" i="17"/>
  <c r="K53" i="17"/>
  <c r="T53" i="17"/>
  <c r="L35" i="17"/>
  <c r="P35" i="17" s="1"/>
  <c r="AK41" i="17"/>
  <c r="AK57" i="17"/>
  <c r="AC23" i="17"/>
  <c r="T24" i="17"/>
  <c r="T49" i="17"/>
  <c r="AU35" i="17"/>
  <c r="BG35" i="17" s="1"/>
  <c r="T23" i="17"/>
  <c r="K25" i="17"/>
  <c r="P25" i="17" s="1"/>
  <c r="T26" i="17"/>
  <c r="V26" i="17" s="1"/>
  <c r="AF26" i="17" s="1"/>
  <c r="W26" i="17" s="1"/>
  <c r="Z35" i="17"/>
  <c r="AZ35" i="17"/>
  <c r="AK24" i="17"/>
  <c r="Z25" i="17"/>
  <c r="AZ25" i="17"/>
  <c r="AK26" i="17"/>
  <c r="AU26" i="17" s="1"/>
  <c r="BG26" i="17" s="1"/>
  <c r="Z41" i="17"/>
  <c r="AZ41" i="17"/>
  <c r="Z57" i="17"/>
  <c r="AZ57" i="17"/>
  <c r="K41" i="17"/>
  <c r="AC41" i="17"/>
  <c r="K49" i="17"/>
  <c r="AC57" i="17"/>
  <c r="F62" i="17"/>
  <c r="K57" i="17"/>
  <c r="K23" i="17"/>
  <c r="K24" i="17"/>
  <c r="P24" i="17" s="1"/>
  <c r="Z24" i="17"/>
  <c r="V23" i="16"/>
  <c r="AF23" i="16" s="1"/>
  <c r="W23" i="16" s="1"/>
  <c r="AE23" i="16"/>
  <c r="AF22" i="16"/>
  <c r="W22" i="16" s="1"/>
  <c r="AE22" i="16"/>
  <c r="X22" i="16" s="1"/>
  <c r="T31" i="16"/>
  <c r="AZ27" i="16"/>
  <c r="T27" i="16"/>
  <c r="K27" i="16"/>
  <c r="L27" i="16" s="1"/>
  <c r="AK27" i="16"/>
  <c r="R27" i="16" s="1"/>
  <c r="AC27" i="16"/>
  <c r="Z27" i="16"/>
  <c r="AK35" i="16"/>
  <c r="R35" i="16" s="1"/>
  <c r="AC35" i="16"/>
  <c r="AC17" i="16"/>
  <c r="T17" i="16"/>
  <c r="AC51" i="16"/>
  <c r="AK51" i="16"/>
  <c r="AJ60" i="16"/>
  <c r="K51" i="16"/>
  <c r="Y60" i="16"/>
  <c r="T21" i="16"/>
  <c r="AZ21" i="16"/>
  <c r="Z21" i="16"/>
  <c r="AC21" i="16"/>
  <c r="AK21" i="16"/>
  <c r="K21" i="16"/>
  <c r="AK25" i="16"/>
  <c r="K25" i="16"/>
  <c r="T25" i="16"/>
  <c r="AZ25" i="16"/>
  <c r="AC25" i="16"/>
  <c r="Z25" i="16"/>
  <c r="AK41" i="16"/>
  <c r="K41" i="16"/>
  <c r="T41" i="16"/>
  <c r="AC41" i="16"/>
  <c r="Z41" i="16"/>
  <c r="AZ41" i="16"/>
  <c r="R29" i="16"/>
  <c r="AU29" i="16"/>
  <c r="AK13" i="16"/>
  <c r="K13" i="16"/>
  <c r="AC13" i="16"/>
  <c r="AZ13" i="16"/>
  <c r="T13" i="16"/>
  <c r="Z13" i="16"/>
  <c r="AK15" i="16"/>
  <c r="AU27" i="16"/>
  <c r="K29" i="16"/>
  <c r="K35" i="16"/>
  <c r="U60" i="16"/>
  <c r="AY60" i="16"/>
  <c r="AZ15" i="16"/>
  <c r="AK31" i="16"/>
  <c r="K31" i="16"/>
  <c r="AC31" i="16"/>
  <c r="AK37" i="16"/>
  <c r="K37" i="16"/>
  <c r="AZ37" i="16"/>
  <c r="Z37" i="16"/>
  <c r="S60" i="16"/>
  <c r="AZ17" i="16"/>
  <c r="Z17" i="16"/>
  <c r="AK47" i="16"/>
  <c r="K47" i="16"/>
  <c r="T47" i="16"/>
  <c r="AC47" i="16"/>
  <c r="AZ47" i="16"/>
  <c r="Z47" i="16"/>
  <c r="T55" i="16"/>
  <c r="Z55" i="16"/>
  <c r="AC55" i="16"/>
  <c r="AZ55" i="16"/>
  <c r="AK55" i="16"/>
  <c r="K55" i="16"/>
  <c r="K17" i="16"/>
  <c r="AC45" i="16"/>
  <c r="AZ45" i="16"/>
  <c r="Z45" i="16"/>
  <c r="AK45" i="16"/>
  <c r="K45" i="16"/>
  <c r="AK53" i="16"/>
  <c r="K53" i="16"/>
  <c r="AC53" i="16"/>
  <c r="AZ53" i="16"/>
  <c r="Z53" i="16"/>
  <c r="F60" i="16"/>
  <c r="J11" i="16"/>
  <c r="BF60" i="16"/>
  <c r="P27" i="16"/>
  <c r="T29" i="16"/>
  <c r="R51" i="16"/>
  <c r="AU51" i="16"/>
  <c r="BG51" i="16" s="1"/>
  <c r="AC33" i="16"/>
  <c r="T33" i="16"/>
  <c r="T43" i="16"/>
  <c r="AZ43" i="16"/>
  <c r="Z43" i="16"/>
  <c r="AK43" i="16"/>
  <c r="AC49" i="16"/>
  <c r="T49" i="16"/>
  <c r="AK49" i="16"/>
  <c r="K49" i="16"/>
  <c r="K57" i="16"/>
  <c r="AK57" i="16"/>
  <c r="T57" i="16"/>
  <c r="AC57" i="16"/>
  <c r="K15" i="16"/>
  <c r="Z15" i="16"/>
  <c r="AK17" i="16"/>
  <c r="AK19" i="16"/>
  <c r="K19" i="16"/>
  <c r="AZ19" i="16"/>
  <c r="Z19" i="16"/>
  <c r="AC19" i="16"/>
  <c r="K33" i="16"/>
  <c r="Z33" i="16"/>
  <c r="AC37" i="16"/>
  <c r="K43" i="16"/>
  <c r="AZ49" i="16"/>
  <c r="AZ57" i="16"/>
  <c r="AC15" i="16"/>
  <c r="T39" i="16"/>
  <c r="AZ39" i="16"/>
  <c r="AC39" i="16"/>
  <c r="Z39" i="16"/>
  <c r="AK39" i="16"/>
  <c r="K39" i="16"/>
  <c r="AC29" i="16"/>
  <c r="AZ29" i="16"/>
  <c r="Z29" i="16"/>
  <c r="AK33" i="16"/>
  <c r="AZ35" i="16"/>
  <c r="Z35" i="16"/>
  <c r="T35" i="16"/>
  <c r="T51" i="16"/>
  <c r="Z51" i="16"/>
  <c r="BD58" i="15"/>
  <c r="BC58" i="15"/>
  <c r="BB58" i="15"/>
  <c r="BA58" i="15"/>
  <c r="AZ58" i="15"/>
  <c r="AW58" i="15"/>
  <c r="AV58" i="15"/>
  <c r="AU58" i="15"/>
  <c r="AS58" i="15"/>
  <c r="AR58" i="15"/>
  <c r="AQ58" i="15"/>
  <c r="AP58" i="15"/>
  <c r="AO58" i="15"/>
  <c r="AN58" i="15"/>
  <c r="AM58" i="15"/>
  <c r="AL58" i="15"/>
  <c r="AD58" i="15"/>
  <c r="AB58" i="15"/>
  <c r="AA58" i="15"/>
  <c r="Q58" i="15"/>
  <c r="O58" i="15"/>
  <c r="N58" i="15"/>
  <c r="M58" i="15"/>
  <c r="I58" i="15"/>
  <c r="H58" i="15"/>
  <c r="G58" i="15"/>
  <c r="E58" i="15"/>
  <c r="D58" i="15"/>
  <c r="W57" i="15"/>
  <c r="BE55" i="15"/>
  <c r="AX55" i="15"/>
  <c r="AJ55" i="15"/>
  <c r="Y55" i="15"/>
  <c r="U55" i="15"/>
  <c r="S55" i="15"/>
  <c r="F55" i="15"/>
  <c r="J55" i="15" s="1"/>
  <c r="AJ54" i="15"/>
  <c r="F54" i="15"/>
  <c r="J54" i="15" s="1"/>
  <c r="BE53" i="15"/>
  <c r="AX53" i="15"/>
  <c r="AJ53" i="15"/>
  <c r="Y53" i="15"/>
  <c r="U53" i="15"/>
  <c r="S53" i="15"/>
  <c r="F53" i="15"/>
  <c r="J53" i="15" s="1"/>
  <c r="AJ52" i="15"/>
  <c r="F52" i="15"/>
  <c r="J52" i="15" s="1"/>
  <c r="BE51" i="15"/>
  <c r="AX51" i="15"/>
  <c r="AJ51" i="15"/>
  <c r="Y51" i="15"/>
  <c r="U51" i="15"/>
  <c r="S51" i="15"/>
  <c r="F51" i="15"/>
  <c r="J51" i="15" s="1"/>
  <c r="AJ50" i="15"/>
  <c r="J50" i="15"/>
  <c r="F50" i="15"/>
  <c r="BE49" i="15"/>
  <c r="AX49" i="15"/>
  <c r="AJ49" i="15"/>
  <c r="Y49" i="15"/>
  <c r="U49" i="15"/>
  <c r="S49" i="15"/>
  <c r="F49" i="15"/>
  <c r="J49" i="15" s="1"/>
  <c r="AJ48" i="15"/>
  <c r="F48" i="15"/>
  <c r="J48" i="15" s="1"/>
  <c r="BE47" i="15"/>
  <c r="AX47" i="15"/>
  <c r="AJ47" i="15"/>
  <c r="Y47" i="15"/>
  <c r="U47" i="15"/>
  <c r="S47" i="15"/>
  <c r="F47" i="15"/>
  <c r="J47" i="15" s="1"/>
  <c r="T47" i="15" s="1"/>
  <c r="AJ46" i="15"/>
  <c r="F46" i="15"/>
  <c r="J46" i="15" s="1"/>
  <c r="BE45" i="15"/>
  <c r="AX45" i="15"/>
  <c r="AJ45" i="15"/>
  <c r="Y45" i="15"/>
  <c r="U45" i="15"/>
  <c r="S45" i="15"/>
  <c r="F45" i="15"/>
  <c r="J45" i="15" s="1"/>
  <c r="AJ44" i="15"/>
  <c r="F44" i="15"/>
  <c r="J44" i="15" s="1"/>
  <c r="BE43" i="15"/>
  <c r="AX43" i="15"/>
  <c r="AJ43" i="15"/>
  <c r="Y43" i="15"/>
  <c r="U43" i="15"/>
  <c r="S43" i="15"/>
  <c r="F43" i="15"/>
  <c r="J43" i="15" s="1"/>
  <c r="AJ42" i="15"/>
  <c r="F42" i="15"/>
  <c r="J42" i="15" s="1"/>
  <c r="BE41" i="15"/>
  <c r="AX41" i="15"/>
  <c r="AJ41" i="15"/>
  <c r="Y41" i="15"/>
  <c r="U41" i="15"/>
  <c r="S41" i="15"/>
  <c r="F41" i="15"/>
  <c r="J41" i="15" s="1"/>
  <c r="AJ40" i="15"/>
  <c r="J40" i="15"/>
  <c r="F40" i="15"/>
  <c r="BE39" i="15"/>
  <c r="AX39" i="15"/>
  <c r="AJ39" i="15"/>
  <c r="Y39" i="15"/>
  <c r="U39" i="15"/>
  <c r="S39" i="15"/>
  <c r="J39" i="15"/>
  <c r="AK39" i="15" s="1"/>
  <c r="F39" i="15"/>
  <c r="AJ38" i="15"/>
  <c r="F38" i="15"/>
  <c r="J38" i="15" s="1"/>
  <c r="BE37" i="15"/>
  <c r="AX37" i="15"/>
  <c r="AJ37" i="15"/>
  <c r="Y37" i="15"/>
  <c r="U37" i="15"/>
  <c r="S37" i="15"/>
  <c r="F37" i="15"/>
  <c r="J37" i="15" s="1"/>
  <c r="AJ36" i="15"/>
  <c r="F36" i="15"/>
  <c r="J36" i="15" s="1"/>
  <c r="BE35" i="15"/>
  <c r="AX35" i="15"/>
  <c r="AJ35" i="15"/>
  <c r="Y35" i="15"/>
  <c r="U35" i="15"/>
  <c r="S35" i="15"/>
  <c r="F35" i="15"/>
  <c r="J35" i="15" s="1"/>
  <c r="AJ34" i="15"/>
  <c r="F34" i="15"/>
  <c r="J34" i="15" s="1"/>
  <c r="BE33" i="15"/>
  <c r="AX33" i="15"/>
  <c r="AJ33" i="15"/>
  <c r="Y33" i="15"/>
  <c r="U33" i="15"/>
  <c r="S33" i="15"/>
  <c r="F33" i="15"/>
  <c r="J33" i="15" s="1"/>
  <c r="AJ32" i="15"/>
  <c r="F32" i="15"/>
  <c r="J32" i="15" s="1"/>
  <c r="BE31" i="15"/>
  <c r="AX31" i="15"/>
  <c r="AJ31" i="15"/>
  <c r="Y31" i="15"/>
  <c r="U31" i="15"/>
  <c r="S31" i="15"/>
  <c r="F31" i="15"/>
  <c r="J31" i="15" s="1"/>
  <c r="T31" i="15" s="1"/>
  <c r="AJ30" i="15"/>
  <c r="F30" i="15"/>
  <c r="J30" i="15" s="1"/>
  <c r="BE29" i="15"/>
  <c r="AX29" i="15"/>
  <c r="AJ29" i="15"/>
  <c r="Y29" i="15"/>
  <c r="U29" i="15"/>
  <c r="S29" i="15"/>
  <c r="F29" i="15"/>
  <c r="J29" i="15" s="1"/>
  <c r="AJ28" i="15"/>
  <c r="F28" i="15"/>
  <c r="J28" i="15" s="1"/>
  <c r="BE27" i="15"/>
  <c r="AX27" i="15"/>
  <c r="AJ27" i="15"/>
  <c r="Y27" i="15"/>
  <c r="U27" i="15"/>
  <c r="S27" i="15"/>
  <c r="F27" i="15"/>
  <c r="J27" i="15" s="1"/>
  <c r="AJ26" i="15"/>
  <c r="F26" i="15"/>
  <c r="J26" i="15" s="1"/>
  <c r="BE25" i="15"/>
  <c r="AX25" i="15"/>
  <c r="AJ25" i="15"/>
  <c r="Y25" i="15"/>
  <c r="U25" i="15"/>
  <c r="S25" i="15"/>
  <c r="F25" i="15"/>
  <c r="J25" i="15" s="1"/>
  <c r="AJ24" i="15"/>
  <c r="F24" i="15"/>
  <c r="J24" i="15" s="1"/>
  <c r="BE23" i="15"/>
  <c r="AX23" i="15"/>
  <c r="AJ23" i="15"/>
  <c r="Y23" i="15"/>
  <c r="U23" i="15"/>
  <c r="S23" i="15"/>
  <c r="F23" i="15"/>
  <c r="J23" i="15" s="1"/>
  <c r="AJ22" i="15"/>
  <c r="F22" i="15"/>
  <c r="J22" i="15" s="1"/>
  <c r="BE21" i="15"/>
  <c r="AX21" i="15"/>
  <c r="AJ21" i="15"/>
  <c r="Y21" i="15"/>
  <c r="U21" i="15"/>
  <c r="S21" i="15"/>
  <c r="F21" i="15"/>
  <c r="J21" i="15" s="1"/>
  <c r="AJ20" i="15"/>
  <c r="F20" i="15"/>
  <c r="J20" i="15" s="1"/>
  <c r="BE19" i="15"/>
  <c r="AX19" i="15"/>
  <c r="AJ19" i="15"/>
  <c r="Y19" i="15"/>
  <c r="U19" i="15"/>
  <c r="S19" i="15"/>
  <c r="F19" i="15"/>
  <c r="J19" i="15" s="1"/>
  <c r="AJ18" i="15"/>
  <c r="F18" i="15"/>
  <c r="J18" i="15" s="1"/>
  <c r="BE17" i="15"/>
  <c r="AX17" i="15"/>
  <c r="AJ17" i="15"/>
  <c r="Y17" i="15"/>
  <c r="U17" i="15"/>
  <c r="S17" i="15"/>
  <c r="F17" i="15"/>
  <c r="J17" i="15" s="1"/>
  <c r="AJ16" i="15"/>
  <c r="F16" i="15"/>
  <c r="J16" i="15" s="1"/>
  <c r="BE15" i="15"/>
  <c r="AX15" i="15"/>
  <c r="AJ15" i="15"/>
  <c r="Y15" i="15"/>
  <c r="U15" i="15"/>
  <c r="S15" i="15"/>
  <c r="F15" i="15"/>
  <c r="J15" i="15" s="1"/>
  <c r="T15" i="15" s="1"/>
  <c r="AJ14" i="15"/>
  <c r="F14" i="15"/>
  <c r="J14" i="15" s="1"/>
  <c r="BE13" i="15"/>
  <c r="AX13" i="15"/>
  <c r="AJ13" i="15"/>
  <c r="Y13" i="15"/>
  <c r="U13" i="15"/>
  <c r="S13" i="15"/>
  <c r="F13" i="15"/>
  <c r="J13" i="15" s="1"/>
  <c r="AJ12" i="15"/>
  <c r="F12" i="15"/>
  <c r="J12" i="15" s="1"/>
  <c r="BE11" i="15"/>
  <c r="AX11" i="15"/>
  <c r="AJ11" i="15"/>
  <c r="Y11" i="15"/>
  <c r="U11" i="15"/>
  <c r="U58" i="15" s="1"/>
  <c r="S11" i="15"/>
  <c r="F11" i="15"/>
  <c r="J11" i="15" s="1"/>
  <c r="Y10" i="15"/>
  <c r="J14" i="14"/>
  <c r="J24" i="14"/>
  <c r="J32" i="14"/>
  <c r="J40" i="14"/>
  <c r="J56" i="14"/>
  <c r="F12" i="14"/>
  <c r="J12" i="14" s="1"/>
  <c r="F13" i="14"/>
  <c r="J13" i="14" s="1"/>
  <c r="AK13" i="14" s="1"/>
  <c r="R13" i="14" s="1"/>
  <c r="F14" i="14"/>
  <c r="F15" i="14"/>
  <c r="J15" i="14" s="1"/>
  <c r="AK15" i="14" s="1"/>
  <c r="R15" i="14" s="1"/>
  <c r="F16" i="14"/>
  <c r="J16" i="14" s="1"/>
  <c r="F17" i="14"/>
  <c r="J17" i="14" s="1"/>
  <c r="AK17" i="14" s="1"/>
  <c r="R17" i="14" s="1"/>
  <c r="F18" i="14"/>
  <c r="J18" i="14" s="1"/>
  <c r="F19" i="14"/>
  <c r="J19" i="14" s="1"/>
  <c r="F20" i="14"/>
  <c r="J20" i="14" s="1"/>
  <c r="F21" i="14"/>
  <c r="J21" i="14" s="1"/>
  <c r="AK21" i="14" s="1"/>
  <c r="R21" i="14" s="1"/>
  <c r="F22" i="14"/>
  <c r="J22" i="14" s="1"/>
  <c r="F23" i="14"/>
  <c r="J23" i="14" s="1"/>
  <c r="AK23" i="14" s="1"/>
  <c r="R23" i="14" s="1"/>
  <c r="F24" i="14"/>
  <c r="F25" i="14"/>
  <c r="J25" i="14" s="1"/>
  <c r="AK25" i="14" s="1"/>
  <c r="R25" i="14" s="1"/>
  <c r="F26" i="14"/>
  <c r="J26" i="14" s="1"/>
  <c r="F27" i="14"/>
  <c r="F28" i="14"/>
  <c r="J28" i="14" s="1"/>
  <c r="F29" i="14"/>
  <c r="J29" i="14" s="1"/>
  <c r="AK29" i="14" s="1"/>
  <c r="F30" i="14"/>
  <c r="J30" i="14" s="1"/>
  <c r="F31" i="14"/>
  <c r="J31" i="14" s="1"/>
  <c r="AK31" i="14" s="1"/>
  <c r="F32" i="14"/>
  <c r="F33" i="14"/>
  <c r="J33" i="14" s="1"/>
  <c r="AK33" i="14" s="1"/>
  <c r="F34" i="14"/>
  <c r="J34" i="14" s="1"/>
  <c r="F35" i="14"/>
  <c r="F36" i="14"/>
  <c r="J36" i="14" s="1"/>
  <c r="F37" i="14"/>
  <c r="J37" i="14" s="1"/>
  <c r="AK37" i="14" s="1"/>
  <c r="F38" i="14"/>
  <c r="J38" i="14" s="1"/>
  <c r="F39" i="14"/>
  <c r="J39" i="14" s="1"/>
  <c r="AK39" i="14" s="1"/>
  <c r="F40" i="14"/>
  <c r="F41" i="14"/>
  <c r="J41" i="14" s="1"/>
  <c r="AK41" i="14" s="1"/>
  <c r="F42" i="14"/>
  <c r="J42" i="14" s="1"/>
  <c r="F43" i="14"/>
  <c r="F44" i="14"/>
  <c r="J44" i="14" s="1"/>
  <c r="F45" i="14"/>
  <c r="J45" i="14" s="1"/>
  <c r="AK45" i="14" s="1"/>
  <c r="F46" i="14"/>
  <c r="J46" i="14" s="1"/>
  <c r="F47" i="14"/>
  <c r="J47" i="14" s="1"/>
  <c r="AK47" i="14" s="1"/>
  <c r="F48" i="14"/>
  <c r="J48" i="14" s="1"/>
  <c r="F49" i="14"/>
  <c r="J49" i="14" s="1"/>
  <c r="AK49" i="14" s="1"/>
  <c r="F50" i="14"/>
  <c r="J50" i="14" s="1"/>
  <c r="F51" i="14"/>
  <c r="F52" i="14"/>
  <c r="J52" i="14" s="1"/>
  <c r="F53" i="14"/>
  <c r="J53" i="14" s="1"/>
  <c r="AK53" i="14" s="1"/>
  <c r="F54" i="14"/>
  <c r="J54" i="14" s="1"/>
  <c r="F55" i="14"/>
  <c r="J55" i="14" s="1"/>
  <c r="AK55" i="14" s="1"/>
  <c r="F56" i="14"/>
  <c r="F57" i="14"/>
  <c r="J57" i="14" s="1"/>
  <c r="AK57" i="14" s="1"/>
  <c r="F11" i="14"/>
  <c r="F60" i="14" s="1"/>
  <c r="G60" i="14"/>
  <c r="BD60" i="14"/>
  <c r="BC60" i="14"/>
  <c r="BB60" i="14"/>
  <c r="BA60" i="14"/>
  <c r="AZ60" i="14"/>
  <c r="AW60" i="14"/>
  <c r="AV60" i="14"/>
  <c r="AU60" i="14"/>
  <c r="AS60" i="14"/>
  <c r="AR60" i="14"/>
  <c r="AQ60" i="14"/>
  <c r="AP60" i="14"/>
  <c r="AO60" i="14"/>
  <c r="AN60" i="14"/>
  <c r="AM60" i="14"/>
  <c r="AL60" i="14"/>
  <c r="AD60" i="14"/>
  <c r="AB60" i="14"/>
  <c r="AA60" i="14"/>
  <c r="Q60" i="14"/>
  <c r="O60" i="14"/>
  <c r="N60" i="14"/>
  <c r="M60" i="14"/>
  <c r="I60" i="14"/>
  <c r="H60" i="14"/>
  <c r="E60" i="14"/>
  <c r="D60" i="14"/>
  <c r="W59" i="14"/>
  <c r="BE57" i="14"/>
  <c r="AX57" i="14"/>
  <c r="AJ57" i="14"/>
  <c r="Y57" i="14"/>
  <c r="U57" i="14"/>
  <c r="S57" i="14"/>
  <c r="AJ56" i="14"/>
  <c r="BE55" i="14"/>
  <c r="AX55" i="14"/>
  <c r="AJ55" i="14"/>
  <c r="Y55" i="14"/>
  <c r="U55" i="14"/>
  <c r="S55" i="14"/>
  <c r="AJ54" i="14"/>
  <c r="BE53" i="14"/>
  <c r="AX53" i="14"/>
  <c r="AJ53" i="14"/>
  <c r="Y53" i="14"/>
  <c r="U53" i="14"/>
  <c r="S53" i="14"/>
  <c r="AJ52" i="14"/>
  <c r="BE51" i="14"/>
  <c r="AX51" i="14"/>
  <c r="AJ51" i="14"/>
  <c r="Y51" i="14"/>
  <c r="U51" i="14"/>
  <c r="S51" i="14"/>
  <c r="AJ50" i="14"/>
  <c r="BE49" i="14"/>
  <c r="AX49" i="14"/>
  <c r="AJ49" i="14"/>
  <c r="Y49" i="14"/>
  <c r="U49" i="14"/>
  <c r="S49" i="14"/>
  <c r="AJ48" i="14"/>
  <c r="BE47" i="14"/>
  <c r="AX47" i="14"/>
  <c r="AJ47" i="14"/>
  <c r="Y47" i="14"/>
  <c r="U47" i="14"/>
  <c r="S47" i="14"/>
  <c r="AJ46" i="14"/>
  <c r="BE45" i="14"/>
  <c r="AX45" i="14"/>
  <c r="AJ45" i="14"/>
  <c r="Y45" i="14"/>
  <c r="U45" i="14"/>
  <c r="S45" i="14"/>
  <c r="AJ44" i="14"/>
  <c r="BE43" i="14"/>
  <c r="AX43" i="14"/>
  <c r="AJ43" i="14"/>
  <c r="Y43" i="14"/>
  <c r="U43" i="14"/>
  <c r="S43" i="14"/>
  <c r="AJ42" i="14"/>
  <c r="BE41" i="14"/>
  <c r="AX41" i="14"/>
  <c r="AJ41" i="14"/>
  <c r="Y41" i="14"/>
  <c r="U41" i="14"/>
  <c r="S41" i="14"/>
  <c r="AJ40" i="14"/>
  <c r="BE39" i="14"/>
  <c r="AX39" i="14"/>
  <c r="AJ39" i="14"/>
  <c r="Y39" i="14"/>
  <c r="U39" i="14"/>
  <c r="S39" i="14"/>
  <c r="AJ38" i="14"/>
  <c r="BE37" i="14"/>
  <c r="AX37" i="14"/>
  <c r="AJ37" i="14"/>
  <c r="Y37" i="14"/>
  <c r="U37" i="14"/>
  <c r="S37" i="14"/>
  <c r="AJ36" i="14"/>
  <c r="BE35" i="14"/>
  <c r="AX35" i="14"/>
  <c r="AJ35" i="14"/>
  <c r="Y35" i="14"/>
  <c r="U35" i="14"/>
  <c r="S35" i="14"/>
  <c r="AJ34" i="14"/>
  <c r="BE33" i="14"/>
  <c r="AX33" i="14"/>
  <c r="AJ33" i="14"/>
  <c r="Y33" i="14"/>
  <c r="U33" i="14"/>
  <c r="S33" i="14"/>
  <c r="AJ32" i="14"/>
  <c r="BE31" i="14"/>
  <c r="AX31" i="14"/>
  <c r="AJ31" i="14"/>
  <c r="Y31" i="14"/>
  <c r="U31" i="14"/>
  <c r="S31" i="14"/>
  <c r="AJ30" i="14"/>
  <c r="BE29" i="14"/>
  <c r="AX29" i="14"/>
  <c r="AJ29" i="14"/>
  <c r="Y29" i="14"/>
  <c r="U29" i="14"/>
  <c r="S29" i="14"/>
  <c r="AJ28" i="14"/>
  <c r="BE27" i="14"/>
  <c r="AX27" i="14"/>
  <c r="AJ27" i="14"/>
  <c r="Y27" i="14"/>
  <c r="U27" i="14"/>
  <c r="S27" i="14"/>
  <c r="AJ26" i="14"/>
  <c r="BE25" i="14"/>
  <c r="AX25" i="14"/>
  <c r="AJ25" i="14"/>
  <c r="Y25" i="14"/>
  <c r="U25" i="14"/>
  <c r="S25" i="14"/>
  <c r="AJ24" i="14"/>
  <c r="BE23" i="14"/>
  <c r="AX23" i="14"/>
  <c r="AJ23" i="14"/>
  <c r="Y23" i="14"/>
  <c r="U23" i="14"/>
  <c r="S23" i="14"/>
  <c r="AJ22" i="14"/>
  <c r="BE21" i="14"/>
  <c r="AX21" i="14"/>
  <c r="AJ21" i="14"/>
  <c r="Y21" i="14"/>
  <c r="U21" i="14"/>
  <c r="S21" i="14"/>
  <c r="AJ20" i="14"/>
  <c r="BE19" i="14"/>
  <c r="AX19" i="14"/>
  <c r="AJ19" i="14"/>
  <c r="Y19" i="14"/>
  <c r="U19" i="14"/>
  <c r="S19" i="14"/>
  <c r="AJ18" i="14"/>
  <c r="BE17" i="14"/>
  <c r="AX17" i="14"/>
  <c r="AJ17" i="14"/>
  <c r="Y17" i="14"/>
  <c r="U17" i="14"/>
  <c r="S17" i="14"/>
  <c r="AJ16" i="14"/>
  <c r="BE15" i="14"/>
  <c r="AX15" i="14"/>
  <c r="AJ15" i="14"/>
  <c r="Y15" i="14"/>
  <c r="U15" i="14"/>
  <c r="S15" i="14"/>
  <c r="AJ14" i="14"/>
  <c r="BE13" i="14"/>
  <c r="AX13" i="14"/>
  <c r="AJ13" i="14"/>
  <c r="Y13" i="14"/>
  <c r="U13" i="14"/>
  <c r="S13" i="14"/>
  <c r="AJ12" i="14"/>
  <c r="BE11" i="14"/>
  <c r="AX11" i="14"/>
  <c r="AJ11" i="14"/>
  <c r="Y11" i="14"/>
  <c r="U11" i="14"/>
  <c r="S11" i="14"/>
  <c r="Y10" i="14"/>
  <c r="P11" i="19" l="1"/>
  <c r="X43" i="19"/>
  <c r="X31" i="19"/>
  <c r="X19" i="19"/>
  <c r="X21" i="19"/>
  <c r="X53" i="19"/>
  <c r="R60" i="19"/>
  <c r="V11" i="19"/>
  <c r="V60" i="19" s="1"/>
  <c r="X51" i="19"/>
  <c r="X35" i="19"/>
  <c r="AU60" i="19"/>
  <c r="BG11" i="19"/>
  <c r="BG60" i="19" s="1"/>
  <c r="AF17" i="18"/>
  <c r="W17" i="18" s="1"/>
  <c r="X17" i="18" s="1"/>
  <c r="AE43" i="18"/>
  <c r="AF43" i="18"/>
  <c r="W43" i="18" s="1"/>
  <c r="AF53" i="18"/>
  <c r="W53" i="18" s="1"/>
  <c r="AE53" i="18"/>
  <c r="X53" i="18" s="1"/>
  <c r="AE13" i="18"/>
  <c r="X13" i="18" s="1"/>
  <c r="AF13" i="18"/>
  <c r="W13" i="18" s="1"/>
  <c r="AE27" i="18"/>
  <c r="AF27" i="18"/>
  <c r="W27" i="18" s="1"/>
  <c r="AE33" i="18"/>
  <c r="AF33" i="18"/>
  <c r="W33" i="18" s="1"/>
  <c r="AF57" i="18"/>
  <c r="W57" i="18" s="1"/>
  <c r="AE57" i="18"/>
  <c r="X57" i="18" s="1"/>
  <c r="AE59" i="18"/>
  <c r="X59" i="18" s="1"/>
  <c r="AF59" i="18"/>
  <c r="W59" i="18" s="1"/>
  <c r="AF47" i="18"/>
  <c r="W47" i="18" s="1"/>
  <c r="AE47" i="18"/>
  <c r="X47" i="18" s="1"/>
  <c r="AF31" i="18"/>
  <c r="W31" i="18" s="1"/>
  <c r="AE31" i="18"/>
  <c r="X31" i="18" s="1"/>
  <c r="AF55" i="18"/>
  <c r="W55" i="18" s="1"/>
  <c r="AE55" i="18"/>
  <c r="X55" i="18" s="1"/>
  <c r="AE39" i="18"/>
  <c r="X39" i="18" s="1"/>
  <c r="AF39" i="18"/>
  <c r="W39" i="18" s="1"/>
  <c r="AE15" i="18"/>
  <c r="AF15" i="18"/>
  <c r="W15" i="18" s="1"/>
  <c r="AE45" i="18"/>
  <c r="AF45" i="18"/>
  <c r="W45" i="18" s="1"/>
  <c r="AF37" i="18"/>
  <c r="W37" i="18" s="1"/>
  <c r="AE37" i="18"/>
  <c r="X37" i="18" s="1"/>
  <c r="AF23" i="18"/>
  <c r="W23" i="18" s="1"/>
  <c r="AE23" i="18"/>
  <c r="AF29" i="18"/>
  <c r="W29" i="18" s="1"/>
  <c r="AE29" i="18"/>
  <c r="X29" i="18" s="1"/>
  <c r="AU62" i="18"/>
  <c r="BG11" i="18"/>
  <c r="BG62" i="18" s="1"/>
  <c r="L62" i="18"/>
  <c r="AF51" i="18"/>
  <c r="W51" i="18" s="1"/>
  <c r="AE51" i="18"/>
  <c r="X51" i="18" s="1"/>
  <c r="AE49" i="18"/>
  <c r="AF49" i="18"/>
  <c r="W49" i="18" s="1"/>
  <c r="X25" i="18"/>
  <c r="R62" i="18"/>
  <c r="V11" i="18"/>
  <c r="V62" i="18" s="1"/>
  <c r="P11" i="18"/>
  <c r="X26" i="18"/>
  <c r="AE41" i="18"/>
  <c r="X41" i="18" s="1"/>
  <c r="AF41" i="18"/>
  <c r="W41" i="18" s="1"/>
  <c r="AF35" i="18"/>
  <c r="W35" i="18" s="1"/>
  <c r="AE35" i="18"/>
  <c r="X35" i="18" s="1"/>
  <c r="X24" i="18"/>
  <c r="L17" i="17"/>
  <c r="P17" i="17" s="1"/>
  <c r="R17" i="17"/>
  <c r="V17" i="17" s="1"/>
  <c r="AU17" i="17"/>
  <c r="BG17" i="17" s="1"/>
  <c r="V35" i="17"/>
  <c r="V23" i="17"/>
  <c r="AU25" i="17"/>
  <c r="BG25" i="17" s="1"/>
  <c r="AE26" i="17"/>
  <c r="X26" i="17" s="1"/>
  <c r="L41" i="17"/>
  <c r="P41" i="17" s="1"/>
  <c r="R53" i="17"/>
  <c r="V53" i="17" s="1"/>
  <c r="AU53" i="17"/>
  <c r="BG53" i="17" s="1"/>
  <c r="L15" i="17"/>
  <c r="P15" i="17" s="1"/>
  <c r="AU55" i="17"/>
  <c r="BG55" i="17" s="1"/>
  <c r="R55" i="17"/>
  <c r="V55" i="17" s="1"/>
  <c r="L13" i="17"/>
  <c r="P13" i="17" s="1"/>
  <c r="K62" i="17"/>
  <c r="L11" i="17"/>
  <c r="L19" i="17"/>
  <c r="P19" i="17" s="1"/>
  <c r="L55" i="17"/>
  <c r="P55" i="17" s="1"/>
  <c r="L23" i="17"/>
  <c r="P23" i="17" s="1"/>
  <c r="Z62" i="17"/>
  <c r="R15" i="17"/>
  <c r="V15" i="17" s="1"/>
  <c r="AU15" i="17"/>
  <c r="BG15" i="17" s="1"/>
  <c r="V49" i="17"/>
  <c r="L57" i="17"/>
  <c r="P57" i="17" s="1"/>
  <c r="R57" i="17"/>
  <c r="V57" i="17" s="1"/>
  <c r="AU57" i="17"/>
  <c r="BG57" i="17" s="1"/>
  <c r="R51" i="17"/>
  <c r="V51" i="17" s="1"/>
  <c r="AU51" i="17"/>
  <c r="BG51" i="17" s="1"/>
  <c r="L29" i="17"/>
  <c r="P29" i="17" s="1"/>
  <c r="AZ62" i="17"/>
  <c r="L37" i="17"/>
  <c r="P37" i="17" s="1"/>
  <c r="L33" i="17"/>
  <c r="P33" i="17" s="1"/>
  <c r="R13" i="17"/>
  <c r="V13" i="17" s="1"/>
  <c r="AU13" i="17"/>
  <c r="BG13" i="17" s="1"/>
  <c r="AF25" i="17"/>
  <c r="W25" i="17" s="1"/>
  <c r="AE25" i="17"/>
  <c r="X25" i="17" s="1"/>
  <c r="R41" i="17"/>
  <c r="V41" i="17" s="1"/>
  <c r="AU41" i="17"/>
  <c r="BG41" i="17" s="1"/>
  <c r="L31" i="17"/>
  <c r="P31" i="17" s="1"/>
  <c r="AU29" i="17"/>
  <c r="BG29" i="17" s="1"/>
  <c r="R29" i="17"/>
  <c r="V29" i="17" s="1"/>
  <c r="AC62" i="17"/>
  <c r="AU19" i="17"/>
  <c r="BG19" i="17" s="1"/>
  <c r="R19" i="17"/>
  <c r="V19" i="17" s="1"/>
  <c r="AF35" i="17"/>
  <c r="W35" i="17" s="1"/>
  <c r="AE35" i="17"/>
  <c r="L21" i="17"/>
  <c r="P21" i="17" s="1"/>
  <c r="R37" i="17"/>
  <c r="V37" i="17" s="1"/>
  <c r="AU37" i="17"/>
  <c r="BG37" i="17" s="1"/>
  <c r="AU33" i="17"/>
  <c r="BG33" i="17" s="1"/>
  <c r="R33" i="17"/>
  <c r="V33" i="17" s="1"/>
  <c r="L53" i="17"/>
  <c r="P53" i="17" s="1"/>
  <c r="L47" i="17"/>
  <c r="P47" i="17" s="1"/>
  <c r="R31" i="17"/>
  <c r="V31" i="17" s="1"/>
  <c r="AU31" i="17"/>
  <c r="BG31" i="17" s="1"/>
  <c r="L45" i="17"/>
  <c r="P45" i="17" s="1"/>
  <c r="L43" i="17"/>
  <c r="P43" i="17" s="1"/>
  <c r="L27" i="17"/>
  <c r="P27" i="17" s="1"/>
  <c r="T62" i="17"/>
  <c r="L39" i="17"/>
  <c r="P39" i="17"/>
  <c r="L59" i="17"/>
  <c r="P59" i="17" s="1"/>
  <c r="R21" i="17"/>
  <c r="V21" i="17" s="1"/>
  <c r="AU21" i="17"/>
  <c r="BG21" i="17" s="1"/>
  <c r="R24" i="17"/>
  <c r="V24" i="17" s="1"/>
  <c r="AE24" i="17" s="1"/>
  <c r="AU24" i="17"/>
  <c r="BG24" i="17" s="1"/>
  <c r="L51" i="17"/>
  <c r="P51" i="17" s="1"/>
  <c r="AK62" i="17"/>
  <c r="R11" i="17"/>
  <c r="AU11" i="17"/>
  <c r="L49" i="17"/>
  <c r="P49" i="17" s="1"/>
  <c r="R47" i="17"/>
  <c r="V47" i="17" s="1"/>
  <c r="AU47" i="17"/>
  <c r="BG47" i="17" s="1"/>
  <c r="AU45" i="17"/>
  <c r="BG45" i="17" s="1"/>
  <c r="R45" i="17"/>
  <c r="V45" i="17" s="1"/>
  <c r="R43" i="17"/>
  <c r="V43" i="17" s="1"/>
  <c r="AU43" i="17"/>
  <c r="BG43" i="17" s="1"/>
  <c r="R27" i="17"/>
  <c r="V27" i="17" s="1"/>
  <c r="AU27" i="17"/>
  <c r="BG27" i="17" s="1"/>
  <c r="AU39" i="17"/>
  <c r="BG39" i="17" s="1"/>
  <c r="R39" i="17"/>
  <c r="V39" i="17" s="1"/>
  <c r="R59" i="17"/>
  <c r="V59" i="17" s="1"/>
  <c r="AU59" i="17"/>
  <c r="BG59" i="17" s="1"/>
  <c r="X23" i="16"/>
  <c r="AU35" i="16"/>
  <c r="BG35" i="16" s="1"/>
  <c r="V27" i="16"/>
  <c r="AF27" i="16" s="1"/>
  <c r="W27" i="16" s="1"/>
  <c r="Z39" i="15"/>
  <c r="L51" i="16"/>
  <c r="P51" i="16" s="1"/>
  <c r="BG27" i="16"/>
  <c r="AK43" i="14"/>
  <c r="AK35" i="14"/>
  <c r="AK27" i="14"/>
  <c r="R27" i="14" s="1"/>
  <c r="J51" i="14"/>
  <c r="AK51" i="14" s="1"/>
  <c r="J43" i="14"/>
  <c r="J35" i="14"/>
  <c r="J27" i="14"/>
  <c r="S58" i="15"/>
  <c r="BG29" i="16"/>
  <c r="J11" i="14"/>
  <c r="T11" i="14" s="1"/>
  <c r="V29" i="16"/>
  <c r="V51" i="16"/>
  <c r="R39" i="16"/>
  <c r="V39" i="16" s="1"/>
  <c r="AU39" i="16"/>
  <c r="BG39" i="16" s="1"/>
  <c r="L19" i="16"/>
  <c r="P19" i="16" s="1"/>
  <c r="L57" i="16"/>
  <c r="P57" i="16" s="1"/>
  <c r="L17" i="16"/>
  <c r="P17" i="16" s="1"/>
  <c r="L29" i="16"/>
  <c r="P29" i="16" s="1"/>
  <c r="L25" i="16"/>
  <c r="P25" i="16" s="1"/>
  <c r="AU33" i="16"/>
  <c r="BG33" i="16" s="1"/>
  <c r="R33" i="16"/>
  <c r="V33" i="16" s="1"/>
  <c r="R19" i="16"/>
  <c r="V19" i="16" s="1"/>
  <c r="AU19" i="16"/>
  <c r="BG19" i="16" s="1"/>
  <c r="L55" i="16"/>
  <c r="P55" i="16" s="1"/>
  <c r="AU25" i="16"/>
  <c r="BG25" i="16" s="1"/>
  <c r="R25" i="16"/>
  <c r="R17" i="16"/>
  <c r="V17" i="16" s="1"/>
  <c r="AU17" i="16"/>
  <c r="BG17" i="16" s="1"/>
  <c r="R53" i="16"/>
  <c r="V53" i="16" s="1"/>
  <c r="AU53" i="16"/>
  <c r="BG53" i="16" s="1"/>
  <c r="R55" i="16"/>
  <c r="V55" i="16" s="1"/>
  <c r="AU55" i="16"/>
  <c r="BG55" i="16" s="1"/>
  <c r="AU15" i="16"/>
  <c r="BG15" i="16" s="1"/>
  <c r="R15" i="16"/>
  <c r="V15" i="16" s="1"/>
  <c r="L41" i="16"/>
  <c r="P41" i="16" s="1"/>
  <c r="L21" i="16"/>
  <c r="P21" i="16" s="1"/>
  <c r="L53" i="16"/>
  <c r="P53" i="16" s="1"/>
  <c r="L49" i="16"/>
  <c r="P49" i="16" s="1"/>
  <c r="L45" i="16"/>
  <c r="P45" i="16" s="1"/>
  <c r="L47" i="16"/>
  <c r="P47" i="16" s="1"/>
  <c r="V35" i="16"/>
  <c r="AU41" i="16"/>
  <c r="BG41" i="16" s="1"/>
  <c r="R41" i="16"/>
  <c r="V41" i="16" s="1"/>
  <c r="R21" i="16"/>
  <c r="V21" i="16" s="1"/>
  <c r="AU21" i="16"/>
  <c r="BG21" i="16" s="1"/>
  <c r="R43" i="16"/>
  <c r="V43" i="16" s="1"/>
  <c r="AU43" i="16"/>
  <c r="BG43" i="16" s="1"/>
  <c r="L35" i="16"/>
  <c r="P35" i="16" s="1"/>
  <c r="L43" i="16"/>
  <c r="P43" i="16" s="1"/>
  <c r="L31" i="16"/>
  <c r="P31" i="16" s="1"/>
  <c r="AU13" i="16"/>
  <c r="BG13" i="16" s="1"/>
  <c r="R13" i="16"/>
  <c r="V13" i="16" s="1"/>
  <c r="AU31" i="16"/>
  <c r="BG31" i="16" s="1"/>
  <c r="R31" i="16"/>
  <c r="V31" i="16" s="1"/>
  <c r="L33" i="16"/>
  <c r="P33" i="16" s="1"/>
  <c r="L15" i="16"/>
  <c r="P15" i="16" s="1"/>
  <c r="AU49" i="16"/>
  <c r="BG49" i="16" s="1"/>
  <c r="R49" i="16"/>
  <c r="V49" i="16" s="1"/>
  <c r="AC11" i="16"/>
  <c r="AC60" i="16" s="1"/>
  <c r="Z11" i="16"/>
  <c r="Z60" i="16" s="1"/>
  <c r="AZ11" i="16"/>
  <c r="AZ60" i="16" s="1"/>
  <c r="J60" i="16"/>
  <c r="AK11" i="16"/>
  <c r="K11" i="16"/>
  <c r="T11" i="16"/>
  <c r="T60" i="16" s="1"/>
  <c r="R45" i="16"/>
  <c r="V45" i="16" s="1"/>
  <c r="AU45" i="16"/>
  <c r="BG45" i="16" s="1"/>
  <c r="AU47" i="16"/>
  <c r="BG47" i="16" s="1"/>
  <c r="R47" i="16"/>
  <c r="V47" i="16" s="1"/>
  <c r="L37" i="16"/>
  <c r="P37" i="16" s="1"/>
  <c r="R37" i="16"/>
  <c r="V37" i="16" s="1"/>
  <c r="AU37" i="16"/>
  <c r="BG37" i="16" s="1"/>
  <c r="L39" i="16"/>
  <c r="P39" i="16" s="1"/>
  <c r="AU57" i="16"/>
  <c r="BG57" i="16" s="1"/>
  <c r="R57" i="16"/>
  <c r="V57" i="16" s="1"/>
  <c r="L13" i="16"/>
  <c r="P13" i="16" s="1"/>
  <c r="Y58" i="15"/>
  <c r="AC43" i="15"/>
  <c r="T43" i="15"/>
  <c r="AK55" i="15"/>
  <c r="AT55" i="15" s="1"/>
  <c r="BF55" i="15" s="1"/>
  <c r="Z55" i="15"/>
  <c r="AY55" i="15"/>
  <c r="AY49" i="15"/>
  <c r="AC49" i="15"/>
  <c r="AK49" i="15"/>
  <c r="R49" i="15" s="1"/>
  <c r="K49" i="15"/>
  <c r="AC11" i="15"/>
  <c r="T11" i="15"/>
  <c r="AY39" i="15"/>
  <c r="F58" i="15"/>
  <c r="BE58" i="15"/>
  <c r="AX58" i="15"/>
  <c r="T25" i="15"/>
  <c r="AK25" i="15"/>
  <c r="AC25" i="15"/>
  <c r="AY25" i="15"/>
  <c r="Z25" i="15"/>
  <c r="K25" i="15"/>
  <c r="AC27" i="15"/>
  <c r="AY27" i="15"/>
  <c r="Z27" i="15"/>
  <c r="T27" i="15"/>
  <c r="AK27" i="15"/>
  <c r="K27" i="15"/>
  <c r="T37" i="15"/>
  <c r="AC37" i="15"/>
  <c r="AY37" i="15"/>
  <c r="Z37" i="15"/>
  <c r="AK37" i="15"/>
  <c r="K37" i="15"/>
  <c r="AK29" i="15"/>
  <c r="K29" i="15"/>
  <c r="T29" i="15"/>
  <c r="AC29" i="15"/>
  <c r="AY29" i="15"/>
  <c r="Z29" i="15"/>
  <c r="AY17" i="15"/>
  <c r="Z17" i="15"/>
  <c r="AC17" i="15"/>
  <c r="AK17" i="15"/>
  <c r="K17" i="15"/>
  <c r="T17" i="15"/>
  <c r="AT39" i="15"/>
  <c r="R39" i="15"/>
  <c r="AK45" i="15"/>
  <c r="K45" i="15"/>
  <c r="T45" i="15"/>
  <c r="AC45" i="15"/>
  <c r="AY45" i="15"/>
  <c r="Z45" i="15"/>
  <c r="AK19" i="15"/>
  <c r="K19" i="15"/>
  <c r="T19" i="15"/>
  <c r="AC19" i="15"/>
  <c r="AY19" i="15"/>
  <c r="Z19" i="15"/>
  <c r="T21" i="15"/>
  <c r="AC21" i="15"/>
  <c r="AY21" i="15"/>
  <c r="Z21" i="15"/>
  <c r="AK21" i="15"/>
  <c r="K21" i="15"/>
  <c r="AK51" i="15"/>
  <c r="K51" i="15"/>
  <c r="T51" i="15"/>
  <c r="AC51" i="15"/>
  <c r="AY51" i="15"/>
  <c r="Z51" i="15"/>
  <c r="AK23" i="15"/>
  <c r="K23" i="15"/>
  <c r="Z23" i="15"/>
  <c r="T23" i="15"/>
  <c r="AC23" i="15"/>
  <c r="AY23" i="15"/>
  <c r="AY33" i="15"/>
  <c r="Z33" i="15"/>
  <c r="AC33" i="15"/>
  <c r="AK33" i="15"/>
  <c r="K33" i="15"/>
  <c r="T33" i="15"/>
  <c r="T53" i="15"/>
  <c r="AC53" i="15"/>
  <c r="AY53" i="15"/>
  <c r="Z53" i="15"/>
  <c r="AK53" i="15"/>
  <c r="K53" i="15"/>
  <c r="AK13" i="15"/>
  <c r="K13" i="15"/>
  <c r="T13" i="15"/>
  <c r="AC13" i="15"/>
  <c r="AY13" i="15"/>
  <c r="Z13" i="15"/>
  <c r="AK35" i="15"/>
  <c r="K35" i="15"/>
  <c r="T35" i="15"/>
  <c r="AC35" i="15"/>
  <c r="AY35" i="15"/>
  <c r="Z35" i="15"/>
  <c r="K41" i="15"/>
  <c r="T41" i="15"/>
  <c r="AC41" i="15"/>
  <c r="AK41" i="15"/>
  <c r="AY41" i="15"/>
  <c r="Z41" i="15"/>
  <c r="K15" i="15"/>
  <c r="AK15" i="15"/>
  <c r="K31" i="15"/>
  <c r="AK31" i="15"/>
  <c r="AC39" i="15"/>
  <c r="K47" i="15"/>
  <c r="AK47" i="15"/>
  <c r="T49" i="15"/>
  <c r="V49" i="15" s="1"/>
  <c r="AC55" i="15"/>
  <c r="AJ58" i="15"/>
  <c r="T39" i="15"/>
  <c r="T55" i="15"/>
  <c r="J58" i="15"/>
  <c r="K11" i="15"/>
  <c r="AK11" i="15"/>
  <c r="K43" i="15"/>
  <c r="AK43" i="15"/>
  <c r="Z15" i="15"/>
  <c r="AY15" i="15"/>
  <c r="Z31" i="15"/>
  <c r="AY31" i="15"/>
  <c r="Z47" i="15"/>
  <c r="AY47" i="15"/>
  <c r="AC15" i="15"/>
  <c r="AC31" i="15"/>
  <c r="K39" i="15"/>
  <c r="AC47" i="15"/>
  <c r="K55" i="15"/>
  <c r="Z11" i="15"/>
  <c r="AY11" i="15"/>
  <c r="Z43" i="15"/>
  <c r="AY43" i="15"/>
  <c r="Z49" i="15"/>
  <c r="AK19" i="14"/>
  <c r="R19" i="14" s="1"/>
  <c r="AY45" i="14"/>
  <c r="Z31" i="14"/>
  <c r="Z19" i="14"/>
  <c r="Z23" i="14"/>
  <c r="Z43" i="14"/>
  <c r="Z11" i="14"/>
  <c r="Z27" i="14"/>
  <c r="Z51" i="14"/>
  <c r="AY49" i="14"/>
  <c r="Y60" i="14"/>
  <c r="Z35" i="14"/>
  <c r="Z15" i="14"/>
  <c r="Z39" i="14"/>
  <c r="AY15" i="14"/>
  <c r="AC15" i="14"/>
  <c r="Z45" i="14"/>
  <c r="AY13" i="14"/>
  <c r="AY29" i="14"/>
  <c r="AY37" i="14"/>
  <c r="AJ60" i="14"/>
  <c r="AC19" i="14"/>
  <c r="T21" i="14"/>
  <c r="V21" i="14" s="1"/>
  <c r="AC23" i="14"/>
  <c r="T25" i="14"/>
  <c r="V25" i="14" s="1"/>
  <c r="AC27" i="14"/>
  <c r="T29" i="14"/>
  <c r="AC31" i="14"/>
  <c r="T33" i="14"/>
  <c r="AC35" i="14"/>
  <c r="T37" i="14"/>
  <c r="AC39" i="14"/>
  <c r="T41" i="14"/>
  <c r="AY43" i="14"/>
  <c r="AT17" i="14"/>
  <c r="T13" i="14"/>
  <c r="V13" i="14" s="1"/>
  <c r="T17" i="14"/>
  <c r="V17" i="14" s="1"/>
  <c r="AY17" i="14"/>
  <c r="AY21" i="14"/>
  <c r="AY25" i="14"/>
  <c r="AY33" i="14"/>
  <c r="AX60" i="14"/>
  <c r="Z47" i="14"/>
  <c r="S60" i="14"/>
  <c r="Z17" i="14"/>
  <c r="AC13" i="14"/>
  <c r="T15" i="14"/>
  <c r="V15" i="14" s="1"/>
  <c r="AC17" i="14"/>
  <c r="AY19" i="14"/>
  <c r="Z21" i="14"/>
  <c r="AY23" i="14"/>
  <c r="Z25" i="14"/>
  <c r="AY27" i="14"/>
  <c r="Z29" i="14"/>
  <c r="AY31" i="14"/>
  <c r="Z33" i="14"/>
  <c r="AY35" i="14"/>
  <c r="Z37" i="14"/>
  <c r="AY39" i="14"/>
  <c r="Z41" i="14"/>
  <c r="Z49" i="14"/>
  <c r="AY41" i="14"/>
  <c r="Z13" i="14"/>
  <c r="T19" i="14"/>
  <c r="V19" i="14" s="1"/>
  <c r="AC21" i="14"/>
  <c r="T23" i="14"/>
  <c r="V23" i="14" s="1"/>
  <c r="AC25" i="14"/>
  <c r="T27" i="14"/>
  <c r="AC29" i="14"/>
  <c r="T31" i="14"/>
  <c r="AC33" i="14"/>
  <c r="T35" i="14"/>
  <c r="AC37" i="14"/>
  <c r="T39" i="14"/>
  <c r="AY47" i="14"/>
  <c r="BE60" i="14"/>
  <c r="U60" i="14"/>
  <c r="R49" i="14"/>
  <c r="AT49" i="14"/>
  <c r="AT15" i="14"/>
  <c r="R31" i="14"/>
  <c r="AT31" i="14"/>
  <c r="R43" i="14"/>
  <c r="AT43" i="14"/>
  <c r="BF43" i="14" s="1"/>
  <c r="AT13" i="14"/>
  <c r="AT25" i="14"/>
  <c r="AT35" i="14"/>
  <c r="R35" i="14"/>
  <c r="R39" i="14"/>
  <c r="AT39" i="14"/>
  <c r="R53" i="14"/>
  <c r="AT53" i="14"/>
  <c r="R55" i="14"/>
  <c r="AT55" i="14"/>
  <c r="R57" i="14"/>
  <c r="AT57" i="14"/>
  <c r="AT45" i="14"/>
  <c r="BF45" i="14" s="1"/>
  <c r="R45" i="14"/>
  <c r="AT23" i="14"/>
  <c r="AT21" i="14"/>
  <c r="AT29" i="14"/>
  <c r="R29" i="14"/>
  <c r="R47" i="14"/>
  <c r="AT47" i="14"/>
  <c r="AT19" i="14"/>
  <c r="R33" i="14"/>
  <c r="AT33" i="14"/>
  <c r="AT37" i="14"/>
  <c r="R37" i="14"/>
  <c r="AT41" i="14"/>
  <c r="R41" i="14"/>
  <c r="AY51" i="14"/>
  <c r="Z53" i="14"/>
  <c r="AY53" i="14"/>
  <c r="Z55" i="14"/>
  <c r="AY55" i="14"/>
  <c r="Z57" i="14"/>
  <c r="AY57" i="14"/>
  <c r="AC41" i="14"/>
  <c r="AC43" i="14"/>
  <c r="AC45" i="14"/>
  <c r="AC47" i="14"/>
  <c r="AC49" i="14"/>
  <c r="AC51" i="14"/>
  <c r="AC53" i="14"/>
  <c r="AC55" i="14"/>
  <c r="AC57" i="14"/>
  <c r="T43" i="14"/>
  <c r="T45" i="14"/>
  <c r="T47" i="14"/>
  <c r="T49" i="14"/>
  <c r="T51" i="14"/>
  <c r="T53" i="14"/>
  <c r="T55" i="14"/>
  <c r="T57" i="14"/>
  <c r="K13" i="14"/>
  <c r="K15" i="14"/>
  <c r="K17" i="14"/>
  <c r="K19" i="14"/>
  <c r="K21" i="14"/>
  <c r="K23" i="14"/>
  <c r="K25" i="14"/>
  <c r="K27" i="14"/>
  <c r="K29" i="14"/>
  <c r="K31" i="14"/>
  <c r="K33" i="14"/>
  <c r="K35" i="14"/>
  <c r="K37" i="14"/>
  <c r="K39" i="14"/>
  <c r="K41" i="14"/>
  <c r="K43" i="14"/>
  <c r="K45" i="14"/>
  <c r="K47" i="14"/>
  <c r="K49" i="14"/>
  <c r="K51" i="14"/>
  <c r="K53" i="14"/>
  <c r="K55" i="14"/>
  <c r="K57" i="14"/>
  <c r="P60" i="19" l="1"/>
  <c r="AE11" i="19"/>
  <c r="AF11" i="19"/>
  <c r="AF11" i="18"/>
  <c r="AE11" i="18"/>
  <c r="P62" i="18"/>
  <c r="X45" i="18"/>
  <c r="X33" i="18"/>
  <c r="X43" i="18"/>
  <c r="X15" i="18"/>
  <c r="X27" i="18"/>
  <c r="X49" i="18"/>
  <c r="X23" i="18"/>
  <c r="AE17" i="17"/>
  <c r="AF17" i="17"/>
  <c r="W17" i="17" s="1"/>
  <c r="AE13" i="17"/>
  <c r="AF13" i="17"/>
  <c r="W13" i="17" s="1"/>
  <c r="AF33" i="17"/>
  <c r="W33" i="17" s="1"/>
  <c r="AE33" i="17"/>
  <c r="AF19" i="17"/>
  <c r="W19" i="17" s="1"/>
  <c r="AE19" i="17"/>
  <c r="AF21" i="17"/>
  <c r="W21" i="17" s="1"/>
  <c r="AE21" i="17"/>
  <c r="X21" i="17" s="1"/>
  <c r="AE31" i="17"/>
  <c r="AF31" i="17"/>
  <c r="W31" i="17" s="1"/>
  <c r="AF37" i="17"/>
  <c r="W37" i="17" s="1"/>
  <c r="AE37" i="17"/>
  <c r="X37" i="17" s="1"/>
  <c r="AF41" i="17"/>
  <c r="W41" i="17" s="1"/>
  <c r="AE41" i="17"/>
  <c r="AE47" i="17"/>
  <c r="AF47" i="17"/>
  <c r="W47" i="17" s="1"/>
  <c r="AE27" i="17"/>
  <c r="AF27" i="17"/>
  <c r="W27" i="17" s="1"/>
  <c r="AF29" i="17"/>
  <c r="W29" i="17" s="1"/>
  <c r="AE29" i="17"/>
  <c r="X29" i="17" s="1"/>
  <c r="AF49" i="17"/>
  <c r="W49" i="17" s="1"/>
  <c r="AE49" i="17"/>
  <c r="AF23" i="17"/>
  <c r="W23" i="17" s="1"/>
  <c r="AE23" i="17"/>
  <c r="X23" i="17" s="1"/>
  <c r="AF15" i="17"/>
  <c r="W15" i="17" s="1"/>
  <c r="AE15" i="17"/>
  <c r="AE59" i="17"/>
  <c r="AF59" i="17"/>
  <c r="W59" i="17" s="1"/>
  <c r="AF55" i="17"/>
  <c r="W55" i="17" s="1"/>
  <c r="AE55" i="17"/>
  <c r="L62" i="17"/>
  <c r="AF24" i="17"/>
  <c r="W24" i="17" s="1"/>
  <c r="X24" i="17" s="1"/>
  <c r="AU62" i="17"/>
  <c r="BG11" i="17"/>
  <c r="BG62" i="17" s="1"/>
  <c r="X35" i="17"/>
  <c r="P11" i="17"/>
  <c r="AF51" i="17"/>
  <c r="W51" i="17" s="1"/>
  <c r="AE51" i="17"/>
  <c r="AF39" i="17"/>
  <c r="W39" i="17" s="1"/>
  <c r="AE39" i="17"/>
  <c r="X39" i="17" s="1"/>
  <c r="AF57" i="17"/>
  <c r="W57" i="17" s="1"/>
  <c r="AE57" i="17"/>
  <c r="V11" i="17"/>
  <c r="V62" i="17" s="1"/>
  <c r="R62" i="17"/>
  <c r="AE43" i="17"/>
  <c r="AF43" i="17"/>
  <c r="W43" i="17" s="1"/>
  <c r="AF53" i="17"/>
  <c r="W53" i="17" s="1"/>
  <c r="AE53" i="17"/>
  <c r="X53" i="17" s="1"/>
  <c r="AF45" i="17"/>
  <c r="W45" i="17" s="1"/>
  <c r="AE45" i="17"/>
  <c r="AF51" i="16"/>
  <c r="W51" i="16" s="1"/>
  <c r="AE51" i="16"/>
  <c r="X51" i="16" s="1"/>
  <c r="AE27" i="16"/>
  <c r="X27" i="16" s="1"/>
  <c r="R51" i="14"/>
  <c r="AT51" i="14"/>
  <c r="AK58" i="15"/>
  <c r="AK11" i="14"/>
  <c r="BF23" i="14"/>
  <c r="K11" i="14"/>
  <c r="BF39" i="14"/>
  <c r="AC11" i="14"/>
  <c r="AC60" i="14" s="1"/>
  <c r="BF39" i="15"/>
  <c r="AT27" i="14"/>
  <c r="J60" i="14"/>
  <c r="AY11" i="14"/>
  <c r="R55" i="15"/>
  <c r="AF45" i="16"/>
  <c r="W45" i="16" s="1"/>
  <c r="AE45" i="16"/>
  <c r="X45" i="16" s="1"/>
  <c r="AF57" i="16"/>
  <c r="W57" i="16" s="1"/>
  <c r="AE57" i="16"/>
  <c r="AF53" i="16"/>
  <c r="W53" i="16" s="1"/>
  <c r="AE53" i="16"/>
  <c r="AE13" i="16"/>
  <c r="AF13" i="16"/>
  <c r="W13" i="16" s="1"/>
  <c r="AE43" i="16"/>
  <c r="AF43" i="16"/>
  <c r="W43" i="16" s="1"/>
  <c r="AE25" i="16"/>
  <c r="W25" i="16"/>
  <c r="X25" i="16" s="1"/>
  <c r="AF29" i="16"/>
  <c r="W29" i="16" s="1"/>
  <c r="AE29" i="16"/>
  <c r="AF33" i="16"/>
  <c r="W33" i="16" s="1"/>
  <c r="AE33" i="16"/>
  <c r="AF49" i="16"/>
  <c r="W49" i="16" s="1"/>
  <c r="AE49" i="16"/>
  <c r="X49" i="16" s="1"/>
  <c r="AF17" i="16"/>
  <c r="W17" i="16" s="1"/>
  <c r="AE17" i="16"/>
  <c r="AE39" i="16"/>
  <c r="AF39" i="16"/>
  <c r="W39" i="16" s="1"/>
  <c r="AE47" i="16"/>
  <c r="AF47" i="16"/>
  <c r="W47" i="16" s="1"/>
  <c r="AE21" i="16"/>
  <c r="AF21" i="16"/>
  <c r="W21" i="16" s="1"/>
  <c r="AE55" i="16"/>
  <c r="AF55" i="16"/>
  <c r="W55" i="16" s="1"/>
  <c r="K60" i="16"/>
  <c r="L11" i="16"/>
  <c r="L60" i="16" s="1"/>
  <c r="AF15" i="16"/>
  <c r="W15" i="16" s="1"/>
  <c r="AE15" i="16"/>
  <c r="X15" i="16" s="1"/>
  <c r="AF31" i="16"/>
  <c r="W31" i="16" s="1"/>
  <c r="AE31" i="16"/>
  <c r="X31" i="16" s="1"/>
  <c r="R11" i="16"/>
  <c r="AK60" i="16"/>
  <c r="AU11" i="16"/>
  <c r="AF37" i="16"/>
  <c r="W37" i="16" s="1"/>
  <c r="AE37" i="16"/>
  <c r="X37" i="16" s="1"/>
  <c r="AE41" i="16"/>
  <c r="AF41" i="16"/>
  <c r="W41" i="16" s="1"/>
  <c r="AF35" i="16"/>
  <c r="W35" i="16" s="1"/>
  <c r="AE35" i="16"/>
  <c r="AF19" i="16"/>
  <c r="W19" i="16" s="1"/>
  <c r="AE19" i="16"/>
  <c r="T58" i="15"/>
  <c r="AT49" i="15"/>
  <c r="BF49" i="15" s="1"/>
  <c r="L49" i="15"/>
  <c r="P49" i="15" s="1"/>
  <c r="L39" i="15"/>
  <c r="P39" i="15" s="1"/>
  <c r="R47" i="15"/>
  <c r="V47" i="15" s="1"/>
  <c r="AT47" i="15"/>
  <c r="BF47" i="15" s="1"/>
  <c r="R53" i="15"/>
  <c r="V53" i="15" s="1"/>
  <c r="AT53" i="15"/>
  <c r="BF53" i="15" s="1"/>
  <c r="R33" i="15"/>
  <c r="V33" i="15" s="1"/>
  <c r="AT33" i="15"/>
  <c r="BF33" i="15" s="1"/>
  <c r="L25" i="15"/>
  <c r="P25" i="15" s="1"/>
  <c r="AC58" i="15"/>
  <c r="L41" i="15"/>
  <c r="P41" i="15" s="1"/>
  <c r="L23" i="15"/>
  <c r="P23" i="15" s="1"/>
  <c r="AT45" i="15"/>
  <c r="BF45" i="15" s="1"/>
  <c r="R45" i="15"/>
  <c r="V45" i="15" s="1"/>
  <c r="L29" i="15"/>
  <c r="P29" i="15" s="1"/>
  <c r="AT23" i="15"/>
  <c r="BF23" i="15" s="1"/>
  <c r="R23" i="15"/>
  <c r="V23" i="15" s="1"/>
  <c r="L19" i="15"/>
  <c r="P19" i="15" s="1"/>
  <c r="AT29" i="15"/>
  <c r="BF29" i="15" s="1"/>
  <c r="R29" i="15"/>
  <c r="V29" i="15" s="1"/>
  <c r="R31" i="15"/>
  <c r="V31" i="15" s="1"/>
  <c r="AT31" i="15"/>
  <c r="BF31" i="15" s="1"/>
  <c r="R51" i="15"/>
  <c r="V51" i="15" s="1"/>
  <c r="AT51" i="15"/>
  <c r="BF51" i="15" s="1"/>
  <c r="AT19" i="15"/>
  <c r="BF19" i="15" s="1"/>
  <c r="R19" i="15"/>
  <c r="V19" i="15" s="1"/>
  <c r="V39" i="15"/>
  <c r="K58" i="15"/>
  <c r="L55" i="15"/>
  <c r="P55" i="15" s="1"/>
  <c r="R11" i="15"/>
  <c r="AT11" i="15"/>
  <c r="BF11" i="15" s="1"/>
  <c r="L31" i="15"/>
  <c r="P31" i="15" s="1"/>
  <c r="L27" i="15"/>
  <c r="P27" i="15" s="1"/>
  <c r="V55" i="15"/>
  <c r="R25" i="15"/>
  <c r="V25" i="15" s="1"/>
  <c r="AT25" i="15"/>
  <c r="BF25" i="15" s="1"/>
  <c r="L11" i="15"/>
  <c r="R15" i="15"/>
  <c r="V15" i="15" s="1"/>
  <c r="AT15" i="15"/>
  <c r="BF15" i="15" s="1"/>
  <c r="L13" i="15"/>
  <c r="P13" i="15"/>
  <c r="L21" i="15"/>
  <c r="P21" i="15" s="1"/>
  <c r="R27" i="15"/>
  <c r="V27" i="15" s="1"/>
  <c r="AT27" i="15"/>
  <c r="BF27" i="15" s="1"/>
  <c r="AY58" i="15"/>
  <c r="L15" i="15"/>
  <c r="P15" i="15" s="1"/>
  <c r="R41" i="15"/>
  <c r="V41" i="15" s="1"/>
  <c r="AT41" i="15"/>
  <c r="BF41" i="15" s="1"/>
  <c r="L35" i="15"/>
  <c r="P35" i="15" s="1"/>
  <c r="AT13" i="15"/>
  <c r="BF13" i="15" s="1"/>
  <c r="R13" i="15"/>
  <c r="V13" i="15" s="1"/>
  <c r="R21" i="15"/>
  <c r="V21" i="15" s="1"/>
  <c r="AT21" i="15"/>
  <c r="BF21" i="15" s="1"/>
  <c r="L17" i="15"/>
  <c r="P17" i="15" s="1"/>
  <c r="L37" i="15"/>
  <c r="P37" i="15" s="1"/>
  <c r="Z58" i="15"/>
  <c r="R35" i="15"/>
  <c r="V35" i="15" s="1"/>
  <c r="AT35" i="15"/>
  <c r="BF35" i="15" s="1"/>
  <c r="L53" i="15"/>
  <c r="P53" i="15" s="1"/>
  <c r="L33" i="15"/>
  <c r="P33" i="15" s="1"/>
  <c r="R17" i="15"/>
  <c r="V17" i="15" s="1"/>
  <c r="AT17" i="15"/>
  <c r="BF17" i="15" s="1"/>
  <c r="R37" i="15"/>
  <c r="V37" i="15" s="1"/>
  <c r="AT37" i="15"/>
  <c r="BF37" i="15" s="1"/>
  <c r="L45" i="15"/>
  <c r="P45" i="15" s="1"/>
  <c r="L47" i="15"/>
  <c r="P47" i="15" s="1"/>
  <c r="R43" i="15"/>
  <c r="V43" i="15" s="1"/>
  <c r="AT43" i="15"/>
  <c r="BF43" i="15" s="1"/>
  <c r="L51" i="15"/>
  <c r="P51" i="15"/>
  <c r="L43" i="15"/>
  <c r="P43" i="15" s="1"/>
  <c r="BF15" i="14"/>
  <c r="BF55" i="14"/>
  <c r="BF41" i="14"/>
  <c r="BF33" i="14"/>
  <c r="BF49" i="14"/>
  <c r="BF47" i="14"/>
  <c r="V43" i="14"/>
  <c r="V41" i="14"/>
  <c r="V37" i="14"/>
  <c r="BF27" i="14"/>
  <c r="BF25" i="14"/>
  <c r="BF17" i="14"/>
  <c r="AY60" i="14"/>
  <c r="Z60" i="14"/>
  <c r="V57" i="14"/>
  <c r="V39" i="14"/>
  <c r="BF13" i="14"/>
  <c r="BF53" i="14"/>
  <c r="BF51" i="14"/>
  <c r="V29" i="14"/>
  <c r="T60" i="14"/>
  <c r="BF29" i="14"/>
  <c r="V35" i="14"/>
  <c r="BF31" i="14"/>
  <c r="V27" i="14"/>
  <c r="BF37" i="14"/>
  <c r="BF21" i="14"/>
  <c r="BF35" i="14"/>
  <c r="V31" i="14"/>
  <c r="V33" i="14"/>
  <c r="BF19" i="14"/>
  <c r="V51" i="14"/>
  <c r="L53" i="14"/>
  <c r="P53" i="14" s="1"/>
  <c r="L51" i="14"/>
  <c r="P51" i="14" s="1"/>
  <c r="L35" i="14"/>
  <c r="P35" i="14" s="1"/>
  <c r="L19" i="14"/>
  <c r="P19" i="14" s="1"/>
  <c r="BF57" i="14"/>
  <c r="L49" i="14"/>
  <c r="P49" i="14" s="1"/>
  <c r="L33" i="14"/>
  <c r="P33" i="14" s="1"/>
  <c r="L47" i="14"/>
  <c r="P47" i="14" s="1"/>
  <c r="L31" i="14"/>
  <c r="P31" i="14" s="1"/>
  <c r="L17" i="14"/>
  <c r="P17" i="14" s="1"/>
  <c r="V49" i="14"/>
  <c r="L45" i="14"/>
  <c r="P45" i="14" s="1"/>
  <c r="L29" i="14"/>
  <c r="P29" i="14" s="1"/>
  <c r="L15" i="14"/>
  <c r="P15" i="14" s="1"/>
  <c r="L43" i="14"/>
  <c r="P43" i="14" s="1"/>
  <c r="L27" i="14"/>
  <c r="P27" i="14" s="1"/>
  <c r="L13" i="14"/>
  <c r="P13" i="14" s="1"/>
  <c r="V55" i="14"/>
  <c r="L57" i="14"/>
  <c r="P57" i="14" s="1"/>
  <c r="L41" i="14"/>
  <c r="P41" i="14" s="1"/>
  <c r="L25" i="14"/>
  <c r="P25" i="14" s="1"/>
  <c r="K60" i="14"/>
  <c r="L11" i="14"/>
  <c r="V47" i="14"/>
  <c r="L55" i="14"/>
  <c r="P55" i="14" s="1"/>
  <c r="L39" i="14"/>
  <c r="P39" i="14" s="1"/>
  <c r="L23" i="14"/>
  <c r="P23" i="14" s="1"/>
  <c r="V45" i="14"/>
  <c r="V53" i="14"/>
  <c r="L37" i="14"/>
  <c r="P37" i="14" s="1"/>
  <c r="L21" i="14"/>
  <c r="P21" i="14" s="1"/>
  <c r="W11" i="19" l="1"/>
  <c r="W60" i="19" s="1"/>
  <c r="AF60" i="19"/>
  <c r="X11" i="19"/>
  <c r="X60" i="19" s="1"/>
  <c r="AE60" i="19"/>
  <c r="AE62" i="18"/>
  <c r="W11" i="18"/>
  <c r="W62" i="18" s="1"/>
  <c r="AF62" i="18"/>
  <c r="X33" i="17"/>
  <c r="X41" i="17"/>
  <c r="X19" i="17"/>
  <c r="X17" i="17"/>
  <c r="X43" i="17"/>
  <c r="X27" i="17"/>
  <c r="X31" i="17"/>
  <c r="X13" i="17"/>
  <c r="X51" i="17"/>
  <c r="X55" i="17"/>
  <c r="X49" i="17"/>
  <c r="X47" i="17"/>
  <c r="P62" i="17"/>
  <c r="AF11" i="17"/>
  <c r="AE11" i="17"/>
  <c r="X59" i="17"/>
  <c r="X45" i="17"/>
  <c r="X57" i="17"/>
  <c r="X15" i="17"/>
  <c r="X35" i="16"/>
  <c r="X17" i="16"/>
  <c r="X57" i="16"/>
  <c r="X47" i="16"/>
  <c r="X13" i="16"/>
  <c r="X19" i="16"/>
  <c r="X29" i="16"/>
  <c r="X53" i="16"/>
  <c r="AT11" i="14"/>
  <c r="AK60" i="14"/>
  <c r="R11" i="14"/>
  <c r="AU60" i="16"/>
  <c r="BG11" i="16"/>
  <c r="BG60" i="16" s="1"/>
  <c r="P11" i="16"/>
  <c r="X39" i="16"/>
  <c r="R60" i="16"/>
  <c r="V11" i="16"/>
  <c r="V60" i="16" s="1"/>
  <c r="X55" i="16"/>
  <c r="X41" i="16"/>
  <c r="X21" i="16"/>
  <c r="X43" i="16"/>
  <c r="X33" i="16"/>
  <c r="AF49" i="15"/>
  <c r="W49" i="15" s="1"/>
  <c r="AE49" i="15"/>
  <c r="L58" i="15"/>
  <c r="BF58" i="15"/>
  <c r="AE37" i="15"/>
  <c r="AF37" i="15"/>
  <c r="W37" i="15" s="1"/>
  <c r="AF23" i="15"/>
  <c r="W23" i="15" s="1"/>
  <c r="AE23" i="15"/>
  <c r="X23" i="15" s="1"/>
  <c r="AF17" i="15"/>
  <c r="W17" i="15" s="1"/>
  <c r="AE17" i="15"/>
  <c r="AF41" i="15"/>
  <c r="W41" i="15" s="1"/>
  <c r="AE41" i="15"/>
  <c r="X41" i="15" s="1"/>
  <c r="AF15" i="15"/>
  <c r="W15" i="15" s="1"/>
  <c r="AE15" i="15"/>
  <c r="X15" i="15" s="1"/>
  <c r="AF31" i="15"/>
  <c r="W31" i="15" s="1"/>
  <c r="AE31" i="15"/>
  <c r="X31" i="15" s="1"/>
  <c r="AF39" i="15"/>
  <c r="W39" i="15" s="1"/>
  <c r="AE39" i="15"/>
  <c r="AF33" i="15"/>
  <c r="W33" i="15" s="1"/>
  <c r="AE33" i="15"/>
  <c r="X33" i="15" s="1"/>
  <c r="AF25" i="15"/>
  <c r="W25" i="15" s="1"/>
  <c r="AE25" i="15"/>
  <c r="X25" i="15" s="1"/>
  <c r="AF47" i="15"/>
  <c r="W47" i="15" s="1"/>
  <c r="AE47" i="15"/>
  <c r="X47" i="15" s="1"/>
  <c r="AE53" i="15"/>
  <c r="X53" i="15" s="1"/>
  <c r="AF53" i="15"/>
  <c r="W53" i="15" s="1"/>
  <c r="AF55" i="15"/>
  <c r="W55" i="15" s="1"/>
  <c r="AE55" i="15"/>
  <c r="X55" i="15" s="1"/>
  <c r="AE21" i="15"/>
  <c r="AF21" i="15"/>
  <c r="W21" i="15" s="1"/>
  <c r="AE43" i="15"/>
  <c r="AF43" i="15"/>
  <c r="W43" i="15" s="1"/>
  <c r="AE27" i="15"/>
  <c r="AF27" i="15"/>
  <c r="W27" i="15" s="1"/>
  <c r="AT58" i="15"/>
  <c r="AF29" i="15"/>
  <c r="W29" i="15" s="1"/>
  <c r="AE29" i="15"/>
  <c r="AF35" i="15"/>
  <c r="W35" i="15" s="1"/>
  <c r="AE35" i="15"/>
  <c r="P11" i="15"/>
  <c r="AF45" i="15"/>
  <c r="W45" i="15" s="1"/>
  <c r="AE45" i="15"/>
  <c r="AF19" i="15"/>
  <c r="W19" i="15" s="1"/>
  <c r="AE19" i="15"/>
  <c r="X19" i="15" s="1"/>
  <c r="AF51" i="15"/>
  <c r="W51" i="15" s="1"/>
  <c r="AE51" i="15"/>
  <c r="X51" i="15" s="1"/>
  <c r="AF13" i="15"/>
  <c r="W13" i="15" s="1"/>
  <c r="AE13" i="15"/>
  <c r="V11" i="15"/>
  <c r="V58" i="15" s="1"/>
  <c r="R58" i="15"/>
  <c r="AF31" i="14"/>
  <c r="W31" i="14" s="1"/>
  <c r="AE31" i="14"/>
  <c r="AF25" i="14"/>
  <c r="W25" i="14" s="1"/>
  <c r="AE25" i="14"/>
  <c r="AF53" i="14"/>
  <c r="W53" i="14" s="1"/>
  <c r="AE53" i="14"/>
  <c r="AF39" i="14"/>
  <c r="W39" i="14" s="1"/>
  <c r="AE39" i="14"/>
  <c r="AF29" i="14"/>
  <c r="W29" i="14" s="1"/>
  <c r="AE29" i="14"/>
  <c r="AF17" i="14"/>
  <c r="W17" i="14" s="1"/>
  <c r="AE17" i="14"/>
  <c r="AF27" i="14"/>
  <c r="W27" i="14" s="1"/>
  <c r="AE27" i="14"/>
  <c r="AF47" i="14"/>
  <c r="W47" i="14" s="1"/>
  <c r="AE47" i="14"/>
  <c r="AF19" i="14"/>
  <c r="W19" i="14" s="1"/>
  <c r="AE19" i="14"/>
  <c r="AF57" i="14"/>
  <c r="W57" i="14" s="1"/>
  <c r="AE57" i="14"/>
  <c r="AF49" i="14"/>
  <c r="W49" i="14" s="1"/>
  <c r="AE49" i="14"/>
  <c r="AF43" i="14"/>
  <c r="W43" i="14" s="1"/>
  <c r="AE43" i="14"/>
  <c r="AF23" i="14"/>
  <c r="W23" i="14" s="1"/>
  <c r="AE23" i="14"/>
  <c r="AF15" i="14"/>
  <c r="W15" i="14" s="1"/>
  <c r="AE15" i="14"/>
  <c r="AF21" i="14"/>
  <c r="W21" i="14" s="1"/>
  <c r="AE21" i="14"/>
  <c r="AF37" i="14"/>
  <c r="W37" i="14" s="1"/>
  <c r="AE37" i="14"/>
  <c r="AF55" i="14"/>
  <c r="W55" i="14" s="1"/>
  <c r="AE55" i="14"/>
  <c r="AF41" i="14"/>
  <c r="W41" i="14" s="1"/>
  <c r="AE41" i="14"/>
  <c r="AF33" i="14"/>
  <c r="W33" i="14" s="1"/>
  <c r="AE33" i="14"/>
  <c r="L60" i="14"/>
  <c r="AF35" i="14"/>
  <c r="W35" i="14" s="1"/>
  <c r="AE35" i="14"/>
  <c r="P11" i="14"/>
  <c r="AE13" i="14"/>
  <c r="AF13" i="14"/>
  <c r="W13" i="14" s="1"/>
  <c r="AF51" i="14"/>
  <c r="W51" i="14" s="1"/>
  <c r="AE51" i="14"/>
  <c r="AF45" i="14"/>
  <c r="W45" i="14" s="1"/>
  <c r="AE45" i="14"/>
  <c r="X11" i="18" l="1"/>
  <c r="X62" i="18" s="1"/>
  <c r="AE62" i="17"/>
  <c r="AF62" i="17"/>
  <c r="W11" i="17"/>
  <c r="W62" i="17" s="1"/>
  <c r="R60" i="14"/>
  <c r="V11" i="14"/>
  <c r="V60" i="14" s="1"/>
  <c r="AT60" i="14"/>
  <c r="BF11" i="14"/>
  <c r="BF60" i="14" s="1"/>
  <c r="X27" i="15"/>
  <c r="X29" i="15"/>
  <c r="AE11" i="16"/>
  <c r="P60" i="16"/>
  <c r="AF11" i="16"/>
  <c r="X35" i="15"/>
  <c r="X49" i="15"/>
  <c r="AE11" i="15"/>
  <c r="AF11" i="15"/>
  <c r="P58" i="15"/>
  <c r="X43" i="15"/>
  <c r="X21" i="15"/>
  <c r="X37" i="15"/>
  <c r="X13" i="15"/>
  <c r="X45" i="15"/>
  <c r="X39" i="15"/>
  <c r="X17" i="15"/>
  <c r="X51" i="14"/>
  <c r="X15" i="14"/>
  <c r="X17" i="14"/>
  <c r="X25" i="14"/>
  <c r="X55" i="14"/>
  <c r="X23" i="14"/>
  <c r="X19" i="14"/>
  <c r="X31" i="14"/>
  <c r="X45" i="14"/>
  <c r="X37" i="14"/>
  <c r="X43" i="14"/>
  <c r="X39" i="14"/>
  <c r="X57" i="14"/>
  <c r="X47" i="14"/>
  <c r="X35" i="14"/>
  <c r="X33" i="14"/>
  <c r="X29" i="14"/>
  <c r="X13" i="14"/>
  <c r="X41" i="14"/>
  <c r="AE11" i="14"/>
  <c r="AF11" i="14"/>
  <c r="P60" i="14"/>
  <c r="X21" i="14"/>
  <c r="X49" i="14"/>
  <c r="X27" i="14"/>
  <c r="X53" i="14"/>
  <c r="X11" i="17" l="1"/>
  <c r="X62" i="17" s="1"/>
  <c r="AF60" i="16"/>
  <c r="W11" i="16"/>
  <c r="W60" i="16" s="1"/>
  <c r="AE60" i="16"/>
  <c r="W11" i="15"/>
  <c r="W58" i="15" s="1"/>
  <c r="AF58" i="15"/>
  <c r="AE58" i="15"/>
  <c r="W11" i="14"/>
  <c r="W60" i="14" s="1"/>
  <c r="AF60" i="14"/>
  <c r="AE60" i="14"/>
  <c r="X11" i="16" l="1"/>
  <c r="X60" i="16" s="1"/>
  <c r="X11" i="15"/>
  <c r="X58" i="15" s="1"/>
  <c r="X11" i="14"/>
  <c r="X60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1" authorId="0" shapeId="0" xr:uid="{F4355D5A-CB0E-46CA-99A0-4AA4A1F57C48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1" authorId="0" shapeId="0" xr:uid="{D9A1EF40-276E-4950-B370-0F33049B5A6D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1" authorId="0" shapeId="0" xr:uid="{8393863A-45E9-4116-8810-DA9E984C2B27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1" authorId="0" shapeId="0" xr:uid="{468827E7-DFCF-4717-8191-B1A3A180ACBE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39" authorId="0" shapeId="0" xr:uid="{D450F904-D944-417A-8CE5-AF2A21E43B51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37" authorId="0" shapeId="0" xr:uid="{ECB60835-FD39-4C4D-8C6E-C672C8C5C0DD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39" authorId="0" shapeId="0" xr:uid="{88530FB6-FD09-4082-B9B2-05578BBE40AA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sharedStrings.xml><?xml version="1.0" encoding="utf-8"?>
<sst xmlns="http://schemas.openxmlformats.org/spreadsheetml/2006/main" count="2112" uniqueCount="139">
  <si>
    <t>REPUBLIC OF THE PHILIPPINES</t>
  </si>
  <si>
    <t xml:space="preserve"> </t>
  </si>
  <si>
    <t>PAYROLL REGISTER FOR REGULAR EMPLOYEES</t>
  </si>
  <si>
    <t>EXTENSION SERVICES (ECC)</t>
  </si>
  <si>
    <t>RATE</t>
  </si>
  <si>
    <t xml:space="preserve">  GROSS </t>
  </si>
  <si>
    <t>NET</t>
  </si>
  <si>
    <t>WITH-</t>
  </si>
  <si>
    <t xml:space="preserve">   PERSONAL </t>
  </si>
  <si>
    <t>GSIS</t>
  </si>
  <si>
    <t>TOTAL</t>
  </si>
  <si>
    <t>PAGIBIG</t>
  </si>
  <si>
    <t>MULTI</t>
  </si>
  <si>
    <t>PHIL.</t>
  </si>
  <si>
    <t>EARIST</t>
  </si>
  <si>
    <t>MTSLA</t>
  </si>
  <si>
    <t>SAVINGS</t>
  </si>
  <si>
    <t>PAY</t>
  </si>
  <si>
    <t>RT. INS.</t>
  </si>
  <si>
    <t>EC</t>
  </si>
  <si>
    <t>PHIL</t>
  </si>
  <si>
    <t>PAG-IBIG</t>
  </si>
  <si>
    <t>NO.</t>
  </si>
  <si>
    <t xml:space="preserve">NAME      </t>
  </si>
  <si>
    <t>POSITION</t>
  </si>
  <si>
    <t>NBC588</t>
  </si>
  <si>
    <t>INCREMENT</t>
  </si>
  <si>
    <t>SALARY</t>
  </si>
  <si>
    <t>ABS.</t>
  </si>
  <si>
    <t>D</t>
  </si>
  <si>
    <t>H</t>
  </si>
  <si>
    <t>M</t>
  </si>
  <si>
    <t>HOLD.</t>
  </si>
  <si>
    <t>POLICY</t>
  </si>
  <si>
    <t>ARREARS</t>
  </si>
  <si>
    <t>OPT.</t>
  </si>
  <si>
    <t>CPL</t>
  </si>
  <si>
    <t>MPL</t>
  </si>
  <si>
    <t>LOAN</t>
  </si>
  <si>
    <t>FUND</t>
  </si>
  <si>
    <t>PURP.</t>
  </si>
  <si>
    <t>FUND2</t>
  </si>
  <si>
    <t>HEALTH</t>
  </si>
  <si>
    <t>FEU</t>
  </si>
  <si>
    <t>CREDIT</t>
  </si>
  <si>
    <t>&amp; LOAN</t>
  </si>
  <si>
    <t>OTHER</t>
  </si>
  <si>
    <t>DEDUCTIONS</t>
  </si>
  <si>
    <t>1ST</t>
  </si>
  <si>
    <t>2ND</t>
  </si>
  <si>
    <t>TAX</t>
  </si>
  <si>
    <t>INS.</t>
  </si>
  <si>
    <t>LIFE</t>
  </si>
  <si>
    <t>DEDS.</t>
  </si>
  <si>
    <t>CONT.</t>
  </si>
  <si>
    <t>COOP.</t>
  </si>
  <si>
    <t>(ESLAI)</t>
  </si>
  <si>
    <t>ABASOLO, ENRICO F.</t>
  </si>
  <si>
    <t>INSTR. II</t>
  </si>
  <si>
    <t>-</t>
  </si>
  <si>
    <t>CARANDANG, YVONNE O.</t>
  </si>
  <si>
    <t xml:space="preserve">ASST. PROF. I  </t>
  </si>
  <si>
    <t>COO, AGNES N.</t>
  </si>
  <si>
    <t>ASSO. PROF. IV</t>
  </si>
  <si>
    <t>DE LEON, SHIRLEY P.</t>
  </si>
  <si>
    <t>ASST. PROF. III</t>
  </si>
  <si>
    <t>DOMINGO, GERLYN M.</t>
  </si>
  <si>
    <t xml:space="preserve">DUBLADO, ANNA MAE L. </t>
  </si>
  <si>
    <t>DUMPIT, CATHERINE D.</t>
  </si>
  <si>
    <t xml:space="preserve">FERRER, FLORENCE B. </t>
  </si>
  <si>
    <t>ASST. PROF. I</t>
  </si>
  <si>
    <t>GONDRA, LYN R.</t>
  </si>
  <si>
    <t>ASST. PROF. II</t>
  </si>
  <si>
    <t>GUADES, EUGENE PAOLO Z.</t>
  </si>
  <si>
    <t>INTIA, ANDREW D.</t>
  </si>
  <si>
    <t>LIWANAG, NANCY G.</t>
  </si>
  <si>
    <t>ASST. PROF. IV</t>
  </si>
  <si>
    <t>MARFIL, ROWEE M.</t>
  </si>
  <si>
    <t>MODESTO, MARIA TERESA F.</t>
  </si>
  <si>
    <t>ORTEGA, NELIA A.</t>
  </si>
  <si>
    <t xml:space="preserve">PAEL, ANTHONY JUDE C. </t>
  </si>
  <si>
    <t>INSTR. III</t>
  </si>
  <si>
    <t>PEÑA, EDZEL G.</t>
  </si>
  <si>
    <t>SURIO, CECILIA B.</t>
  </si>
  <si>
    <t>oct=o back jan</t>
  </si>
  <si>
    <t>TILA-ON, LUZ J.</t>
  </si>
  <si>
    <t>TIMAN, CLAUDETTE B.</t>
  </si>
  <si>
    <t>TOLENTINO, JOEL H.</t>
  </si>
  <si>
    <t xml:space="preserve">TURALBA, ROBERTO A. </t>
  </si>
  <si>
    <t>TUVILLA, JOSEPHINE S.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</si>
  <si>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</si>
  <si>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</si>
  <si>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</si>
  <si>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</si>
  <si>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</si>
  <si>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</si>
  <si>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</si>
  <si>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</si>
  <si>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</si>
  <si>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RAPADA, APPLE M.</t>
  </si>
  <si>
    <t>ASSO. PROF. I</t>
  </si>
  <si>
    <t>STATE UNIVERSITIES AND COLLEGES</t>
  </si>
  <si>
    <t>Chief, HRMS</t>
  </si>
  <si>
    <t>Director, FMS</t>
  </si>
  <si>
    <t>LIST OF REMITTANCES</t>
  </si>
  <si>
    <t>JC</t>
  </si>
  <si>
    <t>NBC594</t>
  </si>
  <si>
    <t>MARJORIE E. ONDRA</t>
  </si>
  <si>
    <t>Staff, HRMS</t>
  </si>
  <si>
    <t>MARCH 1 - 31, 2025</t>
  </si>
  <si>
    <t>FOR THE MONTH OF MARCH 2025</t>
  </si>
  <si>
    <t>RATE 'NBC594</t>
  </si>
  <si>
    <t>NBC DIFF'L 597</t>
  </si>
  <si>
    <t>APRIL 1 - 30, 2025</t>
  </si>
  <si>
    <t>FOR THE MONTH OF APRIL 2025</t>
  </si>
  <si>
    <t>APR 2025 - MAR 2028</t>
  </si>
  <si>
    <t>MAY 1 - 31, 2025</t>
  </si>
  <si>
    <t>MPL LITE</t>
  </si>
  <si>
    <t>EBALLE, MELVIN G.</t>
  </si>
  <si>
    <t>INSTR. I</t>
  </si>
  <si>
    <t>DE LOS REYES, MA. LEE D.</t>
  </si>
  <si>
    <t>INST. I</t>
  </si>
  <si>
    <t>STEP 2</t>
  </si>
  <si>
    <t>JUNE 1 - 30, 2025</t>
  </si>
  <si>
    <t>FOR THE MONTH OF JUNE 2025</t>
  </si>
  <si>
    <t>JULY 1 - 31, 2025</t>
  </si>
  <si>
    <t>FOR THE MONTH OF JULY 2025</t>
  </si>
  <si>
    <t>WITHHOLDING</t>
  </si>
  <si>
    <t>LIFE/RET</t>
  </si>
  <si>
    <t>EMERGENCY</t>
  </si>
  <si>
    <t>(ELA)</t>
  </si>
  <si>
    <t>LANDBANK</t>
  </si>
  <si>
    <t>AUGUST 1 - 31, 2025</t>
  </si>
  <si>
    <t>FOR THE MONTH OF AUGUST 2025</t>
  </si>
  <si>
    <t>WITHHOLDING TAX</t>
  </si>
  <si>
    <t>PERSONAL LIFE/RET INS.</t>
  </si>
  <si>
    <t>SEPTEMBER 1 - 30, 2025</t>
  </si>
  <si>
    <t>FOR THE MONTH OF SEPTEMBER 2025</t>
  </si>
  <si>
    <t>EMER.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</si>
</sst>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0"/>
      <name val="Arial"/>
    </font>
    <font>
      <sz val="18"/>
      <color theme="1"/>
      <name val="Arial Narrow"/>
      <family val="2"/>
    </font>
    <font>
      <b/>
      <sz val="18"/>
      <color theme="1"/>
      <name val="Century Gothic"/>
      <family val="2"/>
    </font>
    <font>
      <sz val="10"/>
      <name val="Arial"/>
      <family val="2"/>
    </font>
    <font>
      <b/>
      <sz val="18"/>
      <color theme="1"/>
      <name val="Arial Narrow"/>
      <family val="2"/>
    </font>
    <font>
      <sz val="14"/>
      <color theme="1"/>
      <name val="Arial Narrow"/>
      <family val="2"/>
    </font>
    <font>
      <sz val="18"/>
      <color theme="1"/>
      <name val="Century Gothic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rgb="FFFF0000"/>
      <name val="Arial Narrow"/>
      <family val="2"/>
    </font>
    <font>
      <sz val="20"/>
      <color theme="1"/>
      <name val="Century Gothic"/>
      <family val="2"/>
    </font>
    <font>
      <sz val="20"/>
      <color rgb="FFFF0000"/>
      <name val="Arial Narrow"/>
      <family val="2"/>
    </font>
    <font>
      <b/>
      <sz val="20"/>
      <color theme="1"/>
      <name val="Century Gothic"/>
      <family val="2"/>
    </font>
    <font>
      <sz val="20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b/>
      <sz val="6"/>
      <color theme="1"/>
      <name val="Arial Narrow"/>
      <family val="2"/>
    </font>
    <font>
      <b/>
      <sz val="12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8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vertical="center" wrapText="1"/>
    </xf>
    <xf numFmtId="0" fontId="4" fillId="0" borderId="0" xfId="0" applyFont="1"/>
    <xf numFmtId="164" fontId="7" fillId="0" borderId="6" xfId="1" applyFont="1" applyFill="1" applyBorder="1"/>
    <xf numFmtId="0" fontId="7" fillId="0" borderId="6" xfId="0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6" xfId="0" applyFont="1" applyBorder="1" applyAlignment="1">
      <alignment shrinkToFit="1"/>
    </xf>
    <xf numFmtId="164" fontId="8" fillId="0" borderId="0" xfId="0" applyNumberFormat="1" applyFont="1"/>
    <xf numFmtId="0" fontId="1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18" fillId="0" borderId="6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5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7" fillId="2" borderId="23" xfId="0" applyFont="1" applyFill="1" applyBorder="1"/>
    <xf numFmtId="0" fontId="8" fillId="2" borderId="11" xfId="0" applyFont="1" applyFill="1" applyBorder="1" applyAlignment="1">
      <alignment horizontal="left" shrinkToFit="1"/>
    </xf>
    <xf numFmtId="0" fontId="7" fillId="2" borderId="11" xfId="0" applyFont="1" applyFill="1" applyBorder="1" applyAlignment="1">
      <alignment horizontal="left" shrinkToFit="1"/>
    </xf>
    <xf numFmtId="164" fontId="7" fillId="2" borderId="11" xfId="1" applyFont="1" applyFill="1" applyBorder="1"/>
    <xf numFmtId="164" fontId="7" fillId="2" borderId="11" xfId="0" applyNumberFormat="1" applyFont="1" applyFill="1" applyBorder="1"/>
    <xf numFmtId="164" fontId="13" fillId="2" borderId="6" xfId="1" applyFont="1" applyFill="1" applyBorder="1"/>
    <xf numFmtId="0" fontId="7" fillId="2" borderId="11" xfId="0" applyFont="1" applyFill="1" applyBorder="1"/>
    <xf numFmtId="164" fontId="14" fillId="2" borderId="11" xfId="1" applyFont="1" applyFill="1" applyBorder="1"/>
    <xf numFmtId="2" fontId="7" fillId="2" borderId="11" xfId="0" applyNumberFormat="1" applyFont="1" applyFill="1" applyBorder="1"/>
    <xf numFmtId="164" fontId="7" fillId="2" borderId="11" xfId="1" applyFont="1" applyFill="1" applyBorder="1" applyAlignment="1">
      <alignment shrinkToFit="1"/>
    </xf>
    <xf numFmtId="2" fontId="7" fillId="2" borderId="24" xfId="0" applyNumberFormat="1" applyFont="1" applyFill="1" applyBorder="1"/>
    <xf numFmtId="164" fontId="13" fillId="2" borderId="22" xfId="0" applyNumberFormat="1" applyFont="1" applyFill="1" applyBorder="1"/>
    <xf numFmtId="164" fontId="13" fillId="2" borderId="12" xfId="0" applyNumberFormat="1" applyFont="1" applyFill="1" applyBorder="1"/>
    <xf numFmtId="164" fontId="7" fillId="2" borderId="6" xfId="1" applyFont="1" applyFill="1" applyBorder="1"/>
    <xf numFmtId="165" fontId="7" fillId="2" borderId="11" xfId="1" applyNumberFormat="1" applyFont="1" applyFill="1" applyBorder="1"/>
    <xf numFmtId="164" fontId="7" fillId="2" borderId="12" xfId="1" applyFont="1" applyFill="1" applyBorder="1"/>
    <xf numFmtId="164" fontId="8" fillId="2" borderId="26" xfId="0" applyNumberFormat="1" applyFont="1" applyFill="1" applyBorder="1"/>
    <xf numFmtId="0" fontId="7" fillId="2" borderId="0" xfId="0" applyFont="1" applyFill="1"/>
    <xf numFmtId="0" fontId="7" fillId="2" borderId="5" xfId="0" applyFont="1" applyFill="1" applyBorder="1"/>
    <xf numFmtId="0" fontId="8" fillId="2" borderId="6" xfId="0" applyFont="1" applyFill="1" applyBorder="1" applyAlignment="1">
      <alignment shrinkToFit="1"/>
    </xf>
    <xf numFmtId="0" fontId="7" fillId="2" borderId="6" xfId="0" applyFont="1" applyFill="1" applyBorder="1" applyAlignment="1">
      <alignment shrinkToFit="1"/>
    </xf>
    <xf numFmtId="164" fontId="7" fillId="2" borderId="6" xfId="0" applyNumberFormat="1" applyFont="1" applyFill="1" applyBorder="1"/>
    <xf numFmtId="164" fontId="13" fillId="2" borderId="3" xfId="1" applyFont="1" applyFill="1" applyBorder="1"/>
    <xf numFmtId="0" fontId="7" fillId="2" borderId="6" xfId="0" applyFont="1" applyFill="1" applyBorder="1"/>
    <xf numFmtId="164" fontId="14" fillId="2" borderId="6" xfId="1" applyFont="1" applyFill="1" applyBorder="1"/>
    <xf numFmtId="165" fontId="7" fillId="2" borderId="6" xfId="1" applyNumberFormat="1" applyFont="1" applyFill="1" applyBorder="1"/>
    <xf numFmtId="164" fontId="7" fillId="2" borderId="6" xfId="1" applyFont="1" applyFill="1" applyBorder="1" applyAlignment="1">
      <alignment shrinkToFit="1"/>
    </xf>
    <xf numFmtId="165" fontId="7" fillId="2" borderId="18" xfId="1" applyNumberFormat="1" applyFont="1" applyFill="1" applyBorder="1"/>
    <xf numFmtId="164" fontId="13" fillId="2" borderId="17" xfId="0" applyNumberFormat="1" applyFont="1" applyFill="1" applyBorder="1"/>
    <xf numFmtId="164" fontId="13" fillId="2" borderId="7" xfId="0" applyNumberFormat="1" applyFont="1" applyFill="1" applyBorder="1"/>
    <xf numFmtId="2" fontId="7" fillId="2" borderId="6" xfId="1" applyNumberFormat="1" applyFont="1" applyFill="1" applyBorder="1"/>
    <xf numFmtId="2" fontId="7" fillId="2" borderId="6" xfId="0" applyNumberFormat="1" applyFont="1" applyFill="1" applyBorder="1"/>
    <xf numFmtId="164" fontId="7" fillId="2" borderId="7" xfId="1" applyFont="1" applyFill="1" applyBorder="1"/>
    <xf numFmtId="164" fontId="8" fillId="2" borderId="27" xfId="0" applyNumberFormat="1" applyFont="1" applyFill="1" applyBorder="1"/>
    <xf numFmtId="0" fontId="8" fillId="2" borderId="6" xfId="0" applyFont="1" applyFill="1" applyBorder="1" applyAlignment="1">
      <alignment horizontal="left" shrinkToFit="1"/>
    </xf>
    <xf numFmtId="0" fontId="7" fillId="2" borderId="6" xfId="0" applyFont="1" applyFill="1" applyBorder="1" applyAlignment="1">
      <alignment horizontal="left" shrinkToFit="1"/>
    </xf>
    <xf numFmtId="0" fontId="8" fillId="2" borderId="6" xfId="0" quotePrefix="1" applyFont="1" applyFill="1" applyBorder="1" applyAlignment="1">
      <alignment horizontal="left" shrinkToFit="1"/>
    </xf>
    <xf numFmtId="0" fontId="8" fillId="2" borderId="11" xfId="0" applyFont="1" applyFill="1" applyBorder="1" applyAlignment="1">
      <alignment shrinkToFit="1"/>
    </xf>
    <xf numFmtId="0" fontId="7" fillId="2" borderId="2" xfId="0" applyFont="1" applyFill="1" applyBorder="1"/>
    <xf numFmtId="0" fontId="8" fillId="2" borderId="3" xfId="0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164" fontId="7" fillId="2" borderId="3" xfId="1" applyFont="1" applyFill="1" applyBorder="1"/>
    <xf numFmtId="164" fontId="7" fillId="2" borderId="3" xfId="0" applyNumberFormat="1" applyFont="1" applyFill="1" applyBorder="1"/>
    <xf numFmtId="0" fontId="7" fillId="2" borderId="3" xfId="0" applyFont="1" applyFill="1" applyBorder="1"/>
    <xf numFmtId="164" fontId="7" fillId="2" borderId="13" xfId="1" applyFont="1" applyFill="1" applyBorder="1"/>
    <xf numFmtId="164" fontId="13" fillId="2" borderId="21" xfId="0" applyNumberFormat="1" applyFont="1" applyFill="1" applyBorder="1"/>
    <xf numFmtId="164" fontId="13" fillId="2" borderId="4" xfId="0" applyNumberFormat="1" applyFont="1" applyFill="1" applyBorder="1"/>
    <xf numFmtId="0" fontId="8" fillId="2" borderId="6" xfId="0" applyFont="1" applyFill="1" applyBorder="1"/>
    <xf numFmtId="0" fontId="14" fillId="2" borderId="6" xfId="0" applyFont="1" applyFill="1" applyBorder="1"/>
    <xf numFmtId="0" fontId="7" fillId="2" borderId="18" xfId="0" applyFont="1" applyFill="1" applyBorder="1"/>
    <xf numFmtId="0" fontId="13" fillId="2" borderId="17" xfId="0" applyFont="1" applyFill="1" applyBorder="1"/>
    <xf numFmtId="0" fontId="13" fillId="2" borderId="7" xfId="0" applyFont="1" applyFill="1" applyBorder="1"/>
    <xf numFmtId="0" fontId="7" fillId="2" borderId="7" xfId="0" applyFont="1" applyFill="1" applyBorder="1"/>
    <xf numFmtId="0" fontId="8" fillId="2" borderId="27" xfId="0" applyFont="1" applyFill="1" applyBorder="1"/>
    <xf numFmtId="17" fontId="7" fillId="2" borderId="6" xfId="1" applyNumberFormat="1" applyFont="1" applyFill="1" applyBorder="1"/>
    <xf numFmtId="0" fontId="16" fillId="2" borderId="6" xfId="0" applyFont="1" applyFill="1" applyBorder="1"/>
    <xf numFmtId="164" fontId="19" fillId="2" borderId="6" xfId="1" applyFont="1" applyFill="1" applyBorder="1"/>
    <xf numFmtId="0" fontId="5" fillId="2" borderId="6" xfId="0" applyFont="1" applyFill="1" applyBorder="1" applyAlignment="1">
      <alignment horizontal="left" shrinkToFit="1"/>
    </xf>
    <xf numFmtId="164" fontId="13" fillId="2" borderId="6" xfId="0" applyNumberFormat="1" applyFont="1" applyFill="1" applyBorder="1"/>
    <xf numFmtId="164" fontId="14" fillId="2" borderId="6" xfId="0" applyNumberFormat="1" applyFont="1" applyFill="1" applyBorder="1"/>
    <xf numFmtId="164" fontId="7" fillId="2" borderId="18" xfId="0" applyNumberFormat="1" applyFont="1" applyFill="1" applyBorder="1"/>
    <xf numFmtId="0" fontId="8" fillId="2" borderId="3" xfId="0" applyFont="1" applyFill="1" applyBorder="1" applyAlignment="1">
      <alignment shrinkToFit="1"/>
    </xf>
    <xf numFmtId="164" fontId="14" fillId="2" borderId="3" xfId="1" applyFont="1" applyFill="1" applyBorder="1"/>
    <xf numFmtId="164" fontId="7" fillId="2" borderId="4" xfId="1" applyFont="1" applyFill="1" applyBorder="1"/>
    <xf numFmtId="164" fontId="8" fillId="2" borderId="28" xfId="0" applyNumberFormat="1" applyFont="1" applyFill="1" applyBorder="1"/>
    <xf numFmtId="0" fontId="17" fillId="2" borderId="6" xfId="0" applyFont="1" applyFill="1" applyBorder="1" applyAlignment="1">
      <alignment horizontal="left" shrinkToFit="1"/>
    </xf>
    <xf numFmtId="164" fontId="13" fillId="2" borderId="13" xfId="1" applyFont="1" applyFill="1" applyBorder="1"/>
    <xf numFmtId="165" fontId="7" fillId="2" borderId="24" xfId="1" applyNumberFormat="1" applyFont="1" applyFill="1" applyBorder="1"/>
    <xf numFmtId="164" fontId="15" fillId="2" borderId="6" xfId="1" applyFont="1" applyFill="1" applyBorder="1"/>
    <xf numFmtId="0" fontId="5" fillId="2" borderId="6" xfId="0" applyFont="1" applyFill="1" applyBorder="1"/>
    <xf numFmtId="0" fontId="13" fillId="2" borderId="6" xfId="0" applyFont="1" applyFill="1" applyBorder="1"/>
    <xf numFmtId="0" fontId="5" fillId="2" borderId="6" xfId="0" applyFont="1" applyFill="1" applyBorder="1" applyAlignment="1">
      <alignment shrinkToFit="1"/>
    </xf>
    <xf numFmtId="0" fontId="17" fillId="2" borderId="6" xfId="0" applyFont="1" applyFill="1" applyBorder="1" applyAlignment="1">
      <alignment shrinkToFit="1"/>
    </xf>
    <xf numFmtId="164" fontId="7" fillId="2" borderId="0" xfId="1" applyFont="1" applyFill="1" applyBorder="1"/>
    <xf numFmtId="164" fontId="8" fillId="2" borderId="29" xfId="0" applyNumberFormat="1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164" fontId="7" fillId="2" borderId="15" xfId="1" applyFont="1" applyFill="1" applyBorder="1"/>
    <xf numFmtId="164" fontId="7" fillId="2" borderId="15" xfId="0" applyNumberFormat="1" applyFont="1" applyFill="1" applyBorder="1"/>
    <xf numFmtId="164" fontId="12" fillId="2" borderId="15" xfId="1" applyFont="1" applyFill="1" applyBorder="1"/>
    <xf numFmtId="0" fontId="12" fillId="2" borderId="15" xfId="0" applyFont="1" applyFill="1" applyBorder="1"/>
    <xf numFmtId="164" fontId="7" fillId="2" borderId="15" xfId="1" applyFont="1" applyFill="1" applyBorder="1" applyAlignment="1">
      <alignment shrinkToFit="1"/>
    </xf>
    <xf numFmtId="0" fontId="7" fillId="2" borderId="16" xfId="0" applyFont="1" applyFill="1" applyBorder="1"/>
    <xf numFmtId="0" fontId="7" fillId="2" borderId="17" xfId="0" applyFont="1" applyFill="1" applyBorder="1"/>
    <xf numFmtId="0" fontId="7" fillId="2" borderId="15" xfId="0" applyFont="1" applyFill="1" applyBorder="1" applyAlignment="1">
      <alignment shrinkToFit="1"/>
    </xf>
    <xf numFmtId="2" fontId="7" fillId="2" borderId="15" xfId="0" applyNumberFormat="1" applyFont="1" applyFill="1" applyBorder="1"/>
    <xf numFmtId="0" fontId="8" fillId="2" borderId="5" xfId="0" applyFont="1" applyFill="1" applyBorder="1" applyAlignment="1">
      <alignment shrinkToFit="1"/>
    </xf>
    <xf numFmtId="0" fontId="8" fillId="2" borderId="6" xfId="0" applyFont="1" applyFill="1" applyBorder="1" applyAlignment="1">
      <alignment horizontal="center" shrinkToFit="1"/>
    </xf>
    <xf numFmtId="164" fontId="8" fillId="2" borderId="6" xfId="0" applyNumberFormat="1" applyFont="1" applyFill="1" applyBorder="1" applyAlignment="1">
      <alignment shrinkToFit="1"/>
    </xf>
    <xf numFmtId="164" fontId="8" fillId="2" borderId="18" xfId="0" applyNumberFormat="1" applyFont="1" applyFill="1" applyBorder="1" applyAlignment="1">
      <alignment shrinkToFit="1"/>
    </xf>
    <xf numFmtId="164" fontId="8" fillId="2" borderId="17" xfId="0" applyNumberFormat="1" applyFont="1" applyFill="1" applyBorder="1" applyAlignment="1">
      <alignment shrinkToFit="1"/>
    </xf>
    <xf numFmtId="164" fontId="8" fillId="2" borderId="7" xfId="0" applyNumberFormat="1" applyFont="1" applyFill="1" applyBorder="1" applyAlignment="1">
      <alignment shrinkToFit="1"/>
    </xf>
    <xf numFmtId="164" fontId="8" fillId="2" borderId="0" xfId="0" applyNumberFormat="1" applyFont="1" applyFill="1" applyAlignment="1">
      <alignment shrinkToFit="1"/>
    </xf>
    <xf numFmtId="0" fontId="8" fillId="2" borderId="0" xfId="0" applyFont="1" applyFill="1" applyAlignment="1">
      <alignment shrinkToFit="1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164" fontId="1" fillId="2" borderId="9" xfId="0" applyNumberFormat="1" applyFont="1" applyFill="1" applyBorder="1"/>
    <xf numFmtId="164" fontId="6" fillId="2" borderId="9" xfId="0" applyNumberFormat="1" applyFont="1" applyFill="1" applyBorder="1"/>
    <xf numFmtId="164" fontId="1" fillId="2" borderId="9" xfId="0" applyNumberFormat="1" applyFont="1" applyFill="1" applyBorder="1" applyAlignment="1">
      <alignment shrinkToFit="1"/>
    </xf>
    <xf numFmtId="164" fontId="1" fillId="2" borderId="19" xfId="0" applyNumberFormat="1" applyFont="1" applyFill="1" applyBorder="1"/>
    <xf numFmtId="164" fontId="1" fillId="2" borderId="20" xfId="0" applyNumberFormat="1" applyFont="1" applyFill="1" applyBorder="1"/>
    <xf numFmtId="164" fontId="1" fillId="2" borderId="10" xfId="0" applyNumberFormat="1" applyFont="1" applyFill="1" applyBorder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shrinkToFit="1"/>
    </xf>
    <xf numFmtId="0" fontId="1" fillId="2" borderId="0" xfId="0" applyFont="1" applyFill="1" applyAlignment="1">
      <alignment vertical="center" wrapText="1"/>
    </xf>
    <xf numFmtId="164" fontId="1" fillId="2" borderId="0" xfId="1" applyFont="1" applyFill="1" applyBorder="1"/>
    <xf numFmtId="0" fontId="4" fillId="2" borderId="0" xfId="0" quotePrefix="1" applyFont="1" applyFill="1"/>
    <xf numFmtId="0" fontId="1" fillId="2" borderId="0" xfId="0" quotePrefix="1" applyFont="1" applyFill="1"/>
    <xf numFmtId="0" fontId="4" fillId="2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shrinkToFit="1"/>
    </xf>
    <xf numFmtId="0" fontId="4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shrinkToFit="1"/>
    </xf>
    <xf numFmtId="0" fontId="4" fillId="2" borderId="1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1" fillId="2" borderId="15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shrinkToFit="1"/>
    </xf>
    <xf numFmtId="0" fontId="4" fillId="2" borderId="18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9" xfId="0" quotePrefix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shrinkToFit="1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12" fillId="2" borderId="6" xfId="1" applyFont="1" applyFill="1" applyBorder="1"/>
    <xf numFmtId="164" fontId="8" fillId="2" borderId="25" xfId="0" applyNumberFormat="1" applyFont="1" applyFill="1" applyBorder="1"/>
    <xf numFmtId="164" fontId="1" fillId="2" borderId="0" xfId="0" applyNumberFormat="1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shrinkToFit="1"/>
    </xf>
    <xf numFmtId="0" fontId="1" fillId="2" borderId="0" xfId="0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left"/>
    </xf>
    <xf numFmtId="164" fontId="8" fillId="2" borderId="0" xfId="0" applyNumberFormat="1" applyFont="1" applyFill="1"/>
    <xf numFmtId="0" fontId="8" fillId="2" borderId="0" xfId="0" applyFont="1" applyFill="1"/>
    <xf numFmtId="164" fontId="14" fillId="2" borderId="0" xfId="0" applyNumberFormat="1" applyFont="1" applyFill="1"/>
    <xf numFmtId="164" fontId="1" fillId="0" borderId="0" xfId="1" applyFont="1" applyAlignment="1">
      <alignment horizontal="center"/>
    </xf>
    <xf numFmtId="164" fontId="1" fillId="0" borderId="0" xfId="1" applyFont="1"/>
    <xf numFmtId="164" fontId="1" fillId="0" borderId="1" xfId="1" applyFont="1" applyBorder="1"/>
    <xf numFmtId="164" fontId="1" fillId="2" borderId="9" xfId="1" applyFont="1" applyFill="1" applyBorder="1"/>
    <xf numFmtId="164" fontId="8" fillId="0" borderId="0" xfId="1" applyFont="1"/>
    <xf numFmtId="0" fontId="19" fillId="2" borderId="6" xfId="0" applyFont="1" applyFill="1" applyBorder="1"/>
    <xf numFmtId="2" fontId="7" fillId="2" borderId="11" xfId="1" applyNumberFormat="1" applyFont="1" applyFill="1" applyBorder="1"/>
    <xf numFmtId="164" fontId="7" fillId="2" borderId="24" xfId="1" applyFont="1" applyFill="1" applyBorder="1"/>
    <xf numFmtId="0" fontId="8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shrinkToFit="1"/>
    </xf>
    <xf numFmtId="0" fontId="4" fillId="2" borderId="15" xfId="0" quotePrefix="1" applyFont="1" applyFill="1" applyBorder="1" applyAlignment="1">
      <alignment horizontal="center"/>
    </xf>
    <xf numFmtId="164" fontId="7" fillId="2" borderId="17" xfId="0" applyNumberFormat="1" applyFont="1" applyFill="1" applyBorder="1"/>
    <xf numFmtId="164" fontId="7" fillId="2" borderId="7" xfId="0" applyNumberFormat="1" applyFont="1" applyFill="1" applyBorder="1"/>
    <xf numFmtId="164" fontId="7" fillId="2" borderId="21" xfId="0" applyNumberFormat="1" applyFont="1" applyFill="1" applyBorder="1"/>
    <xf numFmtId="164" fontId="7" fillId="2" borderId="4" xfId="0" applyNumberFormat="1" applyFont="1" applyFill="1" applyBorder="1"/>
    <xf numFmtId="0" fontId="20" fillId="2" borderId="6" xfId="0" applyFont="1" applyFill="1" applyBorder="1"/>
    <xf numFmtId="164" fontId="20" fillId="2" borderId="6" xfId="1" applyFont="1" applyFill="1" applyBorder="1"/>
    <xf numFmtId="0" fontId="4" fillId="2" borderId="25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8" fillId="2" borderId="17" xfId="0" applyFont="1" applyFill="1" applyBorder="1" applyAlignment="1">
      <alignment shrinkToFit="1"/>
    </xf>
    <xf numFmtId="0" fontId="8" fillId="2" borderId="17" xfId="0" applyFont="1" applyFill="1" applyBorder="1" applyAlignment="1">
      <alignment horizontal="left" shrinkToFit="1"/>
    </xf>
    <xf numFmtId="0" fontId="8" fillId="2" borderId="17" xfId="0" quotePrefix="1" applyFont="1" applyFill="1" applyBorder="1" applyAlignment="1">
      <alignment horizontal="left" shrinkToFit="1"/>
    </xf>
    <xf numFmtId="0" fontId="8" fillId="2" borderId="21" xfId="0" quotePrefix="1" applyFont="1" applyFill="1" applyBorder="1" applyAlignment="1">
      <alignment horizontal="left" shrinkToFit="1"/>
    </xf>
    <xf numFmtId="0" fontId="8" fillId="2" borderId="21" xfId="0" applyFont="1" applyFill="1" applyBorder="1" applyAlignment="1">
      <alignment horizontal="left" shrinkToFit="1"/>
    </xf>
    <xf numFmtId="0" fontId="8" fillId="2" borderId="17" xfId="0" applyFont="1" applyFill="1" applyBorder="1"/>
    <xf numFmtId="0" fontId="8" fillId="2" borderId="22" xfId="0" applyFont="1" applyFill="1" applyBorder="1" applyAlignment="1">
      <alignment horizontal="left" shrinkToFit="1"/>
    </xf>
    <xf numFmtId="0" fontId="8" fillId="2" borderId="21" xfId="0" applyFont="1" applyFill="1" applyBorder="1" applyAlignment="1">
      <alignment shrinkToFit="1"/>
    </xf>
    <xf numFmtId="0" fontId="8" fillId="2" borderId="22" xfId="0" applyFont="1" applyFill="1" applyBorder="1" applyAlignment="1">
      <alignment shrinkToFit="1"/>
    </xf>
    <xf numFmtId="0" fontId="7" fillId="2" borderId="26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left" shrinkToFit="1"/>
    </xf>
    <xf numFmtId="0" fontId="7" fillId="2" borderId="25" xfId="0" applyFont="1" applyFill="1" applyBorder="1" applyAlignment="1">
      <alignment horizontal="center"/>
    </xf>
    <xf numFmtId="0" fontId="7" fillId="2" borderId="32" xfId="0" applyFont="1" applyFill="1" applyBorder="1"/>
    <xf numFmtId="0" fontId="8" fillId="2" borderId="27" xfId="0" applyFont="1" applyFill="1" applyBorder="1" applyAlignment="1">
      <alignment horizontal="center" shrinkToFit="1"/>
    </xf>
    <xf numFmtId="0" fontId="8" fillId="2" borderId="17" xfId="0" applyFont="1" applyFill="1" applyBorder="1" applyAlignment="1">
      <alignment horizontal="center" shrinkToFit="1"/>
    </xf>
    <xf numFmtId="0" fontId="1" fillId="2" borderId="2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quotePrefix="1" applyFont="1" applyFill="1" applyBorder="1" applyAlignment="1">
      <alignment horizontal="center"/>
    </xf>
    <xf numFmtId="0" fontId="18" fillId="2" borderId="6" xfId="0" quotePrefix="1" applyFont="1" applyFill="1" applyBorder="1" applyAlignment="1">
      <alignment horizontal="center"/>
    </xf>
    <xf numFmtId="164" fontId="7" fillId="2" borderId="22" xfId="0" applyNumberFormat="1" applyFont="1" applyFill="1" applyBorder="1"/>
    <xf numFmtId="164" fontId="7" fillId="2" borderId="12" xfId="0" applyNumberFormat="1" applyFont="1" applyFill="1" applyBorder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14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4" fillId="2" borderId="30" xfId="0" quotePrefix="1" applyFont="1" applyFill="1" applyBorder="1" applyAlignment="1">
      <alignment horizontal="center" vertical="center" wrapText="1"/>
    </xf>
    <xf numFmtId="0" fontId="4" fillId="2" borderId="13" xfId="0" quotePrefix="1" applyFont="1" applyFill="1" applyBorder="1" applyAlignment="1">
      <alignment horizontal="center" vertical="center" wrapText="1"/>
    </xf>
    <xf numFmtId="0" fontId="4" fillId="2" borderId="31" xfId="0" quotePrefix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21" fillId="2" borderId="30" xfId="1" applyFont="1" applyFill="1" applyBorder="1" applyAlignment="1">
      <alignment horizontal="center" vertical="center" wrapText="1" shrinkToFit="1"/>
    </xf>
    <xf numFmtId="164" fontId="21" fillId="2" borderId="13" xfId="1" applyFont="1" applyFill="1" applyBorder="1" applyAlignment="1">
      <alignment horizontal="center" vertical="center" wrapText="1" shrinkToFit="1"/>
    </xf>
    <xf numFmtId="164" fontId="21" fillId="2" borderId="31" xfId="1" applyFont="1" applyFill="1" applyBorder="1" applyAlignment="1">
      <alignment horizontal="center" vertical="center" wrapText="1" shrinkToFit="1"/>
    </xf>
    <xf numFmtId="0" fontId="22" fillId="2" borderId="30" xfId="0" quotePrefix="1" applyFont="1" applyFill="1" applyBorder="1" applyAlignment="1">
      <alignment horizontal="center" wrapText="1" shrinkToFit="1"/>
    </xf>
    <xf numFmtId="0" fontId="22" fillId="2" borderId="13" xfId="0" quotePrefix="1" applyFont="1" applyFill="1" applyBorder="1" applyAlignment="1">
      <alignment horizontal="center" wrapText="1" shrinkToFit="1"/>
    </xf>
    <xf numFmtId="0" fontId="22" fillId="2" borderId="31" xfId="0" quotePrefix="1" applyFont="1" applyFill="1" applyBorder="1" applyAlignment="1">
      <alignment horizont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269875</xdr:colOff>
      <xdr:row>0</xdr:row>
      <xdr:rowOff>31750</xdr:rowOff>
    </xdr:from>
    <xdr:to>
      <xdr:col>15</xdr:col>
      <xdr:colOff>1215837</xdr:colOff>
      <xdr:row>4</xdr:row>
      <xdr:rowOff>143729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930485-48B1-4A09-A7D1-C0731AA9D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31750"/>
          <a:ext cx="1298387" cy="1254979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571501</xdr:colOff>
      <xdr:row>0</xdr:row>
      <xdr:rowOff>79375</xdr:rowOff>
    </xdr:from>
    <xdr:to>
      <xdr:col>43</xdr:col>
      <xdr:colOff>952500</xdr:colOff>
      <xdr:row>4</xdr:row>
      <xdr:rowOff>68918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78A420-A09D-4D63-843A-A610B584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1" y="79375"/>
          <a:ext cx="1171574" cy="1132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269875</xdr:colOff>
      <xdr:row>0</xdr:row>
      <xdr:rowOff>31750</xdr:rowOff>
    </xdr:from>
    <xdr:to>
      <xdr:col>15</xdr:col>
      <xdr:colOff>1215837</xdr:colOff>
      <xdr:row>4</xdr:row>
      <xdr:rowOff>143729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FB542-8C40-4380-A1E3-9B2A50418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31750"/>
          <a:ext cx="1298387" cy="1254979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571501</xdr:colOff>
      <xdr:row>0</xdr:row>
      <xdr:rowOff>79375</xdr:rowOff>
    </xdr:from>
    <xdr:to>
      <xdr:col>43</xdr:col>
      <xdr:colOff>952500</xdr:colOff>
      <xdr:row>4</xdr:row>
      <xdr:rowOff>68918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005F1-458E-42A0-9886-A936D0953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1" y="79375"/>
          <a:ext cx="1171574" cy="1132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269875</xdr:colOff>
      <xdr:row>0</xdr:row>
      <xdr:rowOff>31750</xdr:rowOff>
    </xdr:from>
    <xdr:to>
      <xdr:col>15</xdr:col>
      <xdr:colOff>1215837</xdr:colOff>
      <xdr:row>4</xdr:row>
      <xdr:rowOff>143729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7FA70-1319-4F17-BC97-3D7E30B80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31750"/>
          <a:ext cx="1298387" cy="1254979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571501</xdr:colOff>
      <xdr:row>0</xdr:row>
      <xdr:rowOff>79375</xdr:rowOff>
    </xdr:from>
    <xdr:to>
      <xdr:col>43</xdr:col>
      <xdr:colOff>952500</xdr:colOff>
      <xdr:row>4</xdr:row>
      <xdr:rowOff>68918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83683F-5280-472F-9C34-BB8365112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1" y="79375"/>
          <a:ext cx="1171574" cy="11325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269875</xdr:colOff>
      <xdr:row>0</xdr:row>
      <xdr:rowOff>31750</xdr:rowOff>
    </xdr:from>
    <xdr:to>
      <xdr:col>15</xdr:col>
      <xdr:colOff>1215837</xdr:colOff>
      <xdr:row>4</xdr:row>
      <xdr:rowOff>143729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8156EF-DAC2-44A8-BE3B-E9DC8654A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31750"/>
          <a:ext cx="1298387" cy="1254979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571501</xdr:colOff>
      <xdr:row>0</xdr:row>
      <xdr:rowOff>79375</xdr:rowOff>
    </xdr:from>
    <xdr:to>
      <xdr:col>43</xdr:col>
      <xdr:colOff>952500</xdr:colOff>
      <xdr:row>4</xdr:row>
      <xdr:rowOff>68918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6B85A3-9F12-4BED-AB5E-3CCD30B04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1" y="79375"/>
          <a:ext cx="1171574" cy="11325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269875</xdr:colOff>
      <xdr:row>0</xdr:row>
      <xdr:rowOff>31750</xdr:rowOff>
    </xdr:from>
    <xdr:to>
      <xdr:col>15</xdr:col>
      <xdr:colOff>1215837</xdr:colOff>
      <xdr:row>4</xdr:row>
      <xdr:rowOff>143729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70BB0C-7B25-4C9E-B379-747F8BEC2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31750"/>
          <a:ext cx="1298387" cy="1254979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571501</xdr:colOff>
      <xdr:row>0</xdr:row>
      <xdr:rowOff>79375</xdr:rowOff>
    </xdr:from>
    <xdr:to>
      <xdr:col>43</xdr:col>
      <xdr:colOff>952500</xdr:colOff>
      <xdr:row>4</xdr:row>
      <xdr:rowOff>68918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12A2F2-3E81-4387-BE8E-51C59C7BE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1" y="79375"/>
          <a:ext cx="1171574" cy="11325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269875</xdr:colOff>
      <xdr:row>0</xdr:row>
      <xdr:rowOff>31750</xdr:rowOff>
    </xdr:from>
    <xdr:to>
      <xdr:col>15</xdr:col>
      <xdr:colOff>1215837</xdr:colOff>
      <xdr:row>4</xdr:row>
      <xdr:rowOff>143729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597FDE-E2BF-4E6D-8AC1-6EDC372A1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0200" y="31750"/>
          <a:ext cx="1298387" cy="1254979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571501</xdr:colOff>
      <xdr:row>0</xdr:row>
      <xdr:rowOff>79375</xdr:rowOff>
    </xdr:from>
    <xdr:to>
      <xdr:col>43</xdr:col>
      <xdr:colOff>952500</xdr:colOff>
      <xdr:row>4</xdr:row>
      <xdr:rowOff>68918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B0A820-6AB1-4680-B27E-5C33A09D2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1" y="79375"/>
          <a:ext cx="1171574" cy="11325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269875</xdr:colOff>
      <xdr:row>0</xdr:row>
      <xdr:rowOff>31750</xdr:rowOff>
    </xdr:from>
    <xdr:to>
      <xdr:col>15</xdr:col>
      <xdr:colOff>1215837</xdr:colOff>
      <xdr:row>4</xdr:row>
      <xdr:rowOff>143729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04310D-5610-4DD2-A611-FCCB6305B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800" y="31750"/>
          <a:ext cx="1298387" cy="1254979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571501</xdr:colOff>
      <xdr:row>0</xdr:row>
      <xdr:rowOff>79375</xdr:rowOff>
    </xdr:from>
    <xdr:to>
      <xdr:col>43</xdr:col>
      <xdr:colOff>952500</xdr:colOff>
      <xdr:row>4</xdr:row>
      <xdr:rowOff>68918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78FFB7-D559-45A3-97FA-4BBE6F483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8201" y="79375"/>
          <a:ext cx="1171574" cy="1132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01CD-8212-4B42-855A-815B870A3F72}">
  <dimension ref="A1:JQ68"/>
  <sheetViews>
    <sheetView tabSelected="1" view="pageBreakPreview" topLeftCell="X1" zoomScale="60" zoomScaleNormal="60" workbookViewId="0">
      <selection activeCell="AJ7" sqref="AJ7:AK9"/>
    </sheetView>
  </sheetViews>
  <sheetFormatPr defaultColWidth="9.140625" defaultRowHeight="23.1" customHeight="1" x14ac:dyDescent="0.35"/>
  <cols>
    <col min="1" max="1" width="5.5703125" style="1" customWidth="1"/>
    <col min="2" max="2" width="35" style="1" customWidth="1"/>
    <col min="3" max="3" width="14" style="1" customWidth="1"/>
    <col min="4" max="4" width="17.42578125" style="1" hidden="1" customWidth="1"/>
    <col min="5" max="5" width="15.7109375" style="1" hidden="1" customWidth="1"/>
    <col min="6" max="6" width="19.7109375" style="1" customWidth="1"/>
    <col min="7" max="7" width="15.7109375" style="182" customWidth="1"/>
    <col min="8" max="8" width="8.140625" style="1" customWidth="1"/>
    <col min="9" max="9" width="14" style="1" customWidth="1"/>
    <col min="10" max="10" width="17.42578125" style="1" customWidth="1"/>
    <col min="11" max="11" width="17.28515625" style="1" hidden="1" customWidth="1"/>
    <col min="12" max="12" width="15.5703125" style="1" customWidth="1"/>
    <col min="13" max="13" width="4.85546875" style="1" customWidth="1"/>
    <col min="14" max="14" width="3.28515625" style="1" customWidth="1"/>
    <col min="15" max="15" width="5.28515625" style="1" customWidth="1"/>
    <col min="16" max="16" width="21.140625" style="1" customWidth="1"/>
    <col min="17" max="17" width="17.42578125" style="130" customWidth="1"/>
    <col min="18" max="19" width="17" style="130" customWidth="1"/>
    <col min="20" max="20" width="19" style="130" customWidth="1"/>
    <col min="21" max="21" width="17.42578125" style="130" customWidth="1"/>
    <col min="22" max="22" width="18.5703125" style="130" customWidth="1"/>
    <col min="23" max="23" width="22.140625" style="131" customWidth="1"/>
    <col min="24" max="24" width="21.85546875" style="131" customWidth="1"/>
    <col min="25" max="25" width="5.7109375" style="130" customWidth="1"/>
    <col min="26" max="26" width="16.5703125" style="130" customWidth="1"/>
    <col min="27" max="27" width="14.7109375" style="130" hidden="1" customWidth="1"/>
    <col min="28" max="28" width="12.28515625" style="130" customWidth="1"/>
    <col min="29" max="29" width="15.85546875" style="132" customWidth="1"/>
    <col min="30" max="30" width="13.140625" style="130" customWidth="1"/>
    <col min="31" max="31" width="16.85546875" style="130" customWidth="1"/>
    <col min="32" max="32" width="17" style="130" customWidth="1"/>
    <col min="33" max="33" width="5.5703125" style="130" customWidth="1"/>
    <col min="34" max="34" width="34.140625" style="130" customWidth="1"/>
    <col min="35" max="35" width="14" style="130" customWidth="1"/>
    <col min="36" max="36" width="17.42578125" style="130" customWidth="1"/>
    <col min="37" max="37" width="21.140625" style="130" customWidth="1"/>
    <col min="38" max="38" width="20.5703125" style="130" customWidth="1"/>
    <col min="39" max="39" width="15.85546875" style="130" customWidth="1"/>
    <col min="40" max="40" width="15" style="130" hidden="1" customWidth="1"/>
    <col min="41" max="41" width="11.140625" style="130" customWidth="1"/>
    <col min="42" max="42" width="10.28515625" style="130" customWidth="1"/>
    <col min="43" max="43" width="11.85546875" style="130" customWidth="1"/>
    <col min="44" max="45" width="17.140625" style="130" customWidth="1"/>
    <col min="46" max="46" width="19.42578125" style="130" customWidth="1"/>
    <col min="47" max="47" width="17" style="130" customWidth="1"/>
    <col min="48" max="48" width="17.28515625" style="130" customWidth="1"/>
    <col min="49" max="49" width="16.140625" style="130" customWidth="1"/>
    <col min="50" max="50" width="15" style="130" customWidth="1"/>
    <col min="51" max="51" width="17" style="130" customWidth="1"/>
    <col min="52" max="52" width="19" style="130" customWidth="1"/>
    <col min="53" max="53" width="17.85546875" style="130" customWidth="1"/>
    <col min="54" max="54" width="21.140625" style="130" customWidth="1"/>
    <col min="55" max="55" width="18" style="130" customWidth="1"/>
    <col min="56" max="56" width="17.7109375" style="130" customWidth="1"/>
    <col min="57" max="57" width="16" style="130" customWidth="1"/>
    <col min="58" max="58" width="18.140625" style="130" customWidth="1"/>
    <col min="59" max="59" width="18.5703125" style="130" customWidth="1"/>
    <col min="60" max="65" width="9.140625" style="130"/>
    <col min="66" max="66" width="13.85546875" style="130" customWidth="1"/>
    <col min="67" max="79" width="9.140625" style="130"/>
    <col min="80" max="16384" width="9.140625" style="1"/>
  </cols>
  <sheetData>
    <row r="1" spans="1:277" ht="23.1" customHeight="1" x14ac:dyDescent="0.35">
      <c r="D1" s="15"/>
      <c r="E1" s="15"/>
      <c r="F1" s="15"/>
      <c r="G1" s="181"/>
      <c r="H1" s="15"/>
      <c r="I1" s="15"/>
      <c r="J1" s="15"/>
      <c r="Q1" s="241" t="s">
        <v>0</v>
      </c>
      <c r="R1" s="241"/>
      <c r="S1" s="241"/>
      <c r="T1" s="241"/>
      <c r="V1" s="130" t="s">
        <v>1</v>
      </c>
      <c r="AR1" s="133"/>
      <c r="AS1" s="133"/>
      <c r="AT1" s="241" t="s">
        <v>0</v>
      </c>
      <c r="AU1" s="241"/>
      <c r="AV1" s="241"/>
      <c r="AW1" s="241"/>
      <c r="BG1" s="130" t="s">
        <v>1</v>
      </c>
    </row>
    <row r="2" spans="1:277" ht="23.1" customHeight="1" x14ac:dyDescent="0.35">
      <c r="N2" s="15"/>
      <c r="O2" s="15"/>
      <c r="Q2" s="241" t="s">
        <v>101</v>
      </c>
      <c r="R2" s="241"/>
      <c r="S2" s="241"/>
      <c r="T2" s="241"/>
      <c r="AT2" s="241" t="s">
        <v>101</v>
      </c>
      <c r="AU2" s="241"/>
      <c r="AV2" s="241"/>
      <c r="AW2" s="241"/>
      <c r="BA2" s="134"/>
    </row>
    <row r="3" spans="1:277" ht="23.1" customHeight="1" x14ac:dyDescent="0.35">
      <c r="Q3" s="241" t="s">
        <v>2</v>
      </c>
      <c r="R3" s="241"/>
      <c r="S3" s="241"/>
      <c r="T3" s="241"/>
      <c r="AL3" s="135"/>
      <c r="AM3" s="135"/>
      <c r="AN3" s="135"/>
      <c r="AO3" s="135"/>
      <c r="AT3" s="241" t="s">
        <v>104</v>
      </c>
      <c r="AU3" s="241"/>
      <c r="AV3" s="241"/>
      <c r="AW3" s="241"/>
      <c r="AX3" s="136"/>
      <c r="AY3" s="136"/>
    </row>
    <row r="4" spans="1:277" ht="23.1" customHeight="1" x14ac:dyDescent="0.35">
      <c r="Q4" s="234" t="s">
        <v>136</v>
      </c>
      <c r="R4" s="234"/>
      <c r="S4" s="234"/>
      <c r="T4" s="234"/>
      <c r="AL4" s="137"/>
      <c r="AT4" s="234" t="s">
        <v>137</v>
      </c>
      <c r="AU4" s="234"/>
      <c r="AV4" s="234"/>
      <c r="AW4" s="234"/>
      <c r="AX4" s="137"/>
      <c r="AY4" s="137"/>
      <c r="AZ4" s="137"/>
    </row>
    <row r="5" spans="1:277" ht="23.1" customHeight="1" x14ac:dyDescent="0.35">
      <c r="Q5" s="234" t="s">
        <v>3</v>
      </c>
      <c r="R5" s="234"/>
      <c r="S5" s="234"/>
      <c r="T5" s="234"/>
      <c r="AL5" s="137"/>
      <c r="AT5" s="234" t="s">
        <v>3</v>
      </c>
      <c r="AU5" s="234"/>
      <c r="AV5" s="234"/>
      <c r="AW5" s="234"/>
      <c r="AX5" s="137"/>
      <c r="AY5" s="137"/>
      <c r="AZ5" s="137"/>
    </row>
    <row r="6" spans="1:277" s="2" customFormat="1" ht="22.5" customHeight="1" thickBot="1" x14ac:dyDescent="0.4">
      <c r="G6" s="183"/>
      <c r="Q6" s="138"/>
      <c r="R6" s="138"/>
      <c r="S6" s="138"/>
      <c r="T6" s="138"/>
      <c r="U6" s="138"/>
      <c r="V6" s="138"/>
      <c r="W6" s="139"/>
      <c r="X6" s="139"/>
      <c r="Y6" s="138"/>
      <c r="Z6" s="138"/>
      <c r="AA6" s="138"/>
      <c r="AB6" s="138"/>
      <c r="AC6" s="140"/>
      <c r="AD6" s="138"/>
      <c r="AE6" s="138" t="s">
        <v>1</v>
      </c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</row>
    <row r="7" spans="1:277" s="220" customFormat="1" ht="23.1" customHeight="1" x14ac:dyDescent="0.35">
      <c r="A7" s="198"/>
      <c r="B7" s="141"/>
      <c r="C7" s="141"/>
      <c r="D7" s="191" t="s">
        <v>4</v>
      </c>
      <c r="E7" s="141"/>
      <c r="F7" s="235" t="s">
        <v>111</v>
      </c>
      <c r="G7" s="238" t="s">
        <v>112</v>
      </c>
      <c r="H7" s="141"/>
      <c r="I7" s="141"/>
      <c r="J7" s="191" t="s">
        <v>5</v>
      </c>
      <c r="K7" s="191" t="s">
        <v>5</v>
      </c>
      <c r="L7" s="141"/>
      <c r="M7" s="141"/>
      <c r="N7" s="141"/>
      <c r="O7" s="141"/>
      <c r="Q7" s="141" t="s">
        <v>7</v>
      </c>
      <c r="R7" s="141" t="s">
        <v>10</v>
      </c>
      <c r="S7" s="141" t="s">
        <v>10</v>
      </c>
      <c r="T7" s="141" t="s">
        <v>13</v>
      </c>
      <c r="U7" s="141" t="s">
        <v>10</v>
      </c>
      <c r="V7" s="141" t="s">
        <v>10</v>
      </c>
      <c r="W7" s="142" t="s">
        <v>17</v>
      </c>
      <c r="X7" s="142" t="s">
        <v>17</v>
      </c>
      <c r="Y7" s="198"/>
      <c r="Z7" s="141" t="s">
        <v>18</v>
      </c>
      <c r="AA7" s="141" t="s">
        <v>9</v>
      </c>
      <c r="AB7" s="141" t="s">
        <v>19</v>
      </c>
      <c r="AC7" s="144" t="s">
        <v>20</v>
      </c>
      <c r="AD7" s="145" t="s">
        <v>21</v>
      </c>
      <c r="AE7" s="191" t="s">
        <v>6</v>
      </c>
      <c r="AF7" s="147"/>
      <c r="AG7" s="198"/>
      <c r="AH7" s="219"/>
      <c r="AI7" s="141"/>
      <c r="AJ7" s="242" t="s">
        <v>134</v>
      </c>
      <c r="AK7" s="245" t="s">
        <v>135</v>
      </c>
      <c r="AL7" s="141" t="s">
        <v>9</v>
      </c>
      <c r="AM7" s="141" t="s">
        <v>9</v>
      </c>
      <c r="AN7" s="141" t="s">
        <v>9</v>
      </c>
      <c r="AO7" s="141" t="s">
        <v>9</v>
      </c>
      <c r="AP7" s="141"/>
      <c r="AQ7" s="141"/>
      <c r="AR7" s="141"/>
      <c r="AS7" s="141"/>
      <c r="AT7" s="141" t="s">
        <v>138</v>
      </c>
      <c r="AU7" s="141" t="s">
        <v>10</v>
      </c>
      <c r="AV7" s="191" t="s">
        <v>11</v>
      </c>
      <c r="AW7" s="141" t="s">
        <v>12</v>
      </c>
      <c r="AX7" s="191" t="s">
        <v>11</v>
      </c>
      <c r="AY7" s="141" t="s">
        <v>10</v>
      </c>
      <c r="AZ7" s="141" t="s">
        <v>13</v>
      </c>
      <c r="BA7" s="141"/>
      <c r="BB7" s="191" t="s">
        <v>131</v>
      </c>
      <c r="BC7" s="141" t="s">
        <v>14</v>
      </c>
      <c r="BD7" s="141" t="s">
        <v>15</v>
      </c>
      <c r="BE7" s="141" t="s">
        <v>16</v>
      </c>
      <c r="BF7" s="141" t="s">
        <v>10</v>
      </c>
      <c r="BG7" s="145" t="s">
        <v>10</v>
      </c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150"/>
      <c r="CV7" s="150"/>
      <c r="CW7" s="150"/>
      <c r="CX7" s="150"/>
      <c r="CY7" s="150"/>
      <c r="CZ7" s="150"/>
      <c r="DA7" s="150"/>
      <c r="DB7" s="150"/>
      <c r="DC7" s="150"/>
      <c r="DD7" s="150"/>
      <c r="DE7" s="150"/>
      <c r="DF7" s="150"/>
      <c r="DG7" s="150"/>
      <c r="DH7" s="150"/>
      <c r="DI7" s="150"/>
      <c r="DJ7" s="150"/>
      <c r="DK7" s="150"/>
      <c r="DL7" s="150"/>
      <c r="DM7" s="150"/>
      <c r="DN7" s="150"/>
      <c r="DO7" s="150"/>
      <c r="DP7" s="150"/>
      <c r="DQ7" s="150"/>
      <c r="DR7" s="150"/>
      <c r="DS7" s="150"/>
      <c r="DT7" s="150"/>
      <c r="DU7" s="150"/>
      <c r="DV7" s="150"/>
      <c r="DW7" s="150"/>
      <c r="DX7" s="150"/>
      <c r="DY7" s="150"/>
      <c r="DZ7" s="150"/>
      <c r="EA7" s="150"/>
      <c r="EB7" s="150"/>
      <c r="EC7" s="150"/>
      <c r="ED7" s="150"/>
      <c r="EE7" s="150"/>
      <c r="EF7" s="150"/>
      <c r="EG7" s="150"/>
      <c r="EH7" s="150"/>
      <c r="EI7" s="150"/>
      <c r="EJ7" s="150"/>
      <c r="EK7" s="150"/>
      <c r="EL7" s="150"/>
      <c r="EM7" s="150"/>
      <c r="EN7" s="150"/>
      <c r="EO7" s="150"/>
      <c r="EP7" s="150"/>
      <c r="EQ7" s="150"/>
      <c r="ER7" s="150"/>
      <c r="ES7" s="150"/>
      <c r="ET7" s="150"/>
      <c r="EU7" s="150"/>
      <c r="EV7" s="150"/>
      <c r="EW7" s="150"/>
      <c r="EX7" s="150"/>
      <c r="EY7" s="150"/>
      <c r="EZ7" s="150"/>
      <c r="FA7" s="150"/>
      <c r="FB7" s="150"/>
      <c r="FC7" s="150"/>
      <c r="FD7" s="150"/>
      <c r="FE7" s="150"/>
      <c r="FF7" s="150"/>
      <c r="FG7" s="150"/>
      <c r="FH7" s="150"/>
      <c r="FI7" s="150"/>
      <c r="FJ7" s="150"/>
      <c r="FK7" s="150"/>
      <c r="FL7" s="150"/>
      <c r="FM7" s="150"/>
      <c r="FN7" s="150"/>
      <c r="FO7" s="150"/>
      <c r="FP7" s="150"/>
      <c r="FQ7" s="150"/>
      <c r="FR7" s="150"/>
      <c r="FS7" s="150"/>
      <c r="FT7" s="150"/>
      <c r="FU7" s="150"/>
      <c r="FV7" s="150"/>
      <c r="FW7" s="150"/>
      <c r="FX7" s="150"/>
      <c r="FY7" s="150"/>
      <c r="FZ7" s="150"/>
      <c r="GA7" s="150"/>
      <c r="GB7" s="150"/>
      <c r="GC7" s="150"/>
      <c r="GD7" s="150"/>
      <c r="GE7" s="150"/>
      <c r="GF7" s="150"/>
      <c r="GG7" s="150"/>
      <c r="GH7" s="150"/>
      <c r="GI7" s="150"/>
      <c r="GJ7" s="150"/>
      <c r="GK7" s="150"/>
      <c r="GL7" s="150"/>
      <c r="GM7" s="150"/>
      <c r="GN7" s="150"/>
      <c r="GO7" s="150"/>
      <c r="GP7" s="150"/>
      <c r="GQ7" s="150"/>
      <c r="GR7" s="150"/>
      <c r="GS7" s="150"/>
      <c r="GT7" s="150"/>
      <c r="GU7" s="150"/>
      <c r="GV7" s="150"/>
      <c r="GW7" s="150"/>
      <c r="GX7" s="150"/>
      <c r="GY7" s="150"/>
      <c r="GZ7" s="150"/>
      <c r="HA7" s="150"/>
      <c r="HB7" s="150"/>
      <c r="HC7" s="150"/>
      <c r="HD7" s="150"/>
      <c r="HE7" s="150"/>
      <c r="HF7" s="150"/>
      <c r="HG7" s="150"/>
      <c r="HH7" s="150"/>
      <c r="HI7" s="150"/>
      <c r="HJ7" s="150"/>
      <c r="HK7" s="150"/>
      <c r="HL7" s="150"/>
      <c r="HM7" s="150"/>
      <c r="HN7" s="150"/>
      <c r="HO7" s="150"/>
      <c r="HP7" s="150"/>
      <c r="HQ7" s="150"/>
      <c r="HR7" s="150"/>
      <c r="HS7" s="150"/>
      <c r="HT7" s="150"/>
      <c r="HU7" s="150"/>
      <c r="HV7" s="150"/>
      <c r="HW7" s="150"/>
      <c r="HX7" s="150"/>
      <c r="HY7" s="150"/>
      <c r="HZ7" s="150"/>
      <c r="IA7" s="150"/>
      <c r="IB7" s="150"/>
      <c r="IC7" s="150"/>
      <c r="ID7" s="150"/>
      <c r="IE7" s="150"/>
      <c r="IF7" s="150"/>
      <c r="IG7" s="150"/>
      <c r="IH7" s="150"/>
      <c r="II7" s="150"/>
      <c r="IJ7" s="150"/>
      <c r="IK7" s="150"/>
      <c r="IL7" s="150"/>
      <c r="IM7" s="150"/>
      <c r="IN7" s="150"/>
      <c r="IO7" s="150"/>
      <c r="IP7" s="150"/>
      <c r="IQ7" s="150"/>
      <c r="IR7" s="150"/>
      <c r="IS7" s="150"/>
      <c r="IT7" s="150"/>
      <c r="IU7" s="150"/>
      <c r="IV7" s="150"/>
      <c r="IW7" s="150"/>
      <c r="IX7" s="150"/>
      <c r="IY7" s="150"/>
      <c r="IZ7" s="150"/>
      <c r="JA7" s="150"/>
      <c r="JB7" s="150"/>
      <c r="JC7" s="150"/>
      <c r="JD7" s="150"/>
      <c r="JE7" s="150"/>
      <c r="JF7" s="150"/>
      <c r="JG7" s="150"/>
      <c r="JH7" s="150"/>
      <c r="JI7" s="150"/>
      <c r="JJ7" s="150"/>
      <c r="JK7" s="150"/>
      <c r="JL7" s="150"/>
      <c r="JM7" s="150"/>
      <c r="JN7" s="150"/>
      <c r="JO7" s="150"/>
      <c r="JP7" s="150"/>
      <c r="JQ7" s="150"/>
    </row>
    <row r="8" spans="1:277" s="151" customFormat="1" ht="23.1" customHeight="1" x14ac:dyDescent="0.35">
      <c r="A8" s="199" t="s">
        <v>22</v>
      </c>
      <c r="B8" s="151" t="s">
        <v>23</v>
      </c>
      <c r="C8" s="151" t="s">
        <v>24</v>
      </c>
      <c r="D8" s="151" t="s">
        <v>25</v>
      </c>
      <c r="E8" s="221" t="s">
        <v>106</v>
      </c>
      <c r="F8" s="236"/>
      <c r="G8" s="239"/>
      <c r="H8" s="221" t="s">
        <v>105</v>
      </c>
      <c r="I8" s="222" t="s">
        <v>26</v>
      </c>
      <c r="J8" s="151" t="s">
        <v>27</v>
      </c>
      <c r="K8" s="151" t="s">
        <v>27</v>
      </c>
      <c r="L8" s="221" t="s">
        <v>28</v>
      </c>
      <c r="M8" s="151" t="s">
        <v>29</v>
      </c>
      <c r="N8" s="151" t="s">
        <v>30</v>
      </c>
      <c r="O8" s="151" t="s">
        <v>31</v>
      </c>
      <c r="Q8" s="151" t="s">
        <v>32</v>
      </c>
      <c r="R8" s="151" t="s">
        <v>9</v>
      </c>
      <c r="S8" s="151" t="s">
        <v>11</v>
      </c>
      <c r="T8" s="151" t="s">
        <v>42</v>
      </c>
      <c r="U8" s="151" t="s">
        <v>46</v>
      </c>
      <c r="V8" s="151" t="s">
        <v>47</v>
      </c>
      <c r="W8" s="152" t="s">
        <v>48</v>
      </c>
      <c r="X8" s="152" t="s">
        <v>49</v>
      </c>
      <c r="Y8" s="199" t="s">
        <v>22</v>
      </c>
      <c r="AA8" s="151" t="s">
        <v>34</v>
      </c>
      <c r="AB8" s="154"/>
      <c r="AC8" s="155" t="s">
        <v>42</v>
      </c>
      <c r="AD8" s="156"/>
      <c r="AE8" s="221" t="s">
        <v>27</v>
      </c>
      <c r="AF8" s="158"/>
      <c r="AG8" s="199" t="s">
        <v>22</v>
      </c>
      <c r="AH8" s="157" t="s">
        <v>23</v>
      </c>
      <c r="AI8" s="151" t="s">
        <v>24</v>
      </c>
      <c r="AJ8" s="243"/>
      <c r="AK8" s="246"/>
      <c r="AL8" s="151" t="s">
        <v>27</v>
      </c>
      <c r="AM8" s="151" t="s">
        <v>33</v>
      </c>
      <c r="AN8" s="151" t="s">
        <v>34</v>
      </c>
      <c r="AO8" s="151" t="s">
        <v>35</v>
      </c>
      <c r="AP8" s="151" t="s">
        <v>35</v>
      </c>
      <c r="AQ8" s="151" t="s">
        <v>36</v>
      </c>
      <c r="AR8" s="151" t="s">
        <v>37</v>
      </c>
      <c r="AS8" s="151" t="s">
        <v>117</v>
      </c>
      <c r="AT8" s="151" t="s">
        <v>38</v>
      </c>
      <c r="AU8" s="151" t="s">
        <v>9</v>
      </c>
      <c r="AV8" s="151" t="s">
        <v>39</v>
      </c>
      <c r="AW8" s="151" t="s">
        <v>40</v>
      </c>
      <c r="AX8" s="151" t="s">
        <v>41</v>
      </c>
      <c r="AY8" s="151" t="s">
        <v>11</v>
      </c>
      <c r="AZ8" s="151" t="s">
        <v>42</v>
      </c>
      <c r="BA8" s="151" t="s">
        <v>43</v>
      </c>
      <c r="BB8" s="151" t="s">
        <v>27</v>
      </c>
      <c r="BC8" s="151" t="s">
        <v>44</v>
      </c>
      <c r="BD8" s="151" t="s">
        <v>27</v>
      </c>
      <c r="BE8" s="151" t="s">
        <v>45</v>
      </c>
      <c r="BF8" s="151" t="s">
        <v>46</v>
      </c>
      <c r="BG8" s="156" t="s">
        <v>53</v>
      </c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0"/>
      <c r="CR8" s="150"/>
      <c r="CS8" s="150"/>
      <c r="CT8" s="150"/>
      <c r="CU8" s="150"/>
      <c r="CV8" s="150"/>
      <c r="CW8" s="150"/>
      <c r="CX8" s="150"/>
      <c r="CY8" s="150"/>
      <c r="CZ8" s="150"/>
      <c r="DA8" s="150"/>
      <c r="DB8" s="150"/>
      <c r="DC8" s="150"/>
      <c r="DD8" s="150"/>
      <c r="DE8" s="150"/>
      <c r="DF8" s="150"/>
      <c r="DG8" s="150"/>
      <c r="DH8" s="150"/>
      <c r="DI8" s="150"/>
      <c r="DJ8" s="150"/>
      <c r="DK8" s="150"/>
      <c r="DL8" s="150"/>
      <c r="DM8" s="150"/>
      <c r="DN8" s="150"/>
      <c r="DO8" s="150"/>
      <c r="DP8" s="150"/>
      <c r="DQ8" s="150"/>
      <c r="DR8" s="150"/>
      <c r="DS8" s="150"/>
      <c r="DT8" s="150"/>
      <c r="DU8" s="150"/>
      <c r="DV8" s="150"/>
      <c r="DW8" s="150"/>
      <c r="DX8" s="150"/>
      <c r="DY8" s="150"/>
      <c r="DZ8" s="150"/>
      <c r="EA8" s="150"/>
      <c r="EB8" s="150"/>
      <c r="EC8" s="150"/>
      <c r="ED8" s="150"/>
      <c r="EE8" s="150"/>
      <c r="EF8" s="150"/>
      <c r="EG8" s="150"/>
      <c r="EH8" s="150"/>
      <c r="EI8" s="150"/>
      <c r="EJ8" s="150"/>
      <c r="EK8" s="150"/>
      <c r="EL8" s="150"/>
      <c r="EM8" s="150"/>
      <c r="EN8" s="150"/>
      <c r="EO8" s="150"/>
      <c r="EP8" s="150"/>
      <c r="EQ8" s="150"/>
      <c r="ER8" s="150"/>
      <c r="ES8" s="150"/>
      <c r="ET8" s="150"/>
      <c r="EU8" s="150"/>
      <c r="EV8" s="150"/>
      <c r="EW8" s="150"/>
      <c r="EX8" s="150"/>
      <c r="EY8" s="150"/>
      <c r="EZ8" s="150"/>
      <c r="FA8" s="150"/>
      <c r="FB8" s="150"/>
      <c r="FC8" s="150"/>
      <c r="FD8" s="150"/>
      <c r="FE8" s="150"/>
      <c r="FF8" s="150"/>
      <c r="FG8" s="150"/>
      <c r="FH8" s="150"/>
      <c r="FI8" s="150"/>
      <c r="FJ8" s="150"/>
      <c r="FK8" s="150"/>
      <c r="FL8" s="150"/>
      <c r="FM8" s="150"/>
      <c r="FN8" s="150"/>
      <c r="FO8" s="150"/>
      <c r="FP8" s="150"/>
      <c r="FQ8" s="150"/>
      <c r="FR8" s="150"/>
      <c r="FS8" s="150"/>
      <c r="FT8" s="150"/>
      <c r="FU8" s="150"/>
      <c r="FV8" s="150"/>
      <c r="FW8" s="150"/>
      <c r="FX8" s="150"/>
      <c r="FY8" s="150"/>
      <c r="FZ8" s="150"/>
      <c r="GA8" s="150"/>
      <c r="GB8" s="150"/>
      <c r="GC8" s="150"/>
      <c r="GD8" s="150"/>
      <c r="GE8" s="150"/>
      <c r="GF8" s="150"/>
      <c r="GG8" s="150"/>
      <c r="GH8" s="150"/>
      <c r="GI8" s="150"/>
      <c r="GJ8" s="150"/>
      <c r="GK8" s="150"/>
      <c r="GL8" s="150"/>
      <c r="GM8" s="150"/>
      <c r="GN8" s="150"/>
      <c r="GO8" s="150"/>
      <c r="GP8" s="150"/>
      <c r="GQ8" s="150"/>
      <c r="GR8" s="150"/>
      <c r="GS8" s="150"/>
      <c r="GT8" s="150"/>
      <c r="GU8" s="150"/>
      <c r="GV8" s="150"/>
      <c r="GW8" s="150"/>
      <c r="GX8" s="150"/>
      <c r="GY8" s="150"/>
      <c r="GZ8" s="150"/>
      <c r="HA8" s="150"/>
      <c r="HB8" s="150"/>
      <c r="HC8" s="150"/>
      <c r="HD8" s="150"/>
      <c r="HE8" s="150"/>
      <c r="HF8" s="150"/>
      <c r="HG8" s="150"/>
      <c r="HH8" s="150"/>
      <c r="HI8" s="150"/>
      <c r="HJ8" s="150"/>
      <c r="HK8" s="150"/>
      <c r="HL8" s="150"/>
      <c r="HM8" s="150"/>
      <c r="HN8" s="150"/>
      <c r="HO8" s="150"/>
      <c r="HP8" s="150"/>
      <c r="HQ8" s="150"/>
      <c r="HR8" s="150"/>
      <c r="HS8" s="150"/>
      <c r="HT8" s="150"/>
      <c r="HU8" s="150"/>
      <c r="HV8" s="150"/>
      <c r="HW8" s="150"/>
      <c r="HX8" s="150"/>
      <c r="HY8" s="150"/>
      <c r="HZ8" s="150"/>
      <c r="IA8" s="150"/>
      <c r="IB8" s="150"/>
      <c r="IC8" s="150"/>
      <c r="ID8" s="150"/>
      <c r="IE8" s="150"/>
      <c r="IF8" s="150"/>
      <c r="IG8" s="150"/>
      <c r="IH8" s="150"/>
      <c r="II8" s="150"/>
      <c r="IJ8" s="150"/>
      <c r="IK8" s="150"/>
      <c r="IL8" s="150"/>
      <c r="IM8" s="150"/>
      <c r="IN8" s="150"/>
      <c r="IO8" s="150"/>
      <c r="IP8" s="150"/>
      <c r="IQ8" s="150"/>
      <c r="IR8" s="150"/>
      <c r="IS8" s="150"/>
      <c r="IT8" s="150"/>
      <c r="IU8" s="150"/>
      <c r="IV8" s="150"/>
      <c r="IW8" s="150"/>
      <c r="IX8" s="150"/>
      <c r="IY8" s="150"/>
      <c r="IZ8" s="150"/>
      <c r="JA8" s="150"/>
      <c r="JB8" s="150"/>
      <c r="JC8" s="150"/>
      <c r="JD8" s="150"/>
      <c r="JE8" s="150"/>
      <c r="JF8" s="150"/>
      <c r="JG8" s="150"/>
      <c r="JH8" s="150"/>
      <c r="JI8" s="150"/>
      <c r="JJ8" s="150"/>
      <c r="JK8" s="150"/>
      <c r="JL8" s="150"/>
      <c r="JM8" s="150"/>
      <c r="JN8" s="150"/>
      <c r="JO8" s="150"/>
      <c r="JP8" s="150"/>
      <c r="JQ8" s="150"/>
    </row>
    <row r="9" spans="1:277" s="160" customFormat="1" ht="23.1" customHeight="1" thickBot="1" x14ac:dyDescent="0.4">
      <c r="A9" s="200"/>
      <c r="F9" s="237"/>
      <c r="G9" s="240"/>
      <c r="Q9" s="160" t="s">
        <v>50</v>
      </c>
      <c r="R9" s="160" t="s">
        <v>53</v>
      </c>
      <c r="S9" s="160" t="s">
        <v>53</v>
      </c>
      <c r="T9" s="161"/>
      <c r="U9" s="160" t="s">
        <v>53</v>
      </c>
      <c r="W9" s="162"/>
      <c r="X9" s="162"/>
      <c r="Y9" s="200"/>
      <c r="AB9" s="164"/>
      <c r="AC9" s="165"/>
      <c r="AD9" s="166"/>
      <c r="AF9" s="168"/>
      <c r="AG9" s="200"/>
      <c r="AH9" s="167"/>
      <c r="AJ9" s="244"/>
      <c r="AK9" s="247"/>
      <c r="AL9" s="160" t="s">
        <v>38</v>
      </c>
      <c r="AM9" s="160" t="s">
        <v>38</v>
      </c>
      <c r="AO9" s="160" t="s">
        <v>51</v>
      </c>
      <c r="AP9" s="160" t="s">
        <v>52</v>
      </c>
      <c r="AT9" s="161"/>
      <c r="AU9" s="160" t="s">
        <v>53</v>
      </c>
      <c r="AV9" s="160" t="s">
        <v>54</v>
      </c>
      <c r="AW9" s="160" t="s">
        <v>38</v>
      </c>
      <c r="AY9" s="160" t="s">
        <v>53</v>
      </c>
      <c r="AZ9" s="161"/>
      <c r="BB9" s="160" t="s">
        <v>38</v>
      </c>
      <c r="BC9" s="160" t="s">
        <v>55</v>
      </c>
      <c r="BD9" s="160" t="s">
        <v>38</v>
      </c>
      <c r="BE9" s="160" t="s">
        <v>56</v>
      </c>
      <c r="BF9" s="160" t="s">
        <v>53</v>
      </c>
      <c r="BG9" s="166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0"/>
      <c r="CT9" s="150"/>
      <c r="CU9" s="150"/>
      <c r="CV9" s="150"/>
      <c r="CW9" s="150"/>
      <c r="CX9" s="150"/>
      <c r="CY9" s="150"/>
      <c r="CZ9" s="150"/>
      <c r="DA9" s="150"/>
      <c r="DB9" s="150"/>
      <c r="DC9" s="150"/>
      <c r="DD9" s="150"/>
      <c r="DE9" s="150"/>
      <c r="DF9" s="150"/>
      <c r="DG9" s="150"/>
      <c r="DH9" s="150"/>
      <c r="DI9" s="150"/>
      <c r="DJ9" s="150"/>
      <c r="DK9" s="150"/>
      <c r="DL9" s="150"/>
      <c r="DM9" s="150"/>
      <c r="DN9" s="150"/>
      <c r="DO9" s="150"/>
      <c r="DP9" s="150"/>
      <c r="DQ9" s="150"/>
      <c r="DR9" s="150"/>
      <c r="DS9" s="150"/>
      <c r="DT9" s="150"/>
      <c r="DU9" s="150"/>
      <c r="DV9" s="150"/>
      <c r="DW9" s="150"/>
      <c r="DX9" s="150"/>
      <c r="DY9" s="150"/>
      <c r="DZ9" s="150"/>
      <c r="EA9" s="150"/>
      <c r="EB9" s="150"/>
      <c r="EC9" s="150"/>
      <c r="ED9" s="150"/>
      <c r="EE9" s="150"/>
      <c r="EF9" s="150"/>
      <c r="EG9" s="150"/>
      <c r="EH9" s="150"/>
      <c r="EI9" s="150"/>
      <c r="EJ9" s="150"/>
      <c r="EK9" s="150"/>
      <c r="EL9" s="150"/>
      <c r="EM9" s="150"/>
      <c r="EN9" s="150"/>
      <c r="EO9" s="150"/>
      <c r="EP9" s="150"/>
      <c r="EQ9" s="150"/>
      <c r="ER9" s="150"/>
      <c r="ES9" s="150"/>
      <c r="ET9" s="150"/>
      <c r="EU9" s="150"/>
      <c r="EV9" s="150"/>
      <c r="EW9" s="150"/>
      <c r="EX9" s="150"/>
      <c r="EY9" s="150"/>
      <c r="EZ9" s="150"/>
      <c r="FA9" s="150"/>
      <c r="FB9" s="150"/>
      <c r="FC9" s="150"/>
      <c r="FD9" s="150"/>
      <c r="FE9" s="150"/>
      <c r="FF9" s="150"/>
      <c r="FG9" s="150"/>
      <c r="FH9" s="150"/>
      <c r="FI9" s="150"/>
      <c r="FJ9" s="150"/>
      <c r="FK9" s="150"/>
      <c r="FL9" s="150"/>
      <c r="FM9" s="150"/>
      <c r="FN9" s="150"/>
      <c r="FO9" s="150"/>
      <c r="FP9" s="150"/>
      <c r="FQ9" s="150"/>
      <c r="FR9" s="150"/>
      <c r="FS9" s="150"/>
      <c r="FT9" s="150"/>
      <c r="FU9" s="150"/>
      <c r="FV9" s="150"/>
      <c r="FW9" s="150"/>
      <c r="FX9" s="150"/>
      <c r="FY9" s="150"/>
      <c r="FZ9" s="150"/>
      <c r="GA9" s="150"/>
      <c r="GB9" s="150"/>
      <c r="GC9" s="150"/>
      <c r="GD9" s="150"/>
      <c r="GE9" s="150"/>
      <c r="GF9" s="150"/>
      <c r="GG9" s="150"/>
      <c r="GH9" s="150"/>
      <c r="GI9" s="150"/>
      <c r="GJ9" s="150"/>
      <c r="GK9" s="150"/>
      <c r="GL9" s="150"/>
      <c r="GM9" s="150"/>
      <c r="GN9" s="150"/>
      <c r="GO9" s="150"/>
      <c r="GP9" s="150"/>
      <c r="GQ9" s="150"/>
      <c r="GR9" s="150"/>
      <c r="GS9" s="150"/>
      <c r="GT9" s="150"/>
      <c r="GU9" s="150"/>
      <c r="GV9" s="150"/>
      <c r="GW9" s="150"/>
      <c r="GX9" s="150"/>
      <c r="GY9" s="150"/>
      <c r="GZ9" s="150"/>
      <c r="HA9" s="150"/>
      <c r="HB9" s="150"/>
      <c r="HC9" s="150"/>
      <c r="HD9" s="150"/>
      <c r="HE9" s="150"/>
      <c r="HF9" s="150"/>
      <c r="HG9" s="150"/>
      <c r="HH9" s="150"/>
      <c r="HI9" s="150"/>
      <c r="HJ9" s="150"/>
      <c r="HK9" s="150"/>
      <c r="HL9" s="150"/>
      <c r="HM9" s="150"/>
      <c r="HN9" s="150"/>
      <c r="HO9" s="150"/>
      <c r="HP9" s="150"/>
      <c r="HQ9" s="150"/>
      <c r="HR9" s="150"/>
      <c r="HS9" s="150"/>
      <c r="HT9" s="150"/>
      <c r="HU9" s="150"/>
      <c r="HV9" s="150"/>
      <c r="HW9" s="150"/>
      <c r="HX9" s="150"/>
      <c r="HY9" s="150"/>
      <c r="HZ9" s="150"/>
      <c r="IA9" s="150"/>
      <c r="IB9" s="150"/>
      <c r="IC9" s="150"/>
      <c r="ID9" s="150"/>
      <c r="IE9" s="150"/>
      <c r="IF9" s="150"/>
      <c r="IG9" s="150"/>
      <c r="IH9" s="150"/>
      <c r="II9" s="150"/>
      <c r="IJ9" s="150"/>
      <c r="IK9" s="150"/>
      <c r="IL9" s="150"/>
      <c r="IM9" s="150"/>
      <c r="IN9" s="150"/>
      <c r="IO9" s="150"/>
      <c r="IP9" s="150"/>
      <c r="IQ9" s="150"/>
      <c r="IR9" s="150"/>
      <c r="IS9" s="150"/>
      <c r="IT9" s="150"/>
      <c r="IU9" s="150"/>
      <c r="IV9" s="150"/>
      <c r="IW9" s="150"/>
      <c r="IX9" s="150"/>
      <c r="IY9" s="150"/>
      <c r="IZ9" s="150"/>
      <c r="JA9" s="150"/>
      <c r="JB9" s="150"/>
      <c r="JC9" s="150"/>
      <c r="JD9" s="150"/>
      <c r="JE9" s="150"/>
      <c r="JF9" s="150"/>
      <c r="JG9" s="150"/>
      <c r="JH9" s="150"/>
      <c r="JI9" s="150"/>
      <c r="JJ9" s="150"/>
      <c r="JK9" s="150"/>
      <c r="JL9" s="150"/>
      <c r="JM9" s="150"/>
      <c r="JN9" s="150"/>
      <c r="JO9" s="150"/>
      <c r="JP9" s="150"/>
      <c r="JQ9" s="150"/>
    </row>
    <row r="10" spans="1:277" s="50" customFormat="1" ht="23.1" customHeight="1" x14ac:dyDescent="0.35">
      <c r="A10" s="201" t="s">
        <v>1</v>
      </c>
      <c r="B10" s="47"/>
      <c r="D10" s="40"/>
      <c r="E10" s="40"/>
      <c r="F10" s="40"/>
      <c r="G10" s="40"/>
      <c r="H10" s="40"/>
      <c r="I10" s="40"/>
      <c r="J10" s="40"/>
      <c r="K10" s="48"/>
      <c r="L10" s="40"/>
      <c r="M10" s="50" t="s">
        <v>1</v>
      </c>
      <c r="N10" s="50" t="s">
        <v>1</v>
      </c>
      <c r="O10" s="50" t="s">
        <v>1</v>
      </c>
      <c r="P10" s="48" t="s">
        <v>1</v>
      </c>
      <c r="Q10" s="40"/>
      <c r="R10" s="40"/>
      <c r="S10" s="40"/>
      <c r="T10" s="40"/>
      <c r="U10" s="40"/>
      <c r="V10" s="48"/>
      <c r="W10" s="170"/>
      <c r="X10" s="170"/>
      <c r="Y10" s="201" t="s">
        <v>1</v>
      </c>
      <c r="Z10" s="40" t="s">
        <v>1</v>
      </c>
      <c r="AA10" s="40"/>
      <c r="AB10" s="52"/>
      <c r="AC10" s="53"/>
      <c r="AD10" s="54"/>
      <c r="AE10" s="192"/>
      <c r="AF10" s="193"/>
      <c r="AG10" s="201" t="s">
        <v>1</v>
      </c>
      <c r="AH10" s="202"/>
      <c r="AJ10" s="40"/>
      <c r="AK10" s="40"/>
      <c r="AL10" s="40"/>
      <c r="AM10" s="40" t="s">
        <v>1</v>
      </c>
      <c r="AN10" s="40" t="s">
        <v>1</v>
      </c>
      <c r="AO10" s="40" t="s">
        <v>1</v>
      </c>
      <c r="AP10" s="40"/>
      <c r="AQ10" s="40"/>
      <c r="AR10" s="40"/>
      <c r="AS10" s="40"/>
      <c r="AT10" s="40"/>
      <c r="AU10" s="40"/>
      <c r="AV10" s="58"/>
      <c r="AW10" s="40"/>
      <c r="AX10" s="40"/>
      <c r="AY10" s="40"/>
      <c r="AZ10" s="40"/>
      <c r="BA10" s="40"/>
      <c r="BB10" s="40"/>
      <c r="BC10" s="40"/>
      <c r="BD10" s="40"/>
      <c r="BE10" s="40"/>
      <c r="BF10" s="59"/>
      <c r="BG10" s="17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</row>
    <row r="11" spans="1:277" s="50" customFormat="1" ht="23.1" customHeight="1" x14ac:dyDescent="0.35">
      <c r="A11" s="201">
        <v>1</v>
      </c>
      <c r="B11" s="61" t="s">
        <v>60</v>
      </c>
      <c r="C11" s="62" t="s">
        <v>61</v>
      </c>
      <c r="D11" s="40">
        <v>36619</v>
      </c>
      <c r="E11" s="40">
        <v>1794</v>
      </c>
      <c r="F11" s="30">
        <f t="shared" ref="F11:F59" si="0">SUM(D11:E11)</f>
        <v>38413</v>
      </c>
      <c r="G11" s="40">
        <v>1795</v>
      </c>
      <c r="H11" s="40"/>
      <c r="I11" s="40"/>
      <c r="J11" s="30">
        <f t="shared" ref="J11:J59" si="1">SUM(F11:I11)</f>
        <v>40208</v>
      </c>
      <c r="K11" s="48">
        <f>J11</f>
        <v>40208</v>
      </c>
      <c r="L11" s="40">
        <f>ROUND(K11/6/31/60*(O11+N11*60+M11*6*60),2)</f>
        <v>0</v>
      </c>
      <c r="P11" s="48">
        <f>K11-L11</f>
        <v>40208</v>
      </c>
      <c r="Q11" s="40">
        <v>2285.15</v>
      </c>
      <c r="R11" s="30">
        <f t="shared" ref="R11" si="2">SUM(AK11:AT11)</f>
        <v>3618.72</v>
      </c>
      <c r="S11" s="30">
        <f t="shared" ref="S11" si="3">SUM(AV11:AX11)</f>
        <v>200</v>
      </c>
      <c r="T11" s="30">
        <f t="shared" ref="T11" si="4">ROUNDDOWN(J11*5%/2,2)</f>
        <v>1005.2</v>
      </c>
      <c r="U11" s="30">
        <f t="shared" ref="U11" si="5">SUM(BA11:BE11)</f>
        <v>100</v>
      </c>
      <c r="V11" s="48">
        <f>Q11+R11+S11+T11+U11</f>
        <v>7209.07</v>
      </c>
      <c r="W11" s="34">
        <f t="shared" ref="W11" si="6">ROUND(AF11,0)</f>
        <v>16499</v>
      </c>
      <c r="X11" s="51">
        <f>(AE11-W11)</f>
        <v>16499.93</v>
      </c>
      <c r="Y11" s="201">
        <v>1</v>
      </c>
      <c r="Z11" s="30">
        <f t="shared" ref="Z11" si="7">J11*12%</f>
        <v>4824.96</v>
      </c>
      <c r="AA11" s="30">
        <v>0</v>
      </c>
      <c r="AB11" s="35">
        <v>100</v>
      </c>
      <c r="AC11" s="36">
        <f>ROUNDUP(J11*5%/2,2)</f>
        <v>1005.2</v>
      </c>
      <c r="AD11" s="37">
        <v>200</v>
      </c>
      <c r="AE11" s="192">
        <f>+P11-V11</f>
        <v>32998.93</v>
      </c>
      <c r="AF11" s="193">
        <f>(+P11-V11)/2</f>
        <v>16499.465</v>
      </c>
      <c r="AG11" s="201">
        <v>1</v>
      </c>
      <c r="AH11" s="203" t="s">
        <v>60</v>
      </c>
      <c r="AI11" s="62" t="s">
        <v>61</v>
      </c>
      <c r="AJ11" s="30">
        <f t="shared" ref="AJ11:AJ59" si="8">Q11</f>
        <v>2285.15</v>
      </c>
      <c r="AK11" s="30">
        <f t="shared" ref="AK11" si="9">J11*9%</f>
        <v>3618.72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0" t="s">
        <v>59</v>
      </c>
      <c r="AS11" s="40"/>
      <c r="AT11" s="40">
        <v>0</v>
      </c>
      <c r="AU11" s="40">
        <f>SUM(AK11:AT11)</f>
        <v>3618.72</v>
      </c>
      <c r="AV11" s="35">
        <v>200</v>
      </c>
      <c r="AW11" s="40">
        <v>0</v>
      </c>
      <c r="AX11" s="40">
        <v>0</v>
      </c>
      <c r="AY11" s="40">
        <f>SUM(AV11:AW11)</f>
        <v>200</v>
      </c>
      <c r="AZ11" s="30">
        <f>ROUNDDOWN(J11*5%/2,2)</f>
        <v>1005.2</v>
      </c>
      <c r="BA11" s="30">
        <v>100</v>
      </c>
      <c r="BB11" s="40">
        <v>0</v>
      </c>
      <c r="BC11" s="40">
        <v>0</v>
      </c>
      <c r="BD11" s="40"/>
      <c r="BE11" s="40">
        <v>0</v>
      </c>
      <c r="BF11" s="59">
        <f>SUM(BA11:BE11)</f>
        <v>100</v>
      </c>
      <c r="BG11" s="60">
        <f>AJ11+AU11+AY11+AZ11+BF11</f>
        <v>7209.07</v>
      </c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</row>
    <row r="12" spans="1:277" s="50" customFormat="1" ht="23.1" customHeight="1" x14ac:dyDescent="0.35">
      <c r="A12" s="201" t="s">
        <v>1</v>
      </c>
      <c r="B12" s="46"/>
      <c r="C12" s="47"/>
      <c r="D12" s="40"/>
      <c r="E12" s="40"/>
      <c r="F12" s="30">
        <f t="shared" si="0"/>
        <v>0</v>
      </c>
      <c r="G12" s="40"/>
      <c r="H12" s="40"/>
      <c r="I12" s="40"/>
      <c r="J12" s="30">
        <f t="shared" si="1"/>
        <v>0</v>
      </c>
      <c r="K12" s="48"/>
      <c r="L12" s="68"/>
      <c r="P12" s="48" t="s">
        <v>1</v>
      </c>
      <c r="Q12" s="40"/>
      <c r="R12" s="40"/>
      <c r="S12" s="40"/>
      <c r="T12" s="40"/>
      <c r="U12" s="40"/>
      <c r="V12" s="48"/>
      <c r="W12" s="34"/>
      <c r="X12" s="51"/>
      <c r="Y12" s="201" t="s">
        <v>1</v>
      </c>
      <c r="Z12" s="30"/>
      <c r="AA12" s="40"/>
      <c r="AB12" s="52"/>
      <c r="AC12" s="53"/>
      <c r="AD12" s="54"/>
      <c r="AE12" s="192"/>
      <c r="AF12" s="193"/>
      <c r="AG12" s="201" t="s">
        <v>1</v>
      </c>
      <c r="AH12" s="202"/>
      <c r="AI12" s="47"/>
      <c r="AJ12" s="30">
        <f t="shared" si="8"/>
        <v>0</v>
      </c>
      <c r="AK12" s="40"/>
      <c r="AL12" s="40"/>
      <c r="AM12" s="57"/>
      <c r="AN12" s="40"/>
      <c r="AO12" s="40"/>
      <c r="AP12" s="57"/>
      <c r="AQ12" s="57"/>
      <c r="AR12" s="40"/>
      <c r="AS12" s="40"/>
      <c r="AT12" s="40"/>
      <c r="AU12" s="40"/>
      <c r="AV12" s="58" t="s">
        <v>1</v>
      </c>
      <c r="AW12" s="40"/>
      <c r="AX12" s="57"/>
      <c r="AY12" s="40"/>
      <c r="AZ12" s="40"/>
      <c r="BA12" s="40"/>
      <c r="BB12" s="40"/>
      <c r="BC12" s="40"/>
      <c r="BD12" s="40"/>
      <c r="BE12" s="57"/>
      <c r="BF12" s="59"/>
      <c r="BG12" s="60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</row>
    <row r="13" spans="1:277" s="50" customFormat="1" ht="23.1" customHeight="1" x14ac:dyDescent="0.35">
      <c r="A13" s="201">
        <v>2</v>
      </c>
      <c r="B13" s="46" t="s">
        <v>62</v>
      </c>
      <c r="C13" s="47" t="s">
        <v>63</v>
      </c>
      <c r="D13" s="40">
        <v>71511</v>
      </c>
      <c r="E13" s="40">
        <v>3325</v>
      </c>
      <c r="F13" s="30">
        <f t="shared" si="0"/>
        <v>74836</v>
      </c>
      <c r="G13" s="40">
        <v>3326</v>
      </c>
      <c r="H13" s="40"/>
      <c r="I13" s="40"/>
      <c r="J13" s="30">
        <f t="shared" si="1"/>
        <v>78162</v>
      </c>
      <c r="K13" s="48">
        <f>J13</f>
        <v>78162</v>
      </c>
      <c r="L13" s="40">
        <f>ROUND(K13/6/31/60*(O13+N13*60+M13*6*60),2)</f>
        <v>0</v>
      </c>
      <c r="P13" s="48">
        <f>K13-L13</f>
        <v>78162</v>
      </c>
      <c r="Q13" s="40">
        <v>10500.09</v>
      </c>
      <c r="R13" s="30">
        <f t="shared" ref="R13" si="10">SUM(AK13:AT13)</f>
        <v>7034.58</v>
      </c>
      <c r="S13" s="30">
        <f t="shared" ref="S13" si="11">SUM(AV13:AX13)</f>
        <v>200</v>
      </c>
      <c r="T13" s="30">
        <f t="shared" ref="T13" si="12">ROUNDDOWN(J13*5%/2,2)</f>
        <v>1954.05</v>
      </c>
      <c r="U13" s="30">
        <f t="shared" ref="U13" si="13">SUM(BA13:BE13)</f>
        <v>100</v>
      </c>
      <c r="V13" s="48">
        <f>Q13+R13+S13+T13+U13</f>
        <v>19788.719999999998</v>
      </c>
      <c r="W13" s="34">
        <f t="shared" ref="W13" si="14">ROUND(AF13,0)</f>
        <v>29187</v>
      </c>
      <c r="X13" s="51">
        <f>(AE13-W13)</f>
        <v>29186.28</v>
      </c>
      <c r="Y13" s="201">
        <v>2</v>
      </c>
      <c r="Z13" s="30">
        <f t="shared" ref="Z13" si="15">J13*12%</f>
        <v>9379.44</v>
      </c>
      <c r="AA13" s="30">
        <v>0</v>
      </c>
      <c r="AB13" s="35">
        <v>100</v>
      </c>
      <c r="AC13" s="36">
        <f>ROUNDUP(J13*5%/2,2)</f>
        <v>1954.05</v>
      </c>
      <c r="AD13" s="37">
        <v>200</v>
      </c>
      <c r="AE13" s="192">
        <f>+P13-V13</f>
        <v>58373.279999999999</v>
      </c>
      <c r="AF13" s="193">
        <f>(+P13-V13)/2</f>
        <v>29186.639999999999</v>
      </c>
      <c r="AG13" s="201">
        <v>2</v>
      </c>
      <c r="AH13" s="202" t="s">
        <v>62</v>
      </c>
      <c r="AI13" s="47" t="s">
        <v>63</v>
      </c>
      <c r="AJ13" s="30">
        <f t="shared" si="8"/>
        <v>10500.09</v>
      </c>
      <c r="AK13" s="30">
        <f t="shared" ref="AK13" si="16">J13*9%</f>
        <v>7034.58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1">
        <v>0</v>
      </c>
      <c r="AR13" s="40">
        <v>0</v>
      </c>
      <c r="AS13" s="40"/>
      <c r="AT13" s="40">
        <v>0</v>
      </c>
      <c r="AU13" s="40">
        <f>SUM(AK13:AT13)</f>
        <v>7034.58</v>
      </c>
      <c r="AV13" s="35">
        <v>200</v>
      </c>
      <c r="AW13" s="40">
        <v>0</v>
      </c>
      <c r="AX13" s="40">
        <v>0</v>
      </c>
      <c r="AY13" s="40">
        <f>SUM(AV13:AW13)</f>
        <v>200</v>
      </c>
      <c r="AZ13" s="30">
        <f>ROUNDDOWN(J13*5%/2,2)</f>
        <v>1954.05</v>
      </c>
      <c r="BA13" s="30">
        <v>100</v>
      </c>
      <c r="BB13" s="40">
        <v>0</v>
      </c>
      <c r="BC13" s="40">
        <v>0</v>
      </c>
      <c r="BD13" s="40">
        <v>0</v>
      </c>
      <c r="BE13" s="40">
        <v>0</v>
      </c>
      <c r="BF13" s="59">
        <f>SUM(BA13:BE13)</f>
        <v>100</v>
      </c>
      <c r="BG13" s="60">
        <f>AJ13+AU13+AY13+AZ13+BF13</f>
        <v>19788.719999999998</v>
      </c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</row>
    <row r="14" spans="1:277" s="44" customFormat="1" ht="23.1" customHeight="1" x14ac:dyDescent="0.35">
      <c r="A14" s="201" t="s">
        <v>1</v>
      </c>
      <c r="B14" s="46"/>
      <c r="C14" s="47"/>
      <c r="D14" s="40"/>
      <c r="E14" s="40"/>
      <c r="F14" s="30">
        <f t="shared" si="0"/>
        <v>0</v>
      </c>
      <c r="G14" s="40"/>
      <c r="H14" s="40"/>
      <c r="I14" s="40"/>
      <c r="J14" s="30">
        <f t="shared" si="1"/>
        <v>0</v>
      </c>
      <c r="K14" s="48"/>
      <c r="L14" s="68"/>
      <c r="M14" s="50"/>
      <c r="N14" s="50"/>
      <c r="O14" s="50"/>
      <c r="P14" s="48"/>
      <c r="Q14" s="40"/>
      <c r="R14" s="40"/>
      <c r="S14" s="40"/>
      <c r="T14" s="40"/>
      <c r="U14" s="40"/>
      <c r="V14" s="48"/>
      <c r="W14" s="34"/>
      <c r="X14" s="51"/>
      <c r="Y14" s="201" t="s">
        <v>1</v>
      </c>
      <c r="Z14" s="30"/>
      <c r="AA14" s="40"/>
      <c r="AB14" s="52"/>
      <c r="AC14" s="53"/>
      <c r="AD14" s="54"/>
      <c r="AE14" s="192"/>
      <c r="AF14" s="193"/>
      <c r="AG14" s="201" t="s">
        <v>1</v>
      </c>
      <c r="AH14" s="202"/>
      <c r="AI14" s="47"/>
      <c r="AJ14" s="30">
        <f t="shared" si="8"/>
        <v>0</v>
      </c>
      <c r="AK14" s="40"/>
      <c r="AL14" s="40"/>
      <c r="AM14" s="57"/>
      <c r="AN14" s="40"/>
      <c r="AO14" s="40"/>
      <c r="AP14" s="57"/>
      <c r="AQ14" s="57"/>
      <c r="AR14" s="40"/>
      <c r="AS14" s="40"/>
      <c r="AT14" s="40"/>
      <c r="AU14" s="40"/>
      <c r="AV14" s="58"/>
      <c r="AW14" s="40"/>
      <c r="AX14" s="57"/>
      <c r="AY14" s="40"/>
      <c r="AZ14" s="40"/>
      <c r="BA14" s="40"/>
      <c r="BB14" s="40"/>
      <c r="BC14" s="57"/>
      <c r="BD14" s="40"/>
      <c r="BE14" s="57"/>
      <c r="BF14" s="59"/>
      <c r="BG14" s="60"/>
    </row>
    <row r="15" spans="1:277" s="44" customFormat="1" ht="23.1" customHeight="1" x14ac:dyDescent="0.35">
      <c r="A15" s="201">
        <v>3</v>
      </c>
      <c r="B15" s="61" t="s">
        <v>64</v>
      </c>
      <c r="C15" s="47" t="s">
        <v>63</v>
      </c>
      <c r="D15" s="40">
        <v>71511</v>
      </c>
      <c r="E15" s="40">
        <v>3325</v>
      </c>
      <c r="F15" s="30">
        <f t="shared" si="0"/>
        <v>74836</v>
      </c>
      <c r="G15" s="40">
        <v>3326</v>
      </c>
      <c r="H15" s="40"/>
      <c r="I15" s="40"/>
      <c r="J15" s="30">
        <f t="shared" si="1"/>
        <v>78162</v>
      </c>
      <c r="K15" s="48">
        <f>J15</f>
        <v>78162</v>
      </c>
      <c r="L15" s="40">
        <f>ROUND(K15/6/31/60*(O15+N15*60+M15*6*60),2)</f>
        <v>0</v>
      </c>
      <c r="M15" s="50"/>
      <c r="N15" s="50"/>
      <c r="O15" s="50"/>
      <c r="P15" s="48">
        <f>K15-L15</f>
        <v>78162</v>
      </c>
      <c r="Q15" s="40">
        <v>10500.09</v>
      </c>
      <c r="R15" s="30">
        <f t="shared" ref="R15" si="17">SUM(AK15:AT15)</f>
        <v>7034.58</v>
      </c>
      <c r="S15" s="30">
        <f t="shared" ref="S15" si="18">SUM(AV15:AX15)</f>
        <v>200</v>
      </c>
      <c r="T15" s="30">
        <f t="shared" ref="T15" si="19">ROUNDDOWN(J15*5%/2,2)</f>
        <v>1954.05</v>
      </c>
      <c r="U15" s="30">
        <f t="shared" ref="U15" si="20">SUM(BA15:BE15)</f>
        <v>8091.88</v>
      </c>
      <c r="V15" s="48">
        <f>Q15+R15+S15+T15+U15</f>
        <v>27780.6</v>
      </c>
      <c r="W15" s="34">
        <f t="shared" ref="W15" si="21">ROUND(AF15,0)</f>
        <v>25191</v>
      </c>
      <c r="X15" s="51">
        <f>(AE15-W15)</f>
        <v>25190.400000000001</v>
      </c>
      <c r="Y15" s="201">
        <v>3</v>
      </c>
      <c r="Z15" s="30">
        <f t="shared" ref="Z15" si="22">J15*12%</f>
        <v>9379.44</v>
      </c>
      <c r="AA15" s="30">
        <v>0</v>
      </c>
      <c r="AB15" s="35">
        <v>100</v>
      </c>
      <c r="AC15" s="36">
        <f>ROUNDUP(J15*5%/2,2)</f>
        <v>1954.05</v>
      </c>
      <c r="AD15" s="37">
        <v>200</v>
      </c>
      <c r="AE15" s="192">
        <f>+P15-V15</f>
        <v>50381.4</v>
      </c>
      <c r="AF15" s="193">
        <f>(+P15-V15)/2</f>
        <v>25190.7</v>
      </c>
      <c r="AG15" s="201">
        <v>3</v>
      </c>
      <c r="AH15" s="203" t="s">
        <v>64</v>
      </c>
      <c r="AI15" s="47" t="s">
        <v>63</v>
      </c>
      <c r="AJ15" s="30">
        <f t="shared" si="8"/>
        <v>10500.09</v>
      </c>
      <c r="AK15" s="30">
        <f t="shared" ref="AK15" si="23">J15*9%</f>
        <v>7034.58</v>
      </c>
      <c r="AL15" s="40">
        <v>0</v>
      </c>
      <c r="AM15" s="40">
        <v>0</v>
      </c>
      <c r="AN15" s="40">
        <v>0</v>
      </c>
      <c r="AO15" s="40" t="s">
        <v>59</v>
      </c>
      <c r="AP15" s="40">
        <v>0</v>
      </c>
      <c r="AQ15" s="41">
        <v>0</v>
      </c>
      <c r="AR15" s="40"/>
      <c r="AS15" s="40"/>
      <c r="AT15" s="40">
        <v>0</v>
      </c>
      <c r="AU15" s="40">
        <f>SUM(AK15:AT15)</f>
        <v>7034.58</v>
      </c>
      <c r="AV15" s="35">
        <v>200</v>
      </c>
      <c r="AW15" s="40">
        <v>0</v>
      </c>
      <c r="AX15" s="40">
        <v>0</v>
      </c>
      <c r="AY15" s="40">
        <f>SUM(AV15:AW15)</f>
        <v>200</v>
      </c>
      <c r="AZ15" s="30">
        <f>ROUNDDOWN(J15*5%/2,2)</f>
        <v>1954.05</v>
      </c>
      <c r="BA15" s="30">
        <v>100</v>
      </c>
      <c r="BB15" s="40">
        <v>7891.88</v>
      </c>
      <c r="BC15" s="40">
        <v>100</v>
      </c>
      <c r="BD15" s="40">
        <v>0</v>
      </c>
      <c r="BE15" s="40">
        <v>0</v>
      </c>
      <c r="BF15" s="59">
        <f>SUM(BA15:BE15)</f>
        <v>8091.88</v>
      </c>
      <c r="BG15" s="60">
        <f>AJ15+AU15+AY15+AZ15+BF15</f>
        <v>27780.6</v>
      </c>
    </row>
    <row r="16" spans="1:277" s="44" customFormat="1" ht="23.1" customHeight="1" x14ac:dyDescent="0.35">
      <c r="A16" s="201" t="s">
        <v>1</v>
      </c>
      <c r="B16" s="63"/>
      <c r="C16" s="47"/>
      <c r="D16" s="40"/>
      <c r="E16" s="40"/>
      <c r="F16" s="30">
        <f t="shared" si="0"/>
        <v>0</v>
      </c>
      <c r="G16" s="40"/>
      <c r="H16" s="40"/>
      <c r="I16" s="40"/>
      <c r="J16" s="30">
        <f t="shared" si="1"/>
        <v>0</v>
      </c>
      <c r="K16" s="48"/>
      <c r="L16" s="68"/>
      <c r="M16" s="50"/>
      <c r="N16" s="50"/>
      <c r="O16" s="50"/>
      <c r="P16" s="48"/>
      <c r="Q16" s="40"/>
      <c r="R16" s="40"/>
      <c r="S16" s="40"/>
      <c r="T16" s="40"/>
      <c r="U16" s="40"/>
      <c r="V16" s="48"/>
      <c r="W16" s="34"/>
      <c r="X16" s="51"/>
      <c r="Y16" s="201" t="s">
        <v>1</v>
      </c>
      <c r="Z16" s="30"/>
      <c r="AA16" s="40"/>
      <c r="AB16" s="52"/>
      <c r="AC16" s="53"/>
      <c r="AD16" s="54"/>
      <c r="AE16" s="192"/>
      <c r="AF16" s="193"/>
      <c r="AG16" s="201" t="s">
        <v>1</v>
      </c>
      <c r="AH16" s="204"/>
      <c r="AI16" s="47"/>
      <c r="AJ16" s="30">
        <f t="shared" si="8"/>
        <v>0</v>
      </c>
      <c r="AK16" s="40"/>
      <c r="AL16" s="40"/>
      <c r="AM16" s="57"/>
      <c r="AN16" s="40"/>
      <c r="AO16" s="40"/>
      <c r="AP16" s="57"/>
      <c r="AQ16" s="57"/>
      <c r="AR16" s="40"/>
      <c r="AS16" s="40"/>
      <c r="AT16" s="40"/>
      <c r="AU16" s="40"/>
      <c r="AV16" s="58"/>
      <c r="AW16" s="40"/>
      <c r="AX16" s="57"/>
      <c r="AY16" s="40"/>
      <c r="AZ16" s="40"/>
      <c r="BA16" s="40"/>
      <c r="BB16" s="40"/>
      <c r="BC16" s="40"/>
      <c r="BD16" s="40"/>
      <c r="BE16" s="57"/>
      <c r="BF16" s="59"/>
      <c r="BG16" s="60"/>
    </row>
    <row r="17" spans="1:277" s="44" customFormat="1" ht="23.1" customHeight="1" x14ac:dyDescent="0.35">
      <c r="A17" s="201">
        <v>4</v>
      </c>
      <c r="B17" s="46" t="s">
        <v>120</v>
      </c>
      <c r="C17" s="47" t="s">
        <v>121</v>
      </c>
      <c r="D17" s="40">
        <v>71511</v>
      </c>
      <c r="E17" s="40">
        <v>3325</v>
      </c>
      <c r="F17" s="30">
        <v>31277</v>
      </c>
      <c r="G17" s="40">
        <v>1540</v>
      </c>
      <c r="H17" s="40"/>
      <c r="I17" s="40">
        <v>291</v>
      </c>
      <c r="J17" s="30">
        <f t="shared" ref="J17" si="24">SUM(F17:I17)</f>
        <v>33108</v>
      </c>
      <c r="K17" s="48">
        <f>J17</f>
        <v>33108</v>
      </c>
      <c r="L17" s="40">
        <f>ROUND(K17/6/31/60*(O17+N17*60+M17*6*60),2)</f>
        <v>0</v>
      </c>
      <c r="M17" s="50"/>
      <c r="N17" s="50"/>
      <c r="O17" s="50"/>
      <c r="P17" s="48">
        <f>K17-L17</f>
        <v>33108</v>
      </c>
      <c r="Q17" s="40">
        <v>1222.3800000000001</v>
      </c>
      <c r="R17" s="30">
        <f t="shared" ref="R17" si="25">SUM(AK17:AT17)</f>
        <v>8390.93</v>
      </c>
      <c r="S17" s="30">
        <f t="shared" ref="S17" si="26">SUM(AV17:AX17)</f>
        <v>200</v>
      </c>
      <c r="T17" s="30">
        <f>ROUNDDOWN(J17*5%/2,2)</f>
        <v>827.7</v>
      </c>
      <c r="U17" s="30">
        <f t="shared" ref="U17" si="27">SUM(BA17:BE17)</f>
        <v>15750.51</v>
      </c>
      <c r="V17" s="48">
        <f>Q17+R17+S17+T17+U17</f>
        <v>26391.520000000004</v>
      </c>
      <c r="W17" s="34">
        <f t="shared" ref="W17" si="28">ROUND(AF17,0)</f>
        <v>3358</v>
      </c>
      <c r="X17" s="51">
        <f>(AE17-W17)</f>
        <v>3358.4799999999959</v>
      </c>
      <c r="Y17" s="201">
        <v>4</v>
      </c>
      <c r="Z17" s="30">
        <f t="shared" ref="Z17" si="29">J17*12%</f>
        <v>3972.96</v>
      </c>
      <c r="AA17" s="30">
        <v>0</v>
      </c>
      <c r="AB17" s="35">
        <v>100</v>
      </c>
      <c r="AC17" s="36">
        <f>ROUNDUP(J17*5%/2,2)</f>
        <v>827.7</v>
      </c>
      <c r="AD17" s="37">
        <v>200</v>
      </c>
      <c r="AE17" s="192">
        <f>+P17-V17</f>
        <v>6716.4799999999959</v>
      </c>
      <c r="AF17" s="193">
        <f>(+P17-V17)/2</f>
        <v>3358.239999999998</v>
      </c>
      <c r="AG17" s="201">
        <v>4</v>
      </c>
      <c r="AH17" s="202" t="s">
        <v>120</v>
      </c>
      <c r="AI17" s="47" t="s">
        <v>121</v>
      </c>
      <c r="AJ17" s="30">
        <f t="shared" si="8"/>
        <v>1222.3800000000001</v>
      </c>
      <c r="AK17" s="30">
        <f>J17*9%</f>
        <v>2979.72</v>
      </c>
      <c r="AL17" s="40">
        <v>0</v>
      </c>
      <c r="AM17" s="40">
        <v>0</v>
      </c>
      <c r="AN17" s="40">
        <v>0</v>
      </c>
      <c r="AO17" s="40" t="s">
        <v>59</v>
      </c>
      <c r="AP17" s="40">
        <v>0</v>
      </c>
      <c r="AQ17" s="41">
        <v>0</v>
      </c>
      <c r="AR17" s="40">
        <v>4100.09</v>
      </c>
      <c r="AS17" s="40"/>
      <c r="AT17" s="40">
        <v>1311.12</v>
      </c>
      <c r="AU17" s="40">
        <f>SUM(AK17:AT17)</f>
        <v>8390.93</v>
      </c>
      <c r="AV17" s="35">
        <v>200</v>
      </c>
      <c r="AW17" s="40">
        <v>0</v>
      </c>
      <c r="AX17" s="40">
        <v>0</v>
      </c>
      <c r="AY17" s="40">
        <f>SUM(AV17:AW17)</f>
        <v>200</v>
      </c>
      <c r="AZ17" s="30">
        <f>ROUNDDOWN(J17*5%/2,2)</f>
        <v>827.7</v>
      </c>
      <c r="BA17" s="30">
        <v>100</v>
      </c>
      <c r="BB17" s="40">
        <v>6313.51</v>
      </c>
      <c r="BC17" s="40">
        <v>9337</v>
      </c>
      <c r="BD17" s="40">
        <v>0</v>
      </c>
      <c r="BE17" s="40">
        <v>0</v>
      </c>
      <c r="BF17" s="59">
        <f>SUM(BA17:BE17)</f>
        <v>15750.51</v>
      </c>
      <c r="BG17" s="60">
        <f>AJ17+AU17+AY17+AZ17+BF17</f>
        <v>26391.520000000004</v>
      </c>
    </row>
    <row r="18" spans="1:277" s="44" customFormat="1" ht="23.1" customHeight="1" x14ac:dyDescent="0.35">
      <c r="A18" s="201" t="s">
        <v>1</v>
      </c>
      <c r="B18" s="189"/>
      <c r="C18" s="190"/>
      <c r="D18" s="40"/>
      <c r="E18" s="40"/>
      <c r="F18" s="30"/>
      <c r="G18" s="68"/>
      <c r="H18" s="68"/>
      <c r="I18" s="68" t="s">
        <v>122</v>
      </c>
      <c r="J18" s="30"/>
      <c r="K18" s="69"/>
      <c r="L18" s="68"/>
      <c r="M18" s="70"/>
      <c r="N18" s="70"/>
      <c r="O18" s="70"/>
      <c r="P18" s="69"/>
      <c r="Q18" s="40"/>
      <c r="R18" s="30"/>
      <c r="S18" s="30"/>
      <c r="T18" s="30"/>
      <c r="U18" s="30"/>
      <c r="V18" s="48"/>
      <c r="W18" s="34"/>
      <c r="X18" s="51"/>
      <c r="Y18" s="201" t="s">
        <v>1</v>
      </c>
      <c r="Z18" s="30"/>
      <c r="AA18" s="71"/>
      <c r="AB18" s="41"/>
      <c r="AC18" s="36"/>
      <c r="AD18" s="94"/>
      <c r="AE18" s="194"/>
      <c r="AF18" s="195"/>
      <c r="AG18" s="201" t="s">
        <v>1</v>
      </c>
      <c r="AH18" s="205"/>
      <c r="AI18" s="190"/>
      <c r="AJ18" s="30"/>
      <c r="AK18" s="30"/>
      <c r="AL18" s="40"/>
      <c r="AM18" s="57"/>
      <c r="AN18" s="40"/>
      <c r="AO18" s="40"/>
      <c r="AP18" s="57"/>
      <c r="AQ18" s="57"/>
      <c r="AR18" s="40"/>
      <c r="AS18" s="40"/>
      <c r="AT18" s="40"/>
      <c r="AU18" s="40"/>
      <c r="AV18" s="35"/>
      <c r="AW18" s="40"/>
      <c r="AX18" s="57"/>
      <c r="AY18" s="40"/>
      <c r="AZ18" s="30"/>
      <c r="BA18" s="30"/>
      <c r="BB18" s="40"/>
      <c r="BC18" s="40"/>
      <c r="BD18" s="40"/>
      <c r="BE18" s="57"/>
      <c r="BF18" s="59"/>
      <c r="BG18" s="60"/>
    </row>
    <row r="19" spans="1:277" s="70" customFormat="1" ht="23.1" customHeight="1" x14ac:dyDescent="0.35">
      <c r="A19" s="201">
        <v>5</v>
      </c>
      <c r="B19" s="66" t="s">
        <v>66</v>
      </c>
      <c r="C19" s="67" t="s">
        <v>100</v>
      </c>
      <c r="D19" s="40">
        <v>51357</v>
      </c>
      <c r="E19" s="40">
        <v>2516</v>
      </c>
      <c r="F19" s="30">
        <f t="shared" si="0"/>
        <v>53873</v>
      </c>
      <c r="G19" s="68">
        <v>2517</v>
      </c>
      <c r="H19" s="68"/>
      <c r="I19" s="68"/>
      <c r="J19" s="30">
        <f t="shared" si="1"/>
        <v>56390</v>
      </c>
      <c r="K19" s="69">
        <f>J19</f>
        <v>56390</v>
      </c>
      <c r="L19" s="40">
        <f>ROUND(K19/6/31/60*(O19+N19*60+M19*6*60),2)</f>
        <v>0</v>
      </c>
      <c r="P19" s="69">
        <f>K19-L19</f>
        <v>56390</v>
      </c>
      <c r="Q19" s="40">
        <v>5529.03</v>
      </c>
      <c r="R19" s="30">
        <f t="shared" ref="R19" si="30">SUM(AK19:AT19)</f>
        <v>12156.13</v>
      </c>
      <c r="S19" s="30">
        <f t="shared" ref="S19" si="31">SUM(AV19:AX19)</f>
        <v>1906.74</v>
      </c>
      <c r="T19" s="30">
        <f t="shared" ref="T19" si="32">ROUNDDOWN(J19*5%/2,2)</f>
        <v>1409.75</v>
      </c>
      <c r="U19" s="30">
        <f t="shared" ref="U19" si="33">SUM(BA19:BE19)</f>
        <v>15210.26</v>
      </c>
      <c r="V19" s="48">
        <f>Q19+R19+S19+T19+U19</f>
        <v>36211.910000000003</v>
      </c>
      <c r="W19" s="34">
        <f t="shared" ref="W19" si="34">ROUND(AF19,0)</f>
        <v>10089</v>
      </c>
      <c r="X19" s="51">
        <f>(AE19-W19)</f>
        <v>10089.089999999997</v>
      </c>
      <c r="Y19" s="201">
        <v>5</v>
      </c>
      <c r="Z19" s="30">
        <f t="shared" ref="Z19" si="35">J19*12%</f>
        <v>6766.8</v>
      </c>
      <c r="AA19" s="71">
        <v>0</v>
      </c>
      <c r="AB19" s="35">
        <v>100</v>
      </c>
      <c r="AC19" s="36">
        <f>ROUNDUP(J19*5%/2,2)</f>
        <v>1409.75</v>
      </c>
      <c r="AD19" s="37">
        <v>200</v>
      </c>
      <c r="AE19" s="194">
        <f>+P19-V19</f>
        <v>20178.089999999997</v>
      </c>
      <c r="AF19" s="195">
        <f>(+P19-V19)/2</f>
        <v>10089.044999999998</v>
      </c>
      <c r="AG19" s="201">
        <v>5</v>
      </c>
      <c r="AH19" s="206" t="s">
        <v>66</v>
      </c>
      <c r="AI19" s="67" t="s">
        <v>100</v>
      </c>
      <c r="AJ19" s="30">
        <f t="shared" si="8"/>
        <v>5529.03</v>
      </c>
      <c r="AK19" s="30">
        <f t="shared" ref="AK19" si="36">J19*9%</f>
        <v>5075.0999999999995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7081.03</v>
      </c>
      <c r="AS19" s="40"/>
      <c r="AT19" s="40"/>
      <c r="AU19" s="40">
        <f>SUM(AK19:AT19)</f>
        <v>12156.13</v>
      </c>
      <c r="AV19" s="35">
        <v>200</v>
      </c>
      <c r="AW19" s="40">
        <v>1706.74</v>
      </c>
      <c r="AX19" s="40">
        <v>0</v>
      </c>
      <c r="AY19" s="40">
        <f>SUM(AV19:AW19)</f>
        <v>1906.74</v>
      </c>
      <c r="AZ19" s="30">
        <f>ROUNDDOWN(J19*5%/2,2)</f>
        <v>1409.75</v>
      </c>
      <c r="BA19" s="30">
        <v>100</v>
      </c>
      <c r="BB19" s="40">
        <v>9470.26</v>
      </c>
      <c r="BC19" s="40">
        <v>0</v>
      </c>
      <c r="BD19" s="40">
        <v>5640</v>
      </c>
      <c r="BE19" s="40">
        <v>0</v>
      </c>
      <c r="BF19" s="59">
        <f>SUM(BA19:BE19)</f>
        <v>15210.26</v>
      </c>
      <c r="BG19" s="60">
        <f>AJ19+AU19+AY19+AZ19+BF19</f>
        <v>36211.910000000003</v>
      </c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</row>
    <row r="20" spans="1:277" s="50" customFormat="1" ht="23.1" customHeight="1" x14ac:dyDescent="0.35">
      <c r="A20" s="201" t="s">
        <v>1</v>
      </c>
      <c r="B20" s="74"/>
      <c r="D20" s="40"/>
      <c r="F20" s="30">
        <f t="shared" si="0"/>
        <v>0</v>
      </c>
      <c r="G20" s="40"/>
      <c r="I20" s="40"/>
      <c r="J20" s="30">
        <f t="shared" si="1"/>
        <v>0</v>
      </c>
      <c r="K20" s="48"/>
      <c r="L20" s="68"/>
      <c r="R20" s="40"/>
      <c r="S20" s="40"/>
      <c r="T20" s="40"/>
      <c r="U20" s="40"/>
      <c r="W20" s="34"/>
      <c r="X20" s="75"/>
      <c r="Y20" s="201" t="s">
        <v>1</v>
      </c>
      <c r="Z20" s="30"/>
      <c r="AC20" s="53"/>
      <c r="AD20" s="76"/>
      <c r="AE20" s="110"/>
      <c r="AF20" s="79"/>
      <c r="AG20" s="201" t="s">
        <v>1</v>
      </c>
      <c r="AH20" s="207"/>
      <c r="AJ20" s="30">
        <f t="shared" si="8"/>
        <v>0</v>
      </c>
      <c r="AK20" s="40"/>
      <c r="AL20" s="47"/>
      <c r="AP20" s="57"/>
      <c r="AQ20" s="57"/>
      <c r="AW20" s="196" t="s">
        <v>115</v>
      </c>
      <c r="AX20" s="57"/>
      <c r="AZ20" s="40"/>
      <c r="BE20" s="57"/>
      <c r="BF20" s="79"/>
      <c r="BG20" s="80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</row>
    <row r="21" spans="1:277" s="50" customFormat="1" ht="23.1" customHeight="1" x14ac:dyDescent="0.35">
      <c r="A21" s="201">
        <v>6</v>
      </c>
      <c r="B21" s="61" t="s">
        <v>67</v>
      </c>
      <c r="C21" s="62" t="s">
        <v>81</v>
      </c>
      <c r="D21" s="40">
        <v>33843</v>
      </c>
      <c r="E21" s="40">
        <v>1591</v>
      </c>
      <c r="F21" s="30">
        <f t="shared" si="0"/>
        <v>35434</v>
      </c>
      <c r="G21" s="40">
        <v>1590</v>
      </c>
      <c r="H21" s="40"/>
      <c r="I21" s="40"/>
      <c r="J21" s="30">
        <f t="shared" si="1"/>
        <v>37024</v>
      </c>
      <c r="K21" s="48">
        <f>J21</f>
        <v>37024</v>
      </c>
      <c r="L21" s="40">
        <f>ROUND(K21/6/31/60*(O21+N21*60+M21*6*60),2)</f>
        <v>0</v>
      </c>
      <c r="P21" s="48">
        <f>K21-L21</f>
        <v>37024</v>
      </c>
      <c r="Q21" s="40">
        <v>1759.94</v>
      </c>
      <c r="R21" s="30">
        <f t="shared" ref="R21" si="37">SUM(AK21:AT21)</f>
        <v>10861.99</v>
      </c>
      <c r="S21" s="30">
        <f t="shared" ref="S21" si="38">SUM(AV21:AX21)</f>
        <v>423.76</v>
      </c>
      <c r="T21" s="30">
        <f t="shared" ref="T21" si="39">ROUNDDOWN(J21*5%/2,2)</f>
        <v>925.6</v>
      </c>
      <c r="U21" s="30">
        <f t="shared" ref="U21" si="40">SUM(BA21:BE21)</f>
        <v>12418.92</v>
      </c>
      <c r="V21" s="48">
        <f>Q21+R21+S21+T21+U21</f>
        <v>26390.21</v>
      </c>
      <c r="W21" s="34">
        <f t="shared" ref="W21" si="41">ROUND(AF21,0)</f>
        <v>5317</v>
      </c>
      <c r="X21" s="51">
        <f>(AE21-W21)</f>
        <v>5316.7900000000009</v>
      </c>
      <c r="Y21" s="201">
        <v>6</v>
      </c>
      <c r="Z21" s="30">
        <f t="shared" ref="Z21" si="42">J21*12%</f>
        <v>4442.88</v>
      </c>
      <c r="AA21" s="30">
        <v>0</v>
      </c>
      <c r="AB21" s="35">
        <v>100</v>
      </c>
      <c r="AC21" s="36">
        <f>ROUNDUP(J21*5%/2,2)</f>
        <v>925.6</v>
      </c>
      <c r="AD21" s="37">
        <v>200</v>
      </c>
      <c r="AE21" s="192">
        <f>+P21-V21</f>
        <v>10633.79</v>
      </c>
      <c r="AF21" s="193">
        <f>(+P21-V21)/2</f>
        <v>5316.8950000000004</v>
      </c>
      <c r="AG21" s="201">
        <v>6</v>
      </c>
      <c r="AH21" s="203" t="s">
        <v>67</v>
      </c>
      <c r="AI21" s="62" t="s">
        <v>81</v>
      </c>
      <c r="AJ21" s="30">
        <f t="shared" si="8"/>
        <v>1759.94</v>
      </c>
      <c r="AK21" s="30">
        <f t="shared" ref="AK21" si="43">J21*9%</f>
        <v>3332.16</v>
      </c>
      <c r="AL21" s="40">
        <v>0</v>
      </c>
      <c r="AM21" s="40">
        <v>500</v>
      </c>
      <c r="AN21" s="40">
        <v>0</v>
      </c>
      <c r="AO21" s="40">
        <v>0</v>
      </c>
      <c r="AP21" s="40">
        <v>0</v>
      </c>
      <c r="AQ21" s="40">
        <v>0</v>
      </c>
      <c r="AR21" s="40">
        <v>5768.17</v>
      </c>
      <c r="AS21" s="40"/>
      <c r="AT21" s="40">
        <v>1261.6600000000001</v>
      </c>
      <c r="AU21" s="40">
        <f>SUM(AK21:AT21)</f>
        <v>10861.99</v>
      </c>
      <c r="AV21" s="35">
        <v>200</v>
      </c>
      <c r="AW21" s="40">
        <v>223.76</v>
      </c>
      <c r="AX21" s="40">
        <v>0</v>
      </c>
      <c r="AY21" s="40">
        <f>SUM(AV21:AW21)</f>
        <v>423.76</v>
      </c>
      <c r="AZ21" s="30">
        <f>ROUNDDOWN(J21*5%/2,2)</f>
        <v>925.6</v>
      </c>
      <c r="BA21" s="30">
        <v>100</v>
      </c>
      <c r="BB21" s="40">
        <v>12318.92</v>
      </c>
      <c r="BC21" s="40">
        <v>0</v>
      </c>
      <c r="BD21" s="40">
        <v>0</v>
      </c>
      <c r="BE21" s="40">
        <v>0</v>
      </c>
      <c r="BF21" s="59">
        <f>SUM(BA21:BE21)</f>
        <v>12418.92</v>
      </c>
      <c r="BG21" s="60">
        <f>AJ21+AU21+AY21+AZ21+BF21</f>
        <v>26390.21</v>
      </c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</row>
    <row r="22" spans="1:277" s="50" customFormat="1" ht="23.1" customHeight="1" x14ac:dyDescent="0.35">
      <c r="A22" s="201" t="s">
        <v>1</v>
      </c>
      <c r="B22" s="61"/>
      <c r="C22" s="62"/>
      <c r="D22" s="40"/>
      <c r="E22" s="40"/>
      <c r="F22" s="30">
        <f t="shared" si="0"/>
        <v>0</v>
      </c>
      <c r="G22" s="40"/>
      <c r="H22" s="40"/>
      <c r="I22" s="40"/>
      <c r="J22" s="30">
        <f t="shared" si="1"/>
        <v>0</v>
      </c>
      <c r="K22" s="48"/>
      <c r="L22" s="68"/>
      <c r="P22" s="48"/>
      <c r="Q22" s="40"/>
      <c r="R22" s="40"/>
      <c r="S22" s="40"/>
      <c r="T22" s="40"/>
      <c r="U22" s="40"/>
      <c r="V22" s="48"/>
      <c r="W22" s="34"/>
      <c r="X22" s="51"/>
      <c r="Y22" s="201" t="s">
        <v>1</v>
      </c>
      <c r="Z22" s="30"/>
      <c r="AA22" s="40"/>
      <c r="AB22" s="52"/>
      <c r="AC22" s="53"/>
      <c r="AD22" s="54"/>
      <c r="AE22" s="192"/>
      <c r="AF22" s="193"/>
      <c r="AG22" s="201" t="s">
        <v>1</v>
      </c>
      <c r="AH22" s="203"/>
      <c r="AI22" s="62"/>
      <c r="AJ22" s="30">
        <f t="shared" si="8"/>
        <v>0</v>
      </c>
      <c r="AK22" s="40"/>
      <c r="AL22" s="40"/>
      <c r="AM22" s="40"/>
      <c r="AN22" s="40"/>
      <c r="AO22" s="40"/>
      <c r="AP22" s="57"/>
      <c r="AQ22" s="57"/>
      <c r="AT22" s="40"/>
      <c r="AU22" s="40"/>
      <c r="AV22" s="58"/>
      <c r="AW22" s="40"/>
      <c r="AX22" s="57"/>
      <c r="AY22" s="40"/>
      <c r="AZ22" s="40"/>
      <c r="BA22" s="40"/>
      <c r="BB22" s="40"/>
      <c r="BC22" s="81"/>
      <c r="BD22" s="40"/>
      <c r="BE22" s="57"/>
      <c r="BF22" s="59"/>
      <c r="BG22" s="60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</row>
    <row r="23" spans="1:277" s="50" customFormat="1" ht="23.1" customHeight="1" x14ac:dyDescent="0.35">
      <c r="A23" s="201">
        <v>7</v>
      </c>
      <c r="B23" s="61" t="s">
        <v>68</v>
      </c>
      <c r="C23" s="62" t="s">
        <v>61</v>
      </c>
      <c r="D23" s="40">
        <v>36619</v>
      </c>
      <c r="E23" s="40">
        <v>1794</v>
      </c>
      <c r="F23" s="30">
        <f t="shared" si="0"/>
        <v>38413</v>
      </c>
      <c r="G23" s="40">
        <v>1795</v>
      </c>
      <c r="H23" s="40"/>
      <c r="I23" s="40"/>
      <c r="J23" s="30">
        <f t="shared" si="1"/>
        <v>40208</v>
      </c>
      <c r="K23" s="48">
        <f>J23</f>
        <v>40208</v>
      </c>
      <c r="L23" s="40">
        <f>ROUND(K23/6/31/60*(O23+N23*60+M23*6*60),2)</f>
        <v>0</v>
      </c>
      <c r="P23" s="48">
        <f>K23-L23</f>
        <v>40208</v>
      </c>
      <c r="Q23" s="40">
        <v>2285.15</v>
      </c>
      <c r="R23" s="30">
        <f t="shared" ref="R23:R25" si="44">SUM(AK23:AT23)</f>
        <v>10167.689999999999</v>
      </c>
      <c r="S23" s="30">
        <f t="shared" ref="S23:S27" si="45">SUM(AV23:AX23)</f>
        <v>1200</v>
      </c>
      <c r="T23" s="30">
        <f t="shared" ref="T23:T27" si="46">ROUNDDOWN(J23*5%/2,2)</f>
        <v>1005.2</v>
      </c>
      <c r="U23" s="30">
        <f t="shared" ref="U23:U27" si="47">SUM(BA23:BE23)</f>
        <v>8307.56</v>
      </c>
      <c r="V23" s="48">
        <f>Q23+R23+S23+T23+U23</f>
        <v>22965.599999999999</v>
      </c>
      <c r="W23" s="34">
        <f t="shared" ref="W23:W27" si="48">ROUND(AF23,0)</f>
        <v>8621</v>
      </c>
      <c r="X23" s="51">
        <f>(AE23-W23)</f>
        <v>8621.4000000000015</v>
      </c>
      <c r="Y23" s="201">
        <v>7</v>
      </c>
      <c r="Z23" s="30">
        <f t="shared" ref="Z23:Z27" si="49">J23*12%</f>
        <v>4824.96</v>
      </c>
      <c r="AA23" s="30">
        <v>0</v>
      </c>
      <c r="AB23" s="35">
        <v>100</v>
      </c>
      <c r="AC23" s="36">
        <f>ROUNDUP(J23*5%/2,2)</f>
        <v>1005.2</v>
      </c>
      <c r="AD23" s="37">
        <v>200</v>
      </c>
      <c r="AE23" s="192">
        <f>+P23-V23</f>
        <v>17242.400000000001</v>
      </c>
      <c r="AF23" s="193">
        <f>(+P23-V23)/2</f>
        <v>8621.2000000000007</v>
      </c>
      <c r="AG23" s="201">
        <v>7</v>
      </c>
      <c r="AH23" s="203" t="s">
        <v>68</v>
      </c>
      <c r="AI23" s="62" t="s">
        <v>61</v>
      </c>
      <c r="AJ23" s="30">
        <f t="shared" si="8"/>
        <v>2285.15</v>
      </c>
      <c r="AK23" s="30">
        <f t="shared" ref="AK23:AK27" si="50">J23*9%</f>
        <v>3618.72</v>
      </c>
      <c r="AL23" s="40">
        <v>0</v>
      </c>
      <c r="AM23" s="40">
        <v>1500</v>
      </c>
      <c r="AN23" s="40">
        <v>0</v>
      </c>
      <c r="AO23" s="40">
        <v>0</v>
      </c>
      <c r="AP23" s="40">
        <v>0</v>
      </c>
      <c r="AQ23" s="40">
        <v>0</v>
      </c>
      <c r="AR23" s="40">
        <v>5048.97</v>
      </c>
      <c r="AS23" s="40"/>
      <c r="AT23" s="40"/>
      <c r="AU23" s="40">
        <f>SUM(AK23:AT23)</f>
        <v>10167.689999999999</v>
      </c>
      <c r="AV23" s="35">
        <v>200</v>
      </c>
      <c r="AW23" s="40">
        <v>0</v>
      </c>
      <c r="AX23" s="40">
        <v>1000</v>
      </c>
      <c r="AY23" s="40">
        <f>SUM(AV23:AX23)</f>
        <v>1200</v>
      </c>
      <c r="AZ23" s="30">
        <f>ROUNDDOWN(J23*5%/2,2)</f>
        <v>1005.2</v>
      </c>
      <c r="BA23" s="30">
        <v>100</v>
      </c>
      <c r="BB23" s="40">
        <v>8207.56</v>
      </c>
      <c r="BC23" s="40">
        <v>0</v>
      </c>
      <c r="BD23" s="40">
        <v>0</v>
      </c>
      <c r="BE23" s="40">
        <v>0</v>
      </c>
      <c r="BF23" s="59">
        <f>SUM(BA23:BE23)</f>
        <v>8307.56</v>
      </c>
      <c r="BG23" s="60">
        <f>AJ23+AU23+AY23+AZ23+BF23</f>
        <v>22965.599999999999</v>
      </c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</row>
    <row r="24" spans="1:277" s="50" customFormat="1" ht="23.1" customHeight="1" x14ac:dyDescent="0.35">
      <c r="A24" s="201" t="s">
        <v>1</v>
      </c>
      <c r="B24" s="61"/>
      <c r="C24" s="62"/>
      <c r="D24" s="40"/>
      <c r="E24" s="40"/>
      <c r="F24" s="30">
        <f t="shared" si="0"/>
        <v>0</v>
      </c>
      <c r="G24" s="40"/>
      <c r="H24" s="40"/>
      <c r="I24" s="40"/>
      <c r="J24" s="30">
        <f t="shared" si="1"/>
        <v>0</v>
      </c>
      <c r="K24" s="48">
        <f t="shared" ref="K24:K26" si="51">J24</f>
        <v>0</v>
      </c>
      <c r="L24" s="68"/>
      <c r="P24" s="48">
        <f t="shared" ref="P24:P26" si="52">K24-L24</f>
        <v>0</v>
      </c>
      <c r="Q24" s="40"/>
      <c r="R24" s="30">
        <f t="shared" si="44"/>
        <v>0</v>
      </c>
      <c r="S24" s="30">
        <f t="shared" si="45"/>
        <v>0</v>
      </c>
      <c r="T24" s="30">
        <f t="shared" si="46"/>
        <v>0</v>
      </c>
      <c r="U24" s="30">
        <f t="shared" si="47"/>
        <v>0</v>
      </c>
      <c r="V24" s="48">
        <f t="shared" ref="V24:V27" si="53">Q24+R24+S24+T24+U24</f>
        <v>0</v>
      </c>
      <c r="W24" s="34">
        <f t="shared" si="48"/>
        <v>0</v>
      </c>
      <c r="X24" s="51">
        <f t="shared" ref="X24:X27" si="54">(AE24-W24)</f>
        <v>0</v>
      </c>
      <c r="Y24" s="201" t="s">
        <v>1</v>
      </c>
      <c r="Z24" s="30">
        <f t="shared" si="49"/>
        <v>0</v>
      </c>
      <c r="AA24" s="40"/>
      <c r="AB24" s="52"/>
      <c r="AC24" s="36">
        <f t="shared" ref="AC24:AC25" si="55">ROUNDUP(J24*5%/2,2)</f>
        <v>0</v>
      </c>
      <c r="AD24" s="54"/>
      <c r="AE24" s="192">
        <f t="shared" ref="AE24:AE26" si="56">+P24-V24</f>
        <v>0</v>
      </c>
      <c r="AF24" s="193">
        <f t="shared" ref="AF24:AF27" si="57">(+P24-V24)/2</f>
        <v>0</v>
      </c>
      <c r="AG24" s="201" t="s">
        <v>1</v>
      </c>
      <c r="AH24" s="203"/>
      <c r="AI24" s="62"/>
      <c r="AJ24" s="30">
        <f t="shared" si="8"/>
        <v>0</v>
      </c>
      <c r="AK24" s="30">
        <f t="shared" si="50"/>
        <v>0</v>
      </c>
      <c r="AL24" s="40"/>
      <c r="AM24" s="40"/>
      <c r="AN24" s="40"/>
      <c r="AO24" s="40"/>
      <c r="AP24" s="57"/>
      <c r="AQ24" s="57"/>
      <c r="AR24" s="40"/>
      <c r="AS24" s="40"/>
      <c r="AT24" s="40"/>
      <c r="AU24" s="40">
        <f t="shared" ref="AU24:AU26" si="58">SUM(AK24:AT24)</f>
        <v>0</v>
      </c>
      <c r="AV24" s="58"/>
      <c r="AW24" s="40"/>
      <c r="AX24" s="40"/>
      <c r="AY24" s="40">
        <f t="shared" ref="AY24:AY26" si="59">SUM(AV24:AX24)</f>
        <v>0</v>
      </c>
      <c r="AZ24" s="30">
        <f t="shared" ref="AZ24:AZ26" si="60">ROUNDDOWN(J24*5%/2,2)</f>
        <v>0</v>
      </c>
      <c r="BA24" s="40"/>
      <c r="BB24" s="40"/>
      <c r="BC24" s="40"/>
      <c r="BD24" s="40"/>
      <c r="BE24" s="57"/>
      <c r="BF24" s="59">
        <f t="shared" ref="BF24:BF26" si="61">SUM(BA24:BE24)</f>
        <v>0</v>
      </c>
      <c r="BG24" s="60">
        <f t="shared" ref="BG24:BG26" si="62">AJ24+AU24+AY24+AZ24+BF24</f>
        <v>0</v>
      </c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</row>
    <row r="25" spans="1:277" s="50" customFormat="1" ht="23.1" customHeight="1" x14ac:dyDescent="0.35">
      <c r="A25" s="201">
        <v>8</v>
      </c>
      <c r="B25" s="61" t="s">
        <v>118</v>
      </c>
      <c r="C25" s="62" t="s">
        <v>119</v>
      </c>
      <c r="D25" s="40"/>
      <c r="E25" s="40"/>
      <c r="F25" s="30">
        <v>30705</v>
      </c>
      <c r="G25" s="40">
        <v>1540</v>
      </c>
      <c r="H25" s="40"/>
      <c r="I25" s="40"/>
      <c r="J25" s="30">
        <f t="shared" si="1"/>
        <v>32245</v>
      </c>
      <c r="K25" s="48">
        <f t="shared" si="51"/>
        <v>32245</v>
      </c>
      <c r="L25" s="68"/>
      <c r="P25" s="48">
        <f>K25-L25</f>
        <v>32245</v>
      </c>
      <c r="Q25" s="40">
        <v>1125.52</v>
      </c>
      <c r="R25" s="30">
        <f t="shared" si="44"/>
        <v>13228.630000000001</v>
      </c>
      <c r="S25" s="30">
        <f t="shared" si="45"/>
        <v>200</v>
      </c>
      <c r="T25" s="30">
        <f t="shared" si="46"/>
        <v>806.12</v>
      </c>
      <c r="U25" s="30">
        <f t="shared" si="47"/>
        <v>3256.75</v>
      </c>
      <c r="V25" s="48">
        <f t="shared" si="53"/>
        <v>18617.020000000004</v>
      </c>
      <c r="W25" s="34">
        <f t="shared" si="48"/>
        <v>6814</v>
      </c>
      <c r="X25" s="51">
        <f t="shared" si="54"/>
        <v>6813.9799999999959</v>
      </c>
      <c r="Y25" s="201">
        <v>8</v>
      </c>
      <c r="Z25" s="30">
        <f t="shared" si="49"/>
        <v>3869.3999999999996</v>
      </c>
      <c r="AA25" s="30"/>
      <c r="AB25" s="30">
        <v>100</v>
      </c>
      <c r="AC25" s="36">
        <f t="shared" si="55"/>
        <v>806.13</v>
      </c>
      <c r="AD25" s="188">
        <v>200</v>
      </c>
      <c r="AE25" s="192">
        <f t="shared" si="56"/>
        <v>13627.979999999996</v>
      </c>
      <c r="AF25" s="193">
        <f t="shared" si="57"/>
        <v>6813.989999999998</v>
      </c>
      <c r="AG25" s="201">
        <v>8</v>
      </c>
      <c r="AH25" s="203" t="s">
        <v>118</v>
      </c>
      <c r="AI25" s="62" t="s">
        <v>119</v>
      </c>
      <c r="AJ25" s="30">
        <f t="shared" si="8"/>
        <v>1125.52</v>
      </c>
      <c r="AK25" s="30">
        <f t="shared" si="50"/>
        <v>2902.0499999999997</v>
      </c>
      <c r="AL25" s="40"/>
      <c r="AM25" s="40">
        <v>500</v>
      </c>
      <c r="AN25" s="40"/>
      <c r="AO25" s="40"/>
      <c r="AP25" s="57"/>
      <c r="AQ25" s="57"/>
      <c r="AR25" s="40">
        <v>7115.46</v>
      </c>
      <c r="AS25" s="40">
        <v>1400</v>
      </c>
      <c r="AT25" s="40">
        <v>1311.12</v>
      </c>
      <c r="AU25" s="40">
        <f t="shared" si="58"/>
        <v>13228.630000000001</v>
      </c>
      <c r="AV25" s="35">
        <v>200</v>
      </c>
      <c r="AW25" s="40"/>
      <c r="AX25" s="40"/>
      <c r="AY25" s="40">
        <f t="shared" si="59"/>
        <v>200</v>
      </c>
      <c r="AZ25" s="30">
        <f t="shared" si="60"/>
        <v>806.12</v>
      </c>
      <c r="BA25" s="30">
        <v>100</v>
      </c>
      <c r="BB25" s="40">
        <v>3156.75</v>
      </c>
      <c r="BC25" s="40"/>
      <c r="BD25" s="40"/>
      <c r="BE25" s="57"/>
      <c r="BF25" s="59">
        <f t="shared" si="61"/>
        <v>3256.75</v>
      </c>
      <c r="BG25" s="60">
        <f t="shared" si="62"/>
        <v>18617.020000000004</v>
      </c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</row>
    <row r="26" spans="1:277" s="50" customFormat="1" ht="23.1" customHeight="1" x14ac:dyDescent="0.35">
      <c r="A26" s="201" t="s">
        <v>1</v>
      </c>
      <c r="B26" s="61"/>
      <c r="C26" s="62"/>
      <c r="D26" s="40"/>
      <c r="E26" s="40"/>
      <c r="F26" s="30"/>
      <c r="G26" s="40"/>
      <c r="H26" s="40"/>
      <c r="I26" s="40"/>
      <c r="J26" s="30">
        <f t="shared" si="1"/>
        <v>0</v>
      </c>
      <c r="K26" s="48">
        <f t="shared" si="51"/>
        <v>0</v>
      </c>
      <c r="L26" s="68"/>
      <c r="P26" s="48">
        <f t="shared" si="52"/>
        <v>0</v>
      </c>
      <c r="Q26" s="40"/>
      <c r="R26" s="30"/>
      <c r="S26" s="30">
        <f t="shared" si="45"/>
        <v>0</v>
      </c>
      <c r="T26" s="30">
        <f t="shared" si="46"/>
        <v>0</v>
      </c>
      <c r="U26" s="30">
        <f t="shared" si="47"/>
        <v>0</v>
      </c>
      <c r="V26" s="48">
        <f t="shared" si="53"/>
        <v>0</v>
      </c>
      <c r="W26" s="34">
        <f t="shared" si="48"/>
        <v>0</v>
      </c>
      <c r="X26" s="51">
        <f t="shared" si="54"/>
        <v>0</v>
      </c>
      <c r="Y26" s="201" t="s">
        <v>1</v>
      </c>
      <c r="Z26" s="30">
        <f t="shared" si="49"/>
        <v>0</v>
      </c>
      <c r="AA26" s="30"/>
      <c r="AB26" s="41"/>
      <c r="AC26" s="36"/>
      <c r="AD26" s="94"/>
      <c r="AE26" s="192">
        <f t="shared" si="56"/>
        <v>0</v>
      </c>
      <c r="AF26" s="193">
        <f t="shared" si="57"/>
        <v>0</v>
      </c>
      <c r="AG26" s="201" t="s">
        <v>1</v>
      </c>
      <c r="AH26" s="203"/>
      <c r="AI26" s="62"/>
      <c r="AJ26" s="30">
        <f t="shared" si="8"/>
        <v>0</v>
      </c>
      <c r="AK26" s="30">
        <f t="shared" si="50"/>
        <v>0</v>
      </c>
      <c r="AL26" s="40"/>
      <c r="AM26" s="40"/>
      <c r="AN26" s="40"/>
      <c r="AO26" s="40"/>
      <c r="AP26" s="57"/>
      <c r="AQ26" s="57"/>
      <c r="AR26" s="40"/>
      <c r="AS26" s="40"/>
      <c r="AT26" s="40"/>
      <c r="AU26" s="40">
        <f t="shared" si="58"/>
        <v>0</v>
      </c>
      <c r="AV26" s="35"/>
      <c r="AW26" s="40"/>
      <c r="AX26" s="40"/>
      <c r="AY26" s="40">
        <f t="shared" si="59"/>
        <v>0</v>
      </c>
      <c r="AZ26" s="30">
        <f t="shared" si="60"/>
        <v>0</v>
      </c>
      <c r="BA26" s="30"/>
      <c r="BB26" s="40"/>
      <c r="BC26" s="40"/>
      <c r="BD26" s="40"/>
      <c r="BE26" s="57"/>
      <c r="BF26" s="59">
        <f t="shared" si="61"/>
        <v>0</v>
      </c>
      <c r="BG26" s="60">
        <f t="shared" si="62"/>
        <v>0</v>
      </c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</row>
    <row r="27" spans="1:277" s="50" customFormat="1" ht="23.1" customHeight="1" x14ac:dyDescent="0.35">
      <c r="A27" s="201">
        <v>9</v>
      </c>
      <c r="B27" s="46" t="s">
        <v>69</v>
      </c>
      <c r="C27" s="47" t="s">
        <v>70</v>
      </c>
      <c r="D27" s="40">
        <v>36619</v>
      </c>
      <c r="E27" s="40">
        <v>1794</v>
      </c>
      <c r="F27" s="30">
        <f t="shared" si="0"/>
        <v>38413</v>
      </c>
      <c r="G27" s="40">
        <v>1795</v>
      </c>
      <c r="H27" s="40"/>
      <c r="I27" s="40"/>
      <c r="J27" s="30">
        <f t="shared" si="1"/>
        <v>40208</v>
      </c>
      <c r="K27" s="48">
        <f>J27</f>
        <v>40208</v>
      </c>
      <c r="L27" s="40">
        <f>ROUND(K27/6/31/60*(O27+N27*60+M27*6*60),2)</f>
        <v>0</v>
      </c>
      <c r="P27" s="48">
        <f>K27-L27</f>
        <v>40208</v>
      </c>
      <c r="Q27" s="40">
        <v>2285.15</v>
      </c>
      <c r="R27" s="30">
        <f t="shared" ref="R27" si="63">SUM(AK27:AT27)</f>
        <v>13845.14</v>
      </c>
      <c r="S27" s="30">
        <f t="shared" si="45"/>
        <v>200</v>
      </c>
      <c r="T27" s="30">
        <f t="shared" si="46"/>
        <v>1005.2</v>
      </c>
      <c r="U27" s="30">
        <f t="shared" si="47"/>
        <v>6362.08</v>
      </c>
      <c r="V27" s="48">
        <f t="shared" si="53"/>
        <v>23697.57</v>
      </c>
      <c r="W27" s="34">
        <f t="shared" si="48"/>
        <v>8255</v>
      </c>
      <c r="X27" s="51">
        <f t="shared" si="54"/>
        <v>8255.43</v>
      </c>
      <c r="Y27" s="201">
        <v>9</v>
      </c>
      <c r="Z27" s="30">
        <f t="shared" si="49"/>
        <v>4824.96</v>
      </c>
      <c r="AA27" s="30">
        <v>0</v>
      </c>
      <c r="AB27" s="35">
        <v>100</v>
      </c>
      <c r="AC27" s="36">
        <f>ROUNDUP(J27*5%/2,2)</f>
        <v>1005.2</v>
      </c>
      <c r="AD27" s="37">
        <v>200</v>
      </c>
      <c r="AE27" s="192">
        <f>+P27-V27</f>
        <v>16510.43</v>
      </c>
      <c r="AF27" s="193">
        <f t="shared" si="57"/>
        <v>8255.2150000000001</v>
      </c>
      <c r="AG27" s="201">
        <v>9</v>
      </c>
      <c r="AH27" s="202" t="s">
        <v>69</v>
      </c>
      <c r="AI27" s="47" t="s">
        <v>70</v>
      </c>
      <c r="AJ27" s="30">
        <f t="shared" si="8"/>
        <v>2285.15</v>
      </c>
      <c r="AK27" s="30">
        <f t="shared" si="50"/>
        <v>3618.72</v>
      </c>
      <c r="AL27" s="40">
        <v>0</v>
      </c>
      <c r="AM27" s="40">
        <v>1000</v>
      </c>
      <c r="AN27" s="40">
        <v>0</v>
      </c>
      <c r="AO27" s="40">
        <v>0</v>
      </c>
      <c r="AP27" s="40">
        <v>0</v>
      </c>
      <c r="AQ27" s="40">
        <v>0</v>
      </c>
      <c r="AR27" s="40">
        <v>7915.3</v>
      </c>
      <c r="AS27" s="40"/>
      <c r="AT27" s="40">
        <v>1311.12</v>
      </c>
      <c r="AU27" s="40">
        <f>SUM(AK27:AT27)</f>
        <v>13845.14</v>
      </c>
      <c r="AV27" s="35">
        <v>200</v>
      </c>
      <c r="AW27" s="40">
        <v>0</v>
      </c>
      <c r="AX27" s="40">
        <v>0</v>
      </c>
      <c r="AY27" s="40">
        <f>SUM(AV27:AX27)</f>
        <v>200</v>
      </c>
      <c r="AZ27" s="30">
        <f>ROUNDDOWN(J27*5%/2,2)</f>
        <v>1005.2</v>
      </c>
      <c r="BA27" s="30">
        <v>100</v>
      </c>
      <c r="BB27" s="40">
        <v>6162.08</v>
      </c>
      <c r="BC27" s="40">
        <v>100</v>
      </c>
      <c r="BD27" s="40">
        <v>0</v>
      </c>
      <c r="BE27" s="40">
        <v>0</v>
      </c>
      <c r="BF27" s="59">
        <f>SUM(BA27:BE27)</f>
        <v>6362.08</v>
      </c>
      <c r="BG27" s="60">
        <f>AJ27+AU27+AY27+AZ27+BF27</f>
        <v>23697.57</v>
      </c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</row>
    <row r="28" spans="1:277" s="50" customFormat="1" ht="23.1" customHeight="1" x14ac:dyDescent="0.35">
      <c r="A28" s="201" t="s">
        <v>1</v>
      </c>
      <c r="B28" s="46"/>
      <c r="C28" s="62"/>
      <c r="D28" s="40"/>
      <c r="E28" s="40"/>
      <c r="F28" s="30">
        <f t="shared" si="0"/>
        <v>0</v>
      </c>
      <c r="G28" s="40"/>
      <c r="H28" s="40"/>
      <c r="I28" s="40"/>
      <c r="J28" s="30">
        <f t="shared" si="1"/>
        <v>0</v>
      </c>
      <c r="K28" s="48"/>
      <c r="L28" s="68"/>
      <c r="P28" s="48"/>
      <c r="Q28" s="40"/>
      <c r="R28" s="40"/>
      <c r="S28" s="40"/>
      <c r="T28" s="40"/>
      <c r="U28" s="40"/>
      <c r="V28" s="48"/>
      <c r="W28" s="34"/>
      <c r="X28" s="51"/>
      <c r="Y28" s="201" t="s">
        <v>1</v>
      </c>
      <c r="Z28" s="30"/>
      <c r="AA28" s="40"/>
      <c r="AB28" s="52"/>
      <c r="AC28" s="53"/>
      <c r="AD28" s="54"/>
      <c r="AE28" s="192"/>
      <c r="AF28" s="193"/>
      <c r="AG28" s="201" t="s">
        <v>1</v>
      </c>
      <c r="AH28" s="202"/>
      <c r="AI28" s="62"/>
      <c r="AJ28" s="30">
        <f t="shared" si="8"/>
        <v>0</v>
      </c>
      <c r="AK28" s="40"/>
      <c r="AL28" s="40"/>
      <c r="AM28" s="40"/>
      <c r="AN28" s="40"/>
      <c r="AO28" s="40"/>
      <c r="AP28" s="57"/>
      <c r="AQ28" s="57"/>
      <c r="AR28" s="40"/>
      <c r="AS28" s="40"/>
      <c r="AT28" s="40"/>
      <c r="AU28" s="40"/>
      <c r="AV28" s="58"/>
      <c r="AW28" s="40"/>
      <c r="AX28" s="57"/>
      <c r="AY28" s="40"/>
      <c r="AZ28" s="40"/>
      <c r="BA28" s="40"/>
      <c r="BB28" s="40"/>
      <c r="BC28" s="40"/>
      <c r="BD28" s="40"/>
      <c r="BE28" s="57"/>
      <c r="BF28" s="59"/>
      <c r="BG28" s="60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</row>
    <row r="29" spans="1:277" s="50" customFormat="1" ht="23.1" customHeight="1" x14ac:dyDescent="0.35">
      <c r="A29" s="201">
        <v>10</v>
      </c>
      <c r="B29" s="46" t="s">
        <v>71</v>
      </c>
      <c r="C29" s="82" t="s">
        <v>72</v>
      </c>
      <c r="D29" s="40">
        <v>39672</v>
      </c>
      <c r="E29" s="40">
        <v>1944</v>
      </c>
      <c r="F29" s="30">
        <f t="shared" si="0"/>
        <v>41616</v>
      </c>
      <c r="G29" s="40">
        <v>1944</v>
      </c>
      <c r="H29" s="40"/>
      <c r="I29" s="40"/>
      <c r="J29" s="30">
        <f t="shared" si="1"/>
        <v>43560</v>
      </c>
      <c r="K29" s="48">
        <f>J29</f>
        <v>43560</v>
      </c>
      <c r="L29" s="40">
        <f>ROUND(K29/6/31/60*(O29+N29*60+M29*6*60),2)</f>
        <v>0</v>
      </c>
      <c r="P29" s="48">
        <f>K29-L29</f>
        <v>43560</v>
      </c>
      <c r="Q29" s="40">
        <v>2878.45</v>
      </c>
      <c r="R29" s="30">
        <f t="shared" ref="R29" si="64">SUM(AK29:AT29)</f>
        <v>12453.529999999999</v>
      </c>
      <c r="S29" s="30">
        <f t="shared" ref="S29" si="65">SUM(AV29:AX29)</f>
        <v>200</v>
      </c>
      <c r="T29" s="30">
        <f t="shared" ref="T29" si="66">ROUNDDOWN(J29*5%/2,2)</f>
        <v>1089</v>
      </c>
      <c r="U29" s="30">
        <f t="shared" ref="U29" si="67">SUM(BA29:BE29)</f>
        <v>100</v>
      </c>
      <c r="V29" s="48">
        <f>Q29+R29+S29+T29+U29</f>
        <v>16720.98</v>
      </c>
      <c r="W29" s="34">
        <f t="shared" ref="W29" si="68">ROUND(AF29,0)</f>
        <v>13420</v>
      </c>
      <c r="X29" s="51">
        <f>(AE29-W29)</f>
        <v>13419.02</v>
      </c>
      <c r="Y29" s="201">
        <v>10</v>
      </c>
      <c r="Z29" s="30">
        <f t="shared" ref="Z29" si="69">J29*12%</f>
        <v>5227.2</v>
      </c>
      <c r="AA29" s="30">
        <v>0</v>
      </c>
      <c r="AB29" s="35">
        <v>100</v>
      </c>
      <c r="AC29" s="36">
        <f>ROUNDUP(J29*5%/2,2)</f>
        <v>1089</v>
      </c>
      <c r="AD29" s="37">
        <v>200</v>
      </c>
      <c r="AE29" s="192">
        <f>+P29-V29</f>
        <v>26839.02</v>
      </c>
      <c r="AF29" s="193">
        <f>(+P29-V29)/2</f>
        <v>13419.51</v>
      </c>
      <c r="AG29" s="201">
        <v>10</v>
      </c>
      <c r="AH29" s="202" t="s">
        <v>71</v>
      </c>
      <c r="AI29" s="82" t="s">
        <v>72</v>
      </c>
      <c r="AJ29" s="30">
        <f t="shared" si="8"/>
        <v>2878.45</v>
      </c>
      <c r="AK29" s="30">
        <f t="shared" ref="AK29" si="70">J29*9%</f>
        <v>3920.3999999999996</v>
      </c>
      <c r="AL29" s="40"/>
      <c r="AM29" s="40">
        <v>500</v>
      </c>
      <c r="AN29" s="40">
        <v>0</v>
      </c>
      <c r="AO29" s="40">
        <v>0</v>
      </c>
      <c r="AP29" s="40">
        <v>0</v>
      </c>
      <c r="AQ29" s="40">
        <v>0</v>
      </c>
      <c r="AR29" s="40">
        <v>8033.13</v>
      </c>
      <c r="AS29" s="40"/>
      <c r="AT29" s="40">
        <v>0</v>
      </c>
      <c r="AU29" s="40">
        <f>SUM(AK29:AT29)</f>
        <v>12453.529999999999</v>
      </c>
      <c r="AV29" s="35">
        <v>200</v>
      </c>
      <c r="AW29" s="40">
        <v>0</v>
      </c>
      <c r="AX29" s="40">
        <v>0</v>
      </c>
      <c r="AY29" s="40">
        <f>SUM(AV29:AW29)</f>
        <v>200</v>
      </c>
      <c r="AZ29" s="30">
        <f>ROUNDDOWN(J29*5%/2,2)</f>
        <v>1089</v>
      </c>
      <c r="BA29" s="30">
        <v>100</v>
      </c>
      <c r="BB29" s="40">
        <v>0</v>
      </c>
      <c r="BC29" s="40">
        <v>0</v>
      </c>
      <c r="BD29" s="40">
        <v>0</v>
      </c>
      <c r="BE29" s="40">
        <v>0</v>
      </c>
      <c r="BF29" s="59">
        <f>SUM(BA29:BE29)</f>
        <v>100</v>
      </c>
      <c r="BG29" s="60">
        <f>AJ29+AU29+AY29+AZ29+BF29</f>
        <v>16720.98</v>
      </c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</row>
    <row r="30" spans="1:277" s="50" customFormat="1" ht="23.1" customHeight="1" x14ac:dyDescent="0.35">
      <c r="A30" s="201" t="s">
        <v>1</v>
      </c>
      <c r="B30" s="46"/>
      <c r="C30" s="62"/>
      <c r="D30" s="40"/>
      <c r="E30" s="40"/>
      <c r="F30" s="30">
        <f t="shared" si="0"/>
        <v>0</v>
      </c>
      <c r="G30" s="40"/>
      <c r="H30" s="40"/>
      <c r="I30" s="40"/>
      <c r="J30" s="30">
        <f t="shared" si="1"/>
        <v>0</v>
      </c>
      <c r="K30" s="48"/>
      <c r="L30" s="68"/>
      <c r="P30" s="48"/>
      <c r="Q30" s="40"/>
      <c r="R30" s="40"/>
      <c r="S30" s="40"/>
      <c r="T30" s="40"/>
      <c r="U30" s="40"/>
      <c r="V30" s="48"/>
      <c r="W30" s="34"/>
      <c r="X30" s="51"/>
      <c r="Y30" s="201" t="s">
        <v>1</v>
      </c>
      <c r="Z30" s="30"/>
      <c r="AA30" s="40"/>
      <c r="AB30" s="52"/>
      <c r="AC30" s="53"/>
      <c r="AD30" s="54"/>
      <c r="AE30" s="192"/>
      <c r="AF30" s="193"/>
      <c r="AG30" s="201" t="s">
        <v>1</v>
      </c>
      <c r="AH30" s="202"/>
      <c r="AI30" s="62"/>
      <c r="AJ30" s="30">
        <f t="shared" si="8"/>
        <v>0</v>
      </c>
      <c r="AK30" s="40"/>
      <c r="AL30" s="40"/>
      <c r="AM30" s="40"/>
      <c r="AN30" s="40"/>
      <c r="AO30" s="40"/>
      <c r="AP30" s="57"/>
      <c r="AQ30" s="57"/>
      <c r="AR30" s="57"/>
      <c r="AS30" s="57"/>
      <c r="AT30" s="57"/>
      <c r="AU30" s="40"/>
      <c r="AV30" s="58"/>
      <c r="AW30" s="40"/>
      <c r="AX30" s="57"/>
      <c r="AY30" s="40"/>
      <c r="AZ30" s="40"/>
      <c r="BA30" s="40"/>
      <c r="BB30" s="40"/>
      <c r="BC30" s="40"/>
      <c r="BD30" s="40"/>
      <c r="BE30" s="57"/>
      <c r="BF30" s="59"/>
      <c r="BG30" s="60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</row>
    <row r="31" spans="1:277" s="50" customFormat="1" ht="23.1" customHeight="1" x14ac:dyDescent="0.35">
      <c r="A31" s="201">
        <v>11</v>
      </c>
      <c r="B31" s="61" t="s">
        <v>73</v>
      </c>
      <c r="C31" s="62" t="s">
        <v>70</v>
      </c>
      <c r="D31" s="40">
        <v>36619</v>
      </c>
      <c r="E31" s="40">
        <v>1794</v>
      </c>
      <c r="F31" s="30">
        <f t="shared" si="0"/>
        <v>38413</v>
      </c>
      <c r="G31" s="40">
        <v>1795</v>
      </c>
      <c r="H31" s="40"/>
      <c r="I31" s="40"/>
      <c r="J31" s="30">
        <f t="shared" si="1"/>
        <v>40208</v>
      </c>
      <c r="K31" s="48">
        <f>J31</f>
        <v>40208</v>
      </c>
      <c r="L31" s="40">
        <f>ROUND(K31/6/31/60*(O31+N31*60+M31*6*60),2)</f>
        <v>0</v>
      </c>
      <c r="P31" s="48">
        <f>K31-L31</f>
        <v>40208</v>
      </c>
      <c r="Q31" s="40">
        <v>2285.15</v>
      </c>
      <c r="R31" s="30">
        <f t="shared" ref="R31" si="71">SUM(AK31:AT31)</f>
        <v>11327.73</v>
      </c>
      <c r="S31" s="30">
        <f t="shared" ref="S31" si="72">SUM(AV31:AX31)</f>
        <v>1200</v>
      </c>
      <c r="T31" s="30">
        <f t="shared" ref="T31" si="73">ROUNDDOWN(J31*5%/2,2)</f>
        <v>1005.2</v>
      </c>
      <c r="U31" s="30">
        <f t="shared" ref="U31" si="74">SUM(BA31:BE31)</f>
        <v>3256.75</v>
      </c>
      <c r="V31" s="48">
        <f>Q31+R31+S31+T31+U31</f>
        <v>19074.830000000002</v>
      </c>
      <c r="W31" s="34">
        <f t="shared" ref="W31" si="75">ROUND(AF31,0)</f>
        <v>10567</v>
      </c>
      <c r="X31" s="51">
        <f>(AE31-W31)</f>
        <v>10566.169999999998</v>
      </c>
      <c r="Y31" s="201">
        <v>11</v>
      </c>
      <c r="Z31" s="30">
        <f t="shared" ref="Z31" si="76">J31*12%</f>
        <v>4824.96</v>
      </c>
      <c r="AA31" s="30">
        <v>0</v>
      </c>
      <c r="AB31" s="35">
        <v>100</v>
      </c>
      <c r="AC31" s="36">
        <f>ROUNDUP(J31*5%/2,2)</f>
        <v>1005.2</v>
      </c>
      <c r="AD31" s="37">
        <v>200</v>
      </c>
      <c r="AE31" s="192">
        <f>+P31-V31</f>
        <v>21133.17</v>
      </c>
      <c r="AF31" s="193">
        <f>(+P31-V31)/2</f>
        <v>10566.584999999999</v>
      </c>
      <c r="AG31" s="201">
        <v>11</v>
      </c>
      <c r="AH31" s="203" t="s">
        <v>73</v>
      </c>
      <c r="AI31" s="62" t="s">
        <v>70</v>
      </c>
      <c r="AJ31" s="30">
        <f t="shared" si="8"/>
        <v>2285.15</v>
      </c>
      <c r="AK31" s="30">
        <f t="shared" ref="AK31" si="77">J31*9%</f>
        <v>3618.72</v>
      </c>
      <c r="AL31" s="40">
        <v>0</v>
      </c>
      <c r="AM31" s="40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7709.01</v>
      </c>
      <c r="AS31" s="40"/>
      <c r="AT31" s="40">
        <v>0</v>
      </c>
      <c r="AU31" s="40">
        <f>SUM(AK31:AT31)</f>
        <v>11327.73</v>
      </c>
      <c r="AV31" s="35">
        <v>200</v>
      </c>
      <c r="AW31" s="40"/>
      <c r="AX31" s="40">
        <v>1000</v>
      </c>
      <c r="AY31" s="40">
        <f>SUM(AV31:AX31)</f>
        <v>1200</v>
      </c>
      <c r="AZ31" s="30">
        <f>ROUNDDOWN(J31*5%/2,2)</f>
        <v>1005.2</v>
      </c>
      <c r="BA31" s="30">
        <v>100</v>
      </c>
      <c r="BB31" s="40">
        <v>3156.75</v>
      </c>
      <c r="BC31" s="40">
        <v>0</v>
      </c>
      <c r="BD31" s="40"/>
      <c r="BE31" s="40">
        <v>0</v>
      </c>
      <c r="BF31" s="59">
        <f>SUM(BA31:BE31)</f>
        <v>3256.75</v>
      </c>
      <c r="BG31" s="60">
        <f>AJ31+AU31+AY31+AZ31+BF31</f>
        <v>19074.830000000002</v>
      </c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</row>
    <row r="32" spans="1:277" s="50" customFormat="1" ht="23.1" customHeight="1" x14ac:dyDescent="0.35">
      <c r="A32" s="201" t="s">
        <v>1</v>
      </c>
      <c r="B32" s="46"/>
      <c r="C32" s="47"/>
      <c r="D32" s="40"/>
      <c r="E32" s="40"/>
      <c r="F32" s="30">
        <f t="shared" si="0"/>
        <v>0</v>
      </c>
      <c r="G32" s="40"/>
      <c r="H32" s="40"/>
      <c r="I32" s="40"/>
      <c r="J32" s="30">
        <f t="shared" si="1"/>
        <v>0</v>
      </c>
      <c r="K32" s="48"/>
      <c r="L32" s="68"/>
      <c r="P32" s="48"/>
      <c r="Q32" s="40"/>
      <c r="R32" s="40"/>
      <c r="S32" s="40"/>
      <c r="T32" s="40"/>
      <c r="U32" s="40"/>
      <c r="V32" s="48"/>
      <c r="W32" s="34"/>
      <c r="X32" s="51"/>
      <c r="Y32" s="201" t="s">
        <v>1</v>
      </c>
      <c r="Z32" s="30"/>
      <c r="AA32" s="40"/>
      <c r="AB32" s="52"/>
      <c r="AC32" s="53"/>
      <c r="AD32" s="54"/>
      <c r="AE32" s="192"/>
      <c r="AF32" s="193"/>
      <c r="AG32" s="201" t="s">
        <v>1</v>
      </c>
      <c r="AH32" s="202"/>
      <c r="AI32" s="47"/>
      <c r="AJ32" s="30">
        <f t="shared" si="8"/>
        <v>0</v>
      </c>
      <c r="AK32" s="40"/>
      <c r="AL32" s="40"/>
      <c r="AM32" s="57"/>
      <c r="AN32" s="40"/>
      <c r="AO32" s="40"/>
      <c r="AP32" s="57"/>
      <c r="AQ32" s="57"/>
      <c r="AR32" s="40"/>
      <c r="AS32" s="40"/>
      <c r="AT32" s="57"/>
      <c r="AU32" s="40"/>
      <c r="AV32" s="58"/>
      <c r="AW32" s="40"/>
      <c r="AX32" s="40"/>
      <c r="AY32" s="40"/>
      <c r="AZ32" s="40"/>
      <c r="BA32" s="40"/>
      <c r="BB32" s="40"/>
      <c r="BC32" s="40"/>
      <c r="BD32" s="197"/>
      <c r="BE32" s="57"/>
      <c r="BF32" s="59"/>
      <c r="BG32" s="60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</row>
    <row r="33" spans="1:277" s="50" customFormat="1" ht="23.1" customHeight="1" x14ac:dyDescent="0.35">
      <c r="A33" s="201">
        <v>12</v>
      </c>
      <c r="B33" s="61" t="s">
        <v>74</v>
      </c>
      <c r="C33" s="84" t="s">
        <v>81</v>
      </c>
      <c r="D33" s="40">
        <v>33843</v>
      </c>
      <c r="E33" s="40">
        <v>1591</v>
      </c>
      <c r="F33" s="30">
        <f t="shared" si="0"/>
        <v>35434</v>
      </c>
      <c r="G33" s="40">
        <v>1590</v>
      </c>
      <c r="H33" s="40"/>
      <c r="I33" s="40"/>
      <c r="J33" s="30">
        <f t="shared" si="1"/>
        <v>37024</v>
      </c>
      <c r="K33" s="48">
        <f>J33</f>
        <v>37024</v>
      </c>
      <c r="L33" s="40">
        <f>ROUND(K33/6/31/60*(O33+N33*60+M33*6*60),2)</f>
        <v>0</v>
      </c>
      <c r="P33" s="48">
        <f>K33-L33</f>
        <v>37024</v>
      </c>
      <c r="Q33" s="40">
        <v>1759.94</v>
      </c>
      <c r="R33" s="30">
        <f t="shared" ref="R33" si="78">SUM(AK33:AT33)</f>
        <v>9040.5299999999988</v>
      </c>
      <c r="S33" s="30">
        <f t="shared" ref="S33" si="79">SUM(AV33:AX33)</f>
        <v>1301.9100000000001</v>
      </c>
      <c r="T33" s="30">
        <f t="shared" ref="T33" si="80">ROUNDDOWN(J33*5%/2,2)</f>
        <v>925.6</v>
      </c>
      <c r="U33" s="30">
        <f t="shared" ref="U33" si="81">SUM(BA33:BE33)</f>
        <v>100</v>
      </c>
      <c r="V33" s="48">
        <f>Q33+R33+S33+T33+U33</f>
        <v>13127.98</v>
      </c>
      <c r="W33" s="34">
        <f t="shared" ref="W33" si="82">ROUND(AF33,0)</f>
        <v>11948</v>
      </c>
      <c r="X33" s="51">
        <f>(AE33-W33)</f>
        <v>11948.02</v>
      </c>
      <c r="Y33" s="201">
        <v>12</v>
      </c>
      <c r="Z33" s="30">
        <f t="shared" ref="Z33" si="83">J33*12%</f>
        <v>4442.88</v>
      </c>
      <c r="AA33" s="30">
        <v>0</v>
      </c>
      <c r="AB33" s="35">
        <v>100</v>
      </c>
      <c r="AC33" s="36">
        <f>ROUNDUP(J33*5%/2,2)</f>
        <v>925.6</v>
      </c>
      <c r="AD33" s="37">
        <v>200</v>
      </c>
      <c r="AE33" s="192">
        <f>+P33-V33</f>
        <v>23896.02</v>
      </c>
      <c r="AF33" s="193">
        <f>(+P33-V33)/2</f>
        <v>11948.01</v>
      </c>
      <c r="AG33" s="201">
        <v>12</v>
      </c>
      <c r="AH33" s="203" t="s">
        <v>74</v>
      </c>
      <c r="AI33" s="84" t="s">
        <v>58</v>
      </c>
      <c r="AJ33" s="30">
        <f t="shared" si="8"/>
        <v>1759.94</v>
      </c>
      <c r="AK33" s="30">
        <f t="shared" ref="AK33" si="84">J33*9%</f>
        <v>3332.16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5708.37</v>
      </c>
      <c r="AS33" s="40"/>
      <c r="AT33" s="40">
        <v>0</v>
      </c>
      <c r="AU33" s="40">
        <f>SUM(AK33:AT33)</f>
        <v>9040.5299999999988</v>
      </c>
      <c r="AV33" s="35">
        <v>200</v>
      </c>
      <c r="AW33" s="40">
        <v>1101.9100000000001</v>
      </c>
      <c r="AX33" s="40">
        <v>0</v>
      </c>
      <c r="AY33" s="40">
        <f>SUM(AV33:AW33)</f>
        <v>1301.9100000000001</v>
      </c>
      <c r="AZ33" s="30">
        <f>ROUNDDOWN(J33*5%/2,2)</f>
        <v>925.6</v>
      </c>
      <c r="BA33" s="30">
        <v>100</v>
      </c>
      <c r="BB33" s="40"/>
      <c r="BC33" s="40">
        <v>0</v>
      </c>
      <c r="BD33" s="40">
        <v>0</v>
      </c>
      <c r="BE33" s="40">
        <v>0</v>
      </c>
      <c r="BF33" s="59">
        <f>SUM(BA33:BE33)</f>
        <v>100</v>
      </c>
      <c r="BG33" s="60">
        <f>AJ33+AU33+AY33+AZ33+BF33</f>
        <v>13127.98</v>
      </c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</row>
    <row r="34" spans="1:277" s="50" customFormat="1" ht="23.1" customHeight="1" x14ac:dyDescent="0.35">
      <c r="A34" s="201" t="s">
        <v>1</v>
      </c>
      <c r="B34" s="61"/>
      <c r="C34" s="62"/>
      <c r="D34" s="40"/>
      <c r="E34" s="40"/>
      <c r="F34" s="30">
        <f t="shared" si="0"/>
        <v>0</v>
      </c>
      <c r="G34" s="40"/>
      <c r="H34" s="40"/>
      <c r="I34" s="40"/>
      <c r="J34" s="30">
        <f t="shared" si="1"/>
        <v>0</v>
      </c>
      <c r="K34" s="48"/>
      <c r="L34" s="68"/>
      <c r="P34" s="48"/>
      <c r="Q34" s="40"/>
      <c r="R34" s="40"/>
      <c r="S34" s="40"/>
      <c r="T34" s="40"/>
      <c r="U34" s="40"/>
      <c r="V34" s="48"/>
      <c r="W34" s="34"/>
      <c r="X34" s="51"/>
      <c r="Y34" s="201" t="s">
        <v>1</v>
      </c>
      <c r="Z34" s="30"/>
      <c r="AA34" s="40"/>
      <c r="AB34" s="52"/>
      <c r="AC34" s="53"/>
      <c r="AD34" s="54"/>
      <c r="AE34" s="192"/>
      <c r="AF34" s="193"/>
      <c r="AG34" s="201" t="s">
        <v>1</v>
      </c>
      <c r="AH34" s="203"/>
      <c r="AI34" s="62"/>
      <c r="AJ34" s="30">
        <f t="shared" si="8"/>
        <v>0</v>
      </c>
      <c r="AK34" s="40"/>
      <c r="AL34" s="40"/>
      <c r="AM34" s="57"/>
      <c r="AN34" s="40"/>
      <c r="AO34" s="40"/>
      <c r="AP34" s="57"/>
      <c r="AQ34" s="57"/>
      <c r="AR34" s="40"/>
      <c r="AS34" s="40"/>
      <c r="AT34" s="57"/>
      <c r="AU34" s="40"/>
      <c r="AV34" s="58"/>
      <c r="AW34" s="57"/>
      <c r="AX34" s="57"/>
      <c r="AY34" s="40"/>
      <c r="AZ34" s="40"/>
      <c r="BA34" s="40"/>
      <c r="BB34" s="40"/>
      <c r="BC34" s="40"/>
      <c r="BD34" s="40"/>
      <c r="BE34" s="57"/>
      <c r="BF34" s="59"/>
      <c r="BG34" s="60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</row>
    <row r="35" spans="1:277" s="50" customFormat="1" ht="23.1" customHeight="1" x14ac:dyDescent="0.35">
      <c r="A35" s="201">
        <v>13</v>
      </c>
      <c r="B35" s="46" t="s">
        <v>75</v>
      </c>
      <c r="C35" s="62" t="s">
        <v>76</v>
      </c>
      <c r="D35" s="40">
        <v>47228</v>
      </c>
      <c r="E35" s="40">
        <v>2314</v>
      </c>
      <c r="F35" s="30">
        <f t="shared" si="0"/>
        <v>49542</v>
      </c>
      <c r="G35" s="40">
        <v>2290</v>
      </c>
      <c r="H35" s="40"/>
      <c r="I35" s="40"/>
      <c r="J35" s="30">
        <f t="shared" si="1"/>
        <v>51832</v>
      </c>
      <c r="K35" s="48">
        <f>J35</f>
        <v>51832</v>
      </c>
      <c r="L35" s="40">
        <f>ROUND(K35/6/31/60*(O35+N35*60+M35*6*60),2)</f>
        <v>0</v>
      </c>
      <c r="P35" s="48">
        <f>K35-L35</f>
        <v>51832</v>
      </c>
      <c r="Q35" s="40">
        <v>4570.33</v>
      </c>
      <c r="R35" s="30">
        <f t="shared" ref="R35" si="85">SUM(AK35:AT35)</f>
        <v>4664.88</v>
      </c>
      <c r="S35" s="30">
        <f t="shared" ref="S35" si="86">SUM(AV35:AX35)</f>
        <v>200</v>
      </c>
      <c r="T35" s="30">
        <f t="shared" ref="T35" si="87">ROUNDDOWN(J35*5%/2,2)</f>
        <v>1295.8</v>
      </c>
      <c r="U35" s="30">
        <f t="shared" ref="U35" si="88">SUM(BA35:BE35)</f>
        <v>100</v>
      </c>
      <c r="V35" s="48">
        <f>Q35+R35+S35+T35+U35</f>
        <v>10831.009999999998</v>
      </c>
      <c r="W35" s="34">
        <f t="shared" ref="W35" si="89">ROUND(AF35,0)</f>
        <v>20500</v>
      </c>
      <c r="X35" s="51">
        <f>(AE35-W35)</f>
        <v>20500.990000000005</v>
      </c>
      <c r="Y35" s="201">
        <v>13</v>
      </c>
      <c r="Z35" s="30">
        <f t="shared" ref="Z35" si="90">J35*12%</f>
        <v>6219.84</v>
      </c>
      <c r="AA35" s="30">
        <v>0</v>
      </c>
      <c r="AB35" s="35">
        <v>100</v>
      </c>
      <c r="AC35" s="36">
        <f>ROUNDUP(J35*5%/2,2)</f>
        <v>1295.8</v>
      </c>
      <c r="AD35" s="37">
        <v>200</v>
      </c>
      <c r="AE35" s="192">
        <f>+P35-V35</f>
        <v>41000.990000000005</v>
      </c>
      <c r="AF35" s="193">
        <f>(+P35-V35)/2</f>
        <v>20500.495000000003</v>
      </c>
      <c r="AG35" s="201">
        <v>13</v>
      </c>
      <c r="AH35" s="202" t="s">
        <v>75</v>
      </c>
      <c r="AI35" s="62" t="s">
        <v>76</v>
      </c>
      <c r="AJ35" s="30">
        <f t="shared" si="8"/>
        <v>4570.33</v>
      </c>
      <c r="AK35" s="30">
        <f t="shared" ref="AK35" si="91">J35*9%</f>
        <v>4664.88</v>
      </c>
      <c r="AL35" s="40">
        <v>0</v>
      </c>
      <c r="AM35" s="40">
        <v>0</v>
      </c>
      <c r="AN35" s="40">
        <v>0</v>
      </c>
      <c r="AO35" s="40">
        <v>0</v>
      </c>
      <c r="AP35" s="40">
        <v>0</v>
      </c>
      <c r="AQ35" s="40">
        <v>0</v>
      </c>
      <c r="AR35" s="40">
        <v>0</v>
      </c>
      <c r="AS35" s="40"/>
      <c r="AT35" s="40">
        <v>0</v>
      </c>
      <c r="AU35" s="40">
        <f>SUM(AK35:AT35)</f>
        <v>4664.88</v>
      </c>
      <c r="AV35" s="35">
        <v>200</v>
      </c>
      <c r="AW35" s="40">
        <v>0</v>
      </c>
      <c r="AX35" s="40">
        <v>0</v>
      </c>
      <c r="AY35" s="40">
        <f>SUM(AV35:AW35)</f>
        <v>200</v>
      </c>
      <c r="AZ35" s="30">
        <f>ROUNDDOWN(J35*5%/2,2)</f>
        <v>1295.8</v>
      </c>
      <c r="BA35" s="30">
        <v>100</v>
      </c>
      <c r="BB35" s="40">
        <v>0</v>
      </c>
      <c r="BC35" s="40"/>
      <c r="BD35" s="40">
        <v>0</v>
      </c>
      <c r="BE35" s="40">
        <v>0</v>
      </c>
      <c r="BF35" s="59">
        <f>SUM(BA35:BE35)</f>
        <v>100</v>
      </c>
      <c r="BG35" s="60">
        <f>AJ35+AU35+AY35+AZ35+BF35</f>
        <v>10831.009999999998</v>
      </c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</row>
    <row r="36" spans="1:277" s="50" customFormat="1" ht="23.1" customHeight="1" x14ac:dyDescent="0.35">
      <c r="A36" s="201" t="s">
        <v>1</v>
      </c>
      <c r="B36" s="74"/>
      <c r="D36" s="40"/>
      <c r="F36" s="30">
        <f t="shared" si="0"/>
        <v>0</v>
      </c>
      <c r="G36" s="40"/>
      <c r="I36" s="40"/>
      <c r="J36" s="30">
        <f t="shared" si="1"/>
        <v>0</v>
      </c>
      <c r="K36" s="48"/>
      <c r="L36" s="68"/>
      <c r="R36" s="40"/>
      <c r="S36" s="40"/>
      <c r="T36" s="40"/>
      <c r="U36" s="40"/>
      <c r="W36" s="34"/>
      <c r="X36" s="75"/>
      <c r="Y36" s="201" t="s">
        <v>1</v>
      </c>
      <c r="Z36" s="30"/>
      <c r="AC36" s="53"/>
      <c r="AD36" s="76"/>
      <c r="AE36" s="110"/>
      <c r="AF36" s="79"/>
      <c r="AG36" s="201" t="s">
        <v>1</v>
      </c>
      <c r="AH36" s="207"/>
      <c r="AJ36" s="30">
        <f t="shared" si="8"/>
        <v>0</v>
      </c>
      <c r="AK36" s="40"/>
      <c r="AL36" s="47"/>
      <c r="AM36" s="57"/>
      <c r="AP36" s="57"/>
      <c r="AQ36" s="57"/>
      <c r="AR36" s="57"/>
      <c r="AS36" s="57"/>
      <c r="AT36" s="57"/>
      <c r="AW36" s="57"/>
      <c r="AX36" s="57"/>
      <c r="AZ36" s="40"/>
      <c r="BA36" s="40"/>
      <c r="BE36" s="57"/>
      <c r="BF36" s="79"/>
      <c r="BG36" s="80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</row>
    <row r="37" spans="1:277" s="50" customFormat="1" ht="23.1" customHeight="1" x14ac:dyDescent="0.35">
      <c r="A37" s="201">
        <v>14</v>
      </c>
      <c r="B37" s="28" t="s">
        <v>77</v>
      </c>
      <c r="C37" s="62" t="s">
        <v>61</v>
      </c>
      <c r="D37" s="30">
        <v>36619</v>
      </c>
      <c r="E37" s="30">
        <v>1794</v>
      </c>
      <c r="F37" s="30">
        <f t="shared" si="0"/>
        <v>38413</v>
      </c>
      <c r="G37" s="30">
        <v>1795</v>
      </c>
      <c r="H37" s="30"/>
      <c r="I37" s="30"/>
      <c r="J37" s="30">
        <f t="shared" si="1"/>
        <v>40208</v>
      </c>
      <c r="K37" s="31">
        <f>J37</f>
        <v>40208</v>
      </c>
      <c r="L37" s="40">
        <f>ROUND(K37/6/31/60*(O37+N37*60+M37*6*60),2)</f>
        <v>0</v>
      </c>
      <c r="M37" s="33"/>
      <c r="N37" s="33"/>
      <c r="O37" s="33"/>
      <c r="P37" s="31">
        <f>K37-L37</f>
        <v>40208</v>
      </c>
      <c r="Q37" s="40">
        <v>2285.15</v>
      </c>
      <c r="R37" s="30">
        <f t="shared" ref="R37" si="92">SUM(AK37:AT37)</f>
        <v>9041.1029999999992</v>
      </c>
      <c r="S37" s="30">
        <f t="shared" ref="S37" si="93">SUM(AV37:AX37)</f>
        <v>200</v>
      </c>
      <c r="T37" s="30">
        <f t="shared" ref="T37" si="94">ROUNDDOWN(J37*5%/2,2)</f>
        <v>1005.2</v>
      </c>
      <c r="U37" s="30">
        <f t="shared" ref="U37" si="95">SUM(BA37:BE37)</f>
        <v>12827.01</v>
      </c>
      <c r="V37" s="31">
        <f>Q37+R37+S37+T37+U37</f>
        <v>25358.463</v>
      </c>
      <c r="W37" s="34">
        <f t="shared" ref="W37" si="96">ROUND(AF37,0)</f>
        <v>7425</v>
      </c>
      <c r="X37" s="34">
        <f>(AE37-W37)</f>
        <v>7424.5370000000003</v>
      </c>
      <c r="Y37" s="201">
        <v>14</v>
      </c>
      <c r="Z37" s="30">
        <f t="shared" ref="Z37" si="97">J37*12%</f>
        <v>4824.96</v>
      </c>
      <c r="AA37" s="30">
        <v>0</v>
      </c>
      <c r="AB37" s="35">
        <v>100</v>
      </c>
      <c r="AC37" s="36">
        <f>ROUNDUP(J37*5%/2,2)</f>
        <v>1005.2</v>
      </c>
      <c r="AD37" s="37">
        <v>200</v>
      </c>
      <c r="AE37" s="223">
        <f>+P37-V37</f>
        <v>14849.537</v>
      </c>
      <c r="AF37" s="224">
        <f>(+P37-V37)/2</f>
        <v>7424.7685000000001</v>
      </c>
      <c r="AG37" s="201">
        <v>14</v>
      </c>
      <c r="AH37" s="208" t="s">
        <v>77</v>
      </c>
      <c r="AI37" s="62" t="s">
        <v>61</v>
      </c>
      <c r="AJ37" s="30">
        <f t="shared" si="8"/>
        <v>2285.15</v>
      </c>
      <c r="AK37" s="30">
        <f t="shared" ref="AK37" si="98">J37*9%</f>
        <v>3618.72</v>
      </c>
      <c r="AL37" s="30">
        <v>0</v>
      </c>
      <c r="AM37" s="40">
        <v>0</v>
      </c>
      <c r="AN37" s="30">
        <v>0</v>
      </c>
      <c r="AO37" s="30">
        <v>0</v>
      </c>
      <c r="AP37" s="40">
        <v>0</v>
      </c>
      <c r="AQ37" s="40">
        <v>0</v>
      </c>
      <c r="AR37" s="30">
        <v>5422.3829999999998</v>
      </c>
      <c r="AS37" s="30"/>
      <c r="AT37" s="30"/>
      <c r="AU37" s="30">
        <f>SUM(AK37:AT37)</f>
        <v>9041.1029999999992</v>
      </c>
      <c r="AV37" s="35">
        <v>200</v>
      </c>
      <c r="AW37" s="40">
        <v>0</v>
      </c>
      <c r="AX37" s="40">
        <v>0</v>
      </c>
      <c r="AY37" s="30">
        <f>SUM(AV37:AW37)</f>
        <v>200</v>
      </c>
      <c r="AZ37" s="30">
        <f>ROUNDDOWN(J37*5%/2,2)</f>
        <v>1005.2</v>
      </c>
      <c r="BA37" s="30">
        <v>100</v>
      </c>
      <c r="BB37" s="30">
        <v>12627.01</v>
      </c>
      <c r="BC37" s="30">
        <v>100</v>
      </c>
      <c r="BD37" s="30">
        <v>0</v>
      </c>
      <c r="BE37" s="40">
        <v>0</v>
      </c>
      <c r="BF37" s="42">
        <f>SUM(BA37:BE37)</f>
        <v>12827.01</v>
      </c>
      <c r="BG37" s="43">
        <f>AJ37+AU37+AY37+AZ37+BF37</f>
        <v>25358.463</v>
      </c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</row>
    <row r="38" spans="1:277" s="44" customFormat="1" ht="23.1" customHeight="1" x14ac:dyDescent="0.35">
      <c r="A38" s="201" t="s">
        <v>1</v>
      </c>
      <c r="B38" s="74"/>
      <c r="C38" s="50"/>
      <c r="D38" s="48"/>
      <c r="E38" s="48"/>
      <c r="F38" s="30">
        <f t="shared" si="0"/>
        <v>0</v>
      </c>
      <c r="G38" s="40"/>
      <c r="H38" s="48"/>
      <c r="I38" s="48"/>
      <c r="J38" s="30">
        <f t="shared" si="1"/>
        <v>0</v>
      </c>
      <c r="K38" s="50"/>
      <c r="L38" s="48"/>
      <c r="M38" s="48"/>
      <c r="N38" s="48"/>
      <c r="O38" s="48"/>
      <c r="P38" s="48"/>
      <c r="Q38" s="50"/>
      <c r="R38" s="40"/>
      <c r="S38" s="40"/>
      <c r="T38" s="40"/>
      <c r="U38" s="40"/>
      <c r="V38" s="50"/>
      <c r="W38" s="34"/>
      <c r="X38" s="86"/>
      <c r="Y38" s="201" t="s">
        <v>1</v>
      </c>
      <c r="Z38" s="30"/>
      <c r="AA38" s="48"/>
      <c r="AB38" s="48"/>
      <c r="AC38" s="53"/>
      <c r="AD38" s="87"/>
      <c r="AE38" s="192"/>
      <c r="AF38" s="193"/>
      <c r="AG38" s="201" t="s">
        <v>1</v>
      </c>
      <c r="AH38" s="207"/>
      <c r="AI38" s="50"/>
      <c r="AJ38" s="30">
        <f t="shared" si="8"/>
        <v>0</v>
      </c>
      <c r="AK38" s="40"/>
      <c r="AL38" s="48"/>
      <c r="AM38" s="57"/>
      <c r="AN38" s="48"/>
      <c r="AO38" s="48"/>
      <c r="AP38" s="57"/>
      <c r="AQ38" s="57"/>
      <c r="AR38" s="48"/>
      <c r="AS38" s="48"/>
      <c r="AT38" s="48"/>
      <c r="AU38" s="48"/>
      <c r="AV38" s="48"/>
      <c r="AW38" s="57"/>
      <c r="AX38" s="57"/>
      <c r="AY38" s="48"/>
      <c r="AZ38" s="40"/>
      <c r="BA38" s="50"/>
      <c r="BB38" s="48"/>
      <c r="BC38" s="48"/>
      <c r="BD38" s="48"/>
      <c r="BE38" s="57"/>
      <c r="BF38" s="79"/>
      <c r="BG38" s="80"/>
    </row>
    <row r="39" spans="1:277" s="50" customFormat="1" ht="23.1" customHeight="1" x14ac:dyDescent="0.35">
      <c r="A39" s="201">
        <v>15</v>
      </c>
      <c r="B39" s="88" t="s">
        <v>78</v>
      </c>
      <c r="C39" s="67" t="s">
        <v>76</v>
      </c>
      <c r="D39" s="68">
        <v>46725</v>
      </c>
      <c r="E39" s="68">
        <v>2290</v>
      </c>
      <c r="F39" s="30">
        <f t="shared" si="0"/>
        <v>49015</v>
      </c>
      <c r="G39" s="68">
        <v>2289</v>
      </c>
      <c r="H39" s="68"/>
      <c r="I39" s="68"/>
      <c r="J39" s="30">
        <f t="shared" si="1"/>
        <v>51304</v>
      </c>
      <c r="K39" s="69">
        <f>J39</f>
        <v>51304</v>
      </c>
      <c r="L39" s="40">
        <f>ROUND(K39/6/31/60*(O39+N39*60+M39*6*60),2)</f>
        <v>0</v>
      </c>
      <c r="M39" s="70"/>
      <c r="N39" s="70"/>
      <c r="O39" s="70"/>
      <c r="P39" s="69">
        <f>K39-L39</f>
        <v>51304</v>
      </c>
      <c r="Q39" s="68">
        <v>4459.28</v>
      </c>
      <c r="R39" s="30">
        <f t="shared" ref="R39" si="99">SUM(AK39:AT39)</f>
        <v>4617.3599999999997</v>
      </c>
      <c r="S39" s="30">
        <f t="shared" ref="S39" si="100">SUM(AV39:AX39)</f>
        <v>200</v>
      </c>
      <c r="T39" s="30">
        <f t="shared" ref="T39" si="101">ROUNDDOWN(J39*5%/2,2)</f>
        <v>1282.5999999999999</v>
      </c>
      <c r="U39" s="30">
        <f t="shared" ref="U39" si="102">SUM(BA39:BE39)</f>
        <v>200</v>
      </c>
      <c r="V39" s="69">
        <f>Q39+R39+S39+T39+U39</f>
        <v>10759.24</v>
      </c>
      <c r="W39" s="34">
        <f t="shared" ref="W39" si="103">ROUND(AF39,0)</f>
        <v>20272</v>
      </c>
      <c r="X39" s="89">
        <f>(AE39-W39)</f>
        <v>20272.760000000002</v>
      </c>
      <c r="Y39" s="201">
        <v>15</v>
      </c>
      <c r="Z39" s="30">
        <f t="shared" ref="Z39" si="104">J39*12%</f>
        <v>6156.48</v>
      </c>
      <c r="AA39" s="71">
        <v>0</v>
      </c>
      <c r="AB39" s="35">
        <v>100</v>
      </c>
      <c r="AC39" s="36">
        <f>ROUNDUP(J39*5%/2,2)</f>
        <v>1282.5999999999999</v>
      </c>
      <c r="AD39" s="37">
        <v>200</v>
      </c>
      <c r="AE39" s="194">
        <f>+P39-V39</f>
        <v>40544.76</v>
      </c>
      <c r="AF39" s="195">
        <f>(+P39-V39)/2</f>
        <v>20272.38</v>
      </c>
      <c r="AG39" s="201">
        <v>15</v>
      </c>
      <c r="AH39" s="209" t="s">
        <v>78</v>
      </c>
      <c r="AI39" s="67" t="s">
        <v>76</v>
      </c>
      <c r="AJ39" s="30">
        <f t="shared" si="8"/>
        <v>4459.28</v>
      </c>
      <c r="AK39" s="30">
        <f t="shared" ref="AK39" si="105">J39*9%</f>
        <v>4617.3599999999997</v>
      </c>
      <c r="AL39" s="68">
        <v>0</v>
      </c>
      <c r="AM39" s="40">
        <v>0</v>
      </c>
      <c r="AN39" s="68">
        <v>0</v>
      </c>
      <c r="AO39" s="68">
        <v>0</v>
      </c>
      <c r="AP39" s="40">
        <v>0</v>
      </c>
      <c r="AQ39" s="40">
        <v>0</v>
      </c>
      <c r="AR39" s="40">
        <v>0</v>
      </c>
      <c r="AS39" s="40"/>
      <c r="AT39" s="40">
        <v>0</v>
      </c>
      <c r="AU39" s="68">
        <f>SUM(AK39:AT39)</f>
        <v>4617.3599999999997</v>
      </c>
      <c r="AV39" s="35">
        <v>200</v>
      </c>
      <c r="AW39" s="40">
        <v>0</v>
      </c>
      <c r="AX39" s="40">
        <v>0</v>
      </c>
      <c r="AY39" s="68">
        <f>SUM(AV39:AW39)</f>
        <v>200</v>
      </c>
      <c r="AZ39" s="30">
        <f>ROUNDDOWN(J39*5%/2,2)</f>
        <v>1282.5999999999999</v>
      </c>
      <c r="BA39" s="30">
        <v>100</v>
      </c>
      <c r="BB39" s="40">
        <v>0</v>
      </c>
      <c r="BC39" s="68">
        <v>100</v>
      </c>
      <c r="BD39" s="68">
        <v>0</v>
      </c>
      <c r="BE39" s="40">
        <v>0</v>
      </c>
      <c r="BF39" s="90">
        <f>SUM(BA39:BE39)</f>
        <v>200</v>
      </c>
      <c r="BG39" s="91">
        <f>AJ39+AU39+AY39+AZ39+BF39</f>
        <v>10759.24</v>
      </c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</row>
    <row r="40" spans="1:277" s="50" customFormat="1" ht="23.1" customHeight="1" x14ac:dyDescent="0.35">
      <c r="A40" s="201" t="s">
        <v>1</v>
      </c>
      <c r="B40" s="61"/>
      <c r="C40" s="62"/>
      <c r="D40" s="40"/>
      <c r="E40" s="40"/>
      <c r="F40" s="30">
        <f t="shared" si="0"/>
        <v>0</v>
      </c>
      <c r="G40" s="40"/>
      <c r="H40" s="40"/>
      <c r="I40" s="40"/>
      <c r="J40" s="30">
        <f t="shared" si="1"/>
        <v>0</v>
      </c>
      <c r="K40" s="48"/>
      <c r="L40" s="68"/>
      <c r="P40" s="48"/>
      <c r="Q40" s="68"/>
      <c r="R40" s="40"/>
      <c r="S40" s="40"/>
      <c r="T40" s="40"/>
      <c r="U40" s="40"/>
      <c r="V40" s="48"/>
      <c r="W40" s="34"/>
      <c r="X40" s="51"/>
      <c r="Y40" s="201" t="s">
        <v>1</v>
      </c>
      <c r="Z40" s="30"/>
      <c r="AA40" s="40"/>
      <c r="AB40" s="52"/>
      <c r="AC40" s="53"/>
      <c r="AD40" s="54"/>
      <c r="AE40" s="192"/>
      <c r="AF40" s="193"/>
      <c r="AG40" s="201" t="s">
        <v>1</v>
      </c>
      <c r="AH40" s="203"/>
      <c r="AI40" s="62"/>
      <c r="AJ40" s="30">
        <f t="shared" si="8"/>
        <v>0</v>
      </c>
      <c r="AK40" s="40"/>
      <c r="AL40" s="68"/>
      <c r="AM40" s="57"/>
      <c r="AN40" s="40"/>
      <c r="AO40" s="40"/>
      <c r="AP40" s="57"/>
      <c r="AQ40" s="57"/>
      <c r="AR40" s="57"/>
      <c r="AS40" s="57"/>
      <c r="AT40" s="57"/>
      <c r="AU40" s="68"/>
      <c r="AV40" s="58"/>
      <c r="AW40" s="57"/>
      <c r="AX40" s="57"/>
      <c r="AY40" s="40"/>
      <c r="AZ40" s="40"/>
      <c r="BA40" s="40"/>
      <c r="BB40" s="57"/>
      <c r="BC40" s="40"/>
      <c r="BD40" s="40"/>
      <c r="BE40" s="57"/>
      <c r="BF40" s="59"/>
      <c r="BG40" s="60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</row>
    <row r="41" spans="1:277" s="70" customFormat="1" ht="23.1" customHeight="1" x14ac:dyDescent="0.35">
      <c r="A41" s="201">
        <v>16</v>
      </c>
      <c r="B41" s="88" t="s">
        <v>79</v>
      </c>
      <c r="C41" s="62" t="s">
        <v>61</v>
      </c>
      <c r="D41" s="40">
        <v>36619</v>
      </c>
      <c r="E41" s="40">
        <v>1794</v>
      </c>
      <c r="F41" s="30">
        <f t="shared" si="0"/>
        <v>38413</v>
      </c>
      <c r="G41" s="40">
        <v>1795</v>
      </c>
      <c r="H41" s="40"/>
      <c r="I41" s="40"/>
      <c r="J41" s="30">
        <f t="shared" si="1"/>
        <v>40208</v>
      </c>
      <c r="K41" s="48">
        <f>J41</f>
        <v>40208</v>
      </c>
      <c r="L41" s="40">
        <f>ROUND(K41/6/31/60*(O41+N41*60+M41*6*60),2)</f>
        <v>0</v>
      </c>
      <c r="P41" s="69">
        <f>K41-L41</f>
        <v>40208</v>
      </c>
      <c r="Q41" s="68">
        <v>2285.15</v>
      </c>
      <c r="R41" s="30">
        <f t="shared" ref="R41" si="106">SUM(AK41:AT41)</f>
        <v>14307.09</v>
      </c>
      <c r="S41" s="30">
        <f t="shared" ref="S41" si="107">SUM(AV41:AX41)</f>
        <v>200</v>
      </c>
      <c r="T41" s="30">
        <f t="shared" ref="T41" si="108">ROUNDDOWN(J41*5%/2,2)</f>
        <v>1005.2</v>
      </c>
      <c r="U41" s="30">
        <f t="shared" ref="U41" si="109">SUM(BA41:BE41)</f>
        <v>15276.61</v>
      </c>
      <c r="V41" s="48">
        <f>Q41+R41+S41+T41+U41</f>
        <v>33074.050000000003</v>
      </c>
      <c r="W41" s="34">
        <f t="shared" ref="W41" si="110">ROUND(AF41,0)</f>
        <v>3567</v>
      </c>
      <c r="X41" s="51">
        <f>(AE41-W41)</f>
        <v>3566.9499999999971</v>
      </c>
      <c r="Y41" s="201">
        <v>16</v>
      </c>
      <c r="Z41" s="30">
        <f t="shared" ref="Z41" si="111">J41*12%</f>
        <v>4824.96</v>
      </c>
      <c r="AA41" s="71">
        <v>0</v>
      </c>
      <c r="AB41" s="35">
        <v>100</v>
      </c>
      <c r="AC41" s="36">
        <f>ROUNDUP(J41*5%/2,2)</f>
        <v>1005.2</v>
      </c>
      <c r="AD41" s="37">
        <v>200</v>
      </c>
      <c r="AE41" s="194">
        <f>+P41-V41</f>
        <v>7133.9499999999971</v>
      </c>
      <c r="AF41" s="193">
        <f>(+P41-V41)/2</f>
        <v>3566.9749999999985</v>
      </c>
      <c r="AG41" s="201">
        <v>16</v>
      </c>
      <c r="AH41" s="209" t="s">
        <v>79</v>
      </c>
      <c r="AI41" s="62" t="s">
        <v>61</v>
      </c>
      <c r="AJ41" s="30">
        <f t="shared" si="8"/>
        <v>2285.15</v>
      </c>
      <c r="AK41" s="30">
        <f t="shared" ref="AK41" si="112">J41*9%</f>
        <v>3618.72</v>
      </c>
      <c r="AL41" s="68">
        <v>0</v>
      </c>
      <c r="AM41" s="68">
        <v>600</v>
      </c>
      <c r="AN41" s="68">
        <v>0</v>
      </c>
      <c r="AO41" s="68">
        <v>0</v>
      </c>
      <c r="AP41" s="40">
        <v>0</v>
      </c>
      <c r="AQ41" s="40">
        <v>0</v>
      </c>
      <c r="AR41" s="68">
        <v>7000.58</v>
      </c>
      <c r="AS41" s="68">
        <v>1776.67</v>
      </c>
      <c r="AT41" s="68">
        <v>1311.12</v>
      </c>
      <c r="AU41" s="40">
        <f>SUM(AK41:AT41)</f>
        <v>14307.09</v>
      </c>
      <c r="AV41" s="35">
        <v>200</v>
      </c>
      <c r="AW41" s="40">
        <v>0</v>
      </c>
      <c r="AX41" s="40">
        <v>0</v>
      </c>
      <c r="AY41" s="40">
        <f>SUM(AV41:AW41)</f>
        <v>200</v>
      </c>
      <c r="AZ41" s="30">
        <f>ROUNDDOWN(J41*5%/2,2)</f>
        <v>1005.2</v>
      </c>
      <c r="BA41" s="30">
        <v>100</v>
      </c>
      <c r="BB41" s="68">
        <v>10101.61</v>
      </c>
      <c r="BC41" s="68">
        <v>5075</v>
      </c>
      <c r="BD41" s="40">
        <v>0</v>
      </c>
      <c r="BE41" s="40">
        <v>0</v>
      </c>
      <c r="BF41" s="59">
        <f>SUM(BA41:BE41)</f>
        <v>15276.61</v>
      </c>
      <c r="BG41" s="60">
        <f>AJ41+AU41+AY41+AZ41+BF41</f>
        <v>33074.050000000003</v>
      </c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</row>
    <row r="42" spans="1:277" s="50" customFormat="1" ht="23.1" customHeight="1" x14ac:dyDescent="0.35">
      <c r="A42" s="201" t="s">
        <v>1</v>
      </c>
      <c r="B42" s="61"/>
      <c r="C42" s="62"/>
      <c r="D42" s="40"/>
      <c r="E42" s="40"/>
      <c r="F42" s="30">
        <f t="shared" si="0"/>
        <v>0</v>
      </c>
      <c r="G42" s="40"/>
      <c r="H42" s="40"/>
      <c r="I42" s="40"/>
      <c r="J42" s="30">
        <f t="shared" si="1"/>
        <v>0</v>
      </c>
      <c r="K42" s="48"/>
      <c r="L42" s="68"/>
      <c r="P42" s="48"/>
      <c r="Q42" s="40"/>
      <c r="R42" s="40"/>
      <c r="S42" s="40"/>
      <c r="T42" s="40"/>
      <c r="U42" s="40"/>
      <c r="V42" s="48"/>
      <c r="W42" s="34"/>
      <c r="X42" s="51"/>
      <c r="Y42" s="201" t="s">
        <v>1</v>
      </c>
      <c r="Z42" s="30"/>
      <c r="AA42" s="40"/>
      <c r="AB42" s="52"/>
      <c r="AC42" s="53"/>
      <c r="AD42" s="54"/>
      <c r="AE42" s="192"/>
      <c r="AF42" s="193"/>
      <c r="AG42" s="201" t="s">
        <v>1</v>
      </c>
      <c r="AH42" s="203"/>
      <c r="AI42" s="62"/>
      <c r="AJ42" s="30">
        <f t="shared" si="8"/>
        <v>0</v>
      </c>
      <c r="AK42" s="40"/>
      <c r="AL42" s="40"/>
      <c r="AM42" s="40"/>
      <c r="AN42" s="40"/>
      <c r="AO42" s="40"/>
      <c r="AP42" s="57"/>
      <c r="AQ42" s="57"/>
      <c r="AR42" s="40"/>
      <c r="AS42" s="40"/>
      <c r="AT42" s="40"/>
      <c r="AU42" s="40"/>
      <c r="AV42" s="58"/>
      <c r="AW42" s="57"/>
      <c r="AX42" s="57"/>
      <c r="AY42" s="40"/>
      <c r="AZ42" s="40"/>
      <c r="BA42" s="40"/>
      <c r="BB42" s="40"/>
      <c r="BC42" s="40"/>
      <c r="BD42" s="40"/>
      <c r="BE42" s="57"/>
      <c r="BF42" s="59"/>
      <c r="BG42" s="60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</row>
    <row r="43" spans="1:277" s="50" customFormat="1" ht="22.5" customHeight="1" x14ac:dyDescent="0.35">
      <c r="A43" s="201">
        <v>17</v>
      </c>
      <c r="B43" s="61" t="s">
        <v>80</v>
      </c>
      <c r="C43" s="84" t="s">
        <v>81</v>
      </c>
      <c r="D43" s="40">
        <v>33843</v>
      </c>
      <c r="E43" s="40">
        <v>1591</v>
      </c>
      <c r="F43" s="30">
        <f t="shared" si="0"/>
        <v>35434</v>
      </c>
      <c r="G43" s="40">
        <v>1590</v>
      </c>
      <c r="H43" s="40"/>
      <c r="I43" s="40"/>
      <c r="J43" s="30">
        <f t="shared" si="1"/>
        <v>37024</v>
      </c>
      <c r="K43" s="48">
        <f>J43</f>
        <v>37024</v>
      </c>
      <c r="L43" s="40">
        <f>ROUND(K43/6/31/60*(O43+N43*60+M43*6*60),2)</f>
        <v>0</v>
      </c>
      <c r="P43" s="48">
        <f>K43-L43</f>
        <v>37024</v>
      </c>
      <c r="Q43" s="40">
        <v>1759.94</v>
      </c>
      <c r="R43" s="30">
        <f t="shared" ref="R43" si="113">SUM(AK43:AT43)</f>
        <v>9490.06</v>
      </c>
      <c r="S43" s="30">
        <f t="shared" ref="S43" si="114">SUM(AV43:AX43)</f>
        <v>1726.09</v>
      </c>
      <c r="T43" s="30">
        <f t="shared" ref="T43" si="115">ROUNDDOWN(J43*5%/2,2)</f>
        <v>925.6</v>
      </c>
      <c r="U43" s="30">
        <f t="shared" ref="U43" si="116">SUM(BA43:BE43)</f>
        <v>12119.880000000001</v>
      </c>
      <c r="V43" s="48">
        <f>Q43+R43+S43+T43+U43</f>
        <v>26021.57</v>
      </c>
      <c r="W43" s="34">
        <f t="shared" ref="W43" si="117">ROUND(AF43,0)</f>
        <v>5501</v>
      </c>
      <c r="X43" s="51">
        <f>(AE43-W43)</f>
        <v>5501.43</v>
      </c>
      <c r="Y43" s="201">
        <v>17</v>
      </c>
      <c r="Z43" s="30">
        <f t="shared" ref="Z43" si="118">J43*12%</f>
        <v>4442.88</v>
      </c>
      <c r="AA43" s="30">
        <v>0</v>
      </c>
      <c r="AB43" s="35">
        <v>100</v>
      </c>
      <c r="AC43" s="36">
        <f>ROUNDUP(J43*5%/2,2)</f>
        <v>925.6</v>
      </c>
      <c r="AD43" s="37">
        <v>200</v>
      </c>
      <c r="AE43" s="192">
        <f>+P43-V43</f>
        <v>11002.43</v>
      </c>
      <c r="AF43" s="193">
        <f>(+P43-V43)/2</f>
        <v>5501.2150000000001</v>
      </c>
      <c r="AG43" s="201">
        <v>17</v>
      </c>
      <c r="AH43" s="203" t="s">
        <v>80</v>
      </c>
      <c r="AI43" s="92" t="s">
        <v>81</v>
      </c>
      <c r="AJ43" s="30">
        <f t="shared" si="8"/>
        <v>1759.94</v>
      </c>
      <c r="AK43" s="30">
        <f t="shared" ref="AK43" si="119">J43*9%</f>
        <v>3332.16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4885.58</v>
      </c>
      <c r="AS43" s="40"/>
      <c r="AT43" s="40">
        <v>1272.32</v>
      </c>
      <c r="AU43" s="40">
        <f>SUM(AK43:AT43)</f>
        <v>9490.06</v>
      </c>
      <c r="AV43" s="35">
        <v>200</v>
      </c>
      <c r="AW43" s="40">
        <v>1526.09</v>
      </c>
      <c r="AX43" s="40">
        <v>0</v>
      </c>
      <c r="AY43" s="40">
        <f>SUM(AV43:AW43)</f>
        <v>1726.09</v>
      </c>
      <c r="AZ43" s="30">
        <f>ROUNDDOWN(J43*5%/2,2)</f>
        <v>925.6</v>
      </c>
      <c r="BA43" s="30">
        <v>100</v>
      </c>
      <c r="BB43" s="40">
        <v>7891.88</v>
      </c>
      <c r="BC43" s="40">
        <v>4128</v>
      </c>
      <c r="BD43" s="68">
        <v>0</v>
      </c>
      <c r="BE43" s="40">
        <v>0</v>
      </c>
      <c r="BF43" s="59">
        <f>SUM(BA43:BE43)</f>
        <v>12119.880000000001</v>
      </c>
      <c r="BG43" s="60">
        <f>AJ43+AU43+AY43+AZ43+BF43</f>
        <v>26021.57</v>
      </c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</row>
    <row r="44" spans="1:277" s="33" customFormat="1" ht="23.1" customHeight="1" x14ac:dyDescent="0.35">
      <c r="A44" s="201" t="s">
        <v>1</v>
      </c>
      <c r="B44" s="64"/>
      <c r="C44" s="29"/>
      <c r="D44" s="30"/>
      <c r="E44" s="30"/>
      <c r="F44" s="30">
        <f t="shared" si="0"/>
        <v>0</v>
      </c>
      <c r="G44" s="30"/>
      <c r="H44" s="30"/>
      <c r="I44" s="30"/>
      <c r="J44" s="30">
        <f t="shared" si="1"/>
        <v>0</v>
      </c>
      <c r="K44" s="31"/>
      <c r="L44" s="71"/>
      <c r="P44" s="31"/>
      <c r="Q44" s="30"/>
      <c r="R44" s="40"/>
      <c r="S44" s="40"/>
      <c r="T44" s="40"/>
      <c r="U44" s="40"/>
      <c r="V44" s="31"/>
      <c r="W44" s="34"/>
      <c r="X44" s="34"/>
      <c r="Y44" s="201" t="s">
        <v>1</v>
      </c>
      <c r="Z44" s="30"/>
      <c r="AA44" s="30"/>
      <c r="AB44" s="41"/>
      <c r="AC44" s="53"/>
      <c r="AD44" s="94"/>
      <c r="AE44" s="223"/>
      <c r="AF44" s="224"/>
      <c r="AG44" s="201" t="s">
        <v>1</v>
      </c>
      <c r="AH44" s="210"/>
      <c r="AI44" s="29"/>
      <c r="AJ44" s="30">
        <f t="shared" si="8"/>
        <v>0</v>
      </c>
      <c r="AK44" s="40"/>
      <c r="AL44" s="40">
        <v>0</v>
      </c>
      <c r="AM44" s="57"/>
      <c r="AN44" s="30"/>
      <c r="AO44" s="30"/>
      <c r="AP44" s="57"/>
      <c r="AQ44" s="57"/>
      <c r="AR44" s="30"/>
      <c r="AS44" s="30"/>
      <c r="AT44" s="30"/>
      <c r="AU44" s="30"/>
      <c r="AV44" s="35"/>
      <c r="AW44" s="57"/>
      <c r="AX44" s="57"/>
      <c r="AY44" s="30"/>
      <c r="AZ44" s="40"/>
      <c r="BA44" s="40"/>
      <c r="BB44" s="30"/>
      <c r="BC44" s="30"/>
      <c r="BD44" s="40"/>
      <c r="BE44" s="57"/>
      <c r="BF44" s="42"/>
      <c r="BG44" s="43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</row>
    <row r="45" spans="1:277" s="50" customFormat="1" ht="23.1" customHeight="1" x14ac:dyDescent="0.35">
      <c r="A45" s="201">
        <v>18</v>
      </c>
      <c r="B45" s="61" t="s">
        <v>82</v>
      </c>
      <c r="C45" s="62" t="s">
        <v>72</v>
      </c>
      <c r="D45" s="40">
        <v>39672</v>
      </c>
      <c r="E45" s="40">
        <v>1944</v>
      </c>
      <c r="F45" s="30">
        <f t="shared" si="0"/>
        <v>41616</v>
      </c>
      <c r="G45" s="40">
        <v>1944</v>
      </c>
      <c r="H45" s="40"/>
      <c r="I45" s="40"/>
      <c r="J45" s="30">
        <f t="shared" si="1"/>
        <v>43560</v>
      </c>
      <c r="K45" s="48">
        <f>J45</f>
        <v>43560</v>
      </c>
      <c r="L45" s="40">
        <f>ROUND(K45/6/31/60*(O45+N45*60+M45*6*60),2)</f>
        <v>0</v>
      </c>
      <c r="P45" s="48">
        <f>K45-L45</f>
        <v>43560</v>
      </c>
      <c r="Q45" s="40">
        <v>2878.45</v>
      </c>
      <c r="R45" s="30">
        <f t="shared" ref="R45" si="120">SUM(AK45:AT45)</f>
        <v>8429.7599999999984</v>
      </c>
      <c r="S45" s="30">
        <f t="shared" ref="S45" si="121">SUM(AV45:AX45)</f>
        <v>200</v>
      </c>
      <c r="T45" s="30">
        <f t="shared" ref="T45" si="122">ROUNDDOWN(J45*5%/2,2)</f>
        <v>1089</v>
      </c>
      <c r="U45" s="30">
        <f t="shared" ref="U45" si="123">SUM(BA45:BE45)</f>
        <v>8091.88</v>
      </c>
      <c r="V45" s="48">
        <f>Q45+R45+S45+T45+U45</f>
        <v>20689.09</v>
      </c>
      <c r="W45" s="34">
        <f t="shared" ref="W45" si="124">ROUND(AF45,0)</f>
        <v>11435</v>
      </c>
      <c r="X45" s="51">
        <f>(AE45-W45)</f>
        <v>11435.91</v>
      </c>
      <c r="Y45" s="201">
        <v>18</v>
      </c>
      <c r="Z45" s="30">
        <f t="shared" ref="Z45" si="125">J45*12%</f>
        <v>5227.2</v>
      </c>
      <c r="AA45" s="30">
        <v>0</v>
      </c>
      <c r="AB45" s="35">
        <v>100</v>
      </c>
      <c r="AC45" s="36">
        <f>ROUNDUP(J45*5%/2,2)</f>
        <v>1089</v>
      </c>
      <c r="AD45" s="37">
        <v>200</v>
      </c>
      <c r="AE45" s="192">
        <f>+P45-V45</f>
        <v>22870.91</v>
      </c>
      <c r="AF45" s="193">
        <f>(+P45-V45)/2</f>
        <v>11435.455</v>
      </c>
      <c r="AG45" s="201">
        <v>18</v>
      </c>
      <c r="AH45" s="203" t="s">
        <v>82</v>
      </c>
      <c r="AI45" s="62" t="s">
        <v>72</v>
      </c>
      <c r="AJ45" s="30">
        <f t="shared" si="8"/>
        <v>2878.45</v>
      </c>
      <c r="AK45" s="30">
        <f t="shared" ref="AK45" si="126">J45*9%</f>
        <v>3920.3999999999996</v>
      </c>
      <c r="AL45" s="40">
        <v>0</v>
      </c>
      <c r="AM45" s="40">
        <v>0</v>
      </c>
      <c r="AN45" s="40">
        <v>0</v>
      </c>
      <c r="AO45" s="40">
        <v>0</v>
      </c>
      <c r="AP45" s="40">
        <v>0</v>
      </c>
      <c r="AQ45" s="40">
        <v>0</v>
      </c>
      <c r="AR45" s="40">
        <v>4509.3599999999997</v>
      </c>
      <c r="AS45" s="40"/>
      <c r="AT45" s="40">
        <v>0</v>
      </c>
      <c r="AU45" s="40">
        <f>SUM(AK45:AT45)</f>
        <v>8429.7599999999984</v>
      </c>
      <c r="AV45" s="35">
        <v>200</v>
      </c>
      <c r="AW45" s="40">
        <v>0</v>
      </c>
      <c r="AX45" s="40">
        <v>0</v>
      </c>
      <c r="AY45" s="40">
        <f>SUM(AV45:AW45)</f>
        <v>200</v>
      </c>
      <c r="AZ45" s="30">
        <f>ROUNDDOWN(J45*5%/2,2)</f>
        <v>1089</v>
      </c>
      <c r="BA45" s="30">
        <v>100</v>
      </c>
      <c r="BB45" s="40">
        <v>7891.88</v>
      </c>
      <c r="BC45" s="40">
        <v>100</v>
      </c>
      <c r="BD45" s="40">
        <v>0</v>
      </c>
      <c r="BE45" s="40">
        <v>0</v>
      </c>
      <c r="BF45" s="59">
        <f>SUM(BA45:BE45)</f>
        <v>8091.88</v>
      </c>
      <c r="BG45" s="60">
        <f>AJ45+AU45+AY45+AZ45+BF45</f>
        <v>20689.09</v>
      </c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</row>
    <row r="46" spans="1:277" s="50" customFormat="1" ht="23.1" customHeight="1" x14ac:dyDescent="0.35">
      <c r="A46" s="201" t="s">
        <v>1</v>
      </c>
      <c r="B46" s="61"/>
      <c r="C46" s="62"/>
      <c r="D46" s="40"/>
      <c r="E46" s="40"/>
      <c r="F46" s="30">
        <f t="shared" si="0"/>
        <v>0</v>
      </c>
      <c r="G46" s="40"/>
      <c r="H46" s="40"/>
      <c r="I46" s="40"/>
      <c r="J46" s="30">
        <f t="shared" si="1"/>
        <v>0</v>
      </c>
      <c r="K46" s="48"/>
      <c r="L46" s="68"/>
      <c r="P46" s="48"/>
      <c r="Q46" s="40"/>
      <c r="R46" s="40"/>
      <c r="S46" s="40"/>
      <c r="T46" s="40"/>
      <c r="U46" s="40"/>
      <c r="V46" s="48"/>
      <c r="W46" s="34"/>
      <c r="X46" s="51"/>
      <c r="Y46" s="201" t="s">
        <v>1</v>
      </c>
      <c r="Z46" s="30"/>
      <c r="AA46" s="40"/>
      <c r="AB46" s="52"/>
      <c r="AC46" s="53"/>
      <c r="AD46" s="54"/>
      <c r="AE46" s="192"/>
      <c r="AF46" s="193"/>
      <c r="AG46" s="201" t="s">
        <v>1</v>
      </c>
      <c r="AH46" s="203"/>
      <c r="AI46" s="62"/>
      <c r="AJ46" s="30">
        <f t="shared" si="8"/>
        <v>0</v>
      </c>
      <c r="AK46" s="40"/>
      <c r="AL46" s="40"/>
      <c r="AM46" s="57"/>
      <c r="AN46" s="40"/>
      <c r="AO46" s="40"/>
      <c r="AP46" s="57"/>
      <c r="AQ46" s="57"/>
      <c r="AR46" s="40"/>
      <c r="AS46" s="40"/>
      <c r="AT46" s="40"/>
      <c r="AU46" s="40"/>
      <c r="AV46" s="58"/>
      <c r="AW46" s="57"/>
      <c r="AX46" s="57"/>
      <c r="AY46" s="40"/>
      <c r="AZ46" s="40"/>
      <c r="BA46" s="40"/>
      <c r="BB46" s="40"/>
      <c r="BC46" s="40"/>
      <c r="BD46" s="30"/>
      <c r="BE46" s="57"/>
      <c r="BF46" s="59"/>
      <c r="BG46" s="60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  <c r="JQ46" s="44"/>
    </row>
    <row r="47" spans="1:277" s="50" customFormat="1" ht="23.1" customHeight="1" x14ac:dyDescent="0.35">
      <c r="A47" s="201">
        <v>19</v>
      </c>
      <c r="B47" s="61" t="s">
        <v>99</v>
      </c>
      <c r="C47" s="82" t="s">
        <v>65</v>
      </c>
      <c r="D47" s="40">
        <v>43030</v>
      </c>
      <c r="E47" s="40">
        <v>2108</v>
      </c>
      <c r="F47" s="30">
        <f t="shared" si="0"/>
        <v>45138</v>
      </c>
      <c r="G47" s="40">
        <v>2109</v>
      </c>
      <c r="H47" s="40"/>
      <c r="I47" s="40"/>
      <c r="J47" s="30">
        <f t="shared" si="1"/>
        <v>47247</v>
      </c>
      <c r="K47" s="48">
        <f>J47</f>
        <v>47247</v>
      </c>
      <c r="L47" s="68">
        <f>K47/6/31/60*(O47+N47*60+M47*6*60)</f>
        <v>0</v>
      </c>
      <c r="P47" s="48">
        <f>K47-L47</f>
        <v>47247</v>
      </c>
      <c r="Q47" s="40">
        <v>3605.95</v>
      </c>
      <c r="R47" s="30">
        <f t="shared" ref="R47" si="127">SUM(AK47:AT47)</f>
        <v>12998.02</v>
      </c>
      <c r="S47" s="30">
        <f t="shared" ref="S47" si="128">SUM(AV47:AX47)</f>
        <v>200</v>
      </c>
      <c r="T47" s="30">
        <f t="shared" ref="T47" si="129">ROUNDDOWN(J47*5%/2,2)</f>
        <v>1181.17</v>
      </c>
      <c r="U47" s="30">
        <f t="shared" ref="U47" si="130">SUM(BA47:BE47)</f>
        <v>7460.53</v>
      </c>
      <c r="V47" s="48">
        <f>Q47+R47+S47+T47+U47</f>
        <v>25445.67</v>
      </c>
      <c r="W47" s="34">
        <f t="shared" ref="W47" si="131">ROUND(AF47,0)</f>
        <v>10901</v>
      </c>
      <c r="X47" s="51">
        <f>(AE47-W47)</f>
        <v>10900.330000000002</v>
      </c>
      <c r="Y47" s="201">
        <v>19</v>
      </c>
      <c r="Z47" s="30">
        <f t="shared" ref="Z47" si="132">J47*12%</f>
        <v>5669.6399999999994</v>
      </c>
      <c r="AA47" s="30">
        <v>0</v>
      </c>
      <c r="AB47" s="35">
        <v>100</v>
      </c>
      <c r="AC47" s="36">
        <f>ROUNDUP(J47*5%/2,2)</f>
        <v>1181.18</v>
      </c>
      <c r="AD47" s="37">
        <v>200</v>
      </c>
      <c r="AE47" s="192">
        <f>+P47-V47</f>
        <v>21801.33</v>
      </c>
      <c r="AF47" s="193">
        <f>(+P47-V47)/2</f>
        <v>10900.665000000001</v>
      </c>
      <c r="AG47" s="201">
        <v>19</v>
      </c>
      <c r="AH47" s="203" t="s">
        <v>99</v>
      </c>
      <c r="AI47" s="82" t="s">
        <v>65</v>
      </c>
      <c r="AJ47" s="30">
        <f t="shared" si="8"/>
        <v>3605.95</v>
      </c>
      <c r="AK47" s="30">
        <f t="shared" ref="AK47" si="133">J47*9%</f>
        <v>4252.2299999999996</v>
      </c>
      <c r="AL47" s="40">
        <v>0</v>
      </c>
      <c r="AM47" s="40">
        <v>0</v>
      </c>
      <c r="AN47" s="40">
        <v>0</v>
      </c>
      <c r="AO47" s="40">
        <v>0</v>
      </c>
      <c r="AP47" s="40">
        <v>0</v>
      </c>
      <c r="AQ47" s="40">
        <v>0</v>
      </c>
      <c r="AR47" s="40">
        <v>6223.56</v>
      </c>
      <c r="AS47" s="40">
        <v>1866.67</v>
      </c>
      <c r="AT47" s="40">
        <v>655.56</v>
      </c>
      <c r="AU47" s="40">
        <f>SUM(AK47:AT47)</f>
        <v>12998.02</v>
      </c>
      <c r="AV47" s="35">
        <v>200</v>
      </c>
      <c r="AW47" s="40">
        <v>0</v>
      </c>
      <c r="AX47" s="40">
        <v>0</v>
      </c>
      <c r="AY47" s="40">
        <f>SUM(AV47:AW47)</f>
        <v>200</v>
      </c>
      <c r="AZ47" s="30">
        <f>ROUNDDOWN(J47*5%/2,2)</f>
        <v>1181.17</v>
      </c>
      <c r="BA47" s="30">
        <v>100</v>
      </c>
      <c r="BB47" s="40">
        <v>7260.53</v>
      </c>
      <c r="BC47" s="40">
        <v>100</v>
      </c>
      <c r="BD47" s="40">
        <v>0</v>
      </c>
      <c r="BE47" s="40">
        <v>0</v>
      </c>
      <c r="BF47" s="59">
        <f>SUM(BA47:BE47)</f>
        <v>7460.53</v>
      </c>
      <c r="BG47" s="60">
        <f>AJ47+AU47+AY47+AZ47+BF47</f>
        <v>25445.67</v>
      </c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  <c r="JQ47" s="44"/>
    </row>
    <row r="48" spans="1:277" s="50" customFormat="1" ht="23.1" customHeight="1" x14ac:dyDescent="0.35">
      <c r="A48" s="201" t="s">
        <v>1</v>
      </c>
      <c r="B48" s="46"/>
      <c r="C48" s="47"/>
      <c r="D48" s="40"/>
      <c r="E48" s="40"/>
      <c r="F48" s="30">
        <f t="shared" si="0"/>
        <v>0</v>
      </c>
      <c r="G48" s="40"/>
      <c r="H48" s="40"/>
      <c r="I48" s="40"/>
      <c r="J48" s="30">
        <f t="shared" si="1"/>
        <v>0</v>
      </c>
      <c r="K48" s="48"/>
      <c r="L48" s="68"/>
      <c r="P48" s="48"/>
      <c r="Q48" s="40"/>
      <c r="R48" s="40"/>
      <c r="S48" s="40"/>
      <c r="T48" s="40"/>
      <c r="U48" s="40"/>
      <c r="V48" s="48"/>
      <c r="W48" s="34"/>
      <c r="X48" s="51"/>
      <c r="Y48" s="201" t="s">
        <v>1</v>
      </c>
      <c r="Z48" s="30"/>
      <c r="AA48" s="40"/>
      <c r="AB48" s="52"/>
      <c r="AC48" s="53"/>
      <c r="AD48" s="54"/>
      <c r="AE48" s="192"/>
      <c r="AF48" s="193"/>
      <c r="AG48" s="201" t="s">
        <v>1</v>
      </c>
      <c r="AH48" s="202"/>
      <c r="AI48" s="47"/>
      <c r="AJ48" s="30">
        <f t="shared" si="8"/>
        <v>0</v>
      </c>
      <c r="AK48" s="40"/>
      <c r="AL48" s="40"/>
      <c r="AM48" s="57"/>
      <c r="AN48" s="40"/>
      <c r="AO48" s="40"/>
      <c r="AP48" s="57"/>
      <c r="AQ48" s="57"/>
      <c r="AR48" s="40"/>
      <c r="AS48" s="40"/>
      <c r="AT48" s="40"/>
      <c r="AU48" s="40"/>
      <c r="AV48" s="58"/>
      <c r="AW48" s="57"/>
      <c r="AX48" s="57"/>
      <c r="AY48" s="40"/>
      <c r="AZ48" s="40"/>
      <c r="BA48" s="40"/>
      <c r="BB48" s="40"/>
      <c r="BC48" s="40"/>
      <c r="BD48" s="40"/>
      <c r="BE48" s="57"/>
      <c r="BF48" s="59"/>
      <c r="BG48" s="60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  <c r="JQ48" s="44"/>
    </row>
    <row r="49" spans="1:277" s="50" customFormat="1" ht="23.1" customHeight="1" x14ac:dyDescent="0.35">
      <c r="A49" s="201">
        <v>20</v>
      </c>
      <c r="B49" s="46" t="s">
        <v>83</v>
      </c>
      <c r="C49" s="84" t="s">
        <v>81</v>
      </c>
      <c r="D49" s="40">
        <v>34187</v>
      </c>
      <c r="E49" s="40">
        <v>1607</v>
      </c>
      <c r="F49" s="30">
        <f t="shared" si="0"/>
        <v>35794</v>
      </c>
      <c r="G49" s="40">
        <v>1590</v>
      </c>
      <c r="H49" s="40"/>
      <c r="I49" s="40"/>
      <c r="J49" s="30">
        <f t="shared" si="1"/>
        <v>37384</v>
      </c>
      <c r="K49" s="48">
        <f>J49</f>
        <v>37384</v>
      </c>
      <c r="L49" s="40">
        <f>ROUND(K49/6/31/60*(O49+N49*60+M49*6*60),2)</f>
        <v>0</v>
      </c>
      <c r="P49" s="48">
        <f>K49-L49</f>
        <v>37384</v>
      </c>
      <c r="Q49" s="40">
        <v>1807.73</v>
      </c>
      <c r="R49" s="30">
        <f t="shared" ref="R49" si="134">SUM(AK49:AT49)</f>
        <v>11522.14</v>
      </c>
      <c r="S49" s="30">
        <f t="shared" ref="S49" si="135">SUM(AV49:AX49)</f>
        <v>200</v>
      </c>
      <c r="T49" s="30">
        <f t="shared" ref="T49" si="136">ROUNDDOWN(J49*5%/2,2)</f>
        <v>934.6</v>
      </c>
      <c r="U49" s="30">
        <f t="shared" ref="U49" si="137">SUM(BA49:BE49)</f>
        <v>15276.64</v>
      </c>
      <c r="V49" s="48">
        <f>Q49+R49+S49+T49+U49</f>
        <v>29741.11</v>
      </c>
      <c r="W49" s="34">
        <f t="shared" ref="W49" si="138">ROUND(AF49,0)</f>
        <v>3821</v>
      </c>
      <c r="X49" s="51">
        <f>(AE49-W49)</f>
        <v>3821.8899999999994</v>
      </c>
      <c r="Y49" s="201">
        <v>20</v>
      </c>
      <c r="Z49" s="30">
        <f t="shared" ref="Z49" si="139">J49*12%</f>
        <v>4486.08</v>
      </c>
      <c r="AA49" s="30">
        <v>0</v>
      </c>
      <c r="AB49" s="35">
        <v>100</v>
      </c>
      <c r="AC49" s="36">
        <f>ROUNDUP(J49*5%/2,2)</f>
        <v>934.6</v>
      </c>
      <c r="AD49" s="37">
        <v>200</v>
      </c>
      <c r="AE49" s="192">
        <f>+P49-V49</f>
        <v>7642.8899999999994</v>
      </c>
      <c r="AF49" s="193">
        <f>(+P49-V49)/2</f>
        <v>3821.4449999999997</v>
      </c>
      <c r="AG49" s="201">
        <v>20</v>
      </c>
      <c r="AH49" s="202" t="s">
        <v>83</v>
      </c>
      <c r="AI49" s="84" t="s">
        <v>81</v>
      </c>
      <c r="AJ49" s="30">
        <f t="shared" si="8"/>
        <v>1807.73</v>
      </c>
      <c r="AK49" s="30">
        <f t="shared" ref="AK49" si="140">J49*9%</f>
        <v>3364.56</v>
      </c>
      <c r="AL49" s="40">
        <v>0</v>
      </c>
      <c r="AM49" s="40"/>
      <c r="AN49" s="40">
        <v>0</v>
      </c>
      <c r="AO49" s="40">
        <v>0</v>
      </c>
      <c r="AP49" s="40">
        <v>0</v>
      </c>
      <c r="AQ49" s="40">
        <v>0</v>
      </c>
      <c r="AR49" s="40">
        <v>5824.25</v>
      </c>
      <c r="AS49" s="40">
        <v>2333.33</v>
      </c>
      <c r="AT49" s="40"/>
      <c r="AU49" s="40">
        <f>SUM(AK49:AT49)</f>
        <v>11522.14</v>
      </c>
      <c r="AV49" s="35">
        <v>200</v>
      </c>
      <c r="AW49" s="40">
        <v>0</v>
      </c>
      <c r="AX49" s="40">
        <v>0</v>
      </c>
      <c r="AY49" s="40">
        <f>SUM(AV49:AW49)</f>
        <v>200</v>
      </c>
      <c r="AZ49" s="30">
        <f>ROUNDDOWN(J49*5%/2,2)</f>
        <v>934.6</v>
      </c>
      <c r="BA49" s="30">
        <v>100</v>
      </c>
      <c r="BB49" s="40">
        <v>11048.64</v>
      </c>
      <c r="BC49" s="40">
        <v>4128</v>
      </c>
      <c r="BD49" s="40">
        <v>0</v>
      </c>
      <c r="BE49" s="40">
        <v>0</v>
      </c>
      <c r="BF49" s="59">
        <f>SUM(BA49:BE49)</f>
        <v>15276.64</v>
      </c>
      <c r="BG49" s="60">
        <f>AJ49+AU49+AY49+AZ49+BF49</f>
        <v>29741.11</v>
      </c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  <c r="JQ49" s="44"/>
    </row>
    <row r="50" spans="1:277" s="50" customFormat="1" ht="23.1" customHeight="1" x14ac:dyDescent="0.35">
      <c r="A50" s="201" t="s">
        <v>1</v>
      </c>
      <c r="B50" s="61"/>
      <c r="C50" s="62"/>
      <c r="D50" s="40"/>
      <c r="E50" s="40"/>
      <c r="F50" s="30">
        <f t="shared" si="0"/>
        <v>0</v>
      </c>
      <c r="G50" s="40"/>
      <c r="H50" s="40"/>
      <c r="I50" s="40"/>
      <c r="J50" s="30">
        <f t="shared" si="1"/>
        <v>0</v>
      </c>
      <c r="K50" s="48"/>
      <c r="L50" s="40"/>
      <c r="P50" s="48"/>
      <c r="Q50" s="40"/>
      <c r="R50" s="40"/>
      <c r="S50" s="40"/>
      <c r="T50" s="40"/>
      <c r="U50" s="40"/>
      <c r="V50" s="48"/>
      <c r="W50" s="34"/>
      <c r="X50" s="51"/>
      <c r="Y50" s="201" t="s">
        <v>1</v>
      </c>
      <c r="Z50" s="30"/>
      <c r="AA50" s="40"/>
      <c r="AB50" s="52"/>
      <c r="AC50" s="53"/>
      <c r="AD50" s="54"/>
      <c r="AE50" s="192"/>
      <c r="AF50" s="193"/>
      <c r="AG50" s="201" t="s">
        <v>1</v>
      </c>
      <c r="AH50" s="203"/>
      <c r="AI50" s="62"/>
      <c r="AJ50" s="30">
        <f t="shared" si="8"/>
        <v>0</v>
      </c>
      <c r="AK50" s="40"/>
      <c r="AL50" s="40"/>
      <c r="AM50" s="40"/>
      <c r="AN50" s="40"/>
      <c r="AO50" s="40"/>
      <c r="AP50" s="57"/>
      <c r="AQ50" s="57"/>
      <c r="AR50" s="40"/>
      <c r="AS50" s="40"/>
      <c r="AT50" s="40"/>
      <c r="AU50" s="40"/>
      <c r="AV50" s="58"/>
      <c r="AW50" s="57"/>
      <c r="AX50" s="57"/>
      <c r="AY50" s="40"/>
      <c r="AZ50" s="40"/>
      <c r="BA50" s="40"/>
      <c r="BB50" s="40"/>
      <c r="BC50" s="40"/>
      <c r="BD50" s="40"/>
      <c r="BE50" s="57"/>
      <c r="BF50" s="59"/>
      <c r="BG50" s="60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</row>
    <row r="51" spans="1:277" s="50" customFormat="1" ht="23.1" customHeight="1" x14ac:dyDescent="0.35">
      <c r="A51" s="201">
        <v>21</v>
      </c>
      <c r="B51" s="61" t="s">
        <v>85</v>
      </c>
      <c r="C51" s="62" t="s">
        <v>70</v>
      </c>
      <c r="D51" s="40">
        <v>36619</v>
      </c>
      <c r="E51" s="40">
        <v>1794</v>
      </c>
      <c r="F51" s="30">
        <f t="shared" si="0"/>
        <v>38413</v>
      </c>
      <c r="G51" s="40">
        <v>1795</v>
      </c>
      <c r="H51" s="40"/>
      <c r="I51" s="40"/>
      <c r="J51" s="30">
        <f t="shared" si="1"/>
        <v>40208</v>
      </c>
      <c r="K51" s="48">
        <f>J51</f>
        <v>40208</v>
      </c>
      <c r="L51" s="40">
        <f>ROUND(K51/6/31/60*(O51+N51*60+M51*6*60),2)</f>
        <v>0</v>
      </c>
      <c r="P51" s="48">
        <f>K51-L51</f>
        <v>40208</v>
      </c>
      <c r="Q51" s="40">
        <v>2285.15</v>
      </c>
      <c r="R51" s="30">
        <f t="shared" ref="R51" si="141">SUM(AK51:AT51)</f>
        <v>8396.08</v>
      </c>
      <c r="S51" s="30">
        <f t="shared" ref="S51" si="142">SUM(AV51:AX51)</f>
        <v>1566.09</v>
      </c>
      <c r="T51" s="30">
        <f t="shared" ref="T51" si="143">ROUNDDOWN(J51*5%/2,2)</f>
        <v>1005.2</v>
      </c>
      <c r="U51" s="30">
        <f t="shared" ref="U51" si="144">SUM(BA51:BE51)</f>
        <v>7367.85</v>
      </c>
      <c r="V51" s="48">
        <f>Q51+R51+S51+T51+U51</f>
        <v>20620.370000000003</v>
      </c>
      <c r="W51" s="34">
        <f t="shared" ref="W51" si="145">ROUND(AF51,0)</f>
        <v>9794</v>
      </c>
      <c r="X51" s="51">
        <f>(AE51-W51)</f>
        <v>9793.6299999999974</v>
      </c>
      <c r="Y51" s="201">
        <v>21</v>
      </c>
      <c r="Z51" s="30">
        <f t="shared" ref="Z51" si="146">J51*12%</f>
        <v>4824.96</v>
      </c>
      <c r="AA51" s="30">
        <v>0</v>
      </c>
      <c r="AB51" s="35">
        <v>100</v>
      </c>
      <c r="AC51" s="36">
        <f>ROUNDUP(J51*5%/2,2)</f>
        <v>1005.2</v>
      </c>
      <c r="AD51" s="37">
        <v>200</v>
      </c>
      <c r="AE51" s="192">
        <f>+P51-V51</f>
        <v>19587.629999999997</v>
      </c>
      <c r="AF51" s="193">
        <f>(+P51-V51)/2</f>
        <v>9793.8149999999987</v>
      </c>
      <c r="AG51" s="201">
        <v>21</v>
      </c>
      <c r="AH51" s="203" t="s">
        <v>85</v>
      </c>
      <c r="AI51" s="62" t="s">
        <v>70</v>
      </c>
      <c r="AJ51" s="30">
        <f t="shared" si="8"/>
        <v>2285.15</v>
      </c>
      <c r="AK51" s="30">
        <f t="shared" ref="AK51" si="147">J51*9%</f>
        <v>3618.72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57"/>
      <c r="AR51" s="40">
        <v>4121.8</v>
      </c>
      <c r="AS51" s="40"/>
      <c r="AT51" s="40">
        <v>655.56</v>
      </c>
      <c r="AU51" s="40">
        <f>SUM(AK51:AT51)</f>
        <v>8396.08</v>
      </c>
      <c r="AV51" s="35">
        <v>200</v>
      </c>
      <c r="AW51" s="40">
        <v>1366.09</v>
      </c>
      <c r="AX51" s="40">
        <v>0</v>
      </c>
      <c r="AY51" s="40">
        <f>SUM(AV51:AW51)</f>
        <v>1566.09</v>
      </c>
      <c r="AZ51" s="30">
        <f>ROUNDDOWN(J51*5%/2,2)</f>
        <v>1005.2</v>
      </c>
      <c r="BA51" s="30">
        <v>100</v>
      </c>
      <c r="BB51" s="40">
        <v>6313.51</v>
      </c>
      <c r="BC51" s="40">
        <v>0</v>
      </c>
      <c r="BD51" s="40">
        <v>954.34</v>
      </c>
      <c r="BE51" s="40">
        <v>0</v>
      </c>
      <c r="BF51" s="59">
        <f>SUM(BA51:BE51)</f>
        <v>7367.85</v>
      </c>
      <c r="BG51" s="60">
        <f>AJ51+AU51+AY51+AZ51+BF51</f>
        <v>20620.370000000003</v>
      </c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  <c r="JQ51" s="44"/>
    </row>
    <row r="52" spans="1:277" s="50" customFormat="1" ht="23.1" customHeight="1" x14ac:dyDescent="0.35">
      <c r="A52" s="201" t="s">
        <v>1</v>
      </c>
      <c r="B52" s="74"/>
      <c r="C52" s="96"/>
      <c r="D52" s="40"/>
      <c r="F52" s="30">
        <f t="shared" si="0"/>
        <v>0</v>
      </c>
      <c r="G52" s="40"/>
      <c r="I52" s="40"/>
      <c r="J52" s="30">
        <f t="shared" si="1"/>
        <v>0</v>
      </c>
      <c r="K52" s="48"/>
      <c r="L52" s="68"/>
      <c r="R52" s="40"/>
      <c r="S52" s="40"/>
      <c r="T52" s="40"/>
      <c r="U52" s="40"/>
      <c r="W52" s="34"/>
      <c r="X52" s="75"/>
      <c r="Y52" s="201" t="s">
        <v>1</v>
      </c>
      <c r="Z52" s="30"/>
      <c r="AC52" s="53"/>
      <c r="AD52" s="76"/>
      <c r="AE52" s="110"/>
      <c r="AF52" s="79"/>
      <c r="AG52" s="201" t="s">
        <v>1</v>
      </c>
      <c r="AH52" s="207"/>
      <c r="AJ52" s="30">
        <f t="shared" si="8"/>
        <v>0</v>
      </c>
      <c r="AK52" s="40"/>
      <c r="AL52" s="47"/>
      <c r="AM52" s="57"/>
      <c r="AP52" s="57"/>
      <c r="AQ52" s="58"/>
      <c r="AX52" s="57"/>
      <c r="AZ52" s="40"/>
      <c r="BA52" s="40"/>
      <c r="BD52" s="40" t="s">
        <v>84</v>
      </c>
      <c r="BE52" s="57"/>
      <c r="BF52" s="79"/>
      <c r="BG52" s="80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  <c r="JQ52" s="44"/>
    </row>
    <row r="53" spans="1:277" s="50" customFormat="1" ht="23.1" customHeight="1" x14ac:dyDescent="0.35">
      <c r="A53" s="45">
        <v>22</v>
      </c>
      <c r="B53" s="61" t="s">
        <v>86</v>
      </c>
      <c r="C53" s="98" t="s">
        <v>81</v>
      </c>
      <c r="D53" s="40">
        <v>33843</v>
      </c>
      <c r="E53" s="40">
        <v>1591</v>
      </c>
      <c r="F53" s="30">
        <f>SUM(D53:E53)</f>
        <v>35434</v>
      </c>
      <c r="G53" s="40">
        <v>1590</v>
      </c>
      <c r="H53" s="40"/>
      <c r="I53" s="40"/>
      <c r="J53" s="30">
        <f>SUM(F53:I53)</f>
        <v>37024</v>
      </c>
      <c r="K53" s="48">
        <f>J53</f>
        <v>37024</v>
      </c>
      <c r="L53" s="40">
        <f>ROUND(K53/6/31/60*(O53+N53*60+M53*6*60),2)</f>
        <v>0</v>
      </c>
      <c r="P53" s="48">
        <f>K53-L53</f>
        <v>37024</v>
      </c>
      <c r="Q53" s="40">
        <v>1759.94</v>
      </c>
      <c r="R53" s="30">
        <f t="shared" ref="R53" si="148">SUM(AK53:AT53)</f>
        <v>6520.27</v>
      </c>
      <c r="S53" s="30">
        <f t="shared" ref="S53" si="149">SUM(AV53:AX53)</f>
        <v>200</v>
      </c>
      <c r="T53" s="30">
        <f t="shared" ref="T53" si="150">ROUNDDOWN(J53*5%/2,2)</f>
        <v>925.6</v>
      </c>
      <c r="U53" s="30">
        <f t="shared" ref="U53" si="151">SUM(BA53:BE53)</f>
        <v>200</v>
      </c>
      <c r="V53" s="48">
        <f>Q53+R53+S53+T53+U53</f>
        <v>9605.8100000000013</v>
      </c>
      <c r="W53" s="34">
        <f t="shared" ref="W53" si="152">ROUND(AF53,0)</f>
        <v>13709</v>
      </c>
      <c r="X53" s="51">
        <f>(AE53-W53)</f>
        <v>13709.189999999999</v>
      </c>
      <c r="Y53" s="50">
        <f>+A53</f>
        <v>22</v>
      </c>
      <c r="Z53" s="30">
        <f t="shared" ref="Z53" si="153">J53*12%</f>
        <v>4442.88</v>
      </c>
      <c r="AA53" s="30">
        <v>0</v>
      </c>
      <c r="AB53" s="35">
        <v>100</v>
      </c>
      <c r="AC53" s="36">
        <f>ROUNDUP(J53*5%/2,2)</f>
        <v>925.6</v>
      </c>
      <c r="AD53" s="37">
        <v>200</v>
      </c>
      <c r="AE53" s="192">
        <f>+P53-V53</f>
        <v>27418.19</v>
      </c>
      <c r="AF53" s="193">
        <f>(+P53-V53)/2</f>
        <v>13709.094999999999</v>
      </c>
      <c r="AG53" s="45">
        <v>22</v>
      </c>
      <c r="AH53" s="61" t="s">
        <v>86</v>
      </c>
      <c r="AI53" s="99" t="s">
        <v>81</v>
      </c>
      <c r="AJ53" s="30">
        <f>Q53</f>
        <v>1759.94</v>
      </c>
      <c r="AK53" s="30">
        <f t="shared" ref="AK53" si="154">J53*9%</f>
        <v>3332.16</v>
      </c>
      <c r="AL53" s="40">
        <v>3188.11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/>
      <c r="AT53" s="40">
        <v>0</v>
      </c>
      <c r="AU53" s="40">
        <f>SUM(AK53:AT53)</f>
        <v>6520.27</v>
      </c>
      <c r="AV53" s="35">
        <v>200</v>
      </c>
      <c r="AW53" s="40">
        <v>0</v>
      </c>
      <c r="AX53" s="40">
        <v>0</v>
      </c>
      <c r="AY53" s="40">
        <f>SUM(AV53:AW53)</f>
        <v>200</v>
      </c>
      <c r="AZ53" s="30">
        <f>ROUNDDOWN(J53*5%/2,2)</f>
        <v>925.6</v>
      </c>
      <c r="BA53" s="30">
        <v>100</v>
      </c>
      <c r="BB53" s="40">
        <v>0</v>
      </c>
      <c r="BC53" s="40">
        <v>100</v>
      </c>
      <c r="BD53" s="40">
        <v>0</v>
      </c>
      <c r="BE53" s="40">
        <v>0</v>
      </c>
      <c r="BF53" s="59">
        <f>SUM(BA53:BE53)</f>
        <v>200</v>
      </c>
      <c r="BG53" s="60">
        <f>AJ53+AU53+AY53+AZ53+BF53</f>
        <v>9605.8100000000013</v>
      </c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</row>
    <row r="54" spans="1:277" s="50" customFormat="1" ht="23.1" customHeight="1" x14ac:dyDescent="0.35">
      <c r="A54" s="45" t="s">
        <v>1</v>
      </c>
      <c r="B54" s="46"/>
      <c r="C54" s="62"/>
      <c r="D54" s="40"/>
      <c r="E54" s="40"/>
      <c r="F54" s="30">
        <f>SUM(D54:E54)</f>
        <v>0</v>
      </c>
      <c r="G54" s="40"/>
      <c r="H54" s="40"/>
      <c r="I54" s="40"/>
      <c r="J54" s="30">
        <f>SUM(F54:I54)</f>
        <v>0</v>
      </c>
      <c r="K54" s="48"/>
      <c r="L54" s="40"/>
      <c r="P54" s="48"/>
      <c r="Q54" s="40"/>
      <c r="R54" s="40"/>
      <c r="S54" s="40"/>
      <c r="T54" s="40"/>
      <c r="U54" s="40"/>
      <c r="V54" s="48"/>
      <c r="W54" s="34"/>
      <c r="X54" s="51"/>
      <c r="Z54" s="30"/>
      <c r="AA54" s="40"/>
      <c r="AB54" s="52"/>
      <c r="AC54" s="53"/>
      <c r="AD54" s="54"/>
      <c r="AE54" s="192"/>
      <c r="AF54" s="193"/>
      <c r="AG54" s="45" t="s">
        <v>1</v>
      </c>
      <c r="AH54" s="46"/>
      <c r="AI54" s="62"/>
      <c r="AJ54" s="30">
        <f>Q54</f>
        <v>0</v>
      </c>
      <c r="AK54" s="40"/>
      <c r="AL54" s="40"/>
      <c r="AM54" s="57"/>
      <c r="AN54" s="40"/>
      <c r="AO54" s="40"/>
      <c r="AP54" s="57"/>
      <c r="AQ54" s="57"/>
      <c r="AR54" s="57"/>
      <c r="AS54" s="57"/>
      <c r="AT54" s="40"/>
      <c r="AU54" s="40"/>
      <c r="AV54" s="58"/>
      <c r="AW54" s="57"/>
      <c r="AX54" s="57"/>
      <c r="AY54" s="40"/>
      <c r="AZ54" s="40"/>
      <c r="BA54" s="40"/>
      <c r="BB54" s="40"/>
      <c r="BC54" s="40"/>
      <c r="BE54" s="57"/>
      <c r="BF54" s="59"/>
      <c r="BG54" s="60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</row>
    <row r="55" spans="1:277" s="33" customFormat="1" ht="23.1" customHeight="1" x14ac:dyDescent="0.35">
      <c r="A55" s="201">
        <v>23</v>
      </c>
      <c r="B55" s="46" t="s">
        <v>87</v>
      </c>
      <c r="C55" s="47" t="s">
        <v>76</v>
      </c>
      <c r="D55" s="40">
        <v>46725</v>
      </c>
      <c r="E55" s="40">
        <v>2290</v>
      </c>
      <c r="F55" s="30">
        <f t="shared" si="0"/>
        <v>49015</v>
      </c>
      <c r="G55" s="40">
        <v>2289</v>
      </c>
      <c r="H55" s="40"/>
      <c r="I55" s="40"/>
      <c r="J55" s="30">
        <f t="shared" si="1"/>
        <v>51304</v>
      </c>
      <c r="K55" s="48">
        <f>J55</f>
        <v>51304</v>
      </c>
      <c r="L55" s="40">
        <f>ROUND(K55/6/31/60*(O55+N55*60+M55*6*60),2)</f>
        <v>0</v>
      </c>
      <c r="M55" s="50"/>
      <c r="N55" s="50"/>
      <c r="O55" s="50"/>
      <c r="P55" s="48">
        <f>K55-L55</f>
        <v>51304</v>
      </c>
      <c r="Q55" s="40">
        <v>4459.28</v>
      </c>
      <c r="R55" s="30">
        <f t="shared" ref="R55" si="155">SUM(AK55:AT55)</f>
        <v>8405.8799999999992</v>
      </c>
      <c r="S55" s="30">
        <f t="shared" ref="S55" si="156">SUM(AV55:AX55)</f>
        <v>200</v>
      </c>
      <c r="T55" s="30">
        <f t="shared" ref="T55" si="157">ROUNDDOWN(J55*5%/2,2)</f>
        <v>1282.5999999999999</v>
      </c>
      <c r="U55" s="30">
        <f t="shared" ref="U55" si="158">SUM(BA55:BE55)</f>
        <v>7554</v>
      </c>
      <c r="V55" s="48">
        <f>Q55+R55+S55+T55+U55</f>
        <v>21901.760000000002</v>
      </c>
      <c r="W55" s="34">
        <f t="shared" ref="W55" si="159">ROUND(AF55,0)</f>
        <v>14701</v>
      </c>
      <c r="X55" s="51">
        <f>(AE55-W55)</f>
        <v>14701.239999999998</v>
      </c>
      <c r="Y55" s="201">
        <v>23</v>
      </c>
      <c r="Z55" s="30">
        <f t="shared" ref="Z55" si="160">J55*12%</f>
        <v>6156.48</v>
      </c>
      <c r="AA55" s="30">
        <v>0</v>
      </c>
      <c r="AB55" s="35">
        <v>100</v>
      </c>
      <c r="AC55" s="36">
        <f>ROUNDUP(J55*5%/2,2)</f>
        <v>1282.5999999999999</v>
      </c>
      <c r="AD55" s="37">
        <v>200</v>
      </c>
      <c r="AE55" s="223">
        <f>+P55-V55</f>
        <v>29402.239999999998</v>
      </c>
      <c r="AF55" s="224">
        <f>(+P55-V55)/2</f>
        <v>14701.119999999999</v>
      </c>
      <c r="AG55" s="201">
        <v>23</v>
      </c>
      <c r="AH55" s="202" t="s">
        <v>87</v>
      </c>
      <c r="AI55" s="47" t="s">
        <v>76</v>
      </c>
      <c r="AJ55" s="30">
        <f t="shared" si="8"/>
        <v>4459.28</v>
      </c>
      <c r="AK55" s="30">
        <f t="shared" ref="AK55" si="161">J55*9%</f>
        <v>4617.3599999999997</v>
      </c>
      <c r="AL55" s="40">
        <v>3788.52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/>
      <c r="AT55" s="40">
        <v>0</v>
      </c>
      <c r="AU55" s="40">
        <f>SUM(AK55:AT55)</f>
        <v>8405.8799999999992</v>
      </c>
      <c r="AV55" s="35">
        <v>200</v>
      </c>
      <c r="AW55" s="40">
        <v>0</v>
      </c>
      <c r="AX55" s="40">
        <v>0</v>
      </c>
      <c r="AY55" s="40">
        <f>SUM(AV55:AW55)</f>
        <v>200</v>
      </c>
      <c r="AZ55" s="30">
        <f>ROUNDDOWN(J55*5%/2,2)</f>
        <v>1282.5999999999999</v>
      </c>
      <c r="BA55" s="30">
        <v>100</v>
      </c>
      <c r="BB55" s="40">
        <v>0</v>
      </c>
      <c r="BC55" s="40">
        <v>100</v>
      </c>
      <c r="BD55" s="40">
        <v>7354</v>
      </c>
      <c r="BE55" s="40">
        <v>0</v>
      </c>
      <c r="BF55" s="59">
        <f>SUM(BA55:BE55)</f>
        <v>7554</v>
      </c>
      <c r="BG55" s="60">
        <f>AJ55+AU55+AY55+AZ55+BF55</f>
        <v>21901.760000000002</v>
      </c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</row>
    <row r="56" spans="1:277" s="50" customFormat="1" ht="23.1" customHeight="1" x14ac:dyDescent="0.35">
      <c r="A56" s="201" t="s">
        <v>1</v>
      </c>
      <c r="B56" s="46"/>
      <c r="C56" s="62"/>
      <c r="D56" s="40"/>
      <c r="E56" s="40"/>
      <c r="F56" s="30">
        <f t="shared" si="0"/>
        <v>0</v>
      </c>
      <c r="G56" s="40"/>
      <c r="H56" s="40"/>
      <c r="I56" s="40"/>
      <c r="J56" s="30">
        <f t="shared" si="1"/>
        <v>0</v>
      </c>
      <c r="K56" s="48"/>
      <c r="L56" s="40"/>
      <c r="P56" s="48"/>
      <c r="Q56" s="40"/>
      <c r="R56" s="40"/>
      <c r="S56" s="40"/>
      <c r="T56" s="40"/>
      <c r="U56" s="40"/>
      <c r="V56" s="48"/>
      <c r="W56" s="34"/>
      <c r="X56" s="51"/>
      <c r="Y56" s="201" t="s">
        <v>1</v>
      </c>
      <c r="Z56" s="30"/>
      <c r="AA56" s="40"/>
      <c r="AB56" s="52"/>
      <c r="AC56" s="53"/>
      <c r="AD56" s="54"/>
      <c r="AE56" s="192"/>
      <c r="AF56" s="193"/>
      <c r="AG56" s="201" t="s">
        <v>1</v>
      </c>
      <c r="AH56" s="202"/>
      <c r="AI56" s="62"/>
      <c r="AJ56" s="30">
        <f t="shared" si="8"/>
        <v>0</v>
      </c>
      <c r="AK56" s="40"/>
      <c r="AL56" s="40"/>
      <c r="AM56" s="57"/>
      <c r="AN56" s="40"/>
      <c r="AO56" s="40"/>
      <c r="AP56" s="57"/>
      <c r="AQ56" s="57"/>
      <c r="AR56" s="57"/>
      <c r="AS56" s="57"/>
      <c r="AT56" s="40"/>
      <c r="AU56" s="40"/>
      <c r="AV56" s="58"/>
      <c r="AW56" s="57"/>
      <c r="AX56" s="57"/>
      <c r="AY56" s="40"/>
      <c r="AZ56" s="40"/>
      <c r="BA56" s="40"/>
      <c r="BB56" s="40"/>
      <c r="BC56" s="40"/>
      <c r="BD56" s="40"/>
      <c r="BE56" s="57"/>
      <c r="BF56" s="59"/>
      <c r="BG56" s="60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</row>
    <row r="57" spans="1:277" s="50" customFormat="1" ht="23.1" customHeight="1" x14ac:dyDescent="0.35">
      <c r="A57" s="201">
        <v>24</v>
      </c>
      <c r="B57" s="46" t="s">
        <v>88</v>
      </c>
      <c r="C57" s="47" t="s">
        <v>70</v>
      </c>
      <c r="D57" s="40">
        <v>37380</v>
      </c>
      <c r="E57" s="40">
        <v>1832</v>
      </c>
      <c r="F57" s="30">
        <f t="shared" si="0"/>
        <v>39212</v>
      </c>
      <c r="G57" s="40">
        <v>1794</v>
      </c>
      <c r="H57" s="40"/>
      <c r="I57" s="40"/>
      <c r="J57" s="30">
        <f t="shared" si="1"/>
        <v>41006</v>
      </c>
      <c r="K57" s="48">
        <f>J57</f>
        <v>41006</v>
      </c>
      <c r="L57" s="40">
        <f>ROUND(K57/6/31/60*(O57+N57*60+M57*6*60),2)</f>
        <v>0</v>
      </c>
      <c r="P57" s="48">
        <f>K57-L57</f>
        <v>41006</v>
      </c>
      <c r="Q57" s="40">
        <v>2426.4</v>
      </c>
      <c r="R57" s="30">
        <f t="shared" ref="R57" si="162">SUM(AK57:AT57)</f>
        <v>8722.52</v>
      </c>
      <c r="S57" s="30">
        <f t="shared" ref="S57" si="163">SUM(AV57:AX57)</f>
        <v>200</v>
      </c>
      <c r="T57" s="30">
        <f t="shared" ref="T57" si="164">ROUNDDOWN(J57*5%/2,2)</f>
        <v>1025.1500000000001</v>
      </c>
      <c r="U57" s="30">
        <f t="shared" ref="U57" si="165">SUM(BA57:BE57)</f>
        <v>23631.93</v>
      </c>
      <c r="V57" s="48">
        <f>Q57+R57+S57+T57+U57</f>
        <v>36006</v>
      </c>
      <c r="W57" s="34">
        <f t="shared" ref="W57" si="166">ROUND(AF57,0)</f>
        <v>2500</v>
      </c>
      <c r="X57" s="51">
        <f>(AE57-W57)</f>
        <v>2500</v>
      </c>
      <c r="Y57" s="201">
        <v>24</v>
      </c>
      <c r="Z57" s="30">
        <f t="shared" ref="Z57" si="167">J57*12%</f>
        <v>4920.72</v>
      </c>
      <c r="AA57" s="30">
        <v>0</v>
      </c>
      <c r="AB57" s="35">
        <v>100</v>
      </c>
      <c r="AC57" s="36">
        <f>ROUNDUP(J57*5%/2,2)</f>
        <v>1025.1500000000001</v>
      </c>
      <c r="AD57" s="37">
        <v>200</v>
      </c>
      <c r="AE57" s="192">
        <f>+P57-V57</f>
        <v>5000</v>
      </c>
      <c r="AF57" s="193">
        <f>(+P57-V57)/2</f>
        <v>2500</v>
      </c>
      <c r="AG57" s="201">
        <v>24</v>
      </c>
      <c r="AH57" s="202" t="s">
        <v>88</v>
      </c>
      <c r="AI57" s="47" t="s">
        <v>70</v>
      </c>
      <c r="AJ57" s="30">
        <f t="shared" si="8"/>
        <v>2426.4</v>
      </c>
      <c r="AK57" s="30">
        <f t="shared" ref="AK57" si="168">J57*9%</f>
        <v>3690.54</v>
      </c>
      <c r="AL57" s="40">
        <v>5031.9799999999996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/>
      <c r="AT57" s="40">
        <v>0</v>
      </c>
      <c r="AU57" s="40">
        <f>SUM(AK57:AT57)</f>
        <v>8722.52</v>
      </c>
      <c r="AV57" s="35">
        <v>200</v>
      </c>
      <c r="AW57" s="40">
        <v>0</v>
      </c>
      <c r="AX57" s="40">
        <v>0</v>
      </c>
      <c r="AY57" s="40">
        <f>SUM(AV57:AW57)</f>
        <v>200</v>
      </c>
      <c r="AZ57" s="30">
        <f>ROUNDDOWN(J57*5%/2,2)</f>
        <v>1025.1500000000001</v>
      </c>
      <c r="BA57" s="30">
        <v>100</v>
      </c>
      <c r="BB57" s="40">
        <v>11209.41</v>
      </c>
      <c r="BC57" s="40">
        <v>10153.52</v>
      </c>
      <c r="BD57" s="40">
        <v>2169</v>
      </c>
      <c r="BE57" s="40">
        <v>0</v>
      </c>
      <c r="BF57" s="59">
        <f>SUM(BA57:BE57)</f>
        <v>23631.93</v>
      </c>
      <c r="BG57" s="60">
        <f>AJ57+AU57+AY57+AZ57+BF57</f>
        <v>36006</v>
      </c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100"/>
      <c r="CL57" s="100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</row>
    <row r="58" spans="1:277" s="50" customFormat="1" ht="23.1" customHeight="1" x14ac:dyDescent="0.35">
      <c r="A58" s="201" t="s">
        <v>1</v>
      </c>
      <c r="B58" s="61"/>
      <c r="C58" s="62"/>
      <c r="D58" s="40"/>
      <c r="E58" s="40"/>
      <c r="F58" s="30">
        <f t="shared" si="0"/>
        <v>0</v>
      </c>
      <c r="G58" s="40"/>
      <c r="H58" s="40"/>
      <c r="I58" s="40"/>
      <c r="J58" s="30">
        <f t="shared" si="1"/>
        <v>0</v>
      </c>
      <c r="K58" s="48"/>
      <c r="L58" s="68"/>
      <c r="P58" s="48"/>
      <c r="Q58" s="40"/>
      <c r="R58" s="40"/>
      <c r="S58" s="40"/>
      <c r="T58" s="40"/>
      <c r="U58" s="40"/>
      <c r="V58" s="48"/>
      <c r="W58" s="34"/>
      <c r="X58" s="51"/>
      <c r="Y58" s="201" t="s">
        <v>1</v>
      </c>
      <c r="Z58" s="30"/>
      <c r="AA58" s="30"/>
      <c r="AB58" s="52"/>
      <c r="AC58" s="53"/>
      <c r="AD58" s="54"/>
      <c r="AE58" s="192"/>
      <c r="AF58" s="193"/>
      <c r="AG58" s="201" t="s">
        <v>1</v>
      </c>
      <c r="AH58" s="203"/>
      <c r="AI58" s="62"/>
      <c r="AJ58" s="30">
        <f t="shared" si="8"/>
        <v>0</v>
      </c>
      <c r="AK58" s="40"/>
      <c r="AL58" s="40"/>
      <c r="AM58" s="57"/>
      <c r="AN58" s="40"/>
      <c r="AO58" s="40"/>
      <c r="AP58" s="57"/>
      <c r="AQ58" s="57"/>
      <c r="AR58" s="57"/>
      <c r="AS58" s="57"/>
      <c r="AT58" s="40"/>
      <c r="AU58" s="40"/>
      <c r="AV58" s="58"/>
      <c r="AW58" s="57"/>
      <c r="AX58" s="57"/>
      <c r="AY58" s="40"/>
      <c r="AZ58" s="40"/>
      <c r="BB58" s="40"/>
      <c r="BC58" s="40"/>
      <c r="BD58" s="40"/>
      <c r="BE58" s="57"/>
      <c r="BF58" s="59"/>
      <c r="BG58" s="60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</row>
    <row r="59" spans="1:277" s="50" customFormat="1" ht="23.1" customHeight="1" x14ac:dyDescent="0.35">
      <c r="A59" s="201">
        <v>25</v>
      </c>
      <c r="B59" s="61" t="s">
        <v>89</v>
      </c>
      <c r="C59" s="82" t="s">
        <v>70</v>
      </c>
      <c r="D59" s="40">
        <v>36619</v>
      </c>
      <c r="E59" s="40">
        <v>1794</v>
      </c>
      <c r="F59" s="30">
        <f t="shared" si="0"/>
        <v>38413</v>
      </c>
      <c r="G59" s="40">
        <v>1795</v>
      </c>
      <c r="H59" s="40"/>
      <c r="I59" s="40"/>
      <c r="J59" s="30">
        <f t="shared" si="1"/>
        <v>40208</v>
      </c>
      <c r="K59" s="48">
        <f>J59</f>
        <v>40208</v>
      </c>
      <c r="L59" s="40">
        <f>ROUND(K59/6/31/60*(O59+N59*60+M59*6*60),2)</f>
        <v>0</v>
      </c>
      <c r="P59" s="48">
        <f>K59-L59</f>
        <v>40208</v>
      </c>
      <c r="Q59" s="40">
        <v>2285.15</v>
      </c>
      <c r="R59" s="30">
        <f t="shared" ref="R59" si="169">SUM(AK59:AT59)</f>
        <v>3618.72</v>
      </c>
      <c r="S59" s="30">
        <f t="shared" ref="S59" si="170">SUM(AV59:AX59)</f>
        <v>200</v>
      </c>
      <c r="T59" s="30">
        <f t="shared" ref="T59" si="171">ROUNDDOWN(J59*5%/2,2)</f>
        <v>1005.2</v>
      </c>
      <c r="U59" s="30">
        <f t="shared" ref="U59" si="172">SUM(BA59:BE59)</f>
        <v>100</v>
      </c>
      <c r="V59" s="48">
        <f>Q59+R59+S59+T59+U59</f>
        <v>7209.07</v>
      </c>
      <c r="W59" s="34">
        <f t="shared" ref="W59" si="173">ROUND(AF59,0)</f>
        <v>16499</v>
      </c>
      <c r="X59" s="51">
        <f>(AE59-W59)</f>
        <v>16499.93</v>
      </c>
      <c r="Y59" s="201">
        <v>25</v>
      </c>
      <c r="Z59" s="30">
        <f t="shared" ref="Z59" si="174">J59*12%</f>
        <v>4824.96</v>
      </c>
      <c r="AA59" s="30">
        <v>0</v>
      </c>
      <c r="AB59" s="35">
        <v>100</v>
      </c>
      <c r="AC59" s="36">
        <f>ROUNDUP(J59*5%/2,2)</f>
        <v>1005.2</v>
      </c>
      <c r="AD59" s="37">
        <v>200</v>
      </c>
      <c r="AE59" s="192">
        <f>+P59-V59</f>
        <v>32998.93</v>
      </c>
      <c r="AF59" s="193">
        <f>(+P59-V59)/2</f>
        <v>16499.465</v>
      </c>
      <c r="AG59" s="201">
        <v>25</v>
      </c>
      <c r="AH59" s="203" t="s">
        <v>89</v>
      </c>
      <c r="AI59" s="82" t="s">
        <v>70</v>
      </c>
      <c r="AJ59" s="30">
        <f t="shared" si="8"/>
        <v>2285.15</v>
      </c>
      <c r="AK59" s="30">
        <f t="shared" ref="AK59" si="175">J59*9%</f>
        <v>3618.72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>
        <v>0</v>
      </c>
      <c r="AS59" s="40"/>
      <c r="AT59" s="40">
        <v>0</v>
      </c>
      <c r="AU59" s="40">
        <f>SUM(AK59:AT59)</f>
        <v>3618.72</v>
      </c>
      <c r="AV59" s="35">
        <v>200</v>
      </c>
      <c r="AW59" s="40">
        <v>0</v>
      </c>
      <c r="AX59" s="40">
        <v>0</v>
      </c>
      <c r="AY59" s="40">
        <f>SUM(AV59:AW59)</f>
        <v>200</v>
      </c>
      <c r="AZ59" s="30">
        <f>ROUNDDOWN(J59*5%/2,2)</f>
        <v>1005.2</v>
      </c>
      <c r="BA59" s="30">
        <v>100</v>
      </c>
      <c r="BB59" s="40">
        <v>0</v>
      </c>
      <c r="BC59" s="40">
        <v>0</v>
      </c>
      <c r="BD59" s="40"/>
      <c r="BE59" s="40">
        <v>0</v>
      </c>
      <c r="BF59" s="59">
        <f>SUM(BA59:BE59)</f>
        <v>100</v>
      </c>
      <c r="BG59" s="60">
        <f>AJ59+AU59+AY59+AZ59+BF59</f>
        <v>7209.07</v>
      </c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</row>
    <row r="60" spans="1:277" s="50" customFormat="1" ht="23.1" customHeight="1" thickBot="1" x14ac:dyDescent="0.4">
      <c r="A60" s="211"/>
      <c r="B60" s="28"/>
      <c r="C60" s="29"/>
      <c r="D60" s="30"/>
      <c r="E60" s="30"/>
      <c r="F60" s="30"/>
      <c r="G60" s="30"/>
      <c r="H60" s="30"/>
      <c r="I60" s="30"/>
      <c r="J60" s="30"/>
      <c r="K60" s="31"/>
      <c r="L60" s="71"/>
      <c r="M60" s="33"/>
      <c r="N60" s="33"/>
      <c r="O60" s="33"/>
      <c r="P60" s="31"/>
      <c r="Q60" s="30"/>
      <c r="R60" s="40"/>
      <c r="S60" s="40"/>
      <c r="T60" s="40"/>
      <c r="U60" s="40"/>
      <c r="V60" s="31"/>
      <c r="W60" s="34"/>
      <c r="X60" s="34"/>
      <c r="Y60" s="211"/>
      <c r="Z60" s="30"/>
      <c r="AA60" s="30"/>
      <c r="AB60" s="41"/>
      <c r="AC60" s="53"/>
      <c r="AD60" s="94"/>
      <c r="AE60" s="192"/>
      <c r="AF60" s="193"/>
      <c r="AG60" s="211"/>
      <c r="AH60" s="212"/>
      <c r="AI60" s="29"/>
      <c r="AJ60" s="40"/>
      <c r="AK60" s="40"/>
      <c r="AL60" s="30"/>
      <c r="AM60" s="57"/>
      <c r="AN60" s="30"/>
      <c r="AO60" s="30"/>
      <c r="AP60" s="57"/>
      <c r="AQ60" s="57"/>
      <c r="AR60" s="57"/>
      <c r="AS60" s="187"/>
      <c r="AT60" s="30"/>
      <c r="AU60" s="30"/>
      <c r="AV60" s="35"/>
      <c r="AW60" s="57"/>
      <c r="AX60" s="57"/>
      <c r="AY60" s="30"/>
      <c r="AZ60" s="40"/>
      <c r="BA60" s="30"/>
      <c r="BB60" s="30"/>
      <c r="BC60" s="30"/>
      <c r="BD60" s="40"/>
      <c r="BE60" s="57"/>
      <c r="BF60" s="42"/>
      <c r="BG60" s="101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  <c r="IW60" s="44"/>
      <c r="IX60" s="44"/>
      <c r="IY60" s="44"/>
      <c r="IZ60" s="44"/>
      <c r="JA60" s="44"/>
      <c r="JB60" s="44"/>
      <c r="JC60" s="44"/>
      <c r="JD60" s="44"/>
      <c r="JE60" s="44"/>
      <c r="JF60" s="44"/>
      <c r="JG60" s="44"/>
      <c r="JH60" s="44"/>
      <c r="JI60" s="44"/>
      <c r="JJ60" s="44"/>
      <c r="JK60" s="44"/>
      <c r="JL60" s="44"/>
      <c r="JM60" s="44"/>
      <c r="JN60" s="44"/>
      <c r="JO60" s="44"/>
      <c r="JP60" s="44"/>
      <c r="JQ60" s="44"/>
    </row>
    <row r="61" spans="1:277" s="50" customFormat="1" ht="23.1" customHeight="1" x14ac:dyDescent="0.35">
      <c r="A61" s="213"/>
      <c r="B61" s="103"/>
      <c r="C61" s="103"/>
      <c r="D61" s="104"/>
      <c r="E61" s="103"/>
      <c r="F61" s="103"/>
      <c r="G61" s="104"/>
      <c r="H61" s="103"/>
      <c r="I61" s="104"/>
      <c r="J61" s="104"/>
      <c r="K61" s="105"/>
      <c r="L61" s="104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6">
        <f>+AF61</f>
        <v>0</v>
      </c>
      <c r="X61" s="107"/>
      <c r="Y61" s="213"/>
      <c r="Z61" s="103"/>
      <c r="AA61" s="103"/>
      <c r="AB61" s="103"/>
      <c r="AC61" s="108"/>
      <c r="AD61" s="109"/>
      <c r="AE61" s="110"/>
      <c r="AF61" s="79"/>
      <c r="AG61" s="213"/>
      <c r="AH61" s="214"/>
      <c r="AI61" s="103"/>
      <c r="AJ61" s="103"/>
      <c r="AK61" s="103"/>
      <c r="AL61" s="111"/>
      <c r="AM61" s="103"/>
      <c r="AN61" s="103"/>
      <c r="AO61" s="103"/>
      <c r="AP61" s="103"/>
      <c r="AQ61" s="112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40">
        <v>0</v>
      </c>
      <c r="BE61" s="103"/>
      <c r="BF61" s="103"/>
      <c r="BG61" s="109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  <c r="IW61" s="44"/>
      <c r="IX61" s="44"/>
      <c r="IY61" s="44"/>
      <c r="IZ61" s="44"/>
      <c r="JA61" s="44"/>
      <c r="JB61" s="44"/>
      <c r="JC61" s="44"/>
      <c r="JD61" s="44"/>
      <c r="JE61" s="44"/>
      <c r="JF61" s="44"/>
      <c r="JG61" s="44"/>
      <c r="JH61" s="44"/>
      <c r="JI61" s="44"/>
      <c r="JJ61" s="44"/>
      <c r="JK61" s="44"/>
      <c r="JL61" s="44"/>
      <c r="JM61" s="44"/>
      <c r="JN61" s="44"/>
      <c r="JO61" s="44"/>
      <c r="JP61" s="44"/>
      <c r="JQ61" s="44"/>
    </row>
    <row r="62" spans="1:277" s="46" customFormat="1" ht="23.1" customHeight="1" x14ac:dyDescent="0.35">
      <c r="A62" s="215"/>
      <c r="B62" s="114" t="s">
        <v>90</v>
      </c>
      <c r="D62" s="115">
        <f t="shared" ref="D62:AF62" si="176">SUM(D11:D61)</f>
        <v>1028833</v>
      </c>
      <c r="E62" s="115">
        <f t="shared" si="176"/>
        <v>49536</v>
      </c>
      <c r="F62" s="115">
        <f t="shared" si="176"/>
        <v>1065515</v>
      </c>
      <c r="G62" s="115">
        <f t="shared" si="176"/>
        <v>49218</v>
      </c>
      <c r="H62" s="115">
        <f t="shared" si="176"/>
        <v>0</v>
      </c>
      <c r="I62" s="115">
        <f t="shared" si="176"/>
        <v>291</v>
      </c>
      <c r="J62" s="115">
        <f t="shared" si="176"/>
        <v>1115024</v>
      </c>
      <c r="K62" s="115">
        <f t="shared" si="176"/>
        <v>1115024</v>
      </c>
      <c r="L62" s="115">
        <f t="shared" si="176"/>
        <v>0</v>
      </c>
      <c r="M62" s="115">
        <f t="shared" si="176"/>
        <v>0</v>
      </c>
      <c r="N62" s="115">
        <f t="shared" si="176"/>
        <v>0</v>
      </c>
      <c r="O62" s="115">
        <f t="shared" si="176"/>
        <v>0</v>
      </c>
      <c r="P62" s="115">
        <f t="shared" si="176"/>
        <v>1115024</v>
      </c>
      <c r="Q62" s="115">
        <f t="shared" si="176"/>
        <v>81283.939999999988</v>
      </c>
      <c r="R62" s="115">
        <f t="shared" si="176"/>
        <v>229894.06299999997</v>
      </c>
      <c r="S62" s="115">
        <f t="shared" si="176"/>
        <v>12924.59</v>
      </c>
      <c r="T62" s="115">
        <f t="shared" si="176"/>
        <v>27875.590000000004</v>
      </c>
      <c r="U62" s="115">
        <f t="shared" si="176"/>
        <v>183261.04</v>
      </c>
      <c r="V62" s="115">
        <f t="shared" si="176"/>
        <v>535239.22299999988</v>
      </c>
      <c r="W62" s="115">
        <f t="shared" si="176"/>
        <v>289891</v>
      </c>
      <c r="X62" s="115">
        <f t="shared" si="176"/>
        <v>289893.777</v>
      </c>
      <c r="Y62" s="215"/>
      <c r="Z62" s="115">
        <f t="shared" si="176"/>
        <v>133802.88</v>
      </c>
      <c r="AA62" s="115">
        <f t="shared" si="176"/>
        <v>0</v>
      </c>
      <c r="AB62" s="115">
        <f t="shared" si="176"/>
        <v>2500</v>
      </c>
      <c r="AC62" s="115">
        <f t="shared" si="176"/>
        <v>27875.61</v>
      </c>
      <c r="AD62" s="116">
        <f t="shared" si="176"/>
        <v>5000</v>
      </c>
      <c r="AE62" s="117">
        <f t="shared" si="176"/>
        <v>579784.77700000012</v>
      </c>
      <c r="AF62" s="118">
        <f t="shared" si="176"/>
        <v>289892.38850000006</v>
      </c>
      <c r="AG62" s="215"/>
      <c r="AH62" s="216" t="s">
        <v>90</v>
      </c>
      <c r="AJ62" s="115">
        <f t="shared" ref="AJ62:BG62" si="177">SUM(AJ11:AJ61)</f>
        <v>81283.939999999988</v>
      </c>
      <c r="AK62" s="115">
        <f t="shared" si="177"/>
        <v>100352.15999999999</v>
      </c>
      <c r="AL62" s="115">
        <f t="shared" si="177"/>
        <v>12008.61</v>
      </c>
      <c r="AM62" s="115">
        <f t="shared" si="177"/>
        <v>4600</v>
      </c>
      <c r="AN62" s="115">
        <f t="shared" si="177"/>
        <v>0</v>
      </c>
      <c r="AO62" s="115">
        <f t="shared" si="177"/>
        <v>0</v>
      </c>
      <c r="AP62" s="115">
        <f t="shared" si="177"/>
        <v>0</v>
      </c>
      <c r="AQ62" s="115">
        <f t="shared" si="177"/>
        <v>0</v>
      </c>
      <c r="AR62" s="115">
        <f t="shared" si="177"/>
        <v>96467.043000000005</v>
      </c>
      <c r="AS62" s="115">
        <f t="shared" si="177"/>
        <v>7376.67</v>
      </c>
      <c r="AT62" s="115">
        <f t="shared" si="177"/>
        <v>9089.5799999999981</v>
      </c>
      <c r="AU62" s="115">
        <f t="shared" si="177"/>
        <v>229894.06299999997</v>
      </c>
      <c r="AV62" s="115">
        <f t="shared" si="177"/>
        <v>5000</v>
      </c>
      <c r="AW62" s="115">
        <f t="shared" si="177"/>
        <v>5924.59</v>
      </c>
      <c r="AX62" s="115">
        <f t="shared" si="177"/>
        <v>2000</v>
      </c>
      <c r="AY62" s="115">
        <f t="shared" si="177"/>
        <v>12924.59</v>
      </c>
      <c r="AZ62" s="115">
        <f t="shared" si="177"/>
        <v>27875.590000000004</v>
      </c>
      <c r="BA62" s="115">
        <f t="shared" si="177"/>
        <v>2500</v>
      </c>
      <c r="BB62" s="115">
        <f t="shared" si="177"/>
        <v>131022.18000000001</v>
      </c>
      <c r="BC62" s="115">
        <f t="shared" si="177"/>
        <v>33621.520000000004</v>
      </c>
      <c r="BD62" s="115">
        <f t="shared" si="177"/>
        <v>16117.34</v>
      </c>
      <c r="BE62" s="115">
        <f t="shared" si="177"/>
        <v>0</v>
      </c>
      <c r="BF62" s="115">
        <f t="shared" si="177"/>
        <v>183261.04</v>
      </c>
      <c r="BG62" s="116">
        <f t="shared" si="177"/>
        <v>535239.22299999988</v>
      </c>
      <c r="BH62" s="119"/>
      <c r="BI62" s="119"/>
      <c r="BJ62" s="119"/>
      <c r="BK62" s="119"/>
      <c r="BL62" s="119"/>
      <c r="BM62" s="119"/>
      <c r="BN62" s="119"/>
      <c r="BO62" s="119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120"/>
      <c r="DQ62" s="120"/>
      <c r="DR62" s="120"/>
      <c r="DS62" s="120"/>
      <c r="DT62" s="120"/>
      <c r="DU62" s="120"/>
      <c r="DV62" s="120"/>
      <c r="DW62" s="120"/>
      <c r="DX62" s="120"/>
      <c r="DY62" s="120"/>
      <c r="DZ62" s="120"/>
      <c r="EA62" s="120"/>
      <c r="EB62" s="120"/>
      <c r="EC62" s="120"/>
      <c r="ED62" s="120"/>
      <c r="EE62" s="120"/>
      <c r="EF62" s="120"/>
      <c r="EG62" s="120"/>
      <c r="EH62" s="120"/>
      <c r="EI62" s="120"/>
      <c r="EJ62" s="120"/>
      <c r="EK62" s="120"/>
      <c r="EL62" s="120"/>
      <c r="EM62" s="120"/>
      <c r="EN62" s="120"/>
      <c r="EO62" s="120"/>
      <c r="EP62" s="120"/>
      <c r="EQ62" s="120"/>
      <c r="ER62" s="120"/>
      <c r="ES62" s="120"/>
      <c r="ET62" s="120"/>
      <c r="EU62" s="120"/>
      <c r="EV62" s="120"/>
      <c r="EW62" s="120"/>
      <c r="EX62" s="120"/>
      <c r="EY62" s="120"/>
      <c r="EZ62" s="120"/>
      <c r="FA62" s="120"/>
      <c r="FB62" s="120"/>
      <c r="FC62" s="120"/>
      <c r="FD62" s="120"/>
      <c r="FE62" s="120"/>
      <c r="FF62" s="120"/>
      <c r="FG62" s="120"/>
      <c r="FH62" s="120"/>
      <c r="FI62" s="120"/>
      <c r="FJ62" s="120"/>
      <c r="FK62" s="120"/>
      <c r="FL62" s="120"/>
      <c r="FM62" s="120"/>
      <c r="FN62" s="120"/>
      <c r="FO62" s="120"/>
      <c r="FP62" s="120"/>
      <c r="FQ62" s="120"/>
      <c r="FR62" s="120"/>
      <c r="FS62" s="120"/>
      <c r="FT62" s="120"/>
      <c r="FU62" s="120"/>
      <c r="FV62" s="120"/>
      <c r="FW62" s="120"/>
      <c r="FX62" s="120"/>
      <c r="FY62" s="120"/>
      <c r="FZ62" s="120"/>
      <c r="GA62" s="120"/>
      <c r="GB62" s="120"/>
      <c r="GC62" s="120"/>
      <c r="GD62" s="120"/>
      <c r="GE62" s="120"/>
      <c r="GF62" s="120"/>
      <c r="GG62" s="120"/>
      <c r="GH62" s="120"/>
      <c r="GI62" s="120"/>
      <c r="GJ62" s="120"/>
      <c r="GK62" s="120"/>
      <c r="GL62" s="120"/>
      <c r="GM62" s="120"/>
      <c r="GN62" s="120"/>
      <c r="GO62" s="120"/>
      <c r="GP62" s="120"/>
      <c r="GQ62" s="120"/>
      <c r="GR62" s="120"/>
      <c r="GS62" s="120"/>
      <c r="GT62" s="120"/>
      <c r="GU62" s="120"/>
      <c r="GV62" s="120"/>
      <c r="GW62" s="120"/>
      <c r="GX62" s="120"/>
      <c r="GY62" s="120"/>
      <c r="GZ62" s="120"/>
      <c r="HA62" s="120"/>
      <c r="HB62" s="120"/>
      <c r="HC62" s="120"/>
      <c r="HD62" s="120"/>
      <c r="HE62" s="120"/>
      <c r="HF62" s="120"/>
      <c r="HG62" s="120"/>
      <c r="HH62" s="120"/>
      <c r="HI62" s="120"/>
      <c r="HJ62" s="120"/>
      <c r="HK62" s="120"/>
      <c r="HL62" s="120"/>
      <c r="HM62" s="120"/>
      <c r="HN62" s="120"/>
      <c r="HO62" s="120"/>
      <c r="HP62" s="120"/>
      <c r="HQ62" s="120"/>
      <c r="HR62" s="120"/>
      <c r="HS62" s="120"/>
      <c r="HT62" s="120"/>
      <c r="HU62" s="120"/>
      <c r="HV62" s="120"/>
      <c r="HW62" s="120"/>
      <c r="HX62" s="120"/>
      <c r="HY62" s="120"/>
      <c r="HZ62" s="120"/>
      <c r="IA62" s="120"/>
      <c r="IB62" s="120"/>
      <c r="IC62" s="120"/>
      <c r="ID62" s="120"/>
      <c r="IE62" s="120"/>
      <c r="IF62" s="120"/>
      <c r="IG62" s="120"/>
      <c r="IH62" s="120"/>
      <c r="II62" s="120"/>
      <c r="IJ62" s="120"/>
      <c r="IK62" s="120"/>
      <c r="IL62" s="120"/>
      <c r="IM62" s="120"/>
      <c r="IN62" s="120"/>
      <c r="IO62" s="120"/>
      <c r="IP62" s="120"/>
      <c r="IQ62" s="120"/>
      <c r="IR62" s="120"/>
      <c r="IS62" s="120"/>
      <c r="IT62" s="120"/>
      <c r="IU62" s="120"/>
      <c r="IV62" s="120"/>
      <c r="IW62" s="120"/>
      <c r="IX62" s="120"/>
      <c r="IY62" s="120"/>
      <c r="IZ62" s="120"/>
      <c r="JA62" s="120"/>
      <c r="JB62" s="120"/>
      <c r="JC62" s="120"/>
      <c r="JD62" s="120"/>
      <c r="JE62" s="120"/>
      <c r="JF62" s="120"/>
      <c r="JG62" s="120"/>
      <c r="JH62" s="120"/>
      <c r="JI62" s="120"/>
      <c r="JJ62" s="120"/>
      <c r="JK62" s="120"/>
      <c r="JL62" s="120"/>
      <c r="JM62" s="120"/>
      <c r="JN62" s="120"/>
      <c r="JO62" s="120"/>
      <c r="JP62" s="120"/>
      <c r="JQ62" s="120"/>
    </row>
    <row r="63" spans="1:277" s="123" customFormat="1" ht="23.1" customHeight="1" thickBot="1" x14ac:dyDescent="0.4">
      <c r="A63" s="217"/>
      <c r="B63" s="122"/>
      <c r="D63" s="124"/>
      <c r="E63" s="124"/>
      <c r="F63" s="124"/>
      <c r="G63" s="18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5"/>
      <c r="X63" s="125" t="s">
        <v>1</v>
      </c>
      <c r="Y63" s="217"/>
      <c r="Z63" s="124"/>
      <c r="AA63" s="124"/>
      <c r="AB63" s="124"/>
      <c r="AC63" s="126"/>
      <c r="AD63" s="127"/>
      <c r="AE63" s="128"/>
      <c r="AF63" s="129"/>
      <c r="AG63" s="217"/>
      <c r="AH63" s="218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7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  <c r="CT63" s="130"/>
      <c r="CU63" s="130"/>
      <c r="CV63" s="130"/>
      <c r="CW63" s="130"/>
      <c r="CX63" s="130"/>
      <c r="CY63" s="130"/>
      <c r="CZ63" s="130"/>
      <c r="DA63" s="130"/>
      <c r="DB63" s="130"/>
      <c r="DC63" s="130"/>
      <c r="DD63" s="130"/>
      <c r="DE63" s="130"/>
      <c r="DF63" s="130"/>
      <c r="DG63" s="130"/>
      <c r="DH63" s="130"/>
      <c r="DI63" s="130"/>
      <c r="DJ63" s="130"/>
      <c r="DK63" s="130"/>
      <c r="DL63" s="130"/>
      <c r="DM63" s="130"/>
      <c r="DN63" s="130"/>
      <c r="DO63" s="130"/>
      <c r="DP63" s="130"/>
      <c r="DQ63" s="130"/>
      <c r="DR63" s="130"/>
      <c r="DS63" s="130"/>
      <c r="DT63" s="130"/>
      <c r="DU63" s="130"/>
      <c r="DV63" s="130"/>
      <c r="DW63" s="130"/>
      <c r="DX63" s="130"/>
      <c r="DY63" s="130"/>
      <c r="DZ63" s="130"/>
      <c r="EA63" s="130"/>
      <c r="EB63" s="130"/>
      <c r="EC63" s="130"/>
      <c r="ED63" s="130"/>
      <c r="EE63" s="130"/>
      <c r="EF63" s="130"/>
      <c r="EG63" s="130"/>
      <c r="EH63" s="130"/>
      <c r="EI63" s="130"/>
      <c r="EJ63" s="130"/>
      <c r="EK63" s="130"/>
      <c r="EL63" s="130"/>
      <c r="EM63" s="130"/>
      <c r="EN63" s="130"/>
      <c r="EO63" s="130"/>
      <c r="EP63" s="130"/>
      <c r="EQ63" s="130"/>
      <c r="ER63" s="130"/>
      <c r="ES63" s="130"/>
      <c r="ET63" s="130"/>
      <c r="EU63" s="130"/>
      <c r="EV63" s="130"/>
      <c r="EW63" s="130"/>
      <c r="EX63" s="130"/>
      <c r="EY63" s="130"/>
      <c r="EZ63" s="130"/>
      <c r="FA63" s="130"/>
      <c r="FB63" s="130"/>
      <c r="FC63" s="130"/>
      <c r="FD63" s="130"/>
      <c r="FE63" s="130"/>
      <c r="FF63" s="130"/>
      <c r="FG63" s="130"/>
      <c r="FH63" s="130"/>
      <c r="FI63" s="130"/>
      <c r="FJ63" s="130"/>
      <c r="FK63" s="130"/>
      <c r="FL63" s="130"/>
      <c r="FM63" s="130"/>
      <c r="FN63" s="130"/>
      <c r="FO63" s="130"/>
      <c r="FP63" s="130"/>
      <c r="FQ63" s="130"/>
      <c r="FR63" s="130"/>
      <c r="FS63" s="130"/>
      <c r="FT63" s="130"/>
      <c r="FU63" s="130"/>
      <c r="FV63" s="130"/>
      <c r="FW63" s="130"/>
      <c r="FX63" s="130"/>
      <c r="FY63" s="130"/>
      <c r="FZ63" s="130"/>
      <c r="GA63" s="130"/>
      <c r="GB63" s="130"/>
      <c r="GC63" s="130"/>
      <c r="GD63" s="130"/>
      <c r="GE63" s="130"/>
      <c r="GF63" s="130"/>
      <c r="GG63" s="130"/>
      <c r="GH63" s="130"/>
      <c r="GI63" s="130"/>
      <c r="GJ63" s="130"/>
      <c r="GK63" s="130"/>
      <c r="GL63" s="130"/>
      <c r="GM63" s="130"/>
      <c r="GN63" s="130"/>
      <c r="GO63" s="130"/>
      <c r="GP63" s="130"/>
      <c r="GQ63" s="130"/>
      <c r="GR63" s="130"/>
      <c r="GS63" s="130"/>
      <c r="GT63" s="130"/>
      <c r="GU63" s="130"/>
      <c r="GV63" s="130"/>
      <c r="GW63" s="130"/>
      <c r="GX63" s="130"/>
      <c r="GY63" s="130"/>
      <c r="GZ63" s="130"/>
      <c r="HA63" s="130"/>
      <c r="HB63" s="130"/>
      <c r="HC63" s="130"/>
      <c r="HD63" s="130"/>
      <c r="HE63" s="130"/>
      <c r="HF63" s="130"/>
      <c r="HG63" s="130"/>
      <c r="HH63" s="130"/>
      <c r="HI63" s="130"/>
      <c r="HJ63" s="130"/>
      <c r="HK63" s="130"/>
      <c r="HL63" s="130"/>
      <c r="HM63" s="130"/>
      <c r="HN63" s="130"/>
      <c r="HO63" s="130"/>
      <c r="HP63" s="130"/>
      <c r="HQ63" s="130"/>
      <c r="HR63" s="130"/>
      <c r="HS63" s="130"/>
      <c r="HT63" s="130"/>
      <c r="HU63" s="130"/>
      <c r="HV63" s="130"/>
      <c r="HW63" s="130"/>
      <c r="HX63" s="130"/>
      <c r="HY63" s="130"/>
      <c r="HZ63" s="130"/>
      <c r="IA63" s="130"/>
      <c r="IB63" s="130"/>
      <c r="IC63" s="130"/>
      <c r="ID63" s="130"/>
      <c r="IE63" s="130"/>
      <c r="IF63" s="130"/>
      <c r="IG63" s="130"/>
      <c r="IH63" s="130"/>
      <c r="II63" s="130"/>
      <c r="IJ63" s="130"/>
      <c r="IK63" s="130"/>
      <c r="IL63" s="130"/>
      <c r="IM63" s="130"/>
      <c r="IN63" s="130"/>
      <c r="IO63" s="130"/>
      <c r="IP63" s="130"/>
      <c r="IQ63" s="130"/>
      <c r="IR63" s="130"/>
      <c r="IS63" s="130"/>
      <c r="IT63" s="130"/>
      <c r="IU63" s="130"/>
      <c r="IV63" s="130"/>
      <c r="IW63" s="130"/>
      <c r="IX63" s="130"/>
      <c r="IY63" s="130"/>
      <c r="IZ63" s="130"/>
      <c r="JA63" s="130"/>
      <c r="JB63" s="130"/>
      <c r="JC63" s="130"/>
      <c r="JD63" s="130"/>
      <c r="JE63" s="130"/>
      <c r="JF63" s="130"/>
      <c r="JG63" s="130"/>
      <c r="JH63" s="130"/>
      <c r="JI63" s="130"/>
      <c r="JJ63" s="130"/>
      <c r="JK63" s="130"/>
      <c r="JL63" s="130"/>
      <c r="JM63" s="130"/>
      <c r="JN63" s="130"/>
      <c r="JO63" s="130"/>
      <c r="JP63" s="130"/>
      <c r="JQ63" s="130"/>
    </row>
    <row r="64" spans="1:277" ht="23.1" customHeight="1" x14ac:dyDescent="0.35">
      <c r="B64" s="15"/>
      <c r="E64" s="6"/>
      <c r="F64" s="6"/>
      <c r="H64" s="6"/>
      <c r="I64" s="6"/>
      <c r="J64" s="6"/>
      <c r="K64" s="6"/>
      <c r="L64" s="6"/>
      <c r="M64" s="6"/>
      <c r="N64" s="6"/>
      <c r="O64" s="6"/>
      <c r="P64" s="6"/>
      <c r="Q64" s="172"/>
      <c r="R64" s="172"/>
      <c r="S64" s="172"/>
      <c r="T64" s="172"/>
      <c r="W64" s="130"/>
      <c r="X64" s="173"/>
      <c r="Y64" s="172"/>
      <c r="Z64" s="172"/>
      <c r="AA64" s="172"/>
      <c r="AB64" s="172"/>
      <c r="AC64" s="174"/>
      <c r="AD64" s="172"/>
      <c r="AE64" s="172"/>
      <c r="AF64" s="172"/>
      <c r="AH64" s="175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</row>
    <row r="65" spans="1:79" ht="23.1" customHeight="1" x14ac:dyDescent="0.35">
      <c r="A65" s="7"/>
      <c r="B65" s="225" t="s">
        <v>91</v>
      </c>
      <c r="C65" s="225"/>
      <c r="D65" s="225"/>
      <c r="E65" s="6"/>
      <c r="F65" s="6"/>
      <c r="H65" s="6"/>
      <c r="I65" s="6"/>
      <c r="J65" s="226" t="s">
        <v>92</v>
      </c>
      <c r="K65" s="226"/>
      <c r="L65" s="226"/>
      <c r="M65" s="226"/>
      <c r="N65" s="226"/>
      <c r="O65" s="226"/>
      <c r="P65" s="226"/>
      <c r="Q65" s="176"/>
      <c r="R65" s="176"/>
      <c r="S65" s="227" t="s">
        <v>93</v>
      </c>
      <c r="T65" s="227"/>
      <c r="U65" s="227"/>
      <c r="W65" s="173"/>
      <c r="X65" s="228" t="s">
        <v>94</v>
      </c>
      <c r="Y65" s="228"/>
      <c r="Z65" s="228"/>
      <c r="AA65" s="228"/>
      <c r="AB65" s="228"/>
      <c r="AC65" s="228"/>
      <c r="AD65" s="172"/>
      <c r="AE65" s="172"/>
      <c r="AF65" s="172"/>
      <c r="AH65" s="229" t="s">
        <v>91</v>
      </c>
      <c r="AI65" s="229"/>
      <c r="AJ65" s="229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2"/>
      <c r="AW65" s="172"/>
      <c r="AX65" s="172"/>
      <c r="AY65" s="172"/>
      <c r="AZ65" s="172"/>
      <c r="BA65" s="172"/>
      <c r="BB65" s="172"/>
      <c r="BC65" s="172"/>
      <c r="BD65" s="172"/>
      <c r="BE65" s="172"/>
    </row>
    <row r="66" spans="1:79" ht="23.1" customHeight="1" x14ac:dyDescent="0.35">
      <c r="A66" s="8"/>
      <c r="B66" s="15"/>
      <c r="D66" s="25"/>
      <c r="E66" s="6"/>
      <c r="F66" s="6"/>
      <c r="H66" s="6"/>
      <c r="I66" s="6"/>
      <c r="J66" s="6"/>
      <c r="K66" s="6"/>
      <c r="L66" s="6"/>
      <c r="M66" s="6"/>
      <c r="N66" s="6"/>
      <c r="O66" s="6"/>
      <c r="P66" s="8"/>
      <c r="Q66" s="137"/>
      <c r="S66" s="172"/>
      <c r="T66" s="172"/>
      <c r="U66" s="137"/>
      <c r="W66" s="173"/>
      <c r="X66" s="173"/>
      <c r="Y66" s="172"/>
      <c r="Z66" s="172"/>
      <c r="AA66" s="172"/>
      <c r="AB66" s="172"/>
      <c r="AC66" s="174"/>
      <c r="AD66" s="172"/>
      <c r="AE66" s="172"/>
      <c r="AF66" s="172"/>
      <c r="AG66" s="137"/>
      <c r="AH66" s="175"/>
      <c r="AJ66" s="177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37"/>
    </row>
    <row r="67" spans="1:79" s="26" customFormat="1" ht="23.1" customHeight="1" x14ac:dyDescent="0.35">
      <c r="B67" s="230" t="s">
        <v>107</v>
      </c>
      <c r="C67" s="230"/>
      <c r="D67" s="230"/>
      <c r="E67" s="14"/>
      <c r="F67" s="14"/>
      <c r="G67" s="185"/>
      <c r="H67" s="14"/>
      <c r="I67" s="14"/>
      <c r="J67" s="231" t="s">
        <v>95</v>
      </c>
      <c r="K67" s="231"/>
      <c r="L67" s="231"/>
      <c r="M67" s="231"/>
      <c r="N67" s="231"/>
      <c r="O67" s="231"/>
      <c r="P67" s="231"/>
      <c r="Q67" s="178"/>
      <c r="R67" s="179"/>
      <c r="S67" s="232" t="s">
        <v>96</v>
      </c>
      <c r="T67" s="232"/>
      <c r="U67" s="232"/>
      <c r="V67" s="179"/>
      <c r="W67" s="180"/>
      <c r="X67" s="233" t="s">
        <v>97</v>
      </c>
      <c r="Y67" s="233"/>
      <c r="Z67" s="233"/>
      <c r="AA67" s="233"/>
      <c r="AB67" s="233"/>
      <c r="AC67" s="233"/>
      <c r="AD67" s="178"/>
      <c r="AE67" s="178"/>
      <c r="AF67" s="178"/>
      <c r="AG67" s="179"/>
      <c r="AH67" s="234" t="s">
        <v>107</v>
      </c>
      <c r="AI67" s="234"/>
      <c r="AJ67" s="234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9"/>
      <c r="AV67" s="178"/>
      <c r="AW67" s="178"/>
      <c r="AX67" s="178"/>
      <c r="AY67" s="178"/>
      <c r="AZ67" s="178"/>
      <c r="BA67" s="178"/>
      <c r="BB67" s="178"/>
      <c r="BC67" s="178"/>
      <c r="BD67" s="178"/>
      <c r="BE67" s="178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</row>
    <row r="68" spans="1:79" ht="23.1" customHeight="1" x14ac:dyDescent="0.35">
      <c r="B68" s="225" t="s">
        <v>108</v>
      </c>
      <c r="C68" s="225"/>
      <c r="D68" s="225"/>
      <c r="J68" s="226" t="s">
        <v>102</v>
      </c>
      <c r="K68" s="226"/>
      <c r="L68" s="226"/>
      <c r="M68" s="226"/>
      <c r="N68" s="226"/>
      <c r="O68" s="226"/>
      <c r="P68" s="226"/>
      <c r="S68" s="227" t="s">
        <v>103</v>
      </c>
      <c r="T68" s="227"/>
      <c r="U68" s="227"/>
      <c r="X68" s="228" t="s">
        <v>98</v>
      </c>
      <c r="Y68" s="228"/>
      <c r="Z68" s="228"/>
      <c r="AA68" s="228"/>
      <c r="AB68" s="228"/>
      <c r="AC68" s="228"/>
      <c r="AH68" s="229" t="s">
        <v>108</v>
      </c>
      <c r="AI68" s="229"/>
      <c r="AJ68" s="229"/>
    </row>
  </sheetData>
  <mergeCells count="29">
    <mergeCell ref="Q1:T1"/>
    <mergeCell ref="AT1:AW1"/>
    <mergeCell ref="Q2:T2"/>
    <mergeCell ref="AT2:AW2"/>
    <mergeCell ref="Q3:T3"/>
    <mergeCell ref="AT3:AW3"/>
    <mergeCell ref="Q4:T4"/>
    <mergeCell ref="AT4:AW4"/>
    <mergeCell ref="Q5:T5"/>
    <mergeCell ref="AT5:AW5"/>
    <mergeCell ref="F7:F9"/>
    <mergeCell ref="G7:G9"/>
    <mergeCell ref="AJ7:AJ9"/>
    <mergeCell ref="AK7:AK9"/>
    <mergeCell ref="B67:D67"/>
    <mergeCell ref="J67:P67"/>
    <mergeCell ref="S67:U67"/>
    <mergeCell ref="X67:AC67"/>
    <mergeCell ref="AH67:AJ67"/>
    <mergeCell ref="B65:D65"/>
    <mergeCell ref="J65:P65"/>
    <mergeCell ref="S65:U65"/>
    <mergeCell ref="X65:AC65"/>
    <mergeCell ref="AH65:AJ65"/>
    <mergeCell ref="B68:D68"/>
    <mergeCell ref="J68:P68"/>
    <mergeCell ref="S68:U68"/>
    <mergeCell ref="X68:AC68"/>
    <mergeCell ref="AH68:AJ68"/>
  </mergeCells>
  <printOptions horizontalCentered="1"/>
  <pageMargins left="0.31496062992125984" right="0.23622047244094491" top="0.35433070866141736" bottom="0.27559055118110237" header="0.15748031496062992" footer="0.15748031496062992"/>
  <pageSetup paperSize="258" scale="36" fitToHeight="0" orientation="landscape" r:id="rId1"/>
  <colBreaks count="1" manualBreakCount="1">
    <brk id="32" max="67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53AE-6457-471A-A0F8-A83112F19FA1}">
  <dimension ref="A1:JQ70"/>
  <sheetViews>
    <sheetView view="pageBreakPreview" topLeftCell="W1" zoomScale="60" zoomScaleNormal="60" workbookViewId="0">
      <selection activeCell="AJ7" sqref="AJ7:AK9"/>
    </sheetView>
  </sheetViews>
  <sheetFormatPr defaultColWidth="9.140625" defaultRowHeight="23.1" customHeight="1" x14ac:dyDescent="0.35"/>
  <cols>
    <col min="1" max="1" width="5.5703125" style="1" customWidth="1"/>
    <col min="2" max="2" width="35" style="1" customWidth="1"/>
    <col min="3" max="3" width="14" style="1" customWidth="1"/>
    <col min="4" max="4" width="17.42578125" style="1" hidden="1" customWidth="1"/>
    <col min="5" max="5" width="15.7109375" style="1" hidden="1" customWidth="1"/>
    <col min="6" max="6" width="19.7109375" style="1" customWidth="1"/>
    <col min="7" max="7" width="15.7109375" style="182" customWidth="1"/>
    <col min="8" max="8" width="8.140625" style="1" customWidth="1"/>
    <col min="9" max="9" width="14" style="1" customWidth="1"/>
    <col min="10" max="10" width="17.42578125" style="1" customWidth="1"/>
    <col min="11" max="11" width="17.28515625" style="1" hidden="1" customWidth="1"/>
    <col min="12" max="12" width="15.5703125" style="1" customWidth="1"/>
    <col min="13" max="13" width="4.85546875" style="1" customWidth="1"/>
    <col min="14" max="14" width="3.28515625" style="1" customWidth="1"/>
    <col min="15" max="15" width="5.28515625" style="1" customWidth="1"/>
    <col min="16" max="16" width="21.140625" style="1" customWidth="1"/>
    <col min="17" max="17" width="17.42578125" style="130" customWidth="1"/>
    <col min="18" max="19" width="17" style="130" customWidth="1"/>
    <col min="20" max="20" width="19" style="130" customWidth="1"/>
    <col min="21" max="21" width="17.42578125" style="130" customWidth="1"/>
    <col min="22" max="22" width="18.5703125" style="130" customWidth="1"/>
    <col min="23" max="23" width="22.140625" style="131" customWidth="1"/>
    <col min="24" max="24" width="21.85546875" style="131" customWidth="1"/>
    <col min="25" max="25" width="5.7109375" style="130" customWidth="1"/>
    <col min="26" max="26" width="16.5703125" style="130" customWidth="1"/>
    <col min="27" max="27" width="14.7109375" style="130" hidden="1" customWidth="1"/>
    <col min="28" max="28" width="12.28515625" style="130" customWidth="1"/>
    <col min="29" max="29" width="15.85546875" style="132" customWidth="1"/>
    <col min="30" max="30" width="13.140625" style="130" customWidth="1"/>
    <col min="31" max="31" width="16.85546875" style="130" customWidth="1"/>
    <col min="32" max="32" width="17" style="130" customWidth="1"/>
    <col min="33" max="33" width="5.5703125" style="130" customWidth="1"/>
    <col min="34" max="34" width="34.140625" style="130" customWidth="1"/>
    <col min="35" max="35" width="14" style="130" customWidth="1"/>
    <col min="36" max="36" width="17.42578125" style="130" customWidth="1"/>
    <col min="37" max="37" width="21.140625" style="130" customWidth="1"/>
    <col min="38" max="38" width="20.5703125" style="130" customWidth="1"/>
    <col min="39" max="39" width="15.85546875" style="130" customWidth="1"/>
    <col min="40" max="40" width="15" style="130" hidden="1" customWidth="1"/>
    <col min="41" max="41" width="11.140625" style="130" customWidth="1"/>
    <col min="42" max="42" width="10.28515625" style="130" customWidth="1"/>
    <col min="43" max="43" width="11.85546875" style="130" customWidth="1"/>
    <col min="44" max="45" width="17.140625" style="130" customWidth="1"/>
    <col min="46" max="46" width="19.42578125" style="130" customWidth="1"/>
    <col min="47" max="47" width="17" style="130" customWidth="1"/>
    <col min="48" max="48" width="17.28515625" style="130" customWidth="1"/>
    <col min="49" max="49" width="16.140625" style="130" customWidth="1"/>
    <col min="50" max="50" width="15" style="130" customWidth="1"/>
    <col min="51" max="51" width="17" style="130" customWidth="1"/>
    <col min="52" max="52" width="19" style="130" customWidth="1"/>
    <col min="53" max="53" width="17.85546875" style="130" customWidth="1"/>
    <col min="54" max="54" width="21.140625" style="130" customWidth="1"/>
    <col min="55" max="55" width="18" style="130" customWidth="1"/>
    <col min="56" max="56" width="17.7109375" style="130" customWidth="1"/>
    <col min="57" max="57" width="16" style="130" customWidth="1"/>
    <col min="58" max="58" width="18.140625" style="130" customWidth="1"/>
    <col min="59" max="59" width="18.5703125" style="130" customWidth="1"/>
    <col min="60" max="65" width="9.140625" style="130"/>
    <col min="66" max="66" width="13.85546875" style="130" customWidth="1"/>
    <col min="67" max="79" width="9.140625" style="130"/>
    <col min="80" max="16384" width="9.140625" style="1"/>
  </cols>
  <sheetData>
    <row r="1" spans="1:277" ht="23.1" customHeight="1" x14ac:dyDescent="0.35">
      <c r="D1" s="15"/>
      <c r="E1" s="15"/>
      <c r="F1" s="15"/>
      <c r="G1" s="181"/>
      <c r="H1" s="15"/>
      <c r="I1" s="15"/>
      <c r="J1" s="15"/>
      <c r="Q1" s="241" t="s">
        <v>0</v>
      </c>
      <c r="R1" s="241"/>
      <c r="S1" s="241"/>
      <c r="T1" s="241"/>
      <c r="V1" s="130" t="s">
        <v>1</v>
      </c>
      <c r="AR1" s="133"/>
      <c r="AS1" s="133"/>
      <c r="AT1" s="241" t="s">
        <v>0</v>
      </c>
      <c r="AU1" s="241"/>
      <c r="AV1" s="241"/>
      <c r="AW1" s="241"/>
      <c r="BG1" s="130" t="s">
        <v>1</v>
      </c>
    </row>
    <row r="2" spans="1:277" ht="23.1" customHeight="1" x14ac:dyDescent="0.35">
      <c r="N2" s="15"/>
      <c r="O2" s="15"/>
      <c r="Q2" s="241" t="s">
        <v>101</v>
      </c>
      <c r="R2" s="241"/>
      <c r="S2" s="241"/>
      <c r="T2" s="241"/>
      <c r="AT2" s="241" t="s">
        <v>101</v>
      </c>
      <c r="AU2" s="241"/>
      <c r="AV2" s="241"/>
      <c r="AW2" s="241"/>
      <c r="BA2" s="134"/>
    </row>
    <row r="3" spans="1:277" ht="23.1" customHeight="1" x14ac:dyDescent="0.35">
      <c r="Q3" s="241" t="s">
        <v>2</v>
      </c>
      <c r="R3" s="241"/>
      <c r="S3" s="241"/>
      <c r="T3" s="241"/>
      <c r="AL3" s="135"/>
      <c r="AM3" s="135"/>
      <c r="AN3" s="135"/>
      <c r="AO3" s="135"/>
      <c r="AT3" s="241" t="s">
        <v>104</v>
      </c>
      <c r="AU3" s="241"/>
      <c r="AV3" s="241"/>
      <c r="AW3" s="241"/>
      <c r="AX3" s="136"/>
      <c r="AY3" s="136"/>
    </row>
    <row r="4" spans="1:277" ht="23.1" customHeight="1" x14ac:dyDescent="0.35">
      <c r="Q4" s="234" t="s">
        <v>132</v>
      </c>
      <c r="R4" s="234"/>
      <c r="S4" s="234"/>
      <c r="T4" s="234"/>
      <c r="AL4" s="137"/>
      <c r="AT4" s="234" t="s">
        <v>133</v>
      </c>
      <c r="AU4" s="234"/>
      <c r="AV4" s="234"/>
      <c r="AW4" s="234"/>
      <c r="AX4" s="137"/>
      <c r="AY4" s="137"/>
      <c r="AZ4" s="137"/>
    </row>
    <row r="5" spans="1:277" ht="23.1" customHeight="1" x14ac:dyDescent="0.35">
      <c r="Q5" s="234" t="s">
        <v>3</v>
      </c>
      <c r="R5" s="234"/>
      <c r="S5" s="234"/>
      <c r="T5" s="234"/>
      <c r="AL5" s="137"/>
      <c r="AT5" s="234" t="s">
        <v>3</v>
      </c>
      <c r="AU5" s="234"/>
      <c r="AV5" s="234"/>
      <c r="AW5" s="234"/>
      <c r="AX5" s="137"/>
      <c r="AY5" s="137"/>
      <c r="AZ5" s="137"/>
    </row>
    <row r="6" spans="1:277" s="2" customFormat="1" ht="22.5" customHeight="1" thickBot="1" x14ac:dyDescent="0.4">
      <c r="G6" s="183"/>
      <c r="Q6" s="138"/>
      <c r="R6" s="138"/>
      <c r="S6" s="138"/>
      <c r="T6" s="138"/>
      <c r="U6" s="138"/>
      <c r="V6" s="138"/>
      <c r="W6" s="139"/>
      <c r="X6" s="139"/>
      <c r="Y6" s="138"/>
      <c r="Z6" s="138"/>
      <c r="AA6" s="138"/>
      <c r="AB6" s="138"/>
      <c r="AC6" s="140"/>
      <c r="AD6" s="138"/>
      <c r="AE6" s="138" t="s">
        <v>1</v>
      </c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</row>
    <row r="7" spans="1:277" s="19" customFormat="1" ht="23.1" customHeight="1" x14ac:dyDescent="0.35">
      <c r="A7" s="198"/>
      <c r="B7" s="3"/>
      <c r="C7" s="3"/>
      <c r="D7" s="17" t="s">
        <v>4</v>
      </c>
      <c r="E7" s="3"/>
      <c r="F7" s="235" t="s">
        <v>111</v>
      </c>
      <c r="G7" s="238" t="s">
        <v>112</v>
      </c>
      <c r="H7" s="3"/>
      <c r="I7" s="3"/>
      <c r="J7" s="17" t="s">
        <v>5</v>
      </c>
      <c r="K7" s="17" t="s">
        <v>5</v>
      </c>
      <c r="L7" s="3"/>
      <c r="M7" s="3"/>
      <c r="N7" s="3"/>
      <c r="O7" s="3"/>
      <c r="P7" s="17"/>
      <c r="Q7" s="141" t="s">
        <v>7</v>
      </c>
      <c r="R7" s="141" t="s">
        <v>10</v>
      </c>
      <c r="S7" s="141" t="s">
        <v>10</v>
      </c>
      <c r="T7" s="141" t="s">
        <v>13</v>
      </c>
      <c r="U7" s="141" t="s">
        <v>10</v>
      </c>
      <c r="V7" s="141" t="s">
        <v>10</v>
      </c>
      <c r="W7" s="142" t="s">
        <v>17</v>
      </c>
      <c r="X7" s="142" t="s">
        <v>17</v>
      </c>
      <c r="Y7" s="198"/>
      <c r="Z7" s="141" t="s">
        <v>18</v>
      </c>
      <c r="AA7" s="141" t="s">
        <v>9</v>
      </c>
      <c r="AB7" s="141" t="s">
        <v>19</v>
      </c>
      <c r="AC7" s="144" t="s">
        <v>20</v>
      </c>
      <c r="AD7" s="145" t="s">
        <v>21</v>
      </c>
      <c r="AE7" s="17" t="s">
        <v>6</v>
      </c>
      <c r="AF7" s="147"/>
      <c r="AG7" s="148"/>
      <c r="AH7" s="141"/>
      <c r="AI7" s="141"/>
      <c r="AJ7" s="242" t="s">
        <v>134</v>
      </c>
      <c r="AK7" s="245" t="s">
        <v>135</v>
      </c>
      <c r="AL7" s="141" t="s">
        <v>9</v>
      </c>
      <c r="AM7" s="141" t="s">
        <v>9</v>
      </c>
      <c r="AN7" s="141" t="s">
        <v>9</v>
      </c>
      <c r="AO7" s="141" t="s">
        <v>9</v>
      </c>
      <c r="AP7" s="141"/>
      <c r="AQ7" s="141"/>
      <c r="AR7" s="141"/>
      <c r="AS7" s="141"/>
      <c r="AT7" s="141" t="s">
        <v>129</v>
      </c>
      <c r="AU7" s="141" t="s">
        <v>10</v>
      </c>
      <c r="AV7" s="191" t="s">
        <v>11</v>
      </c>
      <c r="AW7" s="141" t="s">
        <v>12</v>
      </c>
      <c r="AX7" s="191" t="s">
        <v>11</v>
      </c>
      <c r="AY7" s="141" t="s">
        <v>10</v>
      </c>
      <c r="AZ7" s="141" t="s">
        <v>13</v>
      </c>
      <c r="BA7" s="141"/>
      <c r="BB7" s="191" t="s">
        <v>131</v>
      </c>
      <c r="BC7" s="141" t="s">
        <v>14</v>
      </c>
      <c r="BD7" s="141" t="s">
        <v>15</v>
      </c>
      <c r="BE7" s="141" t="s">
        <v>16</v>
      </c>
      <c r="BF7" s="141" t="s">
        <v>10</v>
      </c>
      <c r="BG7" s="145" t="s">
        <v>10</v>
      </c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</row>
    <row r="8" spans="1:277" s="4" customFormat="1" ht="23.1" customHeight="1" x14ac:dyDescent="0.35">
      <c r="A8" s="199" t="s">
        <v>22</v>
      </c>
      <c r="B8" s="4" t="s">
        <v>23</v>
      </c>
      <c r="C8" s="4" t="s">
        <v>24</v>
      </c>
      <c r="D8" s="4" t="s">
        <v>25</v>
      </c>
      <c r="E8" s="21" t="s">
        <v>106</v>
      </c>
      <c r="F8" s="236"/>
      <c r="G8" s="239"/>
      <c r="H8" s="21" t="s">
        <v>105</v>
      </c>
      <c r="I8" s="22" t="s">
        <v>26</v>
      </c>
      <c r="J8" s="4" t="s">
        <v>27</v>
      </c>
      <c r="K8" s="4" t="s">
        <v>27</v>
      </c>
      <c r="L8" s="21" t="s">
        <v>28</v>
      </c>
      <c r="M8" s="4" t="s">
        <v>29</v>
      </c>
      <c r="N8" s="4" t="s">
        <v>30</v>
      </c>
      <c r="O8" s="4" t="s">
        <v>31</v>
      </c>
      <c r="P8" s="21"/>
      <c r="Q8" s="151" t="s">
        <v>32</v>
      </c>
      <c r="R8" s="151" t="s">
        <v>9</v>
      </c>
      <c r="S8" s="151" t="s">
        <v>11</v>
      </c>
      <c r="T8" s="151" t="s">
        <v>42</v>
      </c>
      <c r="U8" s="151" t="s">
        <v>46</v>
      </c>
      <c r="V8" s="151" t="s">
        <v>47</v>
      </c>
      <c r="W8" s="152" t="s">
        <v>48</v>
      </c>
      <c r="X8" s="152" t="s">
        <v>49</v>
      </c>
      <c r="Y8" s="199" t="s">
        <v>22</v>
      </c>
      <c r="Z8" s="151"/>
      <c r="AA8" s="151" t="s">
        <v>34</v>
      </c>
      <c r="AB8" s="154"/>
      <c r="AC8" s="155" t="s">
        <v>42</v>
      </c>
      <c r="AD8" s="156"/>
      <c r="AE8" s="21" t="s">
        <v>27</v>
      </c>
      <c r="AF8" s="158"/>
      <c r="AG8" s="159" t="s">
        <v>22</v>
      </c>
      <c r="AH8" s="151" t="s">
        <v>23</v>
      </c>
      <c r="AI8" s="151" t="s">
        <v>24</v>
      </c>
      <c r="AJ8" s="243"/>
      <c r="AK8" s="246"/>
      <c r="AL8" s="151" t="s">
        <v>27</v>
      </c>
      <c r="AM8" s="151" t="s">
        <v>33</v>
      </c>
      <c r="AN8" s="151" t="s">
        <v>34</v>
      </c>
      <c r="AO8" s="151" t="s">
        <v>35</v>
      </c>
      <c r="AP8" s="151" t="s">
        <v>35</v>
      </c>
      <c r="AQ8" s="151" t="s">
        <v>36</v>
      </c>
      <c r="AR8" s="151" t="s">
        <v>37</v>
      </c>
      <c r="AS8" s="151" t="s">
        <v>117</v>
      </c>
      <c r="AT8" s="151" t="s">
        <v>38</v>
      </c>
      <c r="AU8" s="151" t="s">
        <v>9</v>
      </c>
      <c r="AV8" s="151" t="s">
        <v>39</v>
      </c>
      <c r="AW8" s="151" t="s">
        <v>40</v>
      </c>
      <c r="AX8" s="151" t="s">
        <v>41</v>
      </c>
      <c r="AY8" s="151" t="s">
        <v>11</v>
      </c>
      <c r="AZ8" s="151" t="s">
        <v>42</v>
      </c>
      <c r="BA8" s="151" t="s">
        <v>43</v>
      </c>
      <c r="BB8" s="151" t="s">
        <v>27</v>
      </c>
      <c r="BC8" s="151" t="s">
        <v>44</v>
      </c>
      <c r="BD8" s="151" t="s">
        <v>27</v>
      </c>
      <c r="BE8" s="151" t="s">
        <v>45</v>
      </c>
      <c r="BF8" s="151" t="s">
        <v>46</v>
      </c>
      <c r="BG8" s="156" t="s">
        <v>53</v>
      </c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</row>
    <row r="9" spans="1:277" s="5" customFormat="1" ht="23.1" customHeight="1" thickBot="1" x14ac:dyDescent="0.4">
      <c r="A9" s="200"/>
      <c r="F9" s="237"/>
      <c r="G9" s="240"/>
      <c r="Q9" s="160" t="s">
        <v>50</v>
      </c>
      <c r="R9" s="160" t="s">
        <v>53</v>
      </c>
      <c r="S9" s="160" t="s">
        <v>53</v>
      </c>
      <c r="T9" s="161"/>
      <c r="U9" s="160" t="s">
        <v>53</v>
      </c>
      <c r="V9" s="160"/>
      <c r="W9" s="162"/>
      <c r="X9" s="162"/>
      <c r="Y9" s="200"/>
      <c r="Z9" s="160"/>
      <c r="AA9" s="160"/>
      <c r="AB9" s="164"/>
      <c r="AC9" s="165"/>
      <c r="AD9" s="166"/>
      <c r="AF9" s="168"/>
      <c r="AG9" s="169"/>
      <c r="AH9" s="160"/>
      <c r="AI9" s="160"/>
      <c r="AJ9" s="244"/>
      <c r="AK9" s="247"/>
      <c r="AL9" s="160" t="s">
        <v>38</v>
      </c>
      <c r="AM9" s="160" t="s">
        <v>38</v>
      </c>
      <c r="AN9" s="160"/>
      <c r="AO9" s="160" t="s">
        <v>51</v>
      </c>
      <c r="AP9" s="160" t="s">
        <v>52</v>
      </c>
      <c r="AQ9" s="160"/>
      <c r="AR9" s="160"/>
      <c r="AS9" s="160"/>
      <c r="AT9" s="161" t="s">
        <v>130</v>
      </c>
      <c r="AU9" s="160" t="s">
        <v>53</v>
      </c>
      <c r="AV9" s="160" t="s">
        <v>54</v>
      </c>
      <c r="AW9" s="160" t="s">
        <v>38</v>
      </c>
      <c r="AX9" s="160"/>
      <c r="AY9" s="160" t="s">
        <v>53</v>
      </c>
      <c r="AZ9" s="161"/>
      <c r="BA9" s="160"/>
      <c r="BB9" s="160" t="s">
        <v>38</v>
      </c>
      <c r="BC9" s="160" t="s">
        <v>55</v>
      </c>
      <c r="BD9" s="160" t="s">
        <v>38</v>
      </c>
      <c r="BE9" s="160" t="s">
        <v>56</v>
      </c>
      <c r="BF9" s="160" t="s">
        <v>53</v>
      </c>
      <c r="BG9" s="166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</row>
    <row r="10" spans="1:277" s="10" customFormat="1" ht="23.1" customHeight="1" x14ac:dyDescent="0.35">
      <c r="A10" s="201" t="s">
        <v>1</v>
      </c>
      <c r="B10" s="13"/>
      <c r="D10" s="9"/>
      <c r="E10" s="9"/>
      <c r="F10" s="9"/>
      <c r="G10" s="9"/>
      <c r="H10" s="9"/>
      <c r="I10" s="9"/>
      <c r="J10" s="9"/>
      <c r="K10" s="11"/>
      <c r="L10" s="9"/>
      <c r="M10" s="10" t="s">
        <v>1</v>
      </c>
      <c r="N10" s="10" t="s">
        <v>1</v>
      </c>
      <c r="O10" s="10" t="s">
        <v>1</v>
      </c>
      <c r="P10" s="11" t="s">
        <v>1</v>
      </c>
      <c r="Q10" s="40"/>
      <c r="R10" s="40"/>
      <c r="S10" s="40"/>
      <c r="T10" s="40"/>
      <c r="U10" s="40"/>
      <c r="V10" s="48"/>
      <c r="W10" s="170"/>
      <c r="X10" s="170"/>
      <c r="Y10" s="201" t="s">
        <v>1</v>
      </c>
      <c r="Z10" s="40" t="s">
        <v>1</v>
      </c>
      <c r="AA10" s="40"/>
      <c r="AB10" s="52"/>
      <c r="AC10" s="53"/>
      <c r="AD10" s="54"/>
      <c r="AE10" s="192"/>
      <c r="AF10" s="193"/>
      <c r="AG10" s="201" t="s">
        <v>1</v>
      </c>
      <c r="AH10" s="202"/>
      <c r="AI10" s="50"/>
      <c r="AJ10" s="40"/>
      <c r="AK10" s="40"/>
      <c r="AL10" s="40"/>
      <c r="AM10" s="40" t="s">
        <v>1</v>
      </c>
      <c r="AN10" s="40" t="s">
        <v>1</v>
      </c>
      <c r="AO10" s="40" t="s">
        <v>1</v>
      </c>
      <c r="AP10" s="40"/>
      <c r="AQ10" s="40"/>
      <c r="AR10" s="40"/>
      <c r="AS10" s="40"/>
      <c r="AT10" s="40"/>
      <c r="AU10" s="40"/>
      <c r="AV10" s="58"/>
      <c r="AW10" s="40"/>
      <c r="AX10" s="40"/>
      <c r="AY10" s="40"/>
      <c r="AZ10" s="40"/>
      <c r="BA10" s="40"/>
      <c r="BB10" s="40"/>
      <c r="BC10" s="40"/>
      <c r="BD10" s="40"/>
      <c r="BE10" s="40"/>
      <c r="BF10" s="59"/>
      <c r="BG10" s="17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</row>
    <row r="11" spans="1:277" s="50" customFormat="1" ht="23.1" customHeight="1" x14ac:dyDescent="0.35">
      <c r="A11" s="201">
        <v>1</v>
      </c>
      <c r="B11" s="61" t="s">
        <v>60</v>
      </c>
      <c r="C11" s="62" t="s">
        <v>61</v>
      </c>
      <c r="D11" s="40">
        <v>36619</v>
      </c>
      <c r="E11" s="40">
        <v>1794</v>
      </c>
      <c r="F11" s="30">
        <f t="shared" ref="F11:F57" si="0">SUM(D11:E11)</f>
        <v>38413</v>
      </c>
      <c r="G11" s="40">
        <v>1795</v>
      </c>
      <c r="H11" s="40"/>
      <c r="I11" s="40"/>
      <c r="J11" s="30">
        <f t="shared" ref="J11:J57" si="1">SUM(F11:I11)</f>
        <v>40208</v>
      </c>
      <c r="K11" s="48">
        <f>J11</f>
        <v>40208</v>
      </c>
      <c r="L11" s="40">
        <f>ROUND(K11/6/31/60*(O11+N11*60+M11*6*60),2)</f>
        <v>0</v>
      </c>
      <c r="P11" s="48">
        <f>K11-L11</f>
        <v>40208</v>
      </c>
      <c r="Q11" s="40">
        <v>2285.15</v>
      </c>
      <c r="R11" s="30">
        <f t="shared" ref="R11" si="2">SUM(AK11:AT11)</f>
        <v>3618.72</v>
      </c>
      <c r="S11" s="30">
        <f t="shared" ref="S11" si="3">SUM(AV11:AX11)</f>
        <v>200</v>
      </c>
      <c r="T11" s="30">
        <f t="shared" ref="T11" si="4">ROUNDDOWN(J11*5%/2,2)</f>
        <v>1005.2</v>
      </c>
      <c r="U11" s="30">
        <f t="shared" ref="U11" si="5">SUM(BA11:BE11)</f>
        <v>100</v>
      </c>
      <c r="V11" s="48">
        <f>Q11+R11+S11+T11+U11</f>
        <v>7209.07</v>
      </c>
      <c r="W11" s="34">
        <f t="shared" ref="W11" si="6">ROUND(AF11,0)</f>
        <v>16499</v>
      </c>
      <c r="X11" s="51">
        <f>(AE11-W11)</f>
        <v>16499.93</v>
      </c>
      <c r="Y11" s="201">
        <v>1</v>
      </c>
      <c r="Z11" s="30">
        <f t="shared" ref="Z11" si="7">J11*12%</f>
        <v>4824.96</v>
      </c>
      <c r="AA11" s="30">
        <v>0</v>
      </c>
      <c r="AB11" s="35">
        <v>100</v>
      </c>
      <c r="AC11" s="36">
        <f>ROUNDUP(J11*5%/2,2)</f>
        <v>1005.2</v>
      </c>
      <c r="AD11" s="37">
        <v>200</v>
      </c>
      <c r="AE11" s="192">
        <f>+P11-V11</f>
        <v>32998.93</v>
      </c>
      <c r="AF11" s="193">
        <f>(+P11-V11)/2</f>
        <v>16499.465</v>
      </c>
      <c r="AG11" s="201">
        <v>1</v>
      </c>
      <c r="AH11" s="203" t="s">
        <v>60</v>
      </c>
      <c r="AI11" s="62" t="s">
        <v>61</v>
      </c>
      <c r="AJ11" s="30">
        <f t="shared" ref="AJ11:AJ57" si="8">Q11</f>
        <v>2285.15</v>
      </c>
      <c r="AK11" s="30">
        <f t="shared" ref="AK11" si="9">J11*9%</f>
        <v>3618.72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0" t="s">
        <v>59</v>
      </c>
      <c r="AS11" s="40"/>
      <c r="AT11" s="40">
        <v>0</v>
      </c>
      <c r="AU11" s="40">
        <f>SUM(AK11:AT11)</f>
        <v>3618.72</v>
      </c>
      <c r="AV11" s="35">
        <v>200</v>
      </c>
      <c r="AW11" s="40">
        <v>0</v>
      </c>
      <c r="AX11" s="40">
        <v>0</v>
      </c>
      <c r="AY11" s="40">
        <f>SUM(AV11:AW11)</f>
        <v>200</v>
      </c>
      <c r="AZ11" s="30">
        <f>ROUNDDOWN(J11*5%/2,2)</f>
        <v>1005.2</v>
      </c>
      <c r="BA11" s="30">
        <v>100</v>
      </c>
      <c r="BB11" s="40">
        <v>0</v>
      </c>
      <c r="BC11" s="40">
        <v>0</v>
      </c>
      <c r="BD11" s="40"/>
      <c r="BE11" s="40">
        <v>0</v>
      </c>
      <c r="BF11" s="59">
        <f>SUM(BA11:BE11)</f>
        <v>100</v>
      </c>
      <c r="BG11" s="60">
        <f>AJ11+AU11+AY11+AZ11+BF11</f>
        <v>7209.07</v>
      </c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</row>
    <row r="12" spans="1:277" s="50" customFormat="1" ht="23.1" customHeight="1" x14ac:dyDescent="0.35">
      <c r="A12" s="201" t="s">
        <v>1</v>
      </c>
      <c r="B12" s="46"/>
      <c r="C12" s="47"/>
      <c r="D12" s="40"/>
      <c r="E12" s="40"/>
      <c r="F12" s="30">
        <f t="shared" si="0"/>
        <v>0</v>
      </c>
      <c r="G12" s="40"/>
      <c r="H12" s="40"/>
      <c r="I12" s="40"/>
      <c r="J12" s="30">
        <f t="shared" si="1"/>
        <v>0</v>
      </c>
      <c r="K12" s="48"/>
      <c r="L12" s="68"/>
      <c r="P12" s="48" t="s">
        <v>1</v>
      </c>
      <c r="Q12" s="40"/>
      <c r="R12" s="40"/>
      <c r="S12" s="40"/>
      <c r="T12" s="40"/>
      <c r="U12" s="40"/>
      <c r="V12" s="48"/>
      <c r="W12" s="34"/>
      <c r="X12" s="51"/>
      <c r="Y12" s="201" t="s">
        <v>1</v>
      </c>
      <c r="Z12" s="30"/>
      <c r="AA12" s="40"/>
      <c r="AB12" s="52"/>
      <c r="AC12" s="53"/>
      <c r="AD12" s="54"/>
      <c r="AE12" s="192"/>
      <c r="AF12" s="193"/>
      <c r="AG12" s="201" t="s">
        <v>1</v>
      </c>
      <c r="AH12" s="202"/>
      <c r="AI12" s="47"/>
      <c r="AJ12" s="30">
        <f t="shared" si="8"/>
        <v>0</v>
      </c>
      <c r="AK12" s="40"/>
      <c r="AL12" s="40"/>
      <c r="AM12" s="57"/>
      <c r="AN12" s="40"/>
      <c r="AO12" s="40"/>
      <c r="AP12" s="57"/>
      <c r="AQ12" s="57"/>
      <c r="AR12" s="40"/>
      <c r="AS12" s="40"/>
      <c r="AT12" s="40"/>
      <c r="AU12" s="40"/>
      <c r="AV12" s="58" t="s">
        <v>1</v>
      </c>
      <c r="AW12" s="40"/>
      <c r="AX12" s="57"/>
      <c r="AY12" s="40"/>
      <c r="AZ12" s="40"/>
      <c r="BA12" s="40"/>
      <c r="BB12" s="40"/>
      <c r="BC12" s="40"/>
      <c r="BD12" s="40"/>
      <c r="BE12" s="57"/>
      <c r="BF12" s="59"/>
      <c r="BG12" s="60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</row>
    <row r="13" spans="1:277" s="50" customFormat="1" ht="23.1" customHeight="1" x14ac:dyDescent="0.35">
      <c r="A13" s="201">
        <v>2</v>
      </c>
      <c r="B13" s="46" t="s">
        <v>62</v>
      </c>
      <c r="C13" s="47" t="s">
        <v>63</v>
      </c>
      <c r="D13" s="40">
        <v>71511</v>
      </c>
      <c r="E13" s="40">
        <v>3325</v>
      </c>
      <c r="F13" s="30">
        <f t="shared" si="0"/>
        <v>74836</v>
      </c>
      <c r="G13" s="40">
        <v>3326</v>
      </c>
      <c r="H13" s="40"/>
      <c r="I13" s="40"/>
      <c r="J13" s="30">
        <f t="shared" si="1"/>
        <v>78162</v>
      </c>
      <c r="K13" s="48">
        <f>J13</f>
        <v>78162</v>
      </c>
      <c r="L13" s="40">
        <f>ROUND(K13/6/31/60*(O13+N13*60+M13*6*60),2)</f>
        <v>0</v>
      </c>
      <c r="P13" s="48">
        <f>K13-L13</f>
        <v>78162</v>
      </c>
      <c r="Q13" s="40">
        <v>10500.09</v>
      </c>
      <c r="R13" s="30">
        <f t="shared" ref="R13" si="10">SUM(AK13:AT13)</f>
        <v>7034.58</v>
      </c>
      <c r="S13" s="30">
        <f t="shared" ref="S13" si="11">SUM(AV13:AX13)</f>
        <v>200</v>
      </c>
      <c r="T13" s="30">
        <f t="shared" ref="T13" si="12">ROUNDDOWN(J13*5%/2,2)</f>
        <v>1954.05</v>
      </c>
      <c r="U13" s="30">
        <f t="shared" ref="U13" si="13">SUM(BA13:BE13)</f>
        <v>100</v>
      </c>
      <c r="V13" s="48">
        <f>Q13+R13+S13+T13+U13</f>
        <v>19788.719999999998</v>
      </c>
      <c r="W13" s="34">
        <f t="shared" ref="W13" si="14">ROUND(AF13,0)</f>
        <v>29187</v>
      </c>
      <c r="X13" s="51">
        <f>(AE13-W13)</f>
        <v>29186.28</v>
      </c>
      <c r="Y13" s="201">
        <v>2</v>
      </c>
      <c r="Z13" s="30">
        <f t="shared" ref="Z13" si="15">J13*12%</f>
        <v>9379.44</v>
      </c>
      <c r="AA13" s="30">
        <v>0</v>
      </c>
      <c r="AB13" s="35">
        <v>100</v>
      </c>
      <c r="AC13" s="36">
        <f>ROUNDUP(J13*5%/2,2)</f>
        <v>1954.05</v>
      </c>
      <c r="AD13" s="37">
        <v>200</v>
      </c>
      <c r="AE13" s="192">
        <f>+P13-V13</f>
        <v>58373.279999999999</v>
      </c>
      <c r="AF13" s="193">
        <f>(+P13-V13)/2</f>
        <v>29186.639999999999</v>
      </c>
      <c r="AG13" s="201">
        <v>2</v>
      </c>
      <c r="AH13" s="202" t="s">
        <v>62</v>
      </c>
      <c r="AI13" s="47" t="s">
        <v>63</v>
      </c>
      <c r="AJ13" s="30">
        <f t="shared" si="8"/>
        <v>10500.09</v>
      </c>
      <c r="AK13" s="30">
        <f t="shared" ref="AK13" si="16">J13*9%</f>
        <v>7034.58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1">
        <v>0</v>
      </c>
      <c r="AR13" s="40">
        <v>0</v>
      </c>
      <c r="AS13" s="40"/>
      <c r="AT13" s="40">
        <v>0</v>
      </c>
      <c r="AU13" s="40">
        <f>SUM(AK13:AT13)</f>
        <v>7034.58</v>
      </c>
      <c r="AV13" s="35">
        <v>200</v>
      </c>
      <c r="AW13" s="40">
        <v>0</v>
      </c>
      <c r="AX13" s="40">
        <v>0</v>
      </c>
      <c r="AY13" s="40">
        <f>SUM(AV13:AW13)</f>
        <v>200</v>
      </c>
      <c r="AZ13" s="30">
        <f>ROUNDDOWN(J13*5%/2,2)</f>
        <v>1954.05</v>
      </c>
      <c r="BA13" s="30">
        <v>100</v>
      </c>
      <c r="BB13" s="40">
        <v>0</v>
      </c>
      <c r="BC13" s="40">
        <v>0</v>
      </c>
      <c r="BD13" s="40">
        <v>0</v>
      </c>
      <c r="BE13" s="40">
        <v>0</v>
      </c>
      <c r="BF13" s="59">
        <f>SUM(BA13:BE13)</f>
        <v>100</v>
      </c>
      <c r="BG13" s="60">
        <f>AJ13+AU13+AY13+AZ13+BF13</f>
        <v>19788.719999999998</v>
      </c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</row>
    <row r="14" spans="1:277" s="44" customFormat="1" ht="23.1" customHeight="1" x14ac:dyDescent="0.35">
      <c r="A14" s="201" t="s">
        <v>1</v>
      </c>
      <c r="B14" s="46"/>
      <c r="C14" s="47"/>
      <c r="D14" s="40"/>
      <c r="E14" s="40"/>
      <c r="F14" s="30">
        <f t="shared" si="0"/>
        <v>0</v>
      </c>
      <c r="G14" s="40"/>
      <c r="H14" s="40"/>
      <c r="I14" s="40"/>
      <c r="J14" s="30">
        <f t="shared" si="1"/>
        <v>0</v>
      </c>
      <c r="K14" s="48"/>
      <c r="L14" s="68"/>
      <c r="M14" s="50"/>
      <c r="N14" s="50"/>
      <c r="O14" s="50"/>
      <c r="P14" s="48"/>
      <c r="Q14" s="40"/>
      <c r="R14" s="40"/>
      <c r="S14" s="40"/>
      <c r="T14" s="40"/>
      <c r="U14" s="40"/>
      <c r="V14" s="48"/>
      <c r="W14" s="34"/>
      <c r="X14" s="51"/>
      <c r="Y14" s="201" t="s">
        <v>1</v>
      </c>
      <c r="Z14" s="30"/>
      <c r="AA14" s="40"/>
      <c r="AB14" s="52"/>
      <c r="AC14" s="53"/>
      <c r="AD14" s="54"/>
      <c r="AE14" s="192"/>
      <c r="AF14" s="193"/>
      <c r="AG14" s="201" t="s">
        <v>1</v>
      </c>
      <c r="AH14" s="202"/>
      <c r="AI14" s="47"/>
      <c r="AJ14" s="30">
        <f t="shared" si="8"/>
        <v>0</v>
      </c>
      <c r="AK14" s="40"/>
      <c r="AL14" s="40"/>
      <c r="AM14" s="57"/>
      <c r="AN14" s="40"/>
      <c r="AO14" s="40"/>
      <c r="AP14" s="57"/>
      <c r="AQ14" s="57"/>
      <c r="AR14" s="40"/>
      <c r="AS14" s="40"/>
      <c r="AT14" s="40"/>
      <c r="AU14" s="40"/>
      <c r="AV14" s="58"/>
      <c r="AW14" s="40"/>
      <c r="AX14" s="57"/>
      <c r="AY14" s="40"/>
      <c r="AZ14" s="40"/>
      <c r="BA14" s="40"/>
      <c r="BB14" s="40"/>
      <c r="BC14" s="57"/>
      <c r="BD14" s="40"/>
      <c r="BE14" s="57"/>
      <c r="BF14" s="59"/>
      <c r="BG14" s="60"/>
    </row>
    <row r="15" spans="1:277" s="44" customFormat="1" ht="23.1" customHeight="1" x14ac:dyDescent="0.35">
      <c r="A15" s="201">
        <v>3</v>
      </c>
      <c r="B15" s="61" t="s">
        <v>64</v>
      </c>
      <c r="C15" s="47" t="s">
        <v>63</v>
      </c>
      <c r="D15" s="40">
        <v>71511</v>
      </c>
      <c r="E15" s="40">
        <v>3325</v>
      </c>
      <c r="F15" s="30">
        <f t="shared" si="0"/>
        <v>74836</v>
      </c>
      <c r="G15" s="40">
        <v>3326</v>
      </c>
      <c r="H15" s="40"/>
      <c r="I15" s="40"/>
      <c r="J15" s="30">
        <f t="shared" si="1"/>
        <v>78162</v>
      </c>
      <c r="K15" s="48">
        <f>J15</f>
        <v>78162</v>
      </c>
      <c r="L15" s="40">
        <f>ROUND(K15/6/31/60*(O15+N15*60+M15*6*60),2)</f>
        <v>0</v>
      </c>
      <c r="M15" s="50"/>
      <c r="N15" s="50"/>
      <c r="O15" s="50"/>
      <c r="P15" s="48">
        <f>K15-L15</f>
        <v>78162</v>
      </c>
      <c r="Q15" s="40">
        <v>10500.09</v>
      </c>
      <c r="R15" s="30">
        <f t="shared" ref="R15" si="17">SUM(AK15:AT15)</f>
        <v>17782.8</v>
      </c>
      <c r="S15" s="30">
        <f t="shared" ref="S15" si="18">SUM(AV15:AX15)</f>
        <v>200</v>
      </c>
      <c r="T15" s="30">
        <f t="shared" ref="T15" si="19">ROUNDDOWN(J15*5%/2,2)</f>
        <v>1954.05</v>
      </c>
      <c r="U15" s="30">
        <f t="shared" ref="U15" si="20">SUM(BA15:BE15)</f>
        <v>8091.88</v>
      </c>
      <c r="V15" s="48">
        <f>Q15+R15+S15+T15+U15</f>
        <v>38528.82</v>
      </c>
      <c r="W15" s="34">
        <f t="shared" ref="W15" si="21">ROUND(AF15,0)</f>
        <v>19817</v>
      </c>
      <c r="X15" s="51">
        <f>(AE15-W15)</f>
        <v>19816.18</v>
      </c>
      <c r="Y15" s="201">
        <v>3</v>
      </c>
      <c r="Z15" s="30">
        <f t="shared" ref="Z15" si="22">J15*12%</f>
        <v>9379.44</v>
      </c>
      <c r="AA15" s="30">
        <v>0</v>
      </c>
      <c r="AB15" s="35">
        <v>100</v>
      </c>
      <c r="AC15" s="36">
        <f>ROUNDUP(J15*5%/2,2)</f>
        <v>1954.05</v>
      </c>
      <c r="AD15" s="37">
        <v>200</v>
      </c>
      <c r="AE15" s="192">
        <f>+P15-V15</f>
        <v>39633.18</v>
      </c>
      <c r="AF15" s="193">
        <f>(+P15-V15)/2</f>
        <v>19816.59</v>
      </c>
      <c r="AG15" s="201">
        <v>3</v>
      </c>
      <c r="AH15" s="203" t="s">
        <v>64</v>
      </c>
      <c r="AI15" s="47" t="s">
        <v>63</v>
      </c>
      <c r="AJ15" s="30">
        <f t="shared" si="8"/>
        <v>10500.09</v>
      </c>
      <c r="AK15" s="30">
        <f t="shared" ref="AK15" si="23">J15*9%</f>
        <v>7034.58</v>
      </c>
      <c r="AL15" s="40">
        <v>0</v>
      </c>
      <c r="AM15" s="40">
        <v>0</v>
      </c>
      <c r="AN15" s="40">
        <v>0</v>
      </c>
      <c r="AO15" s="40" t="s">
        <v>59</v>
      </c>
      <c r="AP15" s="40">
        <v>0</v>
      </c>
      <c r="AQ15" s="41">
        <v>0</v>
      </c>
      <c r="AR15" s="40">
        <v>10748.22</v>
      </c>
      <c r="AS15" s="40"/>
      <c r="AT15" s="40">
        <v>0</v>
      </c>
      <c r="AU15" s="40">
        <f>SUM(AK15:AT15)</f>
        <v>17782.8</v>
      </c>
      <c r="AV15" s="35">
        <v>200</v>
      </c>
      <c r="AW15" s="40">
        <v>0</v>
      </c>
      <c r="AX15" s="40">
        <v>0</v>
      </c>
      <c r="AY15" s="40">
        <f>SUM(AV15:AW15)</f>
        <v>200</v>
      </c>
      <c r="AZ15" s="30">
        <f>ROUNDDOWN(J15*5%/2,2)</f>
        <v>1954.05</v>
      </c>
      <c r="BA15" s="30">
        <v>100</v>
      </c>
      <c r="BB15" s="40">
        <v>7891.88</v>
      </c>
      <c r="BC15" s="40">
        <v>100</v>
      </c>
      <c r="BD15" s="40">
        <v>0</v>
      </c>
      <c r="BE15" s="40">
        <v>0</v>
      </c>
      <c r="BF15" s="59">
        <f>SUM(BA15:BE15)</f>
        <v>8091.88</v>
      </c>
      <c r="BG15" s="60">
        <f>AJ15+AU15+AY15+AZ15+BF15</f>
        <v>38528.82</v>
      </c>
    </row>
    <row r="16" spans="1:277" s="44" customFormat="1" ht="23.1" customHeight="1" x14ac:dyDescent="0.35">
      <c r="A16" s="201" t="s">
        <v>1</v>
      </c>
      <c r="B16" s="63"/>
      <c r="C16" s="47"/>
      <c r="D16" s="40"/>
      <c r="E16" s="40"/>
      <c r="F16" s="30">
        <f t="shared" si="0"/>
        <v>0</v>
      </c>
      <c r="G16" s="40"/>
      <c r="H16" s="40"/>
      <c r="I16" s="40"/>
      <c r="J16" s="30">
        <f t="shared" si="1"/>
        <v>0</v>
      </c>
      <c r="K16" s="48"/>
      <c r="L16" s="68"/>
      <c r="M16" s="50"/>
      <c r="N16" s="50"/>
      <c r="O16" s="50"/>
      <c r="P16" s="48"/>
      <c r="Q16" s="40"/>
      <c r="R16" s="40"/>
      <c r="S16" s="40"/>
      <c r="T16" s="40"/>
      <c r="U16" s="40"/>
      <c r="V16" s="48"/>
      <c r="W16" s="34"/>
      <c r="X16" s="51"/>
      <c r="Y16" s="201" t="s">
        <v>1</v>
      </c>
      <c r="Z16" s="30"/>
      <c r="AA16" s="40"/>
      <c r="AB16" s="52"/>
      <c r="AC16" s="53"/>
      <c r="AD16" s="54"/>
      <c r="AE16" s="192"/>
      <c r="AF16" s="193"/>
      <c r="AG16" s="201" t="s">
        <v>1</v>
      </c>
      <c r="AH16" s="204"/>
      <c r="AI16" s="47"/>
      <c r="AJ16" s="30">
        <f t="shared" si="8"/>
        <v>0</v>
      </c>
      <c r="AK16" s="40"/>
      <c r="AL16" s="40"/>
      <c r="AM16" s="57"/>
      <c r="AN16" s="40"/>
      <c r="AO16" s="40"/>
      <c r="AP16" s="57"/>
      <c r="AQ16" s="57"/>
      <c r="AR16" s="40"/>
      <c r="AS16" s="40"/>
      <c r="AT16" s="40"/>
      <c r="AU16" s="40"/>
      <c r="AV16" s="58"/>
      <c r="AW16" s="40"/>
      <c r="AX16" s="57"/>
      <c r="AY16" s="40"/>
      <c r="AZ16" s="40"/>
      <c r="BA16" s="40"/>
      <c r="BB16" s="40"/>
      <c r="BC16" s="40"/>
      <c r="BD16" s="40"/>
      <c r="BE16" s="57"/>
      <c r="BF16" s="59"/>
      <c r="BG16" s="60"/>
    </row>
    <row r="17" spans="1:277" s="44" customFormat="1" ht="23.1" customHeight="1" x14ac:dyDescent="0.35">
      <c r="A17" s="201">
        <v>4</v>
      </c>
      <c r="B17" s="46" t="s">
        <v>120</v>
      </c>
      <c r="C17" s="47" t="s">
        <v>121</v>
      </c>
      <c r="D17" s="40">
        <v>71511</v>
      </c>
      <c r="E17" s="40">
        <v>3325</v>
      </c>
      <c r="F17" s="30">
        <v>31277</v>
      </c>
      <c r="G17" s="40">
        <v>1540</v>
      </c>
      <c r="H17" s="40"/>
      <c r="I17" s="40">
        <v>291</v>
      </c>
      <c r="J17" s="30">
        <f t="shared" ref="J17" si="24">SUM(F17:I17)</f>
        <v>33108</v>
      </c>
      <c r="K17" s="48">
        <f>J17</f>
        <v>33108</v>
      </c>
      <c r="L17" s="40">
        <f>ROUND(K17/6/31/60*(O17+N17*60+M17*6*60),2)</f>
        <v>0</v>
      </c>
      <c r="M17" s="50"/>
      <c r="N17" s="50"/>
      <c r="O17" s="50"/>
      <c r="P17" s="48">
        <f>K17-L17</f>
        <v>33108</v>
      </c>
      <c r="Q17" s="40">
        <v>1222.3800000000001</v>
      </c>
      <c r="R17" s="30">
        <f t="shared" ref="R17" si="25">SUM(AK17:AT17)</f>
        <v>8390.93</v>
      </c>
      <c r="S17" s="30">
        <f t="shared" ref="S17" si="26">SUM(AV17:AX17)</f>
        <v>200</v>
      </c>
      <c r="T17" s="30">
        <f>ROUNDDOWN(J17*5%/2,2)</f>
        <v>827.7</v>
      </c>
      <c r="U17" s="30">
        <f t="shared" ref="U17" si="27">SUM(BA17:BE17)</f>
        <v>15750.51</v>
      </c>
      <c r="V17" s="48">
        <f>Q17+R17+S17+T17+U17</f>
        <v>26391.520000000004</v>
      </c>
      <c r="W17" s="34">
        <f t="shared" ref="W17" si="28">ROUND(AF17,0)</f>
        <v>3358</v>
      </c>
      <c r="X17" s="51">
        <f>(AE17-W17)</f>
        <v>3358.4799999999959</v>
      </c>
      <c r="Y17" s="201">
        <v>4</v>
      </c>
      <c r="Z17" s="30">
        <f t="shared" ref="Z17" si="29">J17*12%</f>
        <v>3972.96</v>
      </c>
      <c r="AA17" s="30">
        <v>0</v>
      </c>
      <c r="AB17" s="35">
        <v>100</v>
      </c>
      <c r="AC17" s="36">
        <f>ROUNDUP(J17*5%/2,2)</f>
        <v>827.7</v>
      </c>
      <c r="AD17" s="37">
        <v>200</v>
      </c>
      <c r="AE17" s="192">
        <f>+P17-V17</f>
        <v>6716.4799999999959</v>
      </c>
      <c r="AF17" s="193">
        <f>(+P17-V17)/2</f>
        <v>3358.239999999998</v>
      </c>
      <c r="AG17" s="201">
        <v>4</v>
      </c>
      <c r="AH17" s="202" t="s">
        <v>120</v>
      </c>
      <c r="AI17" s="47" t="s">
        <v>121</v>
      </c>
      <c r="AJ17" s="30">
        <f t="shared" si="8"/>
        <v>1222.3800000000001</v>
      </c>
      <c r="AK17" s="30">
        <f>J17*9%</f>
        <v>2979.72</v>
      </c>
      <c r="AL17" s="40">
        <v>0</v>
      </c>
      <c r="AM17" s="40">
        <v>0</v>
      </c>
      <c r="AN17" s="40">
        <v>0</v>
      </c>
      <c r="AO17" s="40" t="s">
        <v>59</v>
      </c>
      <c r="AP17" s="40">
        <v>0</v>
      </c>
      <c r="AQ17" s="41">
        <v>0</v>
      </c>
      <c r="AR17" s="40">
        <v>4100.09</v>
      </c>
      <c r="AS17" s="40"/>
      <c r="AT17" s="40">
        <v>1311.12</v>
      </c>
      <c r="AU17" s="40">
        <f>SUM(AK17:AT17)</f>
        <v>8390.93</v>
      </c>
      <c r="AV17" s="35">
        <v>200</v>
      </c>
      <c r="AW17" s="40">
        <v>0</v>
      </c>
      <c r="AX17" s="40">
        <v>0</v>
      </c>
      <c r="AY17" s="40">
        <f>SUM(AV17:AW17)</f>
        <v>200</v>
      </c>
      <c r="AZ17" s="30">
        <f>ROUNDDOWN(J17*5%/2,2)</f>
        <v>827.7</v>
      </c>
      <c r="BA17" s="30">
        <v>100</v>
      </c>
      <c r="BB17" s="40">
        <v>6313.51</v>
      </c>
      <c r="BC17" s="40">
        <v>9337</v>
      </c>
      <c r="BD17" s="40">
        <v>0</v>
      </c>
      <c r="BE17" s="40">
        <v>0</v>
      </c>
      <c r="BF17" s="59">
        <f>SUM(BA17:BE17)</f>
        <v>15750.51</v>
      </c>
      <c r="BG17" s="60">
        <f>AJ17+AU17+AY17+AZ17+BF17</f>
        <v>26391.520000000004</v>
      </c>
    </row>
    <row r="18" spans="1:277" s="44" customFormat="1" ht="23.1" customHeight="1" x14ac:dyDescent="0.35">
      <c r="A18" s="201" t="s">
        <v>1</v>
      </c>
      <c r="B18" s="189"/>
      <c r="C18" s="190"/>
      <c r="D18" s="40"/>
      <c r="E18" s="40"/>
      <c r="F18" s="30"/>
      <c r="G18" s="68"/>
      <c r="H18" s="68"/>
      <c r="I18" s="68" t="s">
        <v>122</v>
      </c>
      <c r="J18" s="30"/>
      <c r="K18" s="69"/>
      <c r="L18" s="68"/>
      <c r="M18" s="70"/>
      <c r="N18" s="70"/>
      <c r="O18" s="70"/>
      <c r="P18" s="69"/>
      <c r="Q18" s="40"/>
      <c r="R18" s="30"/>
      <c r="S18" s="30"/>
      <c r="T18" s="30"/>
      <c r="U18" s="30"/>
      <c r="V18" s="48"/>
      <c r="W18" s="34"/>
      <c r="X18" s="51"/>
      <c r="Y18" s="201" t="s">
        <v>1</v>
      </c>
      <c r="Z18" s="30"/>
      <c r="AA18" s="71"/>
      <c r="AB18" s="41"/>
      <c r="AC18" s="36"/>
      <c r="AD18" s="94"/>
      <c r="AE18" s="194"/>
      <c r="AF18" s="195"/>
      <c r="AG18" s="201" t="s">
        <v>1</v>
      </c>
      <c r="AH18" s="205"/>
      <c r="AI18" s="190"/>
      <c r="AJ18" s="30"/>
      <c r="AK18" s="30"/>
      <c r="AL18" s="40"/>
      <c r="AM18" s="57"/>
      <c r="AN18" s="40"/>
      <c r="AO18" s="40"/>
      <c r="AP18" s="57"/>
      <c r="AQ18" s="57"/>
      <c r="AR18" s="40"/>
      <c r="AS18" s="40"/>
      <c r="AT18" s="40"/>
      <c r="AU18" s="40"/>
      <c r="AV18" s="35"/>
      <c r="AW18" s="40"/>
      <c r="AX18" s="57"/>
      <c r="AY18" s="40"/>
      <c r="AZ18" s="30"/>
      <c r="BA18" s="30"/>
      <c r="BB18" s="40"/>
      <c r="BC18" s="40"/>
      <c r="BD18" s="40"/>
      <c r="BE18" s="57"/>
      <c r="BF18" s="59"/>
      <c r="BG18" s="60"/>
    </row>
    <row r="19" spans="1:277" s="70" customFormat="1" ht="23.1" customHeight="1" x14ac:dyDescent="0.35">
      <c r="A19" s="201">
        <v>5</v>
      </c>
      <c r="B19" s="66" t="s">
        <v>66</v>
      </c>
      <c r="C19" s="67" t="s">
        <v>100</v>
      </c>
      <c r="D19" s="40">
        <v>51357</v>
      </c>
      <c r="E19" s="40">
        <v>2516</v>
      </c>
      <c r="F19" s="30">
        <f t="shared" si="0"/>
        <v>53873</v>
      </c>
      <c r="G19" s="68">
        <v>2517</v>
      </c>
      <c r="H19" s="68"/>
      <c r="I19" s="68"/>
      <c r="J19" s="30">
        <f t="shared" si="1"/>
        <v>56390</v>
      </c>
      <c r="K19" s="69">
        <f>J19</f>
        <v>56390</v>
      </c>
      <c r="L19" s="40">
        <f>ROUND(K19/6/31/60*(O19+N19*60+M19*6*60),2)</f>
        <v>0</v>
      </c>
      <c r="P19" s="69">
        <f>K19-L19</f>
        <v>56390</v>
      </c>
      <c r="Q19" s="40">
        <v>5529.03</v>
      </c>
      <c r="R19" s="30">
        <f t="shared" ref="R19" si="30">SUM(AK19:AT19)</f>
        <v>13403.009999999998</v>
      </c>
      <c r="S19" s="30">
        <f t="shared" ref="S19" si="31">SUM(AV19:AX19)</f>
        <v>1906.74</v>
      </c>
      <c r="T19" s="30">
        <f t="shared" ref="T19" si="32">ROUNDDOWN(J19*5%/2,2)</f>
        <v>1409.75</v>
      </c>
      <c r="U19" s="30">
        <f t="shared" ref="U19" si="33">SUM(BA19:BE19)</f>
        <v>15210.26</v>
      </c>
      <c r="V19" s="48">
        <f>Q19+R19+S19+T19+U19</f>
        <v>37458.79</v>
      </c>
      <c r="W19" s="34">
        <f t="shared" ref="W19" si="34">ROUND(AF19,0)</f>
        <v>9466</v>
      </c>
      <c r="X19" s="51">
        <f>(AE19-W19)</f>
        <v>9465.2099999999991</v>
      </c>
      <c r="Y19" s="201">
        <v>5</v>
      </c>
      <c r="Z19" s="30">
        <f t="shared" ref="Z19" si="35">J19*12%</f>
        <v>6766.8</v>
      </c>
      <c r="AA19" s="71">
        <v>0</v>
      </c>
      <c r="AB19" s="35">
        <v>100</v>
      </c>
      <c r="AC19" s="36">
        <f>ROUNDUP(J19*5%/2,2)</f>
        <v>1409.75</v>
      </c>
      <c r="AD19" s="37">
        <v>200</v>
      </c>
      <c r="AE19" s="194">
        <f>+P19-V19</f>
        <v>18931.21</v>
      </c>
      <c r="AF19" s="195">
        <f>(+P19-V19)/2</f>
        <v>9465.6049999999996</v>
      </c>
      <c r="AG19" s="201">
        <v>5</v>
      </c>
      <c r="AH19" s="206" t="s">
        <v>66</v>
      </c>
      <c r="AI19" s="67" t="s">
        <v>100</v>
      </c>
      <c r="AJ19" s="30">
        <f t="shared" si="8"/>
        <v>5529.03</v>
      </c>
      <c r="AK19" s="30">
        <f t="shared" ref="AK19" si="36">J19*9%</f>
        <v>5075.0999999999995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7081.03</v>
      </c>
      <c r="AS19" s="40"/>
      <c r="AT19" s="40">
        <v>1246.8800000000001</v>
      </c>
      <c r="AU19" s="40">
        <f>SUM(AK19:AT19)</f>
        <v>13403.009999999998</v>
      </c>
      <c r="AV19" s="35">
        <v>200</v>
      </c>
      <c r="AW19" s="40">
        <v>1706.74</v>
      </c>
      <c r="AX19" s="40">
        <v>0</v>
      </c>
      <c r="AY19" s="40">
        <f>SUM(AV19:AW19)</f>
        <v>1906.74</v>
      </c>
      <c r="AZ19" s="30">
        <f>ROUNDDOWN(J19*5%/2,2)</f>
        <v>1409.75</v>
      </c>
      <c r="BA19" s="30">
        <v>100</v>
      </c>
      <c r="BB19" s="40">
        <v>9470.26</v>
      </c>
      <c r="BC19" s="40">
        <v>0</v>
      </c>
      <c r="BD19" s="40">
        <v>5640</v>
      </c>
      <c r="BE19" s="40">
        <v>0</v>
      </c>
      <c r="BF19" s="59">
        <f>SUM(BA19:BE19)</f>
        <v>15210.26</v>
      </c>
      <c r="BG19" s="60">
        <f>AJ19+AU19+AY19+AZ19+BF19</f>
        <v>37458.79</v>
      </c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</row>
    <row r="20" spans="1:277" s="50" customFormat="1" ht="23.1" customHeight="1" x14ac:dyDescent="0.35">
      <c r="A20" s="201" t="s">
        <v>1</v>
      </c>
      <c r="B20" s="74"/>
      <c r="D20" s="40"/>
      <c r="F20" s="30">
        <f t="shared" si="0"/>
        <v>0</v>
      </c>
      <c r="G20" s="40"/>
      <c r="I20" s="40"/>
      <c r="J20" s="30">
        <f t="shared" si="1"/>
        <v>0</v>
      </c>
      <c r="K20" s="48"/>
      <c r="L20" s="68"/>
      <c r="R20" s="40"/>
      <c r="S20" s="40"/>
      <c r="T20" s="40"/>
      <c r="U20" s="40"/>
      <c r="W20" s="34"/>
      <c r="X20" s="75"/>
      <c r="Y20" s="201" t="s">
        <v>1</v>
      </c>
      <c r="Z20" s="30"/>
      <c r="AC20" s="53"/>
      <c r="AD20" s="76"/>
      <c r="AE20" s="110"/>
      <c r="AF20" s="79"/>
      <c r="AG20" s="201" t="s">
        <v>1</v>
      </c>
      <c r="AH20" s="207"/>
      <c r="AJ20" s="30">
        <f t="shared" si="8"/>
        <v>0</v>
      </c>
      <c r="AK20" s="40"/>
      <c r="AL20" s="47"/>
      <c r="AP20" s="57"/>
      <c r="AQ20" s="57"/>
      <c r="AW20" s="196" t="s">
        <v>115</v>
      </c>
      <c r="AX20" s="57"/>
      <c r="AZ20" s="40"/>
      <c r="BE20" s="57"/>
      <c r="BF20" s="79"/>
      <c r="BG20" s="80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</row>
    <row r="21" spans="1:277" s="50" customFormat="1" ht="23.1" customHeight="1" x14ac:dyDescent="0.35">
      <c r="A21" s="201">
        <v>6</v>
      </c>
      <c r="B21" s="61" t="s">
        <v>67</v>
      </c>
      <c r="C21" s="62" t="s">
        <v>81</v>
      </c>
      <c r="D21" s="40">
        <v>33843</v>
      </c>
      <c r="E21" s="40">
        <v>1591</v>
      </c>
      <c r="F21" s="30">
        <f t="shared" si="0"/>
        <v>35434</v>
      </c>
      <c r="G21" s="40">
        <v>1590</v>
      </c>
      <c r="H21" s="40"/>
      <c r="I21" s="40"/>
      <c r="J21" s="30">
        <f t="shared" si="1"/>
        <v>37024</v>
      </c>
      <c r="K21" s="48">
        <f>J21</f>
        <v>37024</v>
      </c>
      <c r="L21" s="40">
        <f>ROUND(K21/6/31/60*(O21+N21*60+M21*6*60),2)</f>
        <v>0</v>
      </c>
      <c r="P21" s="48">
        <f>K21-L21</f>
        <v>37024</v>
      </c>
      <c r="Q21" s="40">
        <v>1759.94</v>
      </c>
      <c r="R21" s="30">
        <f t="shared" ref="R21" si="37">SUM(AK21:AT21)</f>
        <v>10847.21</v>
      </c>
      <c r="S21" s="30">
        <f t="shared" ref="S21" si="38">SUM(AV21:AX21)</f>
        <v>423.76</v>
      </c>
      <c r="T21" s="30">
        <f t="shared" ref="T21" si="39">ROUNDDOWN(J21*5%/2,2)</f>
        <v>925.6</v>
      </c>
      <c r="U21" s="30">
        <f t="shared" ref="U21" si="40">SUM(BA21:BE21)</f>
        <v>12418.92</v>
      </c>
      <c r="V21" s="48">
        <f>Q21+R21+S21+T21+U21</f>
        <v>26375.43</v>
      </c>
      <c r="W21" s="34">
        <f t="shared" ref="W21" si="41">ROUND(AF21,0)</f>
        <v>5324</v>
      </c>
      <c r="X21" s="51">
        <f>(AE21-W21)</f>
        <v>5324.57</v>
      </c>
      <c r="Y21" s="201">
        <v>6</v>
      </c>
      <c r="Z21" s="30">
        <f t="shared" ref="Z21" si="42">J21*12%</f>
        <v>4442.88</v>
      </c>
      <c r="AA21" s="30">
        <v>0</v>
      </c>
      <c r="AB21" s="35">
        <v>100</v>
      </c>
      <c r="AC21" s="36">
        <f>ROUNDUP(J21*5%/2,2)</f>
        <v>925.6</v>
      </c>
      <c r="AD21" s="37">
        <v>200</v>
      </c>
      <c r="AE21" s="192">
        <f>+P21-V21</f>
        <v>10648.57</v>
      </c>
      <c r="AF21" s="193">
        <f>(+P21-V21)/2</f>
        <v>5324.2849999999999</v>
      </c>
      <c r="AG21" s="201">
        <v>6</v>
      </c>
      <c r="AH21" s="203" t="s">
        <v>67</v>
      </c>
      <c r="AI21" s="62" t="s">
        <v>81</v>
      </c>
      <c r="AJ21" s="30">
        <f t="shared" si="8"/>
        <v>1759.94</v>
      </c>
      <c r="AK21" s="30">
        <f t="shared" ref="AK21" si="43">J21*9%</f>
        <v>3332.16</v>
      </c>
      <c r="AL21" s="40">
        <v>0</v>
      </c>
      <c r="AM21" s="40">
        <v>500</v>
      </c>
      <c r="AN21" s="40">
        <v>0</v>
      </c>
      <c r="AO21" s="40">
        <v>0</v>
      </c>
      <c r="AP21" s="40">
        <v>0</v>
      </c>
      <c r="AQ21" s="40">
        <v>0</v>
      </c>
      <c r="AR21" s="40">
        <v>5768.17</v>
      </c>
      <c r="AS21" s="40"/>
      <c r="AT21" s="40">
        <v>1246.8800000000001</v>
      </c>
      <c r="AU21" s="40">
        <f>SUM(AK21:AT21)</f>
        <v>10847.21</v>
      </c>
      <c r="AV21" s="35">
        <v>200</v>
      </c>
      <c r="AW21" s="40">
        <v>223.76</v>
      </c>
      <c r="AX21" s="40">
        <v>0</v>
      </c>
      <c r="AY21" s="40">
        <f>SUM(AV21:AW21)</f>
        <v>423.76</v>
      </c>
      <c r="AZ21" s="30">
        <f>ROUNDDOWN(J21*5%/2,2)</f>
        <v>925.6</v>
      </c>
      <c r="BA21" s="30">
        <v>100</v>
      </c>
      <c r="BB21" s="40">
        <v>12318.92</v>
      </c>
      <c r="BC21" s="40">
        <v>0</v>
      </c>
      <c r="BD21" s="40">
        <v>0</v>
      </c>
      <c r="BE21" s="40">
        <v>0</v>
      </c>
      <c r="BF21" s="59">
        <f>SUM(BA21:BE21)</f>
        <v>12418.92</v>
      </c>
      <c r="BG21" s="60">
        <f>AJ21+AU21+AY21+AZ21+BF21</f>
        <v>26375.43</v>
      </c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</row>
    <row r="22" spans="1:277" s="50" customFormat="1" ht="23.1" customHeight="1" x14ac:dyDescent="0.35">
      <c r="A22" s="201" t="s">
        <v>1</v>
      </c>
      <c r="B22" s="61"/>
      <c r="C22" s="62"/>
      <c r="D22" s="40"/>
      <c r="E22" s="40"/>
      <c r="F22" s="30">
        <f t="shared" si="0"/>
        <v>0</v>
      </c>
      <c r="G22" s="40"/>
      <c r="H22" s="40"/>
      <c r="I22" s="40"/>
      <c r="J22" s="30">
        <f t="shared" si="1"/>
        <v>0</v>
      </c>
      <c r="K22" s="48"/>
      <c r="L22" s="68"/>
      <c r="P22" s="48"/>
      <c r="Q22" s="40"/>
      <c r="R22" s="40"/>
      <c r="S22" s="40"/>
      <c r="T22" s="40"/>
      <c r="U22" s="40"/>
      <c r="V22" s="48"/>
      <c r="W22" s="34"/>
      <c r="X22" s="51"/>
      <c r="Y22" s="201" t="s">
        <v>1</v>
      </c>
      <c r="Z22" s="30"/>
      <c r="AA22" s="40"/>
      <c r="AB22" s="52"/>
      <c r="AC22" s="53"/>
      <c r="AD22" s="54"/>
      <c r="AE22" s="192"/>
      <c r="AF22" s="193"/>
      <c r="AG22" s="201" t="s">
        <v>1</v>
      </c>
      <c r="AH22" s="203"/>
      <c r="AI22" s="62"/>
      <c r="AJ22" s="30">
        <f t="shared" si="8"/>
        <v>0</v>
      </c>
      <c r="AK22" s="40"/>
      <c r="AL22" s="40"/>
      <c r="AM22" s="40"/>
      <c r="AN22" s="40"/>
      <c r="AO22" s="40"/>
      <c r="AP22" s="57"/>
      <c r="AQ22" s="57"/>
      <c r="AT22" s="40"/>
      <c r="AU22" s="40"/>
      <c r="AV22" s="58"/>
      <c r="AW22" s="40"/>
      <c r="AX22" s="57"/>
      <c r="AY22" s="40"/>
      <c r="AZ22" s="40"/>
      <c r="BA22" s="40"/>
      <c r="BB22" s="40"/>
      <c r="BC22" s="81"/>
      <c r="BD22" s="40"/>
      <c r="BE22" s="57"/>
      <c r="BF22" s="59"/>
      <c r="BG22" s="60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</row>
    <row r="23" spans="1:277" s="50" customFormat="1" ht="23.1" customHeight="1" x14ac:dyDescent="0.35">
      <c r="A23" s="201">
        <v>7</v>
      </c>
      <c r="B23" s="61" t="s">
        <v>68</v>
      </c>
      <c r="C23" s="62" t="s">
        <v>61</v>
      </c>
      <c r="D23" s="40">
        <v>36619</v>
      </c>
      <c r="E23" s="40">
        <v>1794</v>
      </c>
      <c r="F23" s="30">
        <f t="shared" si="0"/>
        <v>38413</v>
      </c>
      <c r="G23" s="40">
        <v>1795</v>
      </c>
      <c r="H23" s="40"/>
      <c r="I23" s="40"/>
      <c r="J23" s="30">
        <f t="shared" si="1"/>
        <v>40208</v>
      </c>
      <c r="K23" s="48">
        <f>J23</f>
        <v>40208</v>
      </c>
      <c r="L23" s="40">
        <f>ROUND(K23/6/31/60*(O23+N23*60+M23*6*60),2)</f>
        <v>0</v>
      </c>
      <c r="P23" s="48">
        <f>K23-L23</f>
        <v>40208</v>
      </c>
      <c r="Q23" s="40">
        <v>2285.15</v>
      </c>
      <c r="R23" s="30">
        <f t="shared" ref="R23:R25" si="44">SUM(AK23:AT23)</f>
        <v>10823.249999999998</v>
      </c>
      <c r="S23" s="30">
        <f t="shared" ref="S23:S27" si="45">SUM(AV23:AX23)</f>
        <v>1200</v>
      </c>
      <c r="T23" s="30">
        <f t="shared" ref="T23:T27" si="46">ROUNDDOWN(J23*5%/2,2)</f>
        <v>1005.2</v>
      </c>
      <c r="U23" s="30">
        <f t="shared" ref="U23:U27" si="47">SUM(BA23:BE23)</f>
        <v>8307.56</v>
      </c>
      <c r="V23" s="48">
        <f>Q23+R23+S23+T23+U23</f>
        <v>23621.159999999996</v>
      </c>
      <c r="W23" s="34">
        <f t="shared" ref="W23:W27" si="48">ROUND(AF23,0)</f>
        <v>8293</v>
      </c>
      <c r="X23" s="51">
        <f>(AE23-W23)</f>
        <v>8293.8400000000038</v>
      </c>
      <c r="Y23" s="201">
        <v>7</v>
      </c>
      <c r="Z23" s="30">
        <f t="shared" ref="Z23:Z27" si="49">J23*12%</f>
        <v>4824.96</v>
      </c>
      <c r="AA23" s="30">
        <v>0</v>
      </c>
      <c r="AB23" s="35">
        <v>100</v>
      </c>
      <c r="AC23" s="36">
        <f>ROUNDUP(J23*5%/2,2)</f>
        <v>1005.2</v>
      </c>
      <c r="AD23" s="37">
        <v>200</v>
      </c>
      <c r="AE23" s="192">
        <f>+P23-V23</f>
        <v>16586.840000000004</v>
      </c>
      <c r="AF23" s="193">
        <f>(+P23-V23)/2</f>
        <v>8293.4200000000019</v>
      </c>
      <c r="AG23" s="201">
        <v>7</v>
      </c>
      <c r="AH23" s="203" t="s">
        <v>68</v>
      </c>
      <c r="AI23" s="62" t="s">
        <v>61</v>
      </c>
      <c r="AJ23" s="30">
        <f t="shared" si="8"/>
        <v>2285.15</v>
      </c>
      <c r="AK23" s="30">
        <f t="shared" ref="AK23:AK27" si="50">J23*9%</f>
        <v>3618.72</v>
      </c>
      <c r="AL23" s="40">
        <v>0</v>
      </c>
      <c r="AM23" s="40">
        <v>1500</v>
      </c>
      <c r="AN23" s="40">
        <v>0</v>
      </c>
      <c r="AO23" s="40">
        <v>0</v>
      </c>
      <c r="AP23" s="40">
        <v>0</v>
      </c>
      <c r="AQ23" s="40">
        <v>0</v>
      </c>
      <c r="AR23" s="40">
        <v>5048.97</v>
      </c>
      <c r="AS23" s="40"/>
      <c r="AT23" s="40">
        <v>655.56</v>
      </c>
      <c r="AU23" s="40">
        <f>SUM(AK23:AT23)</f>
        <v>10823.249999999998</v>
      </c>
      <c r="AV23" s="35">
        <v>200</v>
      </c>
      <c r="AW23" s="40">
        <v>0</v>
      </c>
      <c r="AX23" s="40">
        <v>1000</v>
      </c>
      <c r="AY23" s="40">
        <f>SUM(AV23:AX23)</f>
        <v>1200</v>
      </c>
      <c r="AZ23" s="30">
        <f>ROUNDDOWN(J23*5%/2,2)</f>
        <v>1005.2</v>
      </c>
      <c r="BA23" s="30">
        <v>100</v>
      </c>
      <c r="BB23" s="40">
        <v>8207.56</v>
      </c>
      <c r="BC23" s="40">
        <v>0</v>
      </c>
      <c r="BD23" s="40">
        <v>0</v>
      </c>
      <c r="BE23" s="40">
        <v>0</v>
      </c>
      <c r="BF23" s="59">
        <f>SUM(BA23:BE23)</f>
        <v>8307.56</v>
      </c>
      <c r="BG23" s="60">
        <f>AJ23+AU23+AY23+AZ23+BF23</f>
        <v>23621.159999999996</v>
      </c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</row>
    <row r="24" spans="1:277" s="50" customFormat="1" ht="23.1" customHeight="1" x14ac:dyDescent="0.35">
      <c r="A24" s="201" t="s">
        <v>1</v>
      </c>
      <c r="B24" s="61"/>
      <c r="C24" s="62"/>
      <c r="D24" s="40"/>
      <c r="E24" s="40"/>
      <c r="F24" s="30">
        <f t="shared" si="0"/>
        <v>0</v>
      </c>
      <c r="G24" s="40"/>
      <c r="H24" s="40"/>
      <c r="I24" s="40"/>
      <c r="J24" s="30">
        <f t="shared" si="1"/>
        <v>0</v>
      </c>
      <c r="K24" s="48">
        <f t="shared" ref="K24:K26" si="51">J24</f>
        <v>0</v>
      </c>
      <c r="L24" s="68"/>
      <c r="P24" s="48">
        <f t="shared" ref="P24:P26" si="52">K24-L24</f>
        <v>0</v>
      </c>
      <c r="Q24" s="40"/>
      <c r="R24" s="30">
        <f t="shared" si="44"/>
        <v>0</v>
      </c>
      <c r="S24" s="30">
        <f t="shared" si="45"/>
        <v>0</v>
      </c>
      <c r="T24" s="30">
        <f t="shared" si="46"/>
        <v>0</v>
      </c>
      <c r="U24" s="30">
        <f t="shared" si="47"/>
        <v>0</v>
      </c>
      <c r="V24" s="48">
        <f t="shared" ref="V24:V27" si="53">Q24+R24+S24+T24+U24</f>
        <v>0</v>
      </c>
      <c r="W24" s="34">
        <f t="shared" si="48"/>
        <v>0</v>
      </c>
      <c r="X24" s="51">
        <f t="shared" ref="X24:X27" si="54">(AE24-W24)</f>
        <v>0</v>
      </c>
      <c r="Y24" s="201" t="s">
        <v>1</v>
      </c>
      <c r="Z24" s="30">
        <f t="shared" si="49"/>
        <v>0</v>
      </c>
      <c r="AA24" s="40"/>
      <c r="AB24" s="52"/>
      <c r="AC24" s="36">
        <f t="shared" ref="AC24:AC25" si="55">ROUNDUP(J24*5%/2,2)</f>
        <v>0</v>
      </c>
      <c r="AD24" s="54"/>
      <c r="AE24" s="192">
        <f t="shared" ref="AE24:AE26" si="56">+P24-V24</f>
        <v>0</v>
      </c>
      <c r="AF24" s="193">
        <f t="shared" ref="AF24:AF27" si="57">(+P24-V24)/2</f>
        <v>0</v>
      </c>
      <c r="AG24" s="201" t="s">
        <v>1</v>
      </c>
      <c r="AH24" s="203"/>
      <c r="AI24" s="62"/>
      <c r="AJ24" s="30">
        <f t="shared" si="8"/>
        <v>0</v>
      </c>
      <c r="AK24" s="30">
        <f t="shared" si="50"/>
        <v>0</v>
      </c>
      <c r="AL24" s="40"/>
      <c r="AM24" s="40"/>
      <c r="AN24" s="40"/>
      <c r="AO24" s="40"/>
      <c r="AP24" s="57"/>
      <c r="AQ24" s="57"/>
      <c r="AR24" s="40"/>
      <c r="AS24" s="40"/>
      <c r="AT24" s="40"/>
      <c r="AU24" s="40">
        <f t="shared" ref="AU24:AU26" si="58">SUM(AK24:AT24)</f>
        <v>0</v>
      </c>
      <c r="AV24" s="58"/>
      <c r="AW24" s="40"/>
      <c r="AX24" s="40"/>
      <c r="AY24" s="40">
        <f t="shared" ref="AY24:AY26" si="59">SUM(AV24:AX24)</f>
        <v>0</v>
      </c>
      <c r="AZ24" s="30">
        <f t="shared" ref="AZ24:AZ26" si="60">ROUNDDOWN(J24*5%/2,2)</f>
        <v>0</v>
      </c>
      <c r="BA24" s="40"/>
      <c r="BB24" s="40"/>
      <c r="BC24" s="40"/>
      <c r="BD24" s="40"/>
      <c r="BE24" s="57"/>
      <c r="BF24" s="59">
        <f t="shared" ref="BF24:BF26" si="61">SUM(BA24:BE24)</f>
        <v>0</v>
      </c>
      <c r="BG24" s="60">
        <f t="shared" ref="BG24:BG26" si="62">AJ24+AU24+AY24+AZ24+BF24</f>
        <v>0</v>
      </c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</row>
    <row r="25" spans="1:277" s="50" customFormat="1" ht="23.1" customHeight="1" x14ac:dyDescent="0.35">
      <c r="A25" s="201">
        <v>8</v>
      </c>
      <c r="B25" s="61" t="s">
        <v>118</v>
      </c>
      <c r="C25" s="62" t="s">
        <v>119</v>
      </c>
      <c r="D25" s="40"/>
      <c r="E25" s="40"/>
      <c r="F25" s="30">
        <v>30705</v>
      </c>
      <c r="G25" s="40">
        <v>1540</v>
      </c>
      <c r="H25" s="40"/>
      <c r="I25" s="40"/>
      <c r="J25" s="30">
        <f t="shared" si="1"/>
        <v>32245</v>
      </c>
      <c r="K25" s="48">
        <f t="shared" si="51"/>
        <v>32245</v>
      </c>
      <c r="L25" s="68"/>
      <c r="P25" s="48">
        <f>K25-L25</f>
        <v>32245</v>
      </c>
      <c r="Q25" s="40">
        <v>1125.52</v>
      </c>
      <c r="R25" s="30">
        <f t="shared" si="44"/>
        <v>11828.630000000001</v>
      </c>
      <c r="S25" s="30">
        <f t="shared" si="45"/>
        <v>200</v>
      </c>
      <c r="T25" s="30">
        <f t="shared" si="46"/>
        <v>806.12</v>
      </c>
      <c r="U25" s="30">
        <f t="shared" si="47"/>
        <v>3256.75</v>
      </c>
      <c r="V25" s="48">
        <f t="shared" si="53"/>
        <v>17217.020000000004</v>
      </c>
      <c r="W25" s="34">
        <f t="shared" si="48"/>
        <v>7514</v>
      </c>
      <c r="X25" s="51">
        <f t="shared" si="54"/>
        <v>7513.9799999999959</v>
      </c>
      <c r="Y25" s="201">
        <v>8</v>
      </c>
      <c r="Z25" s="30">
        <f t="shared" si="49"/>
        <v>3869.3999999999996</v>
      </c>
      <c r="AA25" s="30"/>
      <c r="AB25" s="30">
        <v>100</v>
      </c>
      <c r="AC25" s="36">
        <f t="shared" si="55"/>
        <v>806.13</v>
      </c>
      <c r="AD25" s="188">
        <v>200</v>
      </c>
      <c r="AE25" s="192">
        <f t="shared" si="56"/>
        <v>15027.979999999996</v>
      </c>
      <c r="AF25" s="193">
        <f t="shared" si="57"/>
        <v>7513.989999999998</v>
      </c>
      <c r="AG25" s="201">
        <v>8</v>
      </c>
      <c r="AH25" s="203" t="s">
        <v>118</v>
      </c>
      <c r="AI25" s="62" t="s">
        <v>119</v>
      </c>
      <c r="AJ25" s="30">
        <f t="shared" si="8"/>
        <v>1125.52</v>
      </c>
      <c r="AK25" s="30">
        <f t="shared" si="50"/>
        <v>2902.0499999999997</v>
      </c>
      <c r="AL25" s="40"/>
      <c r="AM25" s="40">
        <v>500</v>
      </c>
      <c r="AN25" s="40"/>
      <c r="AO25" s="40"/>
      <c r="AP25" s="57"/>
      <c r="AQ25" s="57"/>
      <c r="AR25" s="40">
        <v>7115.46</v>
      </c>
      <c r="AS25" s="40"/>
      <c r="AT25" s="40">
        <v>1311.12</v>
      </c>
      <c r="AU25" s="40">
        <f t="shared" si="58"/>
        <v>11828.630000000001</v>
      </c>
      <c r="AV25" s="35">
        <v>200</v>
      </c>
      <c r="AW25" s="40"/>
      <c r="AX25" s="40"/>
      <c r="AY25" s="40">
        <f t="shared" si="59"/>
        <v>200</v>
      </c>
      <c r="AZ25" s="30">
        <f t="shared" si="60"/>
        <v>806.12</v>
      </c>
      <c r="BA25" s="30">
        <v>100</v>
      </c>
      <c r="BB25" s="40">
        <v>3156.75</v>
      </c>
      <c r="BC25" s="40"/>
      <c r="BD25" s="40"/>
      <c r="BE25" s="57"/>
      <c r="BF25" s="59">
        <f t="shared" si="61"/>
        <v>3256.75</v>
      </c>
      <c r="BG25" s="60">
        <f t="shared" si="62"/>
        <v>17217.020000000004</v>
      </c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</row>
    <row r="26" spans="1:277" s="50" customFormat="1" ht="23.1" customHeight="1" x14ac:dyDescent="0.35">
      <c r="A26" s="201" t="s">
        <v>1</v>
      </c>
      <c r="B26" s="61"/>
      <c r="C26" s="62"/>
      <c r="D26" s="40"/>
      <c r="E26" s="40"/>
      <c r="F26" s="30"/>
      <c r="G26" s="40"/>
      <c r="H26" s="40"/>
      <c r="I26" s="40"/>
      <c r="J26" s="30">
        <f t="shared" si="1"/>
        <v>0</v>
      </c>
      <c r="K26" s="48">
        <f t="shared" si="51"/>
        <v>0</v>
      </c>
      <c r="L26" s="68"/>
      <c r="P26" s="48">
        <f t="shared" si="52"/>
        <v>0</v>
      </c>
      <c r="Q26" s="40"/>
      <c r="R26" s="30"/>
      <c r="S26" s="30">
        <f t="shared" si="45"/>
        <v>0</v>
      </c>
      <c r="T26" s="30">
        <f t="shared" si="46"/>
        <v>0</v>
      </c>
      <c r="U26" s="30">
        <f t="shared" si="47"/>
        <v>0</v>
      </c>
      <c r="V26" s="48">
        <f t="shared" si="53"/>
        <v>0</v>
      </c>
      <c r="W26" s="34">
        <f t="shared" si="48"/>
        <v>0</v>
      </c>
      <c r="X26" s="51">
        <f t="shared" si="54"/>
        <v>0</v>
      </c>
      <c r="Y26" s="201" t="s">
        <v>1</v>
      </c>
      <c r="Z26" s="30">
        <f t="shared" si="49"/>
        <v>0</v>
      </c>
      <c r="AA26" s="30"/>
      <c r="AB26" s="41"/>
      <c r="AC26" s="36"/>
      <c r="AD26" s="94"/>
      <c r="AE26" s="192">
        <f t="shared" si="56"/>
        <v>0</v>
      </c>
      <c r="AF26" s="193">
        <f t="shared" si="57"/>
        <v>0</v>
      </c>
      <c r="AG26" s="201" t="s">
        <v>1</v>
      </c>
      <c r="AH26" s="203"/>
      <c r="AI26" s="62"/>
      <c r="AJ26" s="30">
        <f t="shared" si="8"/>
        <v>0</v>
      </c>
      <c r="AK26" s="30">
        <f t="shared" si="50"/>
        <v>0</v>
      </c>
      <c r="AL26" s="40"/>
      <c r="AM26" s="40"/>
      <c r="AN26" s="40"/>
      <c r="AO26" s="40"/>
      <c r="AP26" s="57"/>
      <c r="AQ26" s="57"/>
      <c r="AR26" s="40"/>
      <c r="AS26" s="40"/>
      <c r="AT26" s="40"/>
      <c r="AU26" s="40">
        <f t="shared" si="58"/>
        <v>0</v>
      </c>
      <c r="AV26" s="35"/>
      <c r="AW26" s="40"/>
      <c r="AX26" s="40"/>
      <c r="AY26" s="40">
        <f t="shared" si="59"/>
        <v>0</v>
      </c>
      <c r="AZ26" s="30">
        <f t="shared" si="60"/>
        <v>0</v>
      </c>
      <c r="BA26" s="30"/>
      <c r="BB26" s="40"/>
      <c r="BC26" s="40"/>
      <c r="BD26" s="40"/>
      <c r="BE26" s="57"/>
      <c r="BF26" s="59">
        <f t="shared" si="61"/>
        <v>0</v>
      </c>
      <c r="BG26" s="60">
        <f t="shared" si="62"/>
        <v>0</v>
      </c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</row>
    <row r="27" spans="1:277" s="50" customFormat="1" ht="23.1" customHeight="1" x14ac:dyDescent="0.35">
      <c r="A27" s="201">
        <v>9</v>
      </c>
      <c r="B27" s="46" t="s">
        <v>69</v>
      </c>
      <c r="C27" s="47" t="s">
        <v>70</v>
      </c>
      <c r="D27" s="40">
        <v>36619</v>
      </c>
      <c r="E27" s="40">
        <v>1794</v>
      </c>
      <c r="F27" s="30">
        <f t="shared" si="0"/>
        <v>38413</v>
      </c>
      <c r="G27" s="40">
        <v>1795</v>
      </c>
      <c r="H27" s="40"/>
      <c r="I27" s="40"/>
      <c r="J27" s="30">
        <f t="shared" si="1"/>
        <v>40208</v>
      </c>
      <c r="K27" s="48">
        <f>J27</f>
        <v>40208</v>
      </c>
      <c r="L27" s="40">
        <f>ROUND(K27/6/31/60*(O27+N27*60+M27*6*60),2)</f>
        <v>0</v>
      </c>
      <c r="P27" s="48">
        <f>K27-L27</f>
        <v>40208</v>
      </c>
      <c r="Q27" s="40">
        <v>2285.15</v>
      </c>
      <c r="R27" s="30">
        <f t="shared" ref="R27" si="63">SUM(AK27:AT27)</f>
        <v>13880.039999999997</v>
      </c>
      <c r="S27" s="30">
        <f t="shared" si="45"/>
        <v>200</v>
      </c>
      <c r="T27" s="30">
        <f t="shared" si="46"/>
        <v>1005.2</v>
      </c>
      <c r="U27" s="30">
        <f t="shared" si="47"/>
        <v>6362.08</v>
      </c>
      <c r="V27" s="48">
        <f t="shared" si="53"/>
        <v>23732.469999999994</v>
      </c>
      <c r="W27" s="34">
        <f t="shared" si="48"/>
        <v>8238</v>
      </c>
      <c r="X27" s="51">
        <f t="shared" si="54"/>
        <v>8237.5300000000061</v>
      </c>
      <c r="Y27" s="201">
        <v>9</v>
      </c>
      <c r="Z27" s="30">
        <f t="shared" si="49"/>
        <v>4824.96</v>
      </c>
      <c r="AA27" s="30">
        <v>0</v>
      </c>
      <c r="AB27" s="35">
        <v>100</v>
      </c>
      <c r="AC27" s="36">
        <f>ROUNDUP(J27*5%/2,2)</f>
        <v>1005.2</v>
      </c>
      <c r="AD27" s="37">
        <v>200</v>
      </c>
      <c r="AE27" s="192">
        <f>+P27-V27</f>
        <v>16475.530000000006</v>
      </c>
      <c r="AF27" s="193">
        <f t="shared" si="57"/>
        <v>8237.7650000000031</v>
      </c>
      <c r="AG27" s="201">
        <v>9</v>
      </c>
      <c r="AH27" s="202" t="s">
        <v>69</v>
      </c>
      <c r="AI27" s="47" t="s">
        <v>70</v>
      </c>
      <c r="AJ27" s="30">
        <f t="shared" si="8"/>
        <v>2285.15</v>
      </c>
      <c r="AK27" s="30">
        <f t="shared" si="50"/>
        <v>3618.72</v>
      </c>
      <c r="AL27" s="40">
        <v>0</v>
      </c>
      <c r="AM27" s="40">
        <v>1000</v>
      </c>
      <c r="AN27" s="40">
        <v>0</v>
      </c>
      <c r="AO27" s="40">
        <v>0</v>
      </c>
      <c r="AP27" s="40">
        <v>0</v>
      </c>
      <c r="AQ27" s="40">
        <v>0</v>
      </c>
      <c r="AR27" s="40">
        <v>7950.2</v>
      </c>
      <c r="AS27" s="40"/>
      <c r="AT27" s="40">
        <v>1311.12</v>
      </c>
      <c r="AU27" s="40">
        <f>SUM(AK27:AT27)</f>
        <v>13880.039999999997</v>
      </c>
      <c r="AV27" s="35">
        <v>200</v>
      </c>
      <c r="AW27" s="40">
        <v>0</v>
      </c>
      <c r="AX27" s="40">
        <v>0</v>
      </c>
      <c r="AY27" s="40">
        <f>SUM(AV27:AX27)</f>
        <v>200</v>
      </c>
      <c r="AZ27" s="30">
        <f>ROUNDDOWN(J27*5%/2,2)</f>
        <v>1005.2</v>
      </c>
      <c r="BA27" s="30">
        <v>100</v>
      </c>
      <c r="BB27" s="40">
        <v>6162.08</v>
      </c>
      <c r="BC27" s="40">
        <v>100</v>
      </c>
      <c r="BD27" s="40">
        <v>0</v>
      </c>
      <c r="BE27" s="40">
        <v>0</v>
      </c>
      <c r="BF27" s="59">
        <f>SUM(BA27:BE27)</f>
        <v>6362.08</v>
      </c>
      <c r="BG27" s="60">
        <f>AJ27+AU27+AY27+AZ27+BF27</f>
        <v>23732.469999999994</v>
      </c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</row>
    <row r="28" spans="1:277" s="50" customFormat="1" ht="23.1" customHeight="1" x14ac:dyDescent="0.35">
      <c r="A28" s="201" t="s">
        <v>1</v>
      </c>
      <c r="B28" s="46"/>
      <c r="C28" s="62"/>
      <c r="D28" s="40"/>
      <c r="E28" s="40"/>
      <c r="F28" s="30">
        <f t="shared" si="0"/>
        <v>0</v>
      </c>
      <c r="G28" s="40"/>
      <c r="H28" s="40"/>
      <c r="I28" s="40"/>
      <c r="J28" s="30">
        <f t="shared" si="1"/>
        <v>0</v>
      </c>
      <c r="K28" s="48"/>
      <c r="L28" s="68"/>
      <c r="P28" s="48"/>
      <c r="Q28" s="40"/>
      <c r="R28" s="40"/>
      <c r="S28" s="40"/>
      <c r="T28" s="40"/>
      <c r="U28" s="40"/>
      <c r="V28" s="48"/>
      <c r="W28" s="34"/>
      <c r="X28" s="51"/>
      <c r="Y28" s="201" t="s">
        <v>1</v>
      </c>
      <c r="Z28" s="30"/>
      <c r="AA28" s="40"/>
      <c r="AB28" s="52"/>
      <c r="AC28" s="53"/>
      <c r="AD28" s="54"/>
      <c r="AE28" s="192"/>
      <c r="AF28" s="193"/>
      <c r="AG28" s="201" t="s">
        <v>1</v>
      </c>
      <c r="AH28" s="202"/>
      <c r="AI28" s="62"/>
      <c r="AJ28" s="30">
        <f t="shared" si="8"/>
        <v>0</v>
      </c>
      <c r="AK28" s="40"/>
      <c r="AL28" s="40"/>
      <c r="AM28" s="40"/>
      <c r="AN28" s="40"/>
      <c r="AO28" s="40"/>
      <c r="AP28" s="57"/>
      <c r="AQ28" s="57"/>
      <c r="AR28" s="40"/>
      <c r="AS28" s="40"/>
      <c r="AT28" s="40"/>
      <c r="AU28" s="40"/>
      <c r="AV28" s="58"/>
      <c r="AW28" s="40"/>
      <c r="AX28" s="57"/>
      <c r="AY28" s="40"/>
      <c r="AZ28" s="40"/>
      <c r="BA28" s="40"/>
      <c r="BB28" s="40"/>
      <c r="BC28" s="40"/>
      <c r="BD28" s="40"/>
      <c r="BE28" s="57"/>
      <c r="BF28" s="59"/>
      <c r="BG28" s="60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</row>
    <row r="29" spans="1:277" s="50" customFormat="1" ht="23.1" customHeight="1" x14ac:dyDescent="0.35">
      <c r="A29" s="201">
        <v>10</v>
      </c>
      <c r="B29" s="46" t="s">
        <v>71</v>
      </c>
      <c r="C29" s="82" t="s">
        <v>72</v>
      </c>
      <c r="D29" s="40">
        <v>39672</v>
      </c>
      <c r="E29" s="40">
        <v>1944</v>
      </c>
      <c r="F29" s="30">
        <f t="shared" si="0"/>
        <v>41616</v>
      </c>
      <c r="G29" s="40">
        <v>1944</v>
      </c>
      <c r="H29" s="40"/>
      <c r="I29" s="40"/>
      <c r="J29" s="30">
        <f t="shared" si="1"/>
        <v>43560</v>
      </c>
      <c r="K29" s="48">
        <f>J29</f>
        <v>43560</v>
      </c>
      <c r="L29" s="40">
        <f>ROUND(K29/6/31/60*(O29+N29*60+M29*6*60),2)</f>
        <v>0</v>
      </c>
      <c r="P29" s="48">
        <f>K29-L29</f>
        <v>43560</v>
      </c>
      <c r="Q29" s="40">
        <v>2878.45</v>
      </c>
      <c r="R29" s="30">
        <f t="shared" ref="R29" si="64">SUM(AK29:AT29)</f>
        <v>12453.529999999999</v>
      </c>
      <c r="S29" s="30">
        <f t="shared" ref="S29" si="65">SUM(AV29:AX29)</f>
        <v>200</v>
      </c>
      <c r="T29" s="30">
        <f t="shared" ref="T29" si="66">ROUNDDOWN(J29*5%/2,2)</f>
        <v>1089</v>
      </c>
      <c r="U29" s="30">
        <f t="shared" ref="U29" si="67">SUM(BA29:BE29)</f>
        <v>100</v>
      </c>
      <c r="V29" s="48">
        <f>Q29+R29+S29+T29+U29</f>
        <v>16720.98</v>
      </c>
      <c r="W29" s="34">
        <f t="shared" ref="W29" si="68">ROUND(AF29,0)</f>
        <v>13420</v>
      </c>
      <c r="X29" s="51">
        <f>(AE29-W29)</f>
        <v>13419.02</v>
      </c>
      <c r="Y29" s="201">
        <v>10</v>
      </c>
      <c r="Z29" s="30">
        <f t="shared" ref="Z29" si="69">J29*12%</f>
        <v>5227.2</v>
      </c>
      <c r="AA29" s="30">
        <v>0</v>
      </c>
      <c r="AB29" s="35">
        <v>100</v>
      </c>
      <c r="AC29" s="36">
        <f>ROUNDUP(J29*5%/2,2)</f>
        <v>1089</v>
      </c>
      <c r="AD29" s="37">
        <v>200</v>
      </c>
      <c r="AE29" s="192">
        <f>+P29-V29</f>
        <v>26839.02</v>
      </c>
      <c r="AF29" s="193">
        <f>(+P29-V29)/2</f>
        <v>13419.51</v>
      </c>
      <c r="AG29" s="201">
        <v>10</v>
      </c>
      <c r="AH29" s="202" t="s">
        <v>71</v>
      </c>
      <c r="AI29" s="82" t="s">
        <v>72</v>
      </c>
      <c r="AJ29" s="30">
        <f t="shared" si="8"/>
        <v>2878.45</v>
      </c>
      <c r="AK29" s="30">
        <f t="shared" ref="AK29" si="70">J29*9%</f>
        <v>3920.3999999999996</v>
      </c>
      <c r="AL29" s="40"/>
      <c r="AM29" s="40">
        <v>500</v>
      </c>
      <c r="AN29" s="40">
        <v>0</v>
      </c>
      <c r="AO29" s="40">
        <v>0</v>
      </c>
      <c r="AP29" s="40">
        <v>0</v>
      </c>
      <c r="AQ29" s="40">
        <v>0</v>
      </c>
      <c r="AR29" s="40">
        <v>8033.13</v>
      </c>
      <c r="AS29" s="40"/>
      <c r="AT29" s="40">
        <v>0</v>
      </c>
      <c r="AU29" s="40">
        <f>SUM(AK29:AT29)</f>
        <v>12453.529999999999</v>
      </c>
      <c r="AV29" s="35">
        <v>200</v>
      </c>
      <c r="AW29" s="40">
        <v>0</v>
      </c>
      <c r="AX29" s="40">
        <v>0</v>
      </c>
      <c r="AY29" s="40">
        <f>SUM(AV29:AW29)</f>
        <v>200</v>
      </c>
      <c r="AZ29" s="30">
        <f>ROUNDDOWN(J29*5%/2,2)</f>
        <v>1089</v>
      </c>
      <c r="BA29" s="30">
        <v>100</v>
      </c>
      <c r="BB29" s="40">
        <v>0</v>
      </c>
      <c r="BC29" s="40">
        <v>0</v>
      </c>
      <c r="BD29" s="40">
        <v>0</v>
      </c>
      <c r="BE29" s="40">
        <v>0</v>
      </c>
      <c r="BF29" s="59">
        <f>SUM(BA29:BE29)</f>
        <v>100</v>
      </c>
      <c r="BG29" s="60">
        <f>AJ29+AU29+AY29+AZ29+BF29</f>
        <v>16720.98</v>
      </c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</row>
    <row r="30" spans="1:277" s="50" customFormat="1" ht="23.1" customHeight="1" x14ac:dyDescent="0.35">
      <c r="A30" s="201" t="s">
        <v>1</v>
      </c>
      <c r="B30" s="46"/>
      <c r="C30" s="62"/>
      <c r="D30" s="40"/>
      <c r="E30" s="40"/>
      <c r="F30" s="30">
        <f t="shared" si="0"/>
        <v>0</v>
      </c>
      <c r="G30" s="40"/>
      <c r="H30" s="40"/>
      <c r="I30" s="40"/>
      <c r="J30" s="30">
        <f t="shared" si="1"/>
        <v>0</v>
      </c>
      <c r="K30" s="48"/>
      <c r="L30" s="68"/>
      <c r="P30" s="48"/>
      <c r="Q30" s="40"/>
      <c r="R30" s="40"/>
      <c r="S30" s="40"/>
      <c r="T30" s="40"/>
      <c r="U30" s="40"/>
      <c r="V30" s="48"/>
      <c r="W30" s="34"/>
      <c r="X30" s="51"/>
      <c r="Y30" s="201" t="s">
        <v>1</v>
      </c>
      <c r="Z30" s="30"/>
      <c r="AA30" s="40"/>
      <c r="AB30" s="52"/>
      <c r="AC30" s="53"/>
      <c r="AD30" s="54"/>
      <c r="AE30" s="192"/>
      <c r="AF30" s="193"/>
      <c r="AG30" s="201" t="s">
        <v>1</v>
      </c>
      <c r="AH30" s="202"/>
      <c r="AI30" s="62"/>
      <c r="AJ30" s="30">
        <f t="shared" si="8"/>
        <v>0</v>
      </c>
      <c r="AK30" s="40"/>
      <c r="AL30" s="40"/>
      <c r="AM30" s="40"/>
      <c r="AN30" s="40"/>
      <c r="AO30" s="40"/>
      <c r="AP30" s="57"/>
      <c r="AQ30" s="57"/>
      <c r="AR30" s="57"/>
      <c r="AS30" s="57"/>
      <c r="AT30" s="57"/>
      <c r="AU30" s="40"/>
      <c r="AV30" s="58"/>
      <c r="AW30" s="40"/>
      <c r="AX30" s="57"/>
      <c r="AY30" s="40"/>
      <c r="AZ30" s="40"/>
      <c r="BA30" s="40"/>
      <c r="BB30" s="40"/>
      <c r="BC30" s="40"/>
      <c r="BD30" s="40"/>
      <c r="BE30" s="57"/>
      <c r="BF30" s="59"/>
      <c r="BG30" s="60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</row>
    <row r="31" spans="1:277" s="50" customFormat="1" ht="23.1" customHeight="1" x14ac:dyDescent="0.35">
      <c r="A31" s="201">
        <v>11</v>
      </c>
      <c r="B31" s="61" t="s">
        <v>73</v>
      </c>
      <c r="C31" s="62" t="s">
        <v>70</v>
      </c>
      <c r="D31" s="40">
        <v>36619</v>
      </c>
      <c r="E31" s="40">
        <v>1794</v>
      </c>
      <c r="F31" s="30">
        <f t="shared" si="0"/>
        <v>38413</v>
      </c>
      <c r="G31" s="40">
        <v>1795</v>
      </c>
      <c r="H31" s="40"/>
      <c r="I31" s="40"/>
      <c r="J31" s="30">
        <f t="shared" si="1"/>
        <v>40208</v>
      </c>
      <c r="K31" s="48">
        <f>J31</f>
        <v>40208</v>
      </c>
      <c r="L31" s="40">
        <f>ROUND(K31/6/31/60*(O31+N31*60+M31*6*60),2)</f>
        <v>0</v>
      </c>
      <c r="P31" s="48">
        <f>K31-L31</f>
        <v>40208</v>
      </c>
      <c r="Q31" s="40">
        <v>2285.15</v>
      </c>
      <c r="R31" s="30">
        <f t="shared" ref="R31" si="71">SUM(AK31:AT31)</f>
        <v>11327.73</v>
      </c>
      <c r="S31" s="30">
        <f t="shared" ref="S31" si="72">SUM(AV31:AX31)</f>
        <v>1200</v>
      </c>
      <c r="T31" s="30">
        <f t="shared" ref="T31" si="73">ROUNDDOWN(J31*5%/2,2)</f>
        <v>1005.2</v>
      </c>
      <c r="U31" s="30">
        <f t="shared" ref="U31" si="74">SUM(BA31:BE31)</f>
        <v>3256.75</v>
      </c>
      <c r="V31" s="48">
        <f>Q31+R31+S31+T31+U31</f>
        <v>19074.830000000002</v>
      </c>
      <c r="W31" s="34">
        <f t="shared" ref="W31" si="75">ROUND(AF31,0)</f>
        <v>10567</v>
      </c>
      <c r="X31" s="51">
        <f>(AE31-W31)</f>
        <v>10566.169999999998</v>
      </c>
      <c r="Y31" s="201">
        <v>11</v>
      </c>
      <c r="Z31" s="30">
        <f t="shared" ref="Z31" si="76">J31*12%</f>
        <v>4824.96</v>
      </c>
      <c r="AA31" s="30">
        <v>0</v>
      </c>
      <c r="AB31" s="35">
        <v>100</v>
      </c>
      <c r="AC31" s="36">
        <f>ROUNDUP(J31*5%/2,2)</f>
        <v>1005.2</v>
      </c>
      <c r="AD31" s="37">
        <v>200</v>
      </c>
      <c r="AE31" s="192">
        <f>+P31-V31</f>
        <v>21133.17</v>
      </c>
      <c r="AF31" s="193">
        <f>(+P31-V31)/2</f>
        <v>10566.584999999999</v>
      </c>
      <c r="AG31" s="201">
        <v>11</v>
      </c>
      <c r="AH31" s="203" t="s">
        <v>73</v>
      </c>
      <c r="AI31" s="62" t="s">
        <v>70</v>
      </c>
      <c r="AJ31" s="30">
        <f t="shared" si="8"/>
        <v>2285.15</v>
      </c>
      <c r="AK31" s="30">
        <f t="shared" ref="AK31" si="77">J31*9%</f>
        <v>3618.72</v>
      </c>
      <c r="AL31" s="40">
        <v>0</v>
      </c>
      <c r="AM31" s="40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7709.01</v>
      </c>
      <c r="AS31" s="40"/>
      <c r="AT31" s="40">
        <v>0</v>
      </c>
      <c r="AU31" s="40">
        <f>SUM(AK31:AT31)</f>
        <v>11327.73</v>
      </c>
      <c r="AV31" s="35">
        <v>200</v>
      </c>
      <c r="AW31" s="40"/>
      <c r="AX31" s="40">
        <v>1000</v>
      </c>
      <c r="AY31" s="40">
        <f>SUM(AV31:AX31)</f>
        <v>1200</v>
      </c>
      <c r="AZ31" s="30">
        <f>ROUNDDOWN(J31*5%/2,2)</f>
        <v>1005.2</v>
      </c>
      <c r="BA31" s="30">
        <v>100</v>
      </c>
      <c r="BB31" s="40">
        <v>3156.75</v>
      </c>
      <c r="BC31" s="40">
        <v>0</v>
      </c>
      <c r="BD31" s="40"/>
      <c r="BE31" s="40">
        <v>0</v>
      </c>
      <c r="BF31" s="59">
        <f>SUM(BA31:BE31)</f>
        <v>3256.75</v>
      </c>
      <c r="BG31" s="60">
        <f>AJ31+AU31+AY31+AZ31+BF31</f>
        <v>19074.830000000002</v>
      </c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</row>
    <row r="32" spans="1:277" s="50" customFormat="1" ht="23.1" customHeight="1" x14ac:dyDescent="0.35">
      <c r="A32" s="201" t="s">
        <v>1</v>
      </c>
      <c r="B32" s="46"/>
      <c r="C32" s="47"/>
      <c r="D32" s="40"/>
      <c r="E32" s="40"/>
      <c r="F32" s="30">
        <f t="shared" si="0"/>
        <v>0</v>
      </c>
      <c r="G32" s="40"/>
      <c r="H32" s="40"/>
      <c r="I32" s="40"/>
      <c r="J32" s="30">
        <f t="shared" si="1"/>
        <v>0</v>
      </c>
      <c r="K32" s="48"/>
      <c r="L32" s="68"/>
      <c r="P32" s="48"/>
      <c r="Q32" s="40"/>
      <c r="R32" s="40"/>
      <c r="S32" s="40"/>
      <c r="T32" s="40"/>
      <c r="U32" s="40"/>
      <c r="V32" s="48"/>
      <c r="W32" s="34"/>
      <c r="X32" s="51"/>
      <c r="Y32" s="201" t="s">
        <v>1</v>
      </c>
      <c r="Z32" s="30"/>
      <c r="AA32" s="40"/>
      <c r="AB32" s="52"/>
      <c r="AC32" s="53"/>
      <c r="AD32" s="54"/>
      <c r="AE32" s="192"/>
      <c r="AF32" s="193"/>
      <c r="AG32" s="201" t="s">
        <v>1</v>
      </c>
      <c r="AH32" s="202"/>
      <c r="AI32" s="47"/>
      <c r="AJ32" s="30">
        <f t="shared" si="8"/>
        <v>0</v>
      </c>
      <c r="AK32" s="40"/>
      <c r="AL32" s="40"/>
      <c r="AM32" s="57"/>
      <c r="AN32" s="40"/>
      <c r="AO32" s="40"/>
      <c r="AP32" s="57"/>
      <c r="AQ32" s="57"/>
      <c r="AR32" s="40"/>
      <c r="AS32" s="40"/>
      <c r="AT32" s="57"/>
      <c r="AU32" s="40"/>
      <c r="AV32" s="58"/>
      <c r="AW32" s="40"/>
      <c r="AX32" s="40"/>
      <c r="AY32" s="40"/>
      <c r="AZ32" s="40"/>
      <c r="BA32" s="40"/>
      <c r="BB32" s="40"/>
      <c r="BC32" s="40"/>
      <c r="BD32" s="197"/>
      <c r="BE32" s="57"/>
      <c r="BF32" s="59"/>
      <c r="BG32" s="60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</row>
    <row r="33" spans="1:277" s="50" customFormat="1" ht="23.1" customHeight="1" x14ac:dyDescent="0.35">
      <c r="A33" s="201">
        <v>12</v>
      </c>
      <c r="B33" s="61" t="s">
        <v>74</v>
      </c>
      <c r="C33" s="84" t="s">
        <v>81</v>
      </c>
      <c r="D33" s="40">
        <v>33843</v>
      </c>
      <c r="E33" s="40">
        <v>1591</v>
      </c>
      <c r="F33" s="30">
        <f t="shared" si="0"/>
        <v>35434</v>
      </c>
      <c r="G33" s="40">
        <v>1590</v>
      </c>
      <c r="H33" s="40"/>
      <c r="I33" s="40"/>
      <c r="J33" s="30">
        <f t="shared" si="1"/>
        <v>37024</v>
      </c>
      <c r="K33" s="48">
        <f>J33</f>
        <v>37024</v>
      </c>
      <c r="L33" s="40">
        <f>ROUND(K33/6/31/60*(O33+N33*60+M33*6*60),2)</f>
        <v>0</v>
      </c>
      <c r="P33" s="48">
        <f>K33-L33</f>
        <v>37024</v>
      </c>
      <c r="Q33" s="40">
        <v>1759.94</v>
      </c>
      <c r="R33" s="30">
        <f t="shared" ref="R33" si="78">SUM(AK33:AT33)</f>
        <v>7795.44</v>
      </c>
      <c r="S33" s="30">
        <f t="shared" ref="S33" si="79">SUM(AV33:AX33)</f>
        <v>1301.9100000000001</v>
      </c>
      <c r="T33" s="30">
        <f t="shared" ref="T33" si="80">ROUNDDOWN(J33*5%/2,2)</f>
        <v>925.6</v>
      </c>
      <c r="U33" s="30">
        <f t="shared" ref="U33" si="81">SUM(BA33:BE33)</f>
        <v>100</v>
      </c>
      <c r="V33" s="48">
        <f>Q33+R33+S33+T33+U33</f>
        <v>11882.89</v>
      </c>
      <c r="W33" s="34">
        <f t="shared" ref="W33" si="82">ROUND(AF33,0)</f>
        <v>12571</v>
      </c>
      <c r="X33" s="51">
        <f>(AE33-W33)</f>
        <v>12570.11</v>
      </c>
      <c r="Y33" s="201">
        <v>12</v>
      </c>
      <c r="Z33" s="30">
        <f t="shared" ref="Z33" si="83">J33*12%</f>
        <v>4442.88</v>
      </c>
      <c r="AA33" s="30">
        <v>0</v>
      </c>
      <c r="AB33" s="35">
        <v>100</v>
      </c>
      <c r="AC33" s="36">
        <f>ROUNDUP(J33*5%/2,2)</f>
        <v>925.6</v>
      </c>
      <c r="AD33" s="37">
        <v>200</v>
      </c>
      <c r="AE33" s="192">
        <f>+P33-V33</f>
        <v>25141.11</v>
      </c>
      <c r="AF33" s="193">
        <f>(+P33-V33)/2</f>
        <v>12570.555</v>
      </c>
      <c r="AG33" s="201">
        <v>12</v>
      </c>
      <c r="AH33" s="203" t="s">
        <v>74</v>
      </c>
      <c r="AI33" s="84" t="s">
        <v>58</v>
      </c>
      <c r="AJ33" s="30">
        <f t="shared" si="8"/>
        <v>1759.94</v>
      </c>
      <c r="AK33" s="30">
        <f t="shared" ref="AK33" si="84">J33*9%</f>
        <v>3332.16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4463.28</v>
      </c>
      <c r="AS33" s="40"/>
      <c r="AT33" s="40">
        <v>0</v>
      </c>
      <c r="AU33" s="40">
        <f>SUM(AK33:AT33)</f>
        <v>7795.44</v>
      </c>
      <c r="AV33" s="35">
        <v>200</v>
      </c>
      <c r="AW33" s="40">
        <v>1101.9100000000001</v>
      </c>
      <c r="AX33" s="40">
        <v>0</v>
      </c>
      <c r="AY33" s="40">
        <f>SUM(AV33:AW33)</f>
        <v>1301.9100000000001</v>
      </c>
      <c r="AZ33" s="30">
        <f>ROUNDDOWN(J33*5%/2,2)</f>
        <v>925.6</v>
      </c>
      <c r="BA33" s="30">
        <v>100</v>
      </c>
      <c r="BB33" s="40"/>
      <c r="BC33" s="40">
        <v>0</v>
      </c>
      <c r="BD33" s="40">
        <v>0</v>
      </c>
      <c r="BE33" s="40">
        <v>0</v>
      </c>
      <c r="BF33" s="59">
        <f>SUM(BA33:BE33)</f>
        <v>100</v>
      </c>
      <c r="BG33" s="60">
        <f>AJ33+AU33+AY33+AZ33+BF33</f>
        <v>11882.89</v>
      </c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</row>
    <row r="34" spans="1:277" s="50" customFormat="1" ht="23.1" customHeight="1" x14ac:dyDescent="0.35">
      <c r="A34" s="201" t="s">
        <v>1</v>
      </c>
      <c r="B34" s="61"/>
      <c r="C34" s="62"/>
      <c r="D34" s="40"/>
      <c r="E34" s="40"/>
      <c r="F34" s="30">
        <f t="shared" si="0"/>
        <v>0</v>
      </c>
      <c r="G34" s="40"/>
      <c r="H34" s="40"/>
      <c r="I34" s="40"/>
      <c r="J34" s="30">
        <f t="shared" si="1"/>
        <v>0</v>
      </c>
      <c r="K34" s="48"/>
      <c r="L34" s="68"/>
      <c r="P34" s="48"/>
      <c r="Q34" s="40"/>
      <c r="R34" s="40"/>
      <c r="S34" s="40"/>
      <c r="T34" s="40"/>
      <c r="U34" s="40"/>
      <c r="V34" s="48"/>
      <c r="W34" s="34"/>
      <c r="X34" s="51"/>
      <c r="Y34" s="201" t="s">
        <v>1</v>
      </c>
      <c r="Z34" s="30"/>
      <c r="AA34" s="40"/>
      <c r="AB34" s="52"/>
      <c r="AC34" s="53"/>
      <c r="AD34" s="54"/>
      <c r="AE34" s="192"/>
      <c r="AF34" s="193"/>
      <c r="AG34" s="201" t="s">
        <v>1</v>
      </c>
      <c r="AH34" s="203"/>
      <c r="AI34" s="62"/>
      <c r="AJ34" s="30">
        <f t="shared" si="8"/>
        <v>0</v>
      </c>
      <c r="AK34" s="40"/>
      <c r="AL34" s="40"/>
      <c r="AM34" s="57"/>
      <c r="AN34" s="40"/>
      <c r="AO34" s="40"/>
      <c r="AP34" s="57"/>
      <c r="AQ34" s="57"/>
      <c r="AR34" s="40"/>
      <c r="AS34" s="40"/>
      <c r="AT34" s="57"/>
      <c r="AU34" s="40"/>
      <c r="AV34" s="58"/>
      <c r="AW34" s="57"/>
      <c r="AX34" s="57"/>
      <c r="AY34" s="40"/>
      <c r="AZ34" s="40"/>
      <c r="BA34" s="40"/>
      <c r="BB34" s="40"/>
      <c r="BC34" s="40"/>
      <c r="BD34" s="40"/>
      <c r="BE34" s="57"/>
      <c r="BF34" s="59"/>
      <c r="BG34" s="60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</row>
    <row r="35" spans="1:277" s="50" customFormat="1" ht="23.1" customHeight="1" x14ac:dyDescent="0.35">
      <c r="A35" s="201">
        <v>13</v>
      </c>
      <c r="B35" s="46" t="s">
        <v>75</v>
      </c>
      <c r="C35" s="62" t="s">
        <v>76</v>
      </c>
      <c r="D35" s="40">
        <v>47228</v>
      </c>
      <c r="E35" s="40">
        <v>2314</v>
      </c>
      <c r="F35" s="30">
        <f t="shared" si="0"/>
        <v>49542</v>
      </c>
      <c r="G35" s="40">
        <v>2290</v>
      </c>
      <c r="H35" s="40"/>
      <c r="I35" s="40"/>
      <c r="J35" s="30">
        <f t="shared" si="1"/>
        <v>51832</v>
      </c>
      <c r="K35" s="48">
        <f>J35</f>
        <v>51832</v>
      </c>
      <c r="L35" s="40">
        <f>ROUND(K35/6/31/60*(O35+N35*60+M35*6*60),2)</f>
        <v>0</v>
      </c>
      <c r="P35" s="48">
        <f>K35-L35</f>
        <v>51832</v>
      </c>
      <c r="Q35" s="40">
        <v>4570.33</v>
      </c>
      <c r="R35" s="30">
        <f t="shared" ref="R35" si="85">SUM(AK35:AT35)</f>
        <v>4664.88</v>
      </c>
      <c r="S35" s="30">
        <f t="shared" ref="S35" si="86">SUM(AV35:AX35)</f>
        <v>200</v>
      </c>
      <c r="T35" s="30">
        <f t="shared" ref="T35" si="87">ROUNDDOWN(J35*5%/2,2)</f>
        <v>1295.8</v>
      </c>
      <c r="U35" s="30">
        <f t="shared" ref="U35" si="88">SUM(BA35:BE35)</f>
        <v>100</v>
      </c>
      <c r="V35" s="48">
        <f>Q35+R35+S35+T35+U35</f>
        <v>10831.009999999998</v>
      </c>
      <c r="W35" s="34">
        <f t="shared" ref="W35" si="89">ROUND(AF35,0)</f>
        <v>20500</v>
      </c>
      <c r="X35" s="51">
        <f>(AE35-W35)</f>
        <v>20500.990000000005</v>
      </c>
      <c r="Y35" s="201">
        <v>13</v>
      </c>
      <c r="Z35" s="30">
        <f t="shared" ref="Z35" si="90">J35*12%</f>
        <v>6219.84</v>
      </c>
      <c r="AA35" s="30">
        <v>0</v>
      </c>
      <c r="AB35" s="35">
        <v>100</v>
      </c>
      <c r="AC35" s="36">
        <f>ROUNDUP(J35*5%/2,2)</f>
        <v>1295.8</v>
      </c>
      <c r="AD35" s="37">
        <v>200</v>
      </c>
      <c r="AE35" s="192">
        <f>+P35-V35</f>
        <v>41000.990000000005</v>
      </c>
      <c r="AF35" s="193">
        <f>(+P35-V35)/2</f>
        <v>20500.495000000003</v>
      </c>
      <c r="AG35" s="201">
        <v>13</v>
      </c>
      <c r="AH35" s="202" t="s">
        <v>75</v>
      </c>
      <c r="AI35" s="62" t="s">
        <v>76</v>
      </c>
      <c r="AJ35" s="30">
        <f t="shared" si="8"/>
        <v>4570.33</v>
      </c>
      <c r="AK35" s="30">
        <f t="shared" ref="AK35" si="91">J35*9%</f>
        <v>4664.88</v>
      </c>
      <c r="AL35" s="40">
        <v>0</v>
      </c>
      <c r="AM35" s="40">
        <v>0</v>
      </c>
      <c r="AN35" s="40">
        <v>0</v>
      </c>
      <c r="AO35" s="40">
        <v>0</v>
      </c>
      <c r="AP35" s="40">
        <v>0</v>
      </c>
      <c r="AQ35" s="40">
        <v>0</v>
      </c>
      <c r="AR35" s="40">
        <v>0</v>
      </c>
      <c r="AS35" s="40"/>
      <c r="AT35" s="40">
        <v>0</v>
      </c>
      <c r="AU35" s="40">
        <f>SUM(AK35:AT35)</f>
        <v>4664.88</v>
      </c>
      <c r="AV35" s="35">
        <v>200</v>
      </c>
      <c r="AW35" s="40">
        <v>0</v>
      </c>
      <c r="AX35" s="40">
        <v>0</v>
      </c>
      <c r="AY35" s="40">
        <f>SUM(AV35:AW35)</f>
        <v>200</v>
      </c>
      <c r="AZ35" s="30">
        <f>ROUNDDOWN(J35*5%/2,2)</f>
        <v>1295.8</v>
      </c>
      <c r="BA35" s="30">
        <v>100</v>
      </c>
      <c r="BB35" s="40">
        <v>0</v>
      </c>
      <c r="BC35" s="40"/>
      <c r="BD35" s="40">
        <v>0</v>
      </c>
      <c r="BE35" s="40">
        <v>0</v>
      </c>
      <c r="BF35" s="59">
        <f>SUM(BA35:BE35)</f>
        <v>100</v>
      </c>
      <c r="BG35" s="60">
        <f>AJ35+AU35+AY35+AZ35+BF35</f>
        <v>10831.009999999998</v>
      </c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</row>
    <row r="36" spans="1:277" s="50" customFormat="1" ht="22.5" customHeight="1" x14ac:dyDescent="0.35">
      <c r="A36" s="201" t="s">
        <v>1</v>
      </c>
      <c r="B36" s="74"/>
      <c r="D36" s="40"/>
      <c r="F36" s="30">
        <f t="shared" si="0"/>
        <v>0</v>
      </c>
      <c r="G36" s="40"/>
      <c r="I36" s="40"/>
      <c r="J36" s="30">
        <f t="shared" si="1"/>
        <v>0</v>
      </c>
      <c r="K36" s="48"/>
      <c r="L36" s="49"/>
      <c r="R36" s="40"/>
      <c r="S36" s="40"/>
      <c r="T36" s="40"/>
      <c r="U36" s="40"/>
      <c r="W36" s="34"/>
      <c r="X36" s="75"/>
      <c r="Y36" s="201" t="s">
        <v>1</v>
      </c>
      <c r="Z36" s="30"/>
      <c r="AC36" s="53"/>
      <c r="AD36" s="76"/>
      <c r="AE36" s="77"/>
      <c r="AF36" s="78"/>
      <c r="AG36" s="201" t="s">
        <v>1</v>
      </c>
      <c r="AH36" s="207"/>
      <c r="AJ36" s="30">
        <f t="shared" si="8"/>
        <v>0</v>
      </c>
      <c r="AK36" s="40"/>
      <c r="AL36" s="47"/>
      <c r="AM36" s="57"/>
      <c r="AP36" s="57"/>
      <c r="AQ36" s="57"/>
      <c r="AR36" s="57"/>
      <c r="AS36" s="57"/>
      <c r="AT36" s="57"/>
      <c r="AW36" s="57"/>
      <c r="AX36" s="57"/>
      <c r="AZ36" s="40"/>
      <c r="BA36" s="40"/>
      <c r="BE36" s="57"/>
      <c r="BF36" s="79"/>
      <c r="BG36" s="80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</row>
    <row r="37" spans="1:277" s="50" customFormat="1" ht="23.1" customHeight="1" x14ac:dyDescent="0.35">
      <c r="A37" s="201">
        <v>14</v>
      </c>
      <c r="B37" s="28" t="s">
        <v>77</v>
      </c>
      <c r="C37" s="62" t="s">
        <v>61</v>
      </c>
      <c r="D37" s="30">
        <v>36619</v>
      </c>
      <c r="E37" s="30">
        <v>1794</v>
      </c>
      <c r="F37" s="30">
        <f t="shared" si="0"/>
        <v>38413</v>
      </c>
      <c r="G37" s="30">
        <v>1795</v>
      </c>
      <c r="H37" s="30"/>
      <c r="I37" s="30"/>
      <c r="J37" s="30">
        <f t="shared" si="1"/>
        <v>40208</v>
      </c>
      <c r="K37" s="31">
        <f>J37</f>
        <v>40208</v>
      </c>
      <c r="L37" s="32">
        <f>ROUND(K37/6/31/60*(O37+N37*60+M37*6*60),2)</f>
        <v>0</v>
      </c>
      <c r="M37" s="33"/>
      <c r="N37" s="33"/>
      <c r="O37" s="33"/>
      <c r="P37" s="31">
        <f>K37-L37</f>
        <v>40208</v>
      </c>
      <c r="Q37" s="40">
        <v>2285.15</v>
      </c>
      <c r="R37" s="30">
        <f t="shared" ref="R37" si="92">SUM(AK37:AT37)</f>
        <v>9238.17</v>
      </c>
      <c r="S37" s="30">
        <f t="shared" ref="S37" si="93">SUM(AV37:AX37)</f>
        <v>200</v>
      </c>
      <c r="T37" s="30">
        <f t="shared" ref="T37" si="94">ROUNDDOWN(J37*5%/2,2)</f>
        <v>1005.2</v>
      </c>
      <c r="U37" s="30">
        <f t="shared" ref="U37" si="95">SUM(BA37:BE37)</f>
        <v>12827.01</v>
      </c>
      <c r="V37" s="31">
        <f>Q37+R37+S37+T37+U37</f>
        <v>25555.53</v>
      </c>
      <c r="W37" s="34">
        <f t="shared" ref="W37" si="96">ROUND(AF37,0)</f>
        <v>7326</v>
      </c>
      <c r="X37" s="34">
        <f>(AE37-W37)</f>
        <v>7326.4700000000012</v>
      </c>
      <c r="Y37" s="201">
        <v>14</v>
      </c>
      <c r="Z37" s="30">
        <f t="shared" ref="Z37" si="97">J37*12%</f>
        <v>4824.96</v>
      </c>
      <c r="AA37" s="30">
        <v>0</v>
      </c>
      <c r="AB37" s="35">
        <v>100</v>
      </c>
      <c r="AC37" s="36">
        <f>ROUNDUP(J37*5%/2,2)</f>
        <v>1005.2</v>
      </c>
      <c r="AD37" s="37">
        <v>200</v>
      </c>
      <c r="AE37" s="38">
        <f>+P37-V37</f>
        <v>14652.470000000001</v>
      </c>
      <c r="AF37" s="39">
        <f>(+P37-V37)/2</f>
        <v>7326.2350000000006</v>
      </c>
      <c r="AG37" s="201">
        <v>14</v>
      </c>
      <c r="AH37" s="208" t="s">
        <v>77</v>
      </c>
      <c r="AI37" s="62" t="s">
        <v>61</v>
      </c>
      <c r="AJ37" s="30">
        <f t="shared" si="8"/>
        <v>2285.15</v>
      </c>
      <c r="AK37" s="30">
        <f t="shared" ref="AK37" si="98">J37*9%</f>
        <v>3618.72</v>
      </c>
      <c r="AL37" s="30">
        <v>0</v>
      </c>
      <c r="AM37" s="40">
        <v>0</v>
      </c>
      <c r="AN37" s="30">
        <v>0</v>
      </c>
      <c r="AO37" s="30">
        <v>0</v>
      </c>
      <c r="AP37" s="40">
        <v>0</v>
      </c>
      <c r="AQ37" s="40">
        <v>0</v>
      </c>
      <c r="AR37" s="30">
        <v>4431.05</v>
      </c>
      <c r="AS37" s="30"/>
      <c r="AT37" s="30">
        <v>1188.4000000000001</v>
      </c>
      <c r="AU37" s="30">
        <f>SUM(AK37:AT37)</f>
        <v>9238.17</v>
      </c>
      <c r="AV37" s="35">
        <v>200</v>
      </c>
      <c r="AW37" s="40">
        <v>0</v>
      </c>
      <c r="AX37" s="40">
        <v>0</v>
      </c>
      <c r="AY37" s="30">
        <f>SUM(AV37:AW37)</f>
        <v>200</v>
      </c>
      <c r="AZ37" s="30">
        <f>ROUNDDOWN(J37*5%/2,2)</f>
        <v>1005.2</v>
      </c>
      <c r="BA37" s="30">
        <v>100</v>
      </c>
      <c r="BB37" s="30">
        <v>12627.01</v>
      </c>
      <c r="BC37" s="30">
        <v>100</v>
      </c>
      <c r="BD37" s="30">
        <v>0</v>
      </c>
      <c r="BE37" s="40">
        <v>0</v>
      </c>
      <c r="BF37" s="42">
        <f>SUM(BA37:BE37)</f>
        <v>12827.01</v>
      </c>
      <c r="BG37" s="43">
        <f>AJ37+AU37+AY37+AZ37+BF37</f>
        <v>25555.53</v>
      </c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</row>
    <row r="38" spans="1:277" s="44" customFormat="1" ht="23.1" customHeight="1" x14ac:dyDescent="0.35">
      <c r="A38" s="201" t="s">
        <v>1</v>
      </c>
      <c r="B38" s="74"/>
      <c r="C38" s="50"/>
      <c r="D38" s="48"/>
      <c r="E38" s="48"/>
      <c r="F38" s="30">
        <f t="shared" si="0"/>
        <v>0</v>
      </c>
      <c r="G38" s="40"/>
      <c r="H38" s="48"/>
      <c r="I38" s="48"/>
      <c r="J38" s="30">
        <f t="shared" si="1"/>
        <v>0</v>
      </c>
      <c r="K38" s="50"/>
      <c r="L38" s="85"/>
      <c r="M38" s="48"/>
      <c r="N38" s="48"/>
      <c r="O38" s="48"/>
      <c r="P38" s="48"/>
      <c r="Q38" s="50"/>
      <c r="R38" s="40"/>
      <c r="S38" s="40"/>
      <c r="T38" s="40"/>
      <c r="U38" s="40"/>
      <c r="V38" s="50"/>
      <c r="W38" s="34"/>
      <c r="X38" s="86"/>
      <c r="Y38" s="201" t="s">
        <v>1</v>
      </c>
      <c r="Z38" s="30"/>
      <c r="AA38" s="48"/>
      <c r="AB38" s="48"/>
      <c r="AC38" s="53"/>
      <c r="AD38" s="87"/>
      <c r="AE38" s="55"/>
      <c r="AF38" s="56"/>
      <c r="AG38" s="201" t="s">
        <v>1</v>
      </c>
      <c r="AH38" s="207"/>
      <c r="AI38" s="50"/>
      <c r="AJ38" s="30">
        <f t="shared" si="8"/>
        <v>0</v>
      </c>
      <c r="AK38" s="40"/>
      <c r="AL38" s="48"/>
      <c r="AM38" s="57"/>
      <c r="AN38" s="48"/>
      <c r="AO38" s="48"/>
      <c r="AP38" s="57"/>
      <c r="AQ38" s="57"/>
      <c r="AR38" s="48"/>
      <c r="AS38" s="48"/>
      <c r="AT38" s="48"/>
      <c r="AU38" s="48"/>
      <c r="AV38" s="48"/>
      <c r="AW38" s="57"/>
      <c r="AX38" s="57"/>
      <c r="AY38" s="48"/>
      <c r="AZ38" s="40"/>
      <c r="BA38" s="50"/>
      <c r="BB38" s="48"/>
      <c r="BC38" s="48"/>
      <c r="BD38" s="48"/>
      <c r="BE38" s="57"/>
      <c r="BF38" s="79"/>
      <c r="BG38" s="80"/>
    </row>
    <row r="39" spans="1:277" s="50" customFormat="1" ht="23.1" customHeight="1" x14ac:dyDescent="0.35">
      <c r="A39" s="201">
        <v>15</v>
      </c>
      <c r="B39" s="88" t="s">
        <v>78</v>
      </c>
      <c r="C39" s="67" t="s">
        <v>76</v>
      </c>
      <c r="D39" s="68">
        <v>46725</v>
      </c>
      <c r="E39" s="68">
        <v>2290</v>
      </c>
      <c r="F39" s="30">
        <f t="shared" si="0"/>
        <v>49015</v>
      </c>
      <c r="G39" s="68">
        <v>2289</v>
      </c>
      <c r="H39" s="68"/>
      <c r="I39" s="68"/>
      <c r="J39" s="30">
        <f t="shared" si="1"/>
        <v>51304</v>
      </c>
      <c r="K39" s="69">
        <f>J39</f>
        <v>51304</v>
      </c>
      <c r="L39" s="32">
        <f>ROUND(K39/6/31/60*(O39+N39*60+M39*6*60),2)</f>
        <v>0</v>
      </c>
      <c r="M39" s="70"/>
      <c r="N39" s="70"/>
      <c r="O39" s="70"/>
      <c r="P39" s="69">
        <f>K39-L39</f>
        <v>51304</v>
      </c>
      <c r="Q39" s="68">
        <v>4459.28</v>
      </c>
      <c r="R39" s="30">
        <f t="shared" ref="R39" si="99">SUM(AK39:AT39)</f>
        <v>4617.3599999999997</v>
      </c>
      <c r="S39" s="30">
        <f t="shared" ref="S39" si="100">SUM(AV39:AX39)</f>
        <v>200</v>
      </c>
      <c r="T39" s="30">
        <f t="shared" ref="T39" si="101">ROUNDDOWN(J39*5%/2,2)</f>
        <v>1282.5999999999999</v>
      </c>
      <c r="U39" s="30">
        <f t="shared" ref="U39" si="102">SUM(BA39:BE39)</f>
        <v>200</v>
      </c>
      <c r="V39" s="69">
        <f>Q39+R39+S39+T39+U39</f>
        <v>10759.24</v>
      </c>
      <c r="W39" s="34">
        <f t="shared" ref="W39" si="103">ROUND(AF39,0)</f>
        <v>20272</v>
      </c>
      <c r="X39" s="89">
        <f>(AE39-W39)</f>
        <v>20272.760000000002</v>
      </c>
      <c r="Y39" s="201">
        <v>15</v>
      </c>
      <c r="Z39" s="30">
        <f t="shared" ref="Z39" si="104">J39*12%</f>
        <v>6156.48</v>
      </c>
      <c r="AA39" s="71">
        <v>0</v>
      </c>
      <c r="AB39" s="35">
        <v>100</v>
      </c>
      <c r="AC39" s="36">
        <f>ROUNDUP(J39*5%/2,2)</f>
        <v>1282.5999999999999</v>
      </c>
      <c r="AD39" s="37">
        <v>200</v>
      </c>
      <c r="AE39" s="72">
        <f>+P39-V39</f>
        <v>40544.76</v>
      </c>
      <c r="AF39" s="73">
        <f>(+P39-V39)/2</f>
        <v>20272.38</v>
      </c>
      <c r="AG39" s="201">
        <v>15</v>
      </c>
      <c r="AH39" s="209" t="s">
        <v>78</v>
      </c>
      <c r="AI39" s="67" t="s">
        <v>76</v>
      </c>
      <c r="AJ39" s="30">
        <f t="shared" si="8"/>
        <v>4459.28</v>
      </c>
      <c r="AK39" s="30">
        <f t="shared" ref="AK39" si="105">J39*9%</f>
        <v>4617.3599999999997</v>
      </c>
      <c r="AL39" s="68">
        <v>0</v>
      </c>
      <c r="AM39" s="40">
        <v>0</v>
      </c>
      <c r="AN39" s="68">
        <v>0</v>
      </c>
      <c r="AO39" s="68">
        <v>0</v>
      </c>
      <c r="AP39" s="40">
        <v>0</v>
      </c>
      <c r="AQ39" s="40">
        <v>0</v>
      </c>
      <c r="AR39" s="40">
        <v>0</v>
      </c>
      <c r="AS39" s="40"/>
      <c r="AT39" s="40">
        <v>0</v>
      </c>
      <c r="AU39" s="68">
        <f>SUM(AK39:AT39)</f>
        <v>4617.3599999999997</v>
      </c>
      <c r="AV39" s="35">
        <v>200</v>
      </c>
      <c r="AW39" s="40">
        <v>0</v>
      </c>
      <c r="AX39" s="40">
        <v>0</v>
      </c>
      <c r="AY39" s="68">
        <f>SUM(AV39:AW39)</f>
        <v>200</v>
      </c>
      <c r="AZ39" s="30">
        <f>ROUNDDOWN(J39*5%/2,2)</f>
        <v>1282.5999999999999</v>
      </c>
      <c r="BA39" s="30">
        <v>100</v>
      </c>
      <c r="BB39" s="40">
        <v>0</v>
      </c>
      <c r="BC39" s="68">
        <v>100</v>
      </c>
      <c r="BD39" s="68">
        <v>0</v>
      </c>
      <c r="BE39" s="40">
        <v>0</v>
      </c>
      <c r="BF39" s="90">
        <f>SUM(BA39:BE39)</f>
        <v>200</v>
      </c>
      <c r="BG39" s="91">
        <f>AJ39+AU39+AY39+AZ39+BF39</f>
        <v>10759.24</v>
      </c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</row>
    <row r="40" spans="1:277" s="50" customFormat="1" ht="23.1" customHeight="1" x14ac:dyDescent="0.35">
      <c r="A40" s="201" t="s">
        <v>1</v>
      </c>
      <c r="B40" s="61"/>
      <c r="C40" s="62"/>
      <c r="D40" s="40"/>
      <c r="E40" s="40"/>
      <c r="F40" s="30">
        <f t="shared" si="0"/>
        <v>0</v>
      </c>
      <c r="G40" s="40"/>
      <c r="H40" s="40"/>
      <c r="I40" s="40"/>
      <c r="J40" s="30">
        <f t="shared" si="1"/>
        <v>0</v>
      </c>
      <c r="K40" s="48"/>
      <c r="L40" s="49"/>
      <c r="P40" s="48"/>
      <c r="Q40" s="68"/>
      <c r="R40" s="40"/>
      <c r="S40" s="40"/>
      <c r="T40" s="40"/>
      <c r="U40" s="40"/>
      <c r="V40" s="48"/>
      <c r="W40" s="34"/>
      <c r="X40" s="51"/>
      <c r="Y40" s="201" t="s">
        <v>1</v>
      </c>
      <c r="Z40" s="30"/>
      <c r="AA40" s="40"/>
      <c r="AB40" s="52"/>
      <c r="AC40" s="53"/>
      <c r="AD40" s="54"/>
      <c r="AE40" s="55"/>
      <c r="AF40" s="56"/>
      <c r="AG40" s="201" t="s">
        <v>1</v>
      </c>
      <c r="AH40" s="203"/>
      <c r="AI40" s="62"/>
      <c r="AJ40" s="30">
        <f t="shared" si="8"/>
        <v>0</v>
      </c>
      <c r="AK40" s="40"/>
      <c r="AL40" s="68"/>
      <c r="AM40" s="57"/>
      <c r="AN40" s="40"/>
      <c r="AO40" s="40"/>
      <c r="AP40" s="57"/>
      <c r="AQ40" s="57"/>
      <c r="AR40" s="57"/>
      <c r="AS40" s="57"/>
      <c r="AT40" s="57"/>
      <c r="AU40" s="68"/>
      <c r="AV40" s="58"/>
      <c r="AW40" s="57"/>
      <c r="AX40" s="57"/>
      <c r="AY40" s="40"/>
      <c r="AZ40" s="40"/>
      <c r="BA40" s="40"/>
      <c r="BB40" s="57"/>
      <c r="BC40" s="40"/>
      <c r="BD40" s="40"/>
      <c r="BE40" s="57"/>
      <c r="BF40" s="59"/>
      <c r="BG40" s="60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</row>
    <row r="41" spans="1:277" s="70" customFormat="1" ht="23.1" customHeight="1" x14ac:dyDescent="0.35">
      <c r="A41" s="201">
        <v>16</v>
      </c>
      <c r="B41" s="88" t="s">
        <v>79</v>
      </c>
      <c r="C41" s="62" t="s">
        <v>61</v>
      </c>
      <c r="D41" s="40">
        <v>36619</v>
      </c>
      <c r="E41" s="40">
        <v>1794</v>
      </c>
      <c r="F41" s="30">
        <f t="shared" si="0"/>
        <v>38413</v>
      </c>
      <c r="G41" s="40">
        <v>1795</v>
      </c>
      <c r="H41" s="40"/>
      <c r="I41" s="40"/>
      <c r="J41" s="30">
        <f t="shared" si="1"/>
        <v>40208</v>
      </c>
      <c r="K41" s="48">
        <f>J41</f>
        <v>40208</v>
      </c>
      <c r="L41" s="32">
        <f>ROUND(K41/6/31/60*(O41+N41*60+M41*6*60),2)</f>
        <v>0</v>
      </c>
      <c r="P41" s="69">
        <f>K41-L41</f>
        <v>40208</v>
      </c>
      <c r="Q41" s="68">
        <v>2285.15</v>
      </c>
      <c r="R41" s="30">
        <f t="shared" ref="R41" si="106">SUM(AK41:AT41)</f>
        <v>12530.419999999998</v>
      </c>
      <c r="S41" s="30">
        <f t="shared" ref="S41" si="107">SUM(AV41:AX41)</f>
        <v>200</v>
      </c>
      <c r="T41" s="30">
        <f t="shared" ref="T41" si="108">ROUNDDOWN(J41*5%/2,2)</f>
        <v>1005.2</v>
      </c>
      <c r="U41" s="30">
        <f t="shared" ref="U41" si="109">SUM(BA41:BE41)</f>
        <v>15276.61</v>
      </c>
      <c r="V41" s="48">
        <f>Q41+R41+S41+T41+U41</f>
        <v>31297.379999999997</v>
      </c>
      <c r="W41" s="34">
        <f t="shared" ref="W41" si="110">ROUND(AF41,0)</f>
        <v>4455</v>
      </c>
      <c r="X41" s="51">
        <f>(AE41-W41)</f>
        <v>4455.6200000000026</v>
      </c>
      <c r="Y41" s="201">
        <v>16</v>
      </c>
      <c r="Z41" s="30">
        <f t="shared" ref="Z41" si="111">J41*12%</f>
        <v>4824.96</v>
      </c>
      <c r="AA41" s="71">
        <v>0</v>
      </c>
      <c r="AB41" s="35">
        <v>100</v>
      </c>
      <c r="AC41" s="36">
        <f>ROUNDUP(J41*5%/2,2)</f>
        <v>1005.2</v>
      </c>
      <c r="AD41" s="37">
        <v>200</v>
      </c>
      <c r="AE41" s="72">
        <f>+P41-V41</f>
        <v>8910.6200000000026</v>
      </c>
      <c r="AF41" s="56">
        <f>(+P41-V41)/2</f>
        <v>4455.3100000000013</v>
      </c>
      <c r="AG41" s="201">
        <v>16</v>
      </c>
      <c r="AH41" s="209" t="s">
        <v>79</v>
      </c>
      <c r="AI41" s="62" t="s">
        <v>61</v>
      </c>
      <c r="AJ41" s="30">
        <f t="shared" si="8"/>
        <v>2285.15</v>
      </c>
      <c r="AK41" s="30">
        <f t="shared" ref="AK41" si="112">J41*9%</f>
        <v>3618.72</v>
      </c>
      <c r="AL41" s="68">
        <v>0</v>
      </c>
      <c r="AM41" s="68">
        <v>600</v>
      </c>
      <c r="AN41" s="68">
        <v>0</v>
      </c>
      <c r="AO41" s="68">
        <v>0</v>
      </c>
      <c r="AP41" s="40">
        <v>0</v>
      </c>
      <c r="AQ41" s="40">
        <v>0</v>
      </c>
      <c r="AR41" s="68">
        <v>7000.58</v>
      </c>
      <c r="AS41" s="68"/>
      <c r="AT41" s="68">
        <v>1311.12</v>
      </c>
      <c r="AU41" s="40">
        <f>SUM(AK41:AT41)</f>
        <v>12530.419999999998</v>
      </c>
      <c r="AV41" s="35">
        <v>200</v>
      </c>
      <c r="AW41" s="40">
        <v>0</v>
      </c>
      <c r="AX41" s="40">
        <v>0</v>
      </c>
      <c r="AY41" s="40">
        <f>SUM(AV41:AW41)</f>
        <v>200</v>
      </c>
      <c r="AZ41" s="30">
        <f>ROUNDDOWN(J41*5%/2,2)</f>
        <v>1005.2</v>
      </c>
      <c r="BA41" s="30">
        <v>100</v>
      </c>
      <c r="BB41" s="68">
        <v>10101.61</v>
      </c>
      <c r="BC41" s="68">
        <v>5075</v>
      </c>
      <c r="BD41" s="40">
        <v>0</v>
      </c>
      <c r="BE41" s="40">
        <v>0</v>
      </c>
      <c r="BF41" s="59">
        <f>SUM(BA41:BE41)</f>
        <v>15276.61</v>
      </c>
      <c r="BG41" s="60">
        <f>AJ41+AU41+AY41+AZ41+BF41</f>
        <v>31297.379999999997</v>
      </c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</row>
    <row r="42" spans="1:277" s="50" customFormat="1" ht="23.1" customHeight="1" x14ac:dyDescent="0.35">
      <c r="A42" s="201" t="s">
        <v>1</v>
      </c>
      <c r="B42" s="61"/>
      <c r="C42" s="62"/>
      <c r="D42" s="40"/>
      <c r="E42" s="40"/>
      <c r="F42" s="30">
        <f t="shared" si="0"/>
        <v>0</v>
      </c>
      <c r="G42" s="40"/>
      <c r="H42" s="40"/>
      <c r="I42" s="40"/>
      <c r="J42" s="30">
        <f t="shared" si="1"/>
        <v>0</v>
      </c>
      <c r="K42" s="48"/>
      <c r="L42" s="49"/>
      <c r="P42" s="48"/>
      <c r="Q42" s="40"/>
      <c r="R42" s="40"/>
      <c r="S42" s="40"/>
      <c r="T42" s="40"/>
      <c r="U42" s="40"/>
      <c r="V42" s="48"/>
      <c r="W42" s="34"/>
      <c r="X42" s="51"/>
      <c r="Y42" s="201" t="s">
        <v>1</v>
      </c>
      <c r="Z42" s="30"/>
      <c r="AA42" s="40"/>
      <c r="AB42" s="52"/>
      <c r="AC42" s="53"/>
      <c r="AD42" s="54"/>
      <c r="AE42" s="55"/>
      <c r="AF42" s="56"/>
      <c r="AG42" s="201" t="s">
        <v>1</v>
      </c>
      <c r="AH42" s="203"/>
      <c r="AI42" s="62"/>
      <c r="AJ42" s="30">
        <f t="shared" si="8"/>
        <v>0</v>
      </c>
      <c r="AK42" s="40"/>
      <c r="AL42" s="40"/>
      <c r="AM42" s="40"/>
      <c r="AN42" s="40"/>
      <c r="AO42" s="40"/>
      <c r="AP42" s="57"/>
      <c r="AQ42" s="57"/>
      <c r="AR42" s="40"/>
      <c r="AS42" s="40"/>
      <c r="AT42" s="40"/>
      <c r="AU42" s="40"/>
      <c r="AV42" s="58"/>
      <c r="AW42" s="57"/>
      <c r="AX42" s="57"/>
      <c r="AY42" s="40"/>
      <c r="AZ42" s="40"/>
      <c r="BA42" s="40"/>
      <c r="BB42" s="40"/>
      <c r="BC42" s="40"/>
      <c r="BD42" s="40"/>
      <c r="BE42" s="57"/>
      <c r="BF42" s="59"/>
      <c r="BG42" s="60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</row>
    <row r="43" spans="1:277" s="50" customFormat="1" ht="22.5" customHeight="1" x14ac:dyDescent="0.35">
      <c r="A43" s="201">
        <v>17</v>
      </c>
      <c r="B43" s="61" t="s">
        <v>80</v>
      </c>
      <c r="C43" s="84" t="s">
        <v>81</v>
      </c>
      <c r="D43" s="40">
        <v>33843</v>
      </c>
      <c r="E43" s="40">
        <v>1591</v>
      </c>
      <c r="F43" s="30">
        <f t="shared" si="0"/>
        <v>35434</v>
      </c>
      <c r="G43" s="40">
        <v>1590</v>
      </c>
      <c r="H43" s="40"/>
      <c r="I43" s="40"/>
      <c r="J43" s="30">
        <f t="shared" si="1"/>
        <v>37024</v>
      </c>
      <c r="K43" s="48">
        <f>J43</f>
        <v>37024</v>
      </c>
      <c r="L43" s="32">
        <f>ROUND(K43/6/31/60*(O43+N43*60+M43*6*60),2)</f>
        <v>0</v>
      </c>
      <c r="P43" s="48">
        <f>K43-L43</f>
        <v>37024</v>
      </c>
      <c r="Q43" s="40">
        <v>1759.94</v>
      </c>
      <c r="R43" s="30">
        <f t="shared" ref="R43" si="113">SUM(AK43:AT43)</f>
        <v>9464.619999999999</v>
      </c>
      <c r="S43" s="30">
        <f t="shared" ref="S43" si="114">SUM(AV43:AX43)</f>
        <v>1726.09</v>
      </c>
      <c r="T43" s="30">
        <f t="shared" ref="T43" si="115">ROUNDDOWN(J43*5%/2,2)</f>
        <v>925.6</v>
      </c>
      <c r="U43" s="30">
        <f t="shared" ref="U43" si="116">SUM(BA43:BE43)</f>
        <v>12119.880000000001</v>
      </c>
      <c r="V43" s="48">
        <f>Q43+R43+S43+T43+U43</f>
        <v>25996.13</v>
      </c>
      <c r="W43" s="34">
        <f t="shared" ref="W43" si="117">ROUND(AF43,0)</f>
        <v>5514</v>
      </c>
      <c r="X43" s="51">
        <f>(AE43-W43)</f>
        <v>5513.869999999999</v>
      </c>
      <c r="Y43" s="201">
        <v>17</v>
      </c>
      <c r="Z43" s="30">
        <f t="shared" ref="Z43" si="118">J43*12%</f>
        <v>4442.88</v>
      </c>
      <c r="AA43" s="30">
        <v>0</v>
      </c>
      <c r="AB43" s="35">
        <v>100</v>
      </c>
      <c r="AC43" s="36">
        <f>ROUNDUP(J43*5%/2,2)</f>
        <v>925.6</v>
      </c>
      <c r="AD43" s="37">
        <v>200</v>
      </c>
      <c r="AE43" s="55">
        <f>+P43-V43</f>
        <v>11027.869999999999</v>
      </c>
      <c r="AF43" s="56">
        <f>(+P43-V43)/2</f>
        <v>5513.9349999999995</v>
      </c>
      <c r="AG43" s="201">
        <v>17</v>
      </c>
      <c r="AH43" s="203" t="s">
        <v>80</v>
      </c>
      <c r="AI43" s="92" t="s">
        <v>81</v>
      </c>
      <c r="AJ43" s="30">
        <f t="shared" si="8"/>
        <v>1759.94</v>
      </c>
      <c r="AK43" s="30">
        <f t="shared" ref="AK43" si="119">J43*9%</f>
        <v>3332.16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4885.58</v>
      </c>
      <c r="AS43" s="40"/>
      <c r="AT43" s="40">
        <v>1246.8800000000001</v>
      </c>
      <c r="AU43" s="40">
        <f>SUM(AK43:AT43)</f>
        <v>9464.619999999999</v>
      </c>
      <c r="AV43" s="35">
        <v>200</v>
      </c>
      <c r="AW43" s="40">
        <v>1526.09</v>
      </c>
      <c r="AX43" s="40">
        <v>0</v>
      </c>
      <c r="AY43" s="40">
        <f>SUM(AV43:AW43)</f>
        <v>1726.09</v>
      </c>
      <c r="AZ43" s="30">
        <f>ROUNDDOWN(J43*5%/2,2)</f>
        <v>925.6</v>
      </c>
      <c r="BA43" s="30">
        <v>100</v>
      </c>
      <c r="BB43" s="40">
        <v>7891.88</v>
      </c>
      <c r="BC43" s="40">
        <v>4128</v>
      </c>
      <c r="BD43" s="68">
        <v>0</v>
      </c>
      <c r="BE43" s="40">
        <v>0</v>
      </c>
      <c r="BF43" s="59">
        <f>SUM(BA43:BE43)</f>
        <v>12119.880000000001</v>
      </c>
      <c r="BG43" s="60">
        <f>AJ43+AU43+AY43+AZ43+BF43</f>
        <v>25996.13</v>
      </c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</row>
    <row r="44" spans="1:277" s="33" customFormat="1" ht="23.1" customHeight="1" x14ac:dyDescent="0.35">
      <c r="A44" s="201" t="s">
        <v>1</v>
      </c>
      <c r="B44" s="64"/>
      <c r="C44" s="29"/>
      <c r="D44" s="30"/>
      <c r="E44" s="30"/>
      <c r="F44" s="30">
        <f t="shared" si="0"/>
        <v>0</v>
      </c>
      <c r="G44" s="30"/>
      <c r="H44" s="30"/>
      <c r="I44" s="30"/>
      <c r="J44" s="30">
        <f t="shared" si="1"/>
        <v>0</v>
      </c>
      <c r="K44" s="31"/>
      <c r="L44" s="93"/>
      <c r="P44" s="31"/>
      <c r="Q44" s="30"/>
      <c r="R44" s="40"/>
      <c r="S44" s="40"/>
      <c r="T44" s="40"/>
      <c r="U44" s="40"/>
      <c r="V44" s="31"/>
      <c r="W44" s="34"/>
      <c r="X44" s="34"/>
      <c r="Y44" s="201" t="s">
        <v>1</v>
      </c>
      <c r="Z44" s="30"/>
      <c r="AA44" s="30"/>
      <c r="AB44" s="41"/>
      <c r="AC44" s="53"/>
      <c r="AD44" s="94"/>
      <c r="AE44" s="38"/>
      <c r="AF44" s="39"/>
      <c r="AG44" s="201" t="s">
        <v>1</v>
      </c>
      <c r="AH44" s="210"/>
      <c r="AI44" s="29"/>
      <c r="AJ44" s="30">
        <f t="shared" si="8"/>
        <v>0</v>
      </c>
      <c r="AK44" s="40"/>
      <c r="AL44" s="40">
        <v>0</v>
      </c>
      <c r="AM44" s="57"/>
      <c r="AN44" s="30"/>
      <c r="AO44" s="30"/>
      <c r="AP44" s="57"/>
      <c r="AQ44" s="57"/>
      <c r="AR44" s="30"/>
      <c r="AS44" s="30"/>
      <c r="AT44" s="30"/>
      <c r="AU44" s="30"/>
      <c r="AV44" s="35"/>
      <c r="AW44" s="57"/>
      <c r="AX44" s="57"/>
      <c r="AY44" s="30"/>
      <c r="AZ44" s="40"/>
      <c r="BA44" s="40"/>
      <c r="BB44" s="30"/>
      <c r="BC44" s="30"/>
      <c r="BD44" s="40"/>
      <c r="BE44" s="57"/>
      <c r="BF44" s="42"/>
      <c r="BG44" s="43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</row>
    <row r="45" spans="1:277" s="50" customFormat="1" ht="23.1" customHeight="1" x14ac:dyDescent="0.35">
      <c r="A45" s="201">
        <v>18</v>
      </c>
      <c r="B45" s="61" t="s">
        <v>82</v>
      </c>
      <c r="C45" s="62" t="s">
        <v>72</v>
      </c>
      <c r="D45" s="40">
        <v>39672</v>
      </c>
      <c r="E45" s="40">
        <v>1944</v>
      </c>
      <c r="F45" s="30">
        <f t="shared" si="0"/>
        <v>41616</v>
      </c>
      <c r="G45" s="40">
        <v>1944</v>
      </c>
      <c r="H45" s="40"/>
      <c r="I45" s="40"/>
      <c r="J45" s="30">
        <f t="shared" si="1"/>
        <v>43560</v>
      </c>
      <c r="K45" s="48">
        <f>J45</f>
        <v>43560</v>
      </c>
      <c r="L45" s="32">
        <f>ROUND(K45/6/31/60*(O45+N45*60+M45*6*60),2)</f>
        <v>0</v>
      </c>
      <c r="P45" s="48">
        <f>K45-L45</f>
        <v>43560</v>
      </c>
      <c r="Q45" s="40">
        <v>2878.45</v>
      </c>
      <c r="R45" s="30">
        <f t="shared" ref="R45" si="120">SUM(AK45:AT45)</f>
        <v>8429.7599999999984</v>
      </c>
      <c r="S45" s="30">
        <f t="shared" ref="S45" si="121">SUM(AV45:AX45)</f>
        <v>200</v>
      </c>
      <c r="T45" s="30">
        <f t="shared" ref="T45" si="122">ROUNDDOWN(J45*5%/2,2)</f>
        <v>1089</v>
      </c>
      <c r="U45" s="30">
        <f t="shared" ref="U45" si="123">SUM(BA45:BE45)</f>
        <v>8091.88</v>
      </c>
      <c r="V45" s="48">
        <f>Q45+R45+S45+T45+U45</f>
        <v>20689.09</v>
      </c>
      <c r="W45" s="34">
        <f t="shared" ref="W45" si="124">ROUND(AF45,0)</f>
        <v>11435</v>
      </c>
      <c r="X45" s="51">
        <f>(AE45-W45)</f>
        <v>11435.91</v>
      </c>
      <c r="Y45" s="201">
        <v>18</v>
      </c>
      <c r="Z45" s="30">
        <f t="shared" ref="Z45" si="125">J45*12%</f>
        <v>5227.2</v>
      </c>
      <c r="AA45" s="30">
        <v>0</v>
      </c>
      <c r="AB45" s="35">
        <v>100</v>
      </c>
      <c r="AC45" s="36">
        <f>ROUNDUP(J45*5%/2,2)</f>
        <v>1089</v>
      </c>
      <c r="AD45" s="37">
        <v>200</v>
      </c>
      <c r="AE45" s="55">
        <f>+P45-V45</f>
        <v>22870.91</v>
      </c>
      <c r="AF45" s="56">
        <f>(+P45-V45)/2</f>
        <v>11435.455</v>
      </c>
      <c r="AG45" s="201">
        <v>18</v>
      </c>
      <c r="AH45" s="203" t="s">
        <v>82</v>
      </c>
      <c r="AI45" s="62" t="s">
        <v>72</v>
      </c>
      <c r="AJ45" s="30">
        <f t="shared" si="8"/>
        <v>2878.45</v>
      </c>
      <c r="AK45" s="30">
        <f t="shared" ref="AK45" si="126">J45*9%</f>
        <v>3920.3999999999996</v>
      </c>
      <c r="AL45" s="40">
        <v>0</v>
      </c>
      <c r="AM45" s="40">
        <v>0</v>
      </c>
      <c r="AN45" s="40">
        <v>0</v>
      </c>
      <c r="AO45" s="40">
        <v>0</v>
      </c>
      <c r="AP45" s="40">
        <v>0</v>
      </c>
      <c r="AQ45" s="40">
        <v>0</v>
      </c>
      <c r="AR45" s="40">
        <v>4509.3599999999997</v>
      </c>
      <c r="AS45" s="40"/>
      <c r="AT45" s="40">
        <v>0</v>
      </c>
      <c r="AU45" s="40">
        <f>SUM(AK45:AT45)</f>
        <v>8429.7599999999984</v>
      </c>
      <c r="AV45" s="35">
        <v>200</v>
      </c>
      <c r="AW45" s="40">
        <v>0</v>
      </c>
      <c r="AX45" s="40">
        <v>0</v>
      </c>
      <c r="AY45" s="40">
        <f>SUM(AV45:AW45)</f>
        <v>200</v>
      </c>
      <c r="AZ45" s="30">
        <f>ROUNDDOWN(J45*5%/2,2)</f>
        <v>1089</v>
      </c>
      <c r="BA45" s="30">
        <v>100</v>
      </c>
      <c r="BB45" s="40">
        <v>7891.88</v>
      </c>
      <c r="BC45" s="40">
        <v>100</v>
      </c>
      <c r="BD45" s="40">
        <v>0</v>
      </c>
      <c r="BE45" s="40">
        <v>0</v>
      </c>
      <c r="BF45" s="59">
        <f>SUM(BA45:BE45)</f>
        <v>8091.88</v>
      </c>
      <c r="BG45" s="60">
        <f>AJ45+AU45+AY45+AZ45+BF45</f>
        <v>20689.09</v>
      </c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</row>
    <row r="46" spans="1:277" s="50" customFormat="1" ht="23.1" customHeight="1" x14ac:dyDescent="0.35">
      <c r="A46" s="201" t="s">
        <v>1</v>
      </c>
      <c r="B46" s="61"/>
      <c r="C46" s="62"/>
      <c r="D46" s="40"/>
      <c r="E46" s="40"/>
      <c r="F46" s="30">
        <f t="shared" si="0"/>
        <v>0</v>
      </c>
      <c r="G46" s="40"/>
      <c r="H46" s="40"/>
      <c r="I46" s="40"/>
      <c r="J46" s="30">
        <f t="shared" si="1"/>
        <v>0</v>
      </c>
      <c r="K46" s="48"/>
      <c r="L46" s="49"/>
      <c r="P46" s="48"/>
      <c r="Q46" s="40"/>
      <c r="R46" s="40"/>
      <c r="S46" s="40"/>
      <c r="T46" s="40"/>
      <c r="U46" s="40"/>
      <c r="V46" s="48"/>
      <c r="W46" s="34"/>
      <c r="X46" s="51"/>
      <c r="Y46" s="201" t="s">
        <v>1</v>
      </c>
      <c r="Z46" s="30"/>
      <c r="AA46" s="40"/>
      <c r="AB46" s="52"/>
      <c r="AC46" s="53"/>
      <c r="AD46" s="54"/>
      <c r="AE46" s="55"/>
      <c r="AF46" s="56"/>
      <c r="AG46" s="201" t="s">
        <v>1</v>
      </c>
      <c r="AH46" s="203"/>
      <c r="AI46" s="62"/>
      <c r="AJ46" s="30">
        <f t="shared" si="8"/>
        <v>0</v>
      </c>
      <c r="AK46" s="40"/>
      <c r="AL46" s="40"/>
      <c r="AM46" s="57"/>
      <c r="AN46" s="40"/>
      <c r="AO46" s="40"/>
      <c r="AP46" s="57"/>
      <c r="AQ46" s="57"/>
      <c r="AR46" s="40"/>
      <c r="AS46" s="40"/>
      <c r="AT46" s="40"/>
      <c r="AU46" s="40"/>
      <c r="AV46" s="58"/>
      <c r="AW46" s="57"/>
      <c r="AX46" s="57"/>
      <c r="AY46" s="40"/>
      <c r="AZ46" s="40"/>
      <c r="BA46" s="40"/>
      <c r="BB46" s="40"/>
      <c r="BC46" s="40"/>
      <c r="BD46" s="30"/>
      <c r="BE46" s="57"/>
      <c r="BF46" s="59"/>
      <c r="BG46" s="60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  <c r="JQ46" s="44"/>
    </row>
    <row r="47" spans="1:277" s="50" customFormat="1" ht="23.1" customHeight="1" x14ac:dyDescent="0.35">
      <c r="A47" s="201">
        <v>19</v>
      </c>
      <c r="B47" s="61" t="s">
        <v>99</v>
      </c>
      <c r="C47" s="82" t="s">
        <v>65</v>
      </c>
      <c r="D47" s="40">
        <v>43030</v>
      </c>
      <c r="E47" s="40">
        <v>2108</v>
      </c>
      <c r="F47" s="30">
        <f t="shared" si="0"/>
        <v>45138</v>
      </c>
      <c r="G47" s="40">
        <v>2109</v>
      </c>
      <c r="H47" s="40"/>
      <c r="I47" s="40"/>
      <c r="J47" s="30">
        <f t="shared" si="1"/>
        <v>47247</v>
      </c>
      <c r="K47" s="48">
        <f>J47</f>
        <v>47247</v>
      </c>
      <c r="L47" s="49">
        <f>K47/6/31/60*(O47+N47*60+M47*6*60)</f>
        <v>0</v>
      </c>
      <c r="P47" s="48">
        <f>K47-L47</f>
        <v>47247</v>
      </c>
      <c r="Q47" s="40">
        <v>3605.95</v>
      </c>
      <c r="R47" s="30">
        <f t="shared" ref="R47" si="127">SUM(AK47:AT47)</f>
        <v>11131.35</v>
      </c>
      <c r="S47" s="30">
        <f t="shared" ref="S47" si="128">SUM(AV47:AX47)</f>
        <v>200</v>
      </c>
      <c r="T47" s="30">
        <f t="shared" ref="T47" si="129">ROUNDDOWN(J47*5%/2,2)</f>
        <v>1181.17</v>
      </c>
      <c r="U47" s="30">
        <f t="shared" ref="U47" si="130">SUM(BA47:BE47)</f>
        <v>7460.53</v>
      </c>
      <c r="V47" s="48">
        <f>Q47+R47+S47+T47+U47</f>
        <v>23579</v>
      </c>
      <c r="W47" s="34">
        <f t="shared" ref="W47" si="131">ROUND(AF47,0)</f>
        <v>11834</v>
      </c>
      <c r="X47" s="51">
        <f>(AE47-W47)</f>
        <v>11834</v>
      </c>
      <c r="Y47" s="201">
        <v>19</v>
      </c>
      <c r="Z47" s="30">
        <f t="shared" ref="Z47" si="132">J47*12%</f>
        <v>5669.6399999999994</v>
      </c>
      <c r="AA47" s="30">
        <v>0</v>
      </c>
      <c r="AB47" s="35">
        <v>100</v>
      </c>
      <c r="AC47" s="36">
        <f>ROUNDUP(J47*5%/2,2)</f>
        <v>1181.18</v>
      </c>
      <c r="AD47" s="37">
        <v>200</v>
      </c>
      <c r="AE47" s="55">
        <f>+P47-V47</f>
        <v>23668</v>
      </c>
      <c r="AF47" s="56">
        <f>(+P47-V47)/2</f>
        <v>11834</v>
      </c>
      <c r="AG47" s="201">
        <v>19</v>
      </c>
      <c r="AH47" s="203" t="s">
        <v>99</v>
      </c>
      <c r="AI47" s="82" t="s">
        <v>65</v>
      </c>
      <c r="AJ47" s="30">
        <f t="shared" si="8"/>
        <v>3605.95</v>
      </c>
      <c r="AK47" s="30">
        <f t="shared" ref="AK47" si="133">J47*9%</f>
        <v>4252.2299999999996</v>
      </c>
      <c r="AL47" s="40">
        <v>0</v>
      </c>
      <c r="AM47" s="40">
        <v>0</v>
      </c>
      <c r="AN47" s="40">
        <v>0</v>
      </c>
      <c r="AO47" s="40">
        <v>0</v>
      </c>
      <c r="AP47" s="40">
        <v>0</v>
      </c>
      <c r="AQ47" s="40">
        <v>0</v>
      </c>
      <c r="AR47" s="40">
        <v>6223.56</v>
      </c>
      <c r="AS47" s="40"/>
      <c r="AT47" s="40">
        <v>655.56</v>
      </c>
      <c r="AU47" s="40">
        <f>SUM(AK47:AT47)</f>
        <v>11131.35</v>
      </c>
      <c r="AV47" s="35">
        <v>200</v>
      </c>
      <c r="AW47" s="40">
        <v>0</v>
      </c>
      <c r="AX47" s="40">
        <v>0</v>
      </c>
      <c r="AY47" s="40">
        <f>SUM(AV47:AW47)</f>
        <v>200</v>
      </c>
      <c r="AZ47" s="30">
        <f>ROUNDDOWN(J47*5%/2,2)</f>
        <v>1181.17</v>
      </c>
      <c r="BA47" s="30">
        <v>100</v>
      </c>
      <c r="BB47" s="40">
        <v>7260.53</v>
      </c>
      <c r="BC47" s="40">
        <v>100</v>
      </c>
      <c r="BD47" s="40">
        <v>0</v>
      </c>
      <c r="BE47" s="40">
        <v>0</v>
      </c>
      <c r="BF47" s="59">
        <f>SUM(BA47:BE47)</f>
        <v>7460.53</v>
      </c>
      <c r="BG47" s="60">
        <f>AJ47+AU47+AY47+AZ47+BF47</f>
        <v>23579</v>
      </c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  <c r="JQ47" s="44"/>
    </row>
    <row r="48" spans="1:277" s="50" customFormat="1" ht="23.1" customHeight="1" x14ac:dyDescent="0.35">
      <c r="A48" s="201" t="s">
        <v>1</v>
      </c>
      <c r="B48" s="46"/>
      <c r="C48" s="47"/>
      <c r="D48" s="40"/>
      <c r="E48" s="40"/>
      <c r="F48" s="30">
        <f t="shared" si="0"/>
        <v>0</v>
      </c>
      <c r="G48" s="40"/>
      <c r="H48" s="40"/>
      <c r="I48" s="40"/>
      <c r="J48" s="30">
        <f t="shared" si="1"/>
        <v>0</v>
      </c>
      <c r="K48" s="48"/>
      <c r="L48" s="49"/>
      <c r="P48" s="48"/>
      <c r="Q48" s="32"/>
      <c r="R48" s="40"/>
      <c r="S48" s="40"/>
      <c r="T48" s="40"/>
      <c r="U48" s="40"/>
      <c r="V48" s="48"/>
      <c r="W48" s="34"/>
      <c r="X48" s="51"/>
      <c r="Y48" s="201" t="s">
        <v>1</v>
      </c>
      <c r="Z48" s="30"/>
      <c r="AA48" s="40"/>
      <c r="AB48" s="52"/>
      <c r="AC48" s="53"/>
      <c r="AD48" s="54"/>
      <c r="AE48" s="55"/>
      <c r="AF48" s="56"/>
      <c r="AG48" s="201" t="s">
        <v>1</v>
      </c>
      <c r="AH48" s="202"/>
      <c r="AI48" s="47"/>
      <c r="AJ48" s="30">
        <f t="shared" si="8"/>
        <v>0</v>
      </c>
      <c r="AK48" s="40"/>
      <c r="AL48" s="40"/>
      <c r="AM48" s="57"/>
      <c r="AN48" s="40"/>
      <c r="AO48" s="40"/>
      <c r="AP48" s="57"/>
      <c r="AQ48" s="57"/>
      <c r="AR48" s="40"/>
      <c r="AS48" s="40"/>
      <c r="AT48" s="40"/>
      <c r="AU48" s="40"/>
      <c r="AV48" s="58"/>
      <c r="AW48" s="57"/>
      <c r="AX48" s="57"/>
      <c r="AY48" s="40"/>
      <c r="AZ48" s="40"/>
      <c r="BA48" s="40"/>
      <c r="BB48" s="40"/>
      <c r="BC48" s="40"/>
      <c r="BD48" s="40"/>
      <c r="BE48" s="57"/>
      <c r="BF48" s="59"/>
      <c r="BG48" s="60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  <c r="JQ48" s="44"/>
    </row>
    <row r="49" spans="1:277" s="50" customFormat="1" ht="23.1" customHeight="1" x14ac:dyDescent="0.35">
      <c r="A49" s="201">
        <v>20</v>
      </c>
      <c r="B49" s="46" t="s">
        <v>83</v>
      </c>
      <c r="C49" s="84" t="s">
        <v>81</v>
      </c>
      <c r="D49" s="40">
        <v>34187</v>
      </c>
      <c r="E49" s="40">
        <v>1607</v>
      </c>
      <c r="F49" s="30">
        <f t="shared" si="0"/>
        <v>35794</v>
      </c>
      <c r="G49" s="40">
        <v>1590</v>
      </c>
      <c r="H49" s="40"/>
      <c r="I49" s="40"/>
      <c r="J49" s="30">
        <f t="shared" si="1"/>
        <v>37384</v>
      </c>
      <c r="K49" s="48">
        <f>J49</f>
        <v>37384</v>
      </c>
      <c r="L49" s="32">
        <f>ROUND(K49/6/31/60*(O49+N49*60+M49*6*60),2)</f>
        <v>0</v>
      </c>
      <c r="P49" s="48">
        <f>K49-L49</f>
        <v>37384</v>
      </c>
      <c r="Q49" s="40">
        <v>1807.73</v>
      </c>
      <c r="R49" s="30">
        <f t="shared" ref="R49" si="134">SUM(AK49:AT49)</f>
        <v>10499.93</v>
      </c>
      <c r="S49" s="30">
        <f t="shared" ref="S49" si="135">SUM(AV49:AX49)</f>
        <v>200</v>
      </c>
      <c r="T49" s="30">
        <f t="shared" ref="T49" si="136">ROUNDDOWN(J49*5%/2,2)</f>
        <v>934.6</v>
      </c>
      <c r="U49" s="30">
        <f t="shared" ref="U49" si="137">SUM(BA49:BE49)</f>
        <v>15276.64</v>
      </c>
      <c r="V49" s="48">
        <f>Q49+R49+S49+T49+U49</f>
        <v>28718.9</v>
      </c>
      <c r="W49" s="34">
        <f t="shared" ref="W49" si="138">ROUND(AF49,0)</f>
        <v>4333</v>
      </c>
      <c r="X49" s="51">
        <f>(AE49-W49)</f>
        <v>4332.0999999999985</v>
      </c>
      <c r="Y49" s="201">
        <v>20</v>
      </c>
      <c r="Z49" s="30">
        <f t="shared" ref="Z49" si="139">J49*12%</f>
        <v>4486.08</v>
      </c>
      <c r="AA49" s="30">
        <v>0</v>
      </c>
      <c r="AB49" s="35">
        <v>100</v>
      </c>
      <c r="AC49" s="36">
        <f>ROUNDUP(J49*5%/2,2)</f>
        <v>934.6</v>
      </c>
      <c r="AD49" s="37">
        <v>200</v>
      </c>
      <c r="AE49" s="55">
        <f>+P49-V49</f>
        <v>8665.0999999999985</v>
      </c>
      <c r="AF49" s="56">
        <f>(+P49-V49)/2</f>
        <v>4332.5499999999993</v>
      </c>
      <c r="AG49" s="201">
        <v>20</v>
      </c>
      <c r="AH49" s="202" t="s">
        <v>83</v>
      </c>
      <c r="AI49" s="84" t="s">
        <v>81</v>
      </c>
      <c r="AJ49" s="30">
        <f t="shared" si="8"/>
        <v>1807.73</v>
      </c>
      <c r="AK49" s="30">
        <f t="shared" ref="AK49" si="140">J49*9%</f>
        <v>3364.56</v>
      </c>
      <c r="AL49" s="40">
        <v>0</v>
      </c>
      <c r="AM49" s="40"/>
      <c r="AN49" s="40">
        <v>0</v>
      </c>
      <c r="AO49" s="40">
        <v>0</v>
      </c>
      <c r="AP49" s="40">
        <v>0</v>
      </c>
      <c r="AQ49" s="40">
        <v>0</v>
      </c>
      <c r="AR49" s="40">
        <v>5824.25</v>
      </c>
      <c r="AS49" s="40"/>
      <c r="AT49" s="40">
        <v>1311.12</v>
      </c>
      <c r="AU49" s="40">
        <f>SUM(AK49:AT49)</f>
        <v>10499.93</v>
      </c>
      <c r="AV49" s="35">
        <v>200</v>
      </c>
      <c r="AW49" s="40">
        <v>0</v>
      </c>
      <c r="AX49" s="40">
        <v>0</v>
      </c>
      <c r="AY49" s="40">
        <f>SUM(AV49:AW49)</f>
        <v>200</v>
      </c>
      <c r="AZ49" s="30">
        <f>ROUNDDOWN(J49*5%/2,2)</f>
        <v>934.6</v>
      </c>
      <c r="BA49" s="30">
        <v>100</v>
      </c>
      <c r="BB49" s="40">
        <v>11048.64</v>
      </c>
      <c r="BC49" s="40">
        <v>4128</v>
      </c>
      <c r="BD49" s="40">
        <v>0</v>
      </c>
      <c r="BE49" s="40">
        <v>0</v>
      </c>
      <c r="BF49" s="59">
        <f>SUM(BA49:BE49)</f>
        <v>15276.64</v>
      </c>
      <c r="BG49" s="60">
        <f>AJ49+AU49+AY49+AZ49+BF49</f>
        <v>28718.9</v>
      </c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  <c r="JQ49" s="44"/>
    </row>
    <row r="50" spans="1:277" s="50" customFormat="1" ht="23.1" customHeight="1" x14ac:dyDescent="0.35">
      <c r="A50" s="201" t="s">
        <v>1</v>
      </c>
      <c r="B50" s="61"/>
      <c r="C50" s="62"/>
      <c r="D50" s="40"/>
      <c r="E50" s="40"/>
      <c r="F50" s="30">
        <f t="shared" si="0"/>
        <v>0</v>
      </c>
      <c r="G50" s="40"/>
      <c r="H50" s="40"/>
      <c r="I50" s="40"/>
      <c r="J50" s="30">
        <f t="shared" si="1"/>
        <v>0</v>
      </c>
      <c r="K50" s="48"/>
      <c r="L50" s="32"/>
      <c r="P50" s="48"/>
      <c r="Q50" s="40"/>
      <c r="R50" s="40"/>
      <c r="S50" s="40"/>
      <c r="T50" s="40"/>
      <c r="U50" s="40"/>
      <c r="V50" s="48"/>
      <c r="W50" s="34"/>
      <c r="X50" s="51"/>
      <c r="Y50" s="201" t="s">
        <v>1</v>
      </c>
      <c r="Z50" s="30"/>
      <c r="AA50" s="40"/>
      <c r="AB50" s="52"/>
      <c r="AC50" s="53"/>
      <c r="AD50" s="54"/>
      <c r="AE50" s="55"/>
      <c r="AF50" s="56"/>
      <c r="AG50" s="201" t="s">
        <v>1</v>
      </c>
      <c r="AH50" s="203"/>
      <c r="AI50" s="62"/>
      <c r="AJ50" s="30">
        <f t="shared" si="8"/>
        <v>0</v>
      </c>
      <c r="AK50" s="40"/>
      <c r="AL50" s="40"/>
      <c r="AM50" s="40"/>
      <c r="AN50" s="40"/>
      <c r="AO50" s="40"/>
      <c r="AP50" s="57"/>
      <c r="AQ50" s="57"/>
      <c r="AR50" s="40"/>
      <c r="AS50" s="40"/>
      <c r="AT50" s="40"/>
      <c r="AU50" s="40"/>
      <c r="AV50" s="58"/>
      <c r="AW50" s="57"/>
      <c r="AX50" s="57"/>
      <c r="AY50" s="40"/>
      <c r="AZ50" s="40"/>
      <c r="BA50" s="40"/>
      <c r="BB50" s="40"/>
      <c r="BC50" s="40"/>
      <c r="BD50" s="40"/>
      <c r="BE50" s="57"/>
      <c r="BF50" s="59"/>
      <c r="BG50" s="60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</row>
    <row r="51" spans="1:277" s="50" customFormat="1" ht="23.1" customHeight="1" x14ac:dyDescent="0.35">
      <c r="A51" s="201">
        <v>21</v>
      </c>
      <c r="B51" s="61" t="s">
        <v>85</v>
      </c>
      <c r="C51" s="62" t="s">
        <v>70</v>
      </c>
      <c r="D51" s="40">
        <v>36619</v>
      </c>
      <c r="E51" s="40">
        <v>1794</v>
      </c>
      <c r="F51" s="30">
        <f t="shared" si="0"/>
        <v>38413</v>
      </c>
      <c r="G51" s="40">
        <v>1795</v>
      </c>
      <c r="H51" s="40"/>
      <c r="I51" s="40"/>
      <c r="J51" s="30">
        <f t="shared" si="1"/>
        <v>40208</v>
      </c>
      <c r="K51" s="48">
        <f>J51</f>
        <v>40208</v>
      </c>
      <c r="L51" s="32">
        <f>ROUND(K51/6/31/60*(O51+N51*60+M51*6*60),2)</f>
        <v>0</v>
      </c>
      <c r="P51" s="48">
        <f>K51-L51</f>
        <v>40208</v>
      </c>
      <c r="Q51" s="40">
        <v>2285.15</v>
      </c>
      <c r="R51" s="30">
        <f t="shared" ref="R51" si="141">SUM(AK51:AT51)</f>
        <v>8396.08</v>
      </c>
      <c r="S51" s="30">
        <f t="shared" ref="S51" si="142">SUM(AV51:AX51)</f>
        <v>1566.09</v>
      </c>
      <c r="T51" s="30">
        <f t="shared" ref="T51" si="143">ROUNDDOWN(J51*5%/2,2)</f>
        <v>1005.2</v>
      </c>
      <c r="U51" s="30">
        <f t="shared" ref="U51" si="144">SUM(BA51:BE51)</f>
        <v>8443.51</v>
      </c>
      <c r="V51" s="48">
        <f>Q51+R51+S51+T51+U51</f>
        <v>21696.03</v>
      </c>
      <c r="W51" s="34">
        <f t="shared" ref="W51" si="145">ROUND(AF51,0)</f>
        <v>9256</v>
      </c>
      <c r="X51" s="51">
        <f>(AE51-W51)</f>
        <v>9255.9700000000012</v>
      </c>
      <c r="Y51" s="201">
        <v>21</v>
      </c>
      <c r="Z51" s="30">
        <f t="shared" ref="Z51" si="146">J51*12%</f>
        <v>4824.96</v>
      </c>
      <c r="AA51" s="30">
        <v>0</v>
      </c>
      <c r="AB51" s="35">
        <v>100</v>
      </c>
      <c r="AC51" s="36">
        <f>ROUNDUP(J51*5%/2,2)</f>
        <v>1005.2</v>
      </c>
      <c r="AD51" s="37">
        <v>200</v>
      </c>
      <c r="AE51" s="55">
        <f>+P51-V51</f>
        <v>18511.97</v>
      </c>
      <c r="AF51" s="56">
        <f>(+P51-V51)/2</f>
        <v>9255.9850000000006</v>
      </c>
      <c r="AG51" s="201">
        <v>21</v>
      </c>
      <c r="AH51" s="203" t="s">
        <v>85</v>
      </c>
      <c r="AI51" s="62" t="s">
        <v>70</v>
      </c>
      <c r="AJ51" s="30">
        <f t="shared" si="8"/>
        <v>2285.15</v>
      </c>
      <c r="AK51" s="30">
        <f t="shared" ref="AK51" si="147">J51*9%</f>
        <v>3618.72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57"/>
      <c r="AR51" s="40">
        <v>4121.8</v>
      </c>
      <c r="AS51" s="40"/>
      <c r="AT51" s="40">
        <v>655.56</v>
      </c>
      <c r="AU51" s="40">
        <f>SUM(AK51:AT51)</f>
        <v>8396.08</v>
      </c>
      <c r="AV51" s="35">
        <v>200</v>
      </c>
      <c r="AW51" s="95">
        <v>1366.09</v>
      </c>
      <c r="AX51" s="40">
        <v>0</v>
      </c>
      <c r="AY51" s="40">
        <f>SUM(AV51:AW51)</f>
        <v>1566.09</v>
      </c>
      <c r="AZ51" s="30">
        <f>ROUNDDOWN(J51*5%/2,2)</f>
        <v>1005.2</v>
      </c>
      <c r="BA51" s="30">
        <v>100</v>
      </c>
      <c r="BB51" s="40">
        <v>6313.51</v>
      </c>
      <c r="BC51" s="40">
        <v>0</v>
      </c>
      <c r="BD51" s="40">
        <v>2030</v>
      </c>
      <c r="BE51" s="40">
        <v>0</v>
      </c>
      <c r="BF51" s="59">
        <f>SUM(BA51:BE51)</f>
        <v>8443.51</v>
      </c>
      <c r="BG51" s="60">
        <f>AJ51+AU51+AY51+AZ51+BF51</f>
        <v>21696.03</v>
      </c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  <c r="JQ51" s="44"/>
    </row>
    <row r="52" spans="1:277" s="50" customFormat="1" ht="23.1" customHeight="1" x14ac:dyDescent="0.35">
      <c r="A52" s="201" t="s">
        <v>1</v>
      </c>
      <c r="B52" s="74"/>
      <c r="C52" s="96"/>
      <c r="D52" s="40"/>
      <c r="F52" s="30">
        <f t="shared" si="0"/>
        <v>0</v>
      </c>
      <c r="G52" s="40"/>
      <c r="I52" s="40"/>
      <c r="J52" s="30">
        <f t="shared" si="1"/>
        <v>0</v>
      </c>
      <c r="K52" s="48"/>
      <c r="L52" s="49"/>
      <c r="R52" s="40"/>
      <c r="S52" s="40"/>
      <c r="T52" s="40"/>
      <c r="U52" s="40"/>
      <c r="W52" s="34"/>
      <c r="X52" s="75"/>
      <c r="Y52" s="201" t="s">
        <v>1</v>
      </c>
      <c r="Z52" s="30"/>
      <c r="AC52" s="53"/>
      <c r="AD52" s="76"/>
      <c r="AE52" s="77"/>
      <c r="AF52" s="78"/>
      <c r="AG52" s="201" t="s">
        <v>1</v>
      </c>
      <c r="AH52" s="207"/>
      <c r="AJ52" s="30">
        <f t="shared" si="8"/>
        <v>0</v>
      </c>
      <c r="AK52" s="40"/>
      <c r="AL52" s="47"/>
      <c r="AM52" s="57"/>
      <c r="AP52" s="57"/>
      <c r="AQ52" s="58"/>
      <c r="AW52" s="97"/>
      <c r="AX52" s="57"/>
      <c r="AZ52" s="40"/>
      <c r="BA52" s="40"/>
      <c r="BD52" s="40" t="s">
        <v>84</v>
      </c>
      <c r="BE52" s="57"/>
      <c r="BF52" s="79"/>
      <c r="BG52" s="80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  <c r="JQ52" s="44"/>
    </row>
    <row r="53" spans="1:277" s="33" customFormat="1" ht="23.1" customHeight="1" x14ac:dyDescent="0.35">
      <c r="A53" s="201">
        <v>23</v>
      </c>
      <c r="B53" s="46" t="s">
        <v>87</v>
      </c>
      <c r="C53" s="47" t="s">
        <v>76</v>
      </c>
      <c r="D53" s="40">
        <v>46725</v>
      </c>
      <c r="E53" s="40">
        <v>2290</v>
      </c>
      <c r="F53" s="30">
        <f t="shared" si="0"/>
        <v>49015</v>
      </c>
      <c r="G53" s="40">
        <v>2289</v>
      </c>
      <c r="H53" s="40"/>
      <c r="I53" s="40"/>
      <c r="J53" s="30">
        <f t="shared" si="1"/>
        <v>51304</v>
      </c>
      <c r="K53" s="48">
        <f>J53</f>
        <v>51304</v>
      </c>
      <c r="L53" s="32">
        <f>ROUND(K53/6/31/60*(O53+N53*60+M53*6*60),2)</f>
        <v>0</v>
      </c>
      <c r="M53" s="50"/>
      <c r="N53" s="50"/>
      <c r="O53" s="50"/>
      <c r="P53" s="48">
        <f>K53-L53</f>
        <v>51304</v>
      </c>
      <c r="Q53" s="40">
        <v>4459.28</v>
      </c>
      <c r="R53" s="30">
        <f t="shared" ref="R53" si="148">SUM(AK53:AT53)</f>
        <v>8735.57</v>
      </c>
      <c r="S53" s="30">
        <f t="shared" ref="S53" si="149">SUM(AV53:AX53)</f>
        <v>200</v>
      </c>
      <c r="T53" s="30">
        <f t="shared" ref="T53" si="150">ROUNDDOWN(J53*5%/2,2)</f>
        <v>1282.5999999999999</v>
      </c>
      <c r="U53" s="30">
        <f t="shared" ref="U53" si="151">SUM(BA53:BE53)</f>
        <v>6706</v>
      </c>
      <c r="V53" s="48">
        <f>Q53+R53+S53+T53+U53</f>
        <v>21383.449999999997</v>
      </c>
      <c r="W53" s="34">
        <f t="shared" ref="W53" si="152">ROUND(AF53,0)</f>
        <v>14960</v>
      </c>
      <c r="X53" s="51">
        <f>(AE53-W53)</f>
        <v>14960.550000000003</v>
      </c>
      <c r="Y53" s="201">
        <v>23</v>
      </c>
      <c r="Z53" s="30">
        <f t="shared" ref="Z53" si="153">J53*12%</f>
        <v>6156.48</v>
      </c>
      <c r="AA53" s="30">
        <v>0</v>
      </c>
      <c r="AB53" s="35">
        <v>100</v>
      </c>
      <c r="AC53" s="36">
        <f>ROUNDUP(J53*5%/2,2)</f>
        <v>1282.5999999999999</v>
      </c>
      <c r="AD53" s="37">
        <v>200</v>
      </c>
      <c r="AE53" s="38">
        <f>+P53-V53</f>
        <v>29920.550000000003</v>
      </c>
      <c r="AF53" s="39">
        <f>(+P53-V53)/2</f>
        <v>14960.275000000001</v>
      </c>
      <c r="AG53" s="201">
        <v>23</v>
      </c>
      <c r="AH53" s="202" t="s">
        <v>87</v>
      </c>
      <c r="AI53" s="47" t="s">
        <v>76</v>
      </c>
      <c r="AJ53" s="30">
        <f t="shared" si="8"/>
        <v>4459.28</v>
      </c>
      <c r="AK53" s="30">
        <f t="shared" ref="AK53" si="154">J53*9%</f>
        <v>4617.3599999999997</v>
      </c>
      <c r="AL53" s="40">
        <v>4118.21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/>
      <c r="AT53" s="40">
        <v>0</v>
      </c>
      <c r="AU53" s="40">
        <f>SUM(AK53:AT53)</f>
        <v>8735.57</v>
      </c>
      <c r="AV53" s="35">
        <v>200</v>
      </c>
      <c r="AW53" s="40">
        <v>0</v>
      </c>
      <c r="AX53" s="40">
        <v>0</v>
      </c>
      <c r="AY53" s="40">
        <f>SUM(AV53:AW53)</f>
        <v>200</v>
      </c>
      <c r="AZ53" s="30">
        <f>ROUNDDOWN(J53*5%/2,2)</f>
        <v>1282.5999999999999</v>
      </c>
      <c r="BA53" s="30">
        <v>100</v>
      </c>
      <c r="BB53" s="40">
        <v>0</v>
      </c>
      <c r="BC53" s="40">
        <v>100</v>
      </c>
      <c r="BD53" s="40">
        <v>6506</v>
      </c>
      <c r="BE53" s="40">
        <v>0</v>
      </c>
      <c r="BF53" s="59">
        <f>SUM(BA53:BE53)</f>
        <v>6706</v>
      </c>
      <c r="BG53" s="60">
        <f>AJ53+AU53+AY53+AZ53+BF53</f>
        <v>21383.449999999997</v>
      </c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</row>
    <row r="54" spans="1:277" s="50" customFormat="1" ht="23.1" customHeight="1" x14ac:dyDescent="0.35">
      <c r="A54" s="201" t="s">
        <v>1</v>
      </c>
      <c r="B54" s="46"/>
      <c r="C54" s="62"/>
      <c r="D54" s="40"/>
      <c r="E54" s="40"/>
      <c r="F54" s="30">
        <f t="shared" si="0"/>
        <v>0</v>
      </c>
      <c r="G54" s="40"/>
      <c r="H54" s="40"/>
      <c r="I54" s="40"/>
      <c r="J54" s="30">
        <f t="shared" si="1"/>
        <v>0</v>
      </c>
      <c r="K54" s="48"/>
      <c r="L54" s="32"/>
      <c r="P54" s="48"/>
      <c r="Q54" s="40"/>
      <c r="R54" s="40"/>
      <c r="S54" s="40"/>
      <c r="T54" s="40"/>
      <c r="U54" s="40"/>
      <c r="V54" s="48"/>
      <c r="W54" s="34"/>
      <c r="X54" s="51"/>
      <c r="Y54" s="201" t="s">
        <v>1</v>
      </c>
      <c r="Z54" s="30"/>
      <c r="AA54" s="40"/>
      <c r="AB54" s="52"/>
      <c r="AC54" s="53"/>
      <c r="AD54" s="54"/>
      <c r="AE54" s="55"/>
      <c r="AF54" s="56"/>
      <c r="AG54" s="201" t="s">
        <v>1</v>
      </c>
      <c r="AH54" s="202"/>
      <c r="AI54" s="62"/>
      <c r="AJ54" s="30">
        <f t="shared" si="8"/>
        <v>0</v>
      </c>
      <c r="AK54" s="40"/>
      <c r="AL54" s="40"/>
      <c r="AM54" s="57"/>
      <c r="AN54" s="40"/>
      <c r="AO54" s="40"/>
      <c r="AP54" s="57"/>
      <c r="AQ54" s="57"/>
      <c r="AR54" s="57"/>
      <c r="AS54" s="57"/>
      <c r="AT54" s="40"/>
      <c r="AU54" s="40"/>
      <c r="AV54" s="58"/>
      <c r="AW54" s="57"/>
      <c r="AX54" s="57"/>
      <c r="AY54" s="40"/>
      <c r="AZ54" s="40"/>
      <c r="BA54" s="40"/>
      <c r="BB54" s="40"/>
      <c r="BC54" s="40"/>
      <c r="BD54" s="40"/>
      <c r="BE54" s="57"/>
      <c r="BF54" s="59"/>
      <c r="BG54" s="60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</row>
    <row r="55" spans="1:277" s="50" customFormat="1" ht="23.1" customHeight="1" x14ac:dyDescent="0.35">
      <c r="A55" s="201">
        <v>24</v>
      </c>
      <c r="B55" s="46" t="s">
        <v>88</v>
      </c>
      <c r="C55" s="47" t="s">
        <v>70</v>
      </c>
      <c r="D55" s="40">
        <v>37380</v>
      </c>
      <c r="E55" s="40">
        <v>1832</v>
      </c>
      <c r="F55" s="30">
        <f t="shared" si="0"/>
        <v>39212</v>
      </c>
      <c r="G55" s="40">
        <v>1794</v>
      </c>
      <c r="H55" s="40"/>
      <c r="I55" s="40"/>
      <c r="J55" s="30">
        <f t="shared" si="1"/>
        <v>41006</v>
      </c>
      <c r="K55" s="48">
        <f>J55</f>
        <v>41006</v>
      </c>
      <c r="L55" s="32">
        <f>ROUND(K55/6/31/60*(O55+N55*60+M55*6*60),2)</f>
        <v>0</v>
      </c>
      <c r="P55" s="48">
        <f>K55-L55</f>
        <v>41006</v>
      </c>
      <c r="Q55" s="40">
        <v>2426.4</v>
      </c>
      <c r="R55" s="30">
        <f t="shared" ref="R55" si="155">SUM(AK55:AT55)</f>
        <v>8722.52</v>
      </c>
      <c r="S55" s="30">
        <f t="shared" ref="S55" si="156">SUM(AV55:AX55)</f>
        <v>200</v>
      </c>
      <c r="T55" s="30">
        <f t="shared" ref="T55" si="157">ROUNDDOWN(J55*5%/2,2)</f>
        <v>1025.1500000000001</v>
      </c>
      <c r="U55" s="30">
        <f t="shared" ref="U55" si="158">SUM(BA55:BE55)</f>
        <v>23631.93</v>
      </c>
      <c r="V55" s="48">
        <f>Q55+R55+S55+T55+U55</f>
        <v>36006</v>
      </c>
      <c r="W55" s="34">
        <f t="shared" ref="W55" si="159">ROUND(AF55,0)</f>
        <v>2500</v>
      </c>
      <c r="X55" s="51">
        <f>(AE55-W55)</f>
        <v>2500</v>
      </c>
      <c r="Y55" s="201">
        <v>24</v>
      </c>
      <c r="Z55" s="30">
        <f t="shared" ref="Z55" si="160">J55*12%</f>
        <v>4920.72</v>
      </c>
      <c r="AA55" s="30">
        <v>0</v>
      </c>
      <c r="AB55" s="35">
        <v>100</v>
      </c>
      <c r="AC55" s="36">
        <f>ROUNDUP(J55*5%/2,2)</f>
        <v>1025.1500000000001</v>
      </c>
      <c r="AD55" s="37">
        <v>200</v>
      </c>
      <c r="AE55" s="55">
        <f>+P55-V55</f>
        <v>5000</v>
      </c>
      <c r="AF55" s="56">
        <f>(+P55-V55)/2</f>
        <v>2500</v>
      </c>
      <c r="AG55" s="201">
        <v>24</v>
      </c>
      <c r="AH55" s="202" t="s">
        <v>88</v>
      </c>
      <c r="AI55" s="47" t="s">
        <v>70</v>
      </c>
      <c r="AJ55" s="30">
        <f t="shared" si="8"/>
        <v>2426.4</v>
      </c>
      <c r="AK55" s="30">
        <f t="shared" ref="AK55" si="161">J55*9%</f>
        <v>3690.54</v>
      </c>
      <c r="AL55" s="40">
        <v>5031.9799999999996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/>
      <c r="AT55" s="40">
        <v>0</v>
      </c>
      <c r="AU55" s="40">
        <f>SUM(AK55:AT55)</f>
        <v>8722.52</v>
      </c>
      <c r="AV55" s="35">
        <v>200</v>
      </c>
      <c r="AW55" s="40">
        <v>0</v>
      </c>
      <c r="AX55" s="40">
        <v>0</v>
      </c>
      <c r="AY55" s="40">
        <f>SUM(AV55:AW55)</f>
        <v>200</v>
      </c>
      <c r="AZ55" s="30">
        <f>ROUNDDOWN(J55*5%/2,2)</f>
        <v>1025.1500000000001</v>
      </c>
      <c r="BA55" s="30">
        <v>100</v>
      </c>
      <c r="BB55" s="40">
        <v>11209.41</v>
      </c>
      <c r="BC55" s="40">
        <v>10153.52</v>
      </c>
      <c r="BD55" s="40">
        <v>2169</v>
      </c>
      <c r="BE55" s="40">
        <v>0</v>
      </c>
      <c r="BF55" s="59">
        <f>SUM(BA55:BE55)</f>
        <v>23631.93</v>
      </c>
      <c r="BG55" s="60">
        <f>AJ55+AU55+AY55+AZ55+BF55</f>
        <v>36006</v>
      </c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100"/>
      <c r="CL55" s="100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</row>
    <row r="56" spans="1:277" s="50" customFormat="1" ht="23.1" customHeight="1" x14ac:dyDescent="0.35">
      <c r="A56" s="201" t="s">
        <v>1</v>
      </c>
      <c r="B56" s="61"/>
      <c r="C56" s="62"/>
      <c r="D56" s="40"/>
      <c r="E56" s="40"/>
      <c r="F56" s="30">
        <f t="shared" si="0"/>
        <v>0</v>
      </c>
      <c r="G56" s="40"/>
      <c r="H56" s="40"/>
      <c r="I56" s="40"/>
      <c r="J56" s="30">
        <f t="shared" si="1"/>
        <v>0</v>
      </c>
      <c r="K56" s="48"/>
      <c r="L56" s="49"/>
      <c r="P56" s="48"/>
      <c r="Q56" s="40"/>
      <c r="R56" s="40"/>
      <c r="S56" s="40"/>
      <c r="T56" s="40"/>
      <c r="U56" s="40"/>
      <c r="V56" s="48"/>
      <c r="W56" s="34"/>
      <c r="X56" s="51"/>
      <c r="Y56" s="201" t="s">
        <v>1</v>
      </c>
      <c r="Z56" s="30"/>
      <c r="AA56" s="30"/>
      <c r="AB56" s="52"/>
      <c r="AC56" s="53"/>
      <c r="AD56" s="54"/>
      <c r="AE56" s="55"/>
      <c r="AF56" s="56"/>
      <c r="AG56" s="201" t="s">
        <v>1</v>
      </c>
      <c r="AH56" s="203"/>
      <c r="AI56" s="62"/>
      <c r="AJ56" s="30">
        <f t="shared" si="8"/>
        <v>0</v>
      </c>
      <c r="AK56" s="40"/>
      <c r="AL56" s="40"/>
      <c r="AM56" s="57"/>
      <c r="AN56" s="40"/>
      <c r="AO56" s="40"/>
      <c r="AP56" s="57"/>
      <c r="AQ56" s="57"/>
      <c r="AR56" s="57"/>
      <c r="AS56" s="57"/>
      <c r="AT56" s="40"/>
      <c r="AU56" s="40"/>
      <c r="AV56" s="58"/>
      <c r="AW56" s="57"/>
      <c r="AX56" s="57"/>
      <c r="AY56" s="40"/>
      <c r="AZ56" s="40"/>
      <c r="BB56" s="40"/>
      <c r="BC56" s="40"/>
      <c r="BD56" s="40"/>
      <c r="BE56" s="57"/>
      <c r="BF56" s="59"/>
      <c r="BG56" s="60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</row>
    <row r="57" spans="1:277" s="50" customFormat="1" ht="23.1" customHeight="1" x14ac:dyDescent="0.35">
      <c r="A57" s="201">
        <v>25</v>
      </c>
      <c r="B57" s="61" t="s">
        <v>89</v>
      </c>
      <c r="C57" s="82" t="s">
        <v>70</v>
      </c>
      <c r="D57" s="40">
        <v>36619</v>
      </c>
      <c r="E57" s="40">
        <v>1794</v>
      </c>
      <c r="F57" s="30">
        <f t="shared" si="0"/>
        <v>38413</v>
      </c>
      <c r="G57" s="40">
        <v>1795</v>
      </c>
      <c r="H57" s="40"/>
      <c r="I57" s="40"/>
      <c r="J57" s="30">
        <f t="shared" si="1"/>
        <v>40208</v>
      </c>
      <c r="K57" s="48">
        <f>J57</f>
        <v>40208</v>
      </c>
      <c r="L57" s="32">
        <f>ROUND(K57/6/31/60*(O57+N57*60+M57*6*60),2)</f>
        <v>0</v>
      </c>
      <c r="P57" s="48">
        <f>K57-L57</f>
        <v>40208</v>
      </c>
      <c r="Q57" s="40">
        <v>2285.15</v>
      </c>
      <c r="R57" s="30">
        <f t="shared" ref="R57" si="162">SUM(AK57:AT57)</f>
        <v>3618.72</v>
      </c>
      <c r="S57" s="30">
        <f t="shared" ref="S57" si="163">SUM(AV57:AX57)</f>
        <v>200</v>
      </c>
      <c r="T57" s="30">
        <f t="shared" ref="T57" si="164">ROUNDDOWN(J57*5%/2,2)</f>
        <v>1005.2</v>
      </c>
      <c r="U57" s="30">
        <f t="shared" ref="U57" si="165">SUM(BA57:BE57)</f>
        <v>100</v>
      </c>
      <c r="V57" s="48">
        <f>Q57+R57+S57+T57+U57</f>
        <v>7209.07</v>
      </c>
      <c r="W57" s="34">
        <f t="shared" ref="W57" si="166">ROUND(AF57,0)</f>
        <v>16499</v>
      </c>
      <c r="X57" s="51">
        <f>(AE57-W57)</f>
        <v>16499.93</v>
      </c>
      <c r="Y57" s="201">
        <v>25</v>
      </c>
      <c r="Z57" s="30">
        <f t="shared" ref="Z57" si="167">J57*12%</f>
        <v>4824.96</v>
      </c>
      <c r="AA57" s="30">
        <v>0</v>
      </c>
      <c r="AB57" s="35">
        <v>100</v>
      </c>
      <c r="AC57" s="36">
        <f>ROUNDUP(J57*5%/2,2)</f>
        <v>1005.2</v>
      </c>
      <c r="AD57" s="37">
        <v>200</v>
      </c>
      <c r="AE57" s="55">
        <f>+P57-V57</f>
        <v>32998.93</v>
      </c>
      <c r="AF57" s="56">
        <f>(+P57-V57)/2</f>
        <v>16499.465</v>
      </c>
      <c r="AG57" s="201">
        <v>25</v>
      </c>
      <c r="AH57" s="203" t="s">
        <v>89</v>
      </c>
      <c r="AI57" s="82" t="s">
        <v>70</v>
      </c>
      <c r="AJ57" s="30">
        <f t="shared" si="8"/>
        <v>2285.15</v>
      </c>
      <c r="AK57" s="30">
        <f t="shared" ref="AK57" si="168">J57*9%</f>
        <v>3618.72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/>
      <c r="AT57" s="40">
        <v>0</v>
      </c>
      <c r="AU57" s="40">
        <f>SUM(AK57:AT57)</f>
        <v>3618.72</v>
      </c>
      <c r="AV57" s="35">
        <v>200</v>
      </c>
      <c r="AW57" s="40">
        <v>0</v>
      </c>
      <c r="AX57" s="40">
        <v>0</v>
      </c>
      <c r="AY57" s="40">
        <f>SUM(AV57:AW57)</f>
        <v>200</v>
      </c>
      <c r="AZ57" s="30">
        <f>ROUNDDOWN(J57*5%/2,2)</f>
        <v>1005.2</v>
      </c>
      <c r="BA57" s="30">
        <v>100</v>
      </c>
      <c r="BB57" s="40">
        <v>0</v>
      </c>
      <c r="BC57" s="40">
        <v>0</v>
      </c>
      <c r="BD57" s="40"/>
      <c r="BE57" s="40">
        <v>0</v>
      </c>
      <c r="BF57" s="59">
        <f>SUM(BA57:BE57)</f>
        <v>100</v>
      </c>
      <c r="BG57" s="60">
        <f>AJ57+AU57+AY57+AZ57+BF57</f>
        <v>7209.07</v>
      </c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</row>
    <row r="58" spans="1:277" s="50" customFormat="1" ht="23.1" customHeight="1" thickBot="1" x14ac:dyDescent="0.4">
      <c r="A58" s="211"/>
      <c r="B58" s="28"/>
      <c r="C58" s="29"/>
      <c r="D58" s="30"/>
      <c r="E58" s="30"/>
      <c r="F58" s="30"/>
      <c r="G58" s="30"/>
      <c r="H58" s="30"/>
      <c r="I58" s="30"/>
      <c r="J58" s="30"/>
      <c r="K58" s="31"/>
      <c r="L58" s="71"/>
      <c r="M58" s="33"/>
      <c r="N58" s="33"/>
      <c r="O58" s="33"/>
      <c r="P58" s="31"/>
      <c r="Q58" s="30"/>
      <c r="R58" s="40"/>
      <c r="S58" s="40"/>
      <c r="T58" s="40"/>
      <c r="U58" s="40"/>
      <c r="V58" s="31"/>
      <c r="W58" s="34"/>
      <c r="X58" s="34"/>
      <c r="Y58" s="211"/>
      <c r="Z58" s="30"/>
      <c r="AA58" s="30"/>
      <c r="AB58" s="41"/>
      <c r="AC58" s="53"/>
      <c r="AD58" s="94"/>
      <c r="AE58" s="55"/>
      <c r="AF58" s="56"/>
      <c r="AG58" s="211"/>
      <c r="AH58" s="212"/>
      <c r="AI58" s="29"/>
      <c r="AJ58" s="40"/>
      <c r="AK58" s="40"/>
      <c r="AL58" s="30"/>
      <c r="AM58" s="57"/>
      <c r="AN58" s="30"/>
      <c r="AO58" s="30"/>
      <c r="AP58" s="57"/>
      <c r="AQ58" s="57"/>
      <c r="AR58" s="57"/>
      <c r="AS58" s="187"/>
      <c r="AT58" s="30"/>
      <c r="AU58" s="30"/>
      <c r="AV58" s="35"/>
      <c r="AW58" s="57"/>
      <c r="AX58" s="57"/>
      <c r="AY58" s="30"/>
      <c r="AZ58" s="40"/>
      <c r="BA58" s="30"/>
      <c r="BB58" s="30"/>
      <c r="BC58" s="30"/>
      <c r="BD58" s="40"/>
      <c r="BE58" s="57"/>
      <c r="BF58" s="42"/>
      <c r="BG58" s="101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</row>
    <row r="59" spans="1:277" s="50" customFormat="1" ht="23.1" customHeight="1" x14ac:dyDescent="0.35">
      <c r="A59" s="213"/>
      <c r="B59" s="103"/>
      <c r="C59" s="103"/>
      <c r="D59" s="104"/>
      <c r="E59" s="103"/>
      <c r="F59" s="103"/>
      <c r="G59" s="104"/>
      <c r="H59" s="103"/>
      <c r="I59" s="104"/>
      <c r="J59" s="104"/>
      <c r="K59" s="105"/>
      <c r="L59" s="104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6">
        <f>+AF59</f>
        <v>0</v>
      </c>
      <c r="X59" s="107"/>
      <c r="Y59" s="213"/>
      <c r="Z59" s="103"/>
      <c r="AA59" s="103"/>
      <c r="AB59" s="103"/>
      <c r="AC59" s="108"/>
      <c r="AD59" s="109"/>
      <c r="AE59" s="110"/>
      <c r="AF59" s="79"/>
      <c r="AG59" s="213"/>
      <c r="AH59" s="214"/>
      <c r="AI59" s="103"/>
      <c r="AJ59" s="103"/>
      <c r="AK59" s="103"/>
      <c r="AL59" s="111"/>
      <c r="AM59" s="103"/>
      <c r="AN59" s="103"/>
      <c r="AO59" s="103"/>
      <c r="AP59" s="103"/>
      <c r="AQ59" s="112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40">
        <v>0</v>
      </c>
      <c r="BE59" s="103"/>
      <c r="BF59" s="103"/>
      <c r="BG59" s="109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</row>
    <row r="60" spans="1:277" s="46" customFormat="1" ht="23.1" customHeight="1" x14ac:dyDescent="0.35">
      <c r="A60" s="215"/>
      <c r="B60" s="114" t="s">
        <v>90</v>
      </c>
      <c r="D60" s="115">
        <f t="shared" ref="D60:AF60" si="169">SUM(D11:D59)</f>
        <v>994990</v>
      </c>
      <c r="E60" s="115">
        <f t="shared" si="169"/>
        <v>47945</v>
      </c>
      <c r="F60" s="115">
        <f t="shared" si="169"/>
        <v>1030081</v>
      </c>
      <c r="G60" s="115">
        <f t="shared" si="169"/>
        <v>47628</v>
      </c>
      <c r="H60" s="115">
        <f t="shared" si="169"/>
        <v>0</v>
      </c>
      <c r="I60" s="115">
        <f t="shared" si="169"/>
        <v>291</v>
      </c>
      <c r="J60" s="115">
        <f t="shared" si="169"/>
        <v>1078000</v>
      </c>
      <c r="K60" s="115">
        <f t="shared" si="169"/>
        <v>1078000</v>
      </c>
      <c r="L60" s="115">
        <f t="shared" si="169"/>
        <v>0</v>
      </c>
      <c r="M60" s="115">
        <f t="shared" si="169"/>
        <v>0</v>
      </c>
      <c r="N60" s="115">
        <f t="shared" si="169"/>
        <v>0</v>
      </c>
      <c r="O60" s="115">
        <f t="shared" si="169"/>
        <v>0</v>
      </c>
      <c r="P60" s="115">
        <f t="shared" si="169"/>
        <v>1078000</v>
      </c>
      <c r="Q60" s="115">
        <f t="shared" si="169"/>
        <v>79523.999999999985</v>
      </c>
      <c r="R60" s="115">
        <f t="shared" si="169"/>
        <v>229235.24999999994</v>
      </c>
      <c r="S60" s="115">
        <f t="shared" si="169"/>
        <v>12724.59</v>
      </c>
      <c r="T60" s="115">
        <f t="shared" si="169"/>
        <v>26949.990000000005</v>
      </c>
      <c r="U60" s="115">
        <f t="shared" si="169"/>
        <v>183288.7</v>
      </c>
      <c r="V60" s="115">
        <f t="shared" si="169"/>
        <v>531722.53000000014</v>
      </c>
      <c r="W60" s="115">
        <f t="shared" si="169"/>
        <v>273138</v>
      </c>
      <c r="X60" s="115">
        <f t="shared" si="169"/>
        <v>273139.46999999997</v>
      </c>
      <c r="Y60" s="215"/>
      <c r="Z60" s="115">
        <f t="shared" si="169"/>
        <v>129360.00000000001</v>
      </c>
      <c r="AA60" s="115">
        <f t="shared" si="169"/>
        <v>0</v>
      </c>
      <c r="AB60" s="115">
        <f t="shared" si="169"/>
        <v>2400</v>
      </c>
      <c r="AC60" s="115">
        <f t="shared" si="169"/>
        <v>26950.010000000002</v>
      </c>
      <c r="AD60" s="116">
        <f t="shared" si="169"/>
        <v>4800</v>
      </c>
      <c r="AE60" s="117">
        <f t="shared" si="169"/>
        <v>546277.46999999986</v>
      </c>
      <c r="AF60" s="118">
        <f t="shared" si="169"/>
        <v>273138.73499999993</v>
      </c>
      <c r="AG60" s="215"/>
      <c r="AH60" s="216" t="s">
        <v>90</v>
      </c>
      <c r="AJ60" s="115">
        <f t="shared" ref="AJ60:BG60" si="170">SUM(AJ11:AJ59)</f>
        <v>79523.999999999985</v>
      </c>
      <c r="AK60" s="115">
        <f t="shared" si="170"/>
        <v>97019.999999999985</v>
      </c>
      <c r="AL60" s="115">
        <f t="shared" si="170"/>
        <v>9150.1899999999987</v>
      </c>
      <c r="AM60" s="115">
        <f t="shared" si="170"/>
        <v>4600</v>
      </c>
      <c r="AN60" s="115">
        <f t="shared" si="170"/>
        <v>0</v>
      </c>
      <c r="AO60" s="115">
        <f t="shared" si="170"/>
        <v>0</v>
      </c>
      <c r="AP60" s="115">
        <f t="shared" si="170"/>
        <v>0</v>
      </c>
      <c r="AQ60" s="115">
        <f t="shared" si="170"/>
        <v>0</v>
      </c>
      <c r="AR60" s="115">
        <f t="shared" si="170"/>
        <v>105013.74</v>
      </c>
      <c r="AS60" s="115">
        <f t="shared" si="170"/>
        <v>0</v>
      </c>
      <c r="AT60" s="115">
        <f t="shared" si="170"/>
        <v>13451.320000000002</v>
      </c>
      <c r="AU60" s="115">
        <f t="shared" si="170"/>
        <v>229235.24999999994</v>
      </c>
      <c r="AV60" s="115">
        <f t="shared" si="170"/>
        <v>4800</v>
      </c>
      <c r="AW60" s="115">
        <f t="shared" si="170"/>
        <v>5924.59</v>
      </c>
      <c r="AX60" s="115">
        <f t="shared" si="170"/>
        <v>2000</v>
      </c>
      <c r="AY60" s="115">
        <f t="shared" si="170"/>
        <v>12724.59</v>
      </c>
      <c r="AZ60" s="115">
        <f t="shared" si="170"/>
        <v>26949.990000000005</v>
      </c>
      <c r="BA60" s="115">
        <f t="shared" si="170"/>
        <v>2400</v>
      </c>
      <c r="BB60" s="115">
        <f t="shared" si="170"/>
        <v>131022.18000000001</v>
      </c>
      <c r="BC60" s="115">
        <f t="shared" si="170"/>
        <v>33521.520000000004</v>
      </c>
      <c r="BD60" s="115">
        <f t="shared" si="170"/>
        <v>16345</v>
      </c>
      <c r="BE60" s="115">
        <f t="shared" si="170"/>
        <v>0</v>
      </c>
      <c r="BF60" s="115">
        <f t="shared" si="170"/>
        <v>183288.7</v>
      </c>
      <c r="BG60" s="116">
        <f t="shared" si="170"/>
        <v>531722.53000000014</v>
      </c>
      <c r="BH60" s="119"/>
      <c r="BI60" s="119"/>
      <c r="BJ60" s="119"/>
      <c r="BK60" s="119"/>
      <c r="BL60" s="119"/>
      <c r="BM60" s="119"/>
      <c r="BN60" s="119"/>
      <c r="BO60" s="119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  <c r="DO60" s="120"/>
      <c r="DP60" s="120"/>
      <c r="DQ60" s="120"/>
      <c r="DR60" s="120"/>
      <c r="DS60" s="120"/>
      <c r="DT60" s="120"/>
      <c r="DU60" s="120"/>
      <c r="DV60" s="120"/>
      <c r="DW60" s="120"/>
      <c r="DX60" s="120"/>
      <c r="DY60" s="120"/>
      <c r="DZ60" s="120"/>
      <c r="EA60" s="120"/>
      <c r="EB60" s="120"/>
      <c r="EC60" s="120"/>
      <c r="ED60" s="120"/>
      <c r="EE60" s="120"/>
      <c r="EF60" s="120"/>
      <c r="EG60" s="120"/>
      <c r="EH60" s="120"/>
      <c r="EI60" s="120"/>
      <c r="EJ60" s="120"/>
      <c r="EK60" s="120"/>
      <c r="EL60" s="120"/>
      <c r="EM60" s="120"/>
      <c r="EN60" s="120"/>
      <c r="EO60" s="120"/>
      <c r="EP60" s="120"/>
      <c r="EQ60" s="120"/>
      <c r="ER60" s="120"/>
      <c r="ES60" s="120"/>
      <c r="ET60" s="120"/>
      <c r="EU60" s="120"/>
      <c r="EV60" s="120"/>
      <c r="EW60" s="120"/>
      <c r="EX60" s="120"/>
      <c r="EY60" s="120"/>
      <c r="EZ60" s="120"/>
      <c r="FA60" s="120"/>
      <c r="FB60" s="120"/>
      <c r="FC60" s="120"/>
      <c r="FD60" s="120"/>
      <c r="FE60" s="120"/>
      <c r="FF60" s="120"/>
      <c r="FG60" s="120"/>
      <c r="FH60" s="120"/>
      <c r="FI60" s="120"/>
      <c r="FJ60" s="120"/>
      <c r="FK60" s="120"/>
      <c r="FL60" s="120"/>
      <c r="FM60" s="120"/>
      <c r="FN60" s="120"/>
      <c r="FO60" s="120"/>
      <c r="FP60" s="120"/>
      <c r="FQ60" s="120"/>
      <c r="FR60" s="120"/>
      <c r="FS60" s="120"/>
      <c r="FT60" s="120"/>
      <c r="FU60" s="120"/>
      <c r="FV60" s="120"/>
      <c r="FW60" s="120"/>
      <c r="FX60" s="120"/>
      <c r="FY60" s="120"/>
      <c r="FZ60" s="120"/>
      <c r="GA60" s="120"/>
      <c r="GB60" s="120"/>
      <c r="GC60" s="120"/>
      <c r="GD60" s="120"/>
      <c r="GE60" s="120"/>
      <c r="GF60" s="120"/>
      <c r="GG60" s="120"/>
      <c r="GH60" s="120"/>
      <c r="GI60" s="120"/>
      <c r="GJ60" s="120"/>
      <c r="GK60" s="120"/>
      <c r="GL60" s="120"/>
      <c r="GM60" s="120"/>
      <c r="GN60" s="120"/>
      <c r="GO60" s="120"/>
      <c r="GP60" s="120"/>
      <c r="GQ60" s="120"/>
      <c r="GR60" s="120"/>
      <c r="GS60" s="120"/>
      <c r="GT60" s="120"/>
      <c r="GU60" s="120"/>
      <c r="GV60" s="120"/>
      <c r="GW60" s="120"/>
      <c r="GX60" s="120"/>
      <c r="GY60" s="120"/>
      <c r="GZ60" s="120"/>
      <c r="HA60" s="120"/>
      <c r="HB60" s="120"/>
      <c r="HC60" s="120"/>
      <c r="HD60" s="120"/>
      <c r="HE60" s="120"/>
      <c r="HF60" s="120"/>
      <c r="HG60" s="120"/>
      <c r="HH60" s="120"/>
      <c r="HI60" s="120"/>
      <c r="HJ60" s="120"/>
      <c r="HK60" s="120"/>
      <c r="HL60" s="120"/>
      <c r="HM60" s="120"/>
      <c r="HN60" s="120"/>
      <c r="HO60" s="120"/>
      <c r="HP60" s="120"/>
      <c r="HQ60" s="120"/>
      <c r="HR60" s="120"/>
      <c r="HS60" s="120"/>
      <c r="HT60" s="120"/>
      <c r="HU60" s="120"/>
      <c r="HV60" s="120"/>
      <c r="HW60" s="120"/>
      <c r="HX60" s="120"/>
      <c r="HY60" s="120"/>
      <c r="HZ60" s="120"/>
      <c r="IA60" s="120"/>
      <c r="IB60" s="120"/>
      <c r="IC60" s="120"/>
      <c r="ID60" s="120"/>
      <c r="IE60" s="120"/>
      <c r="IF60" s="120"/>
      <c r="IG60" s="120"/>
      <c r="IH60" s="120"/>
      <c r="II60" s="120"/>
      <c r="IJ60" s="120"/>
      <c r="IK60" s="120"/>
      <c r="IL60" s="120"/>
      <c r="IM60" s="120"/>
      <c r="IN60" s="120"/>
      <c r="IO60" s="120"/>
      <c r="IP60" s="120"/>
      <c r="IQ60" s="120"/>
      <c r="IR60" s="120"/>
      <c r="IS60" s="120"/>
      <c r="IT60" s="120"/>
      <c r="IU60" s="120"/>
      <c r="IV60" s="120"/>
      <c r="IW60" s="120"/>
      <c r="IX60" s="120"/>
      <c r="IY60" s="120"/>
      <c r="IZ60" s="120"/>
      <c r="JA60" s="120"/>
      <c r="JB60" s="120"/>
      <c r="JC60" s="120"/>
      <c r="JD60" s="120"/>
      <c r="JE60" s="120"/>
      <c r="JF60" s="120"/>
      <c r="JG60" s="120"/>
      <c r="JH60" s="120"/>
      <c r="JI60" s="120"/>
      <c r="JJ60" s="120"/>
      <c r="JK60" s="120"/>
      <c r="JL60" s="120"/>
      <c r="JM60" s="120"/>
      <c r="JN60" s="120"/>
      <c r="JO60" s="120"/>
      <c r="JP60" s="120"/>
      <c r="JQ60" s="120"/>
    </row>
    <row r="61" spans="1:277" s="123" customFormat="1" ht="23.1" customHeight="1" thickBot="1" x14ac:dyDescent="0.4">
      <c r="A61" s="217"/>
      <c r="B61" s="122"/>
      <c r="D61" s="124"/>
      <c r="E61" s="124"/>
      <c r="F61" s="124"/>
      <c r="G61" s="18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5"/>
      <c r="X61" s="125" t="s">
        <v>1</v>
      </c>
      <c r="Y61" s="217"/>
      <c r="Z61" s="124"/>
      <c r="AA61" s="124"/>
      <c r="AB61" s="124"/>
      <c r="AC61" s="126"/>
      <c r="AD61" s="127"/>
      <c r="AE61" s="128"/>
      <c r="AF61" s="129"/>
      <c r="AG61" s="217"/>
      <c r="AH61" s="218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7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  <c r="CT61" s="130"/>
      <c r="CU61" s="130"/>
      <c r="CV61" s="130"/>
      <c r="CW61" s="130"/>
      <c r="CX61" s="130"/>
      <c r="CY61" s="130"/>
      <c r="CZ61" s="130"/>
      <c r="DA61" s="130"/>
      <c r="DB61" s="130"/>
      <c r="DC61" s="130"/>
      <c r="DD61" s="130"/>
      <c r="DE61" s="130"/>
      <c r="DF61" s="130"/>
      <c r="DG61" s="130"/>
      <c r="DH61" s="130"/>
      <c r="DI61" s="130"/>
      <c r="DJ61" s="130"/>
      <c r="DK61" s="130"/>
      <c r="DL61" s="130"/>
      <c r="DM61" s="130"/>
      <c r="DN61" s="130"/>
      <c r="DO61" s="130"/>
      <c r="DP61" s="130"/>
      <c r="DQ61" s="130"/>
      <c r="DR61" s="130"/>
      <c r="DS61" s="130"/>
      <c r="DT61" s="130"/>
      <c r="DU61" s="130"/>
      <c r="DV61" s="130"/>
      <c r="DW61" s="130"/>
      <c r="DX61" s="130"/>
      <c r="DY61" s="130"/>
      <c r="DZ61" s="130"/>
      <c r="EA61" s="130"/>
      <c r="EB61" s="130"/>
      <c r="EC61" s="130"/>
      <c r="ED61" s="130"/>
      <c r="EE61" s="130"/>
      <c r="EF61" s="130"/>
      <c r="EG61" s="130"/>
      <c r="EH61" s="130"/>
      <c r="EI61" s="130"/>
      <c r="EJ61" s="130"/>
      <c r="EK61" s="130"/>
      <c r="EL61" s="130"/>
      <c r="EM61" s="130"/>
      <c r="EN61" s="130"/>
      <c r="EO61" s="130"/>
      <c r="EP61" s="130"/>
      <c r="EQ61" s="130"/>
      <c r="ER61" s="130"/>
      <c r="ES61" s="130"/>
      <c r="ET61" s="130"/>
      <c r="EU61" s="130"/>
      <c r="EV61" s="130"/>
      <c r="EW61" s="130"/>
      <c r="EX61" s="130"/>
      <c r="EY61" s="130"/>
      <c r="EZ61" s="130"/>
      <c r="FA61" s="130"/>
      <c r="FB61" s="130"/>
      <c r="FC61" s="130"/>
      <c r="FD61" s="130"/>
      <c r="FE61" s="130"/>
      <c r="FF61" s="130"/>
      <c r="FG61" s="130"/>
      <c r="FH61" s="130"/>
      <c r="FI61" s="130"/>
      <c r="FJ61" s="130"/>
      <c r="FK61" s="130"/>
      <c r="FL61" s="130"/>
      <c r="FM61" s="130"/>
      <c r="FN61" s="130"/>
      <c r="FO61" s="130"/>
      <c r="FP61" s="130"/>
      <c r="FQ61" s="130"/>
      <c r="FR61" s="130"/>
      <c r="FS61" s="130"/>
      <c r="FT61" s="130"/>
      <c r="FU61" s="130"/>
      <c r="FV61" s="130"/>
      <c r="FW61" s="130"/>
      <c r="FX61" s="130"/>
      <c r="FY61" s="130"/>
      <c r="FZ61" s="130"/>
      <c r="GA61" s="130"/>
      <c r="GB61" s="130"/>
      <c r="GC61" s="130"/>
      <c r="GD61" s="130"/>
      <c r="GE61" s="130"/>
      <c r="GF61" s="130"/>
      <c r="GG61" s="130"/>
      <c r="GH61" s="130"/>
      <c r="GI61" s="130"/>
      <c r="GJ61" s="130"/>
      <c r="GK61" s="130"/>
      <c r="GL61" s="130"/>
      <c r="GM61" s="130"/>
      <c r="GN61" s="130"/>
      <c r="GO61" s="130"/>
      <c r="GP61" s="130"/>
      <c r="GQ61" s="130"/>
      <c r="GR61" s="130"/>
      <c r="GS61" s="130"/>
      <c r="GT61" s="130"/>
      <c r="GU61" s="130"/>
      <c r="GV61" s="130"/>
      <c r="GW61" s="130"/>
      <c r="GX61" s="130"/>
      <c r="GY61" s="130"/>
      <c r="GZ61" s="130"/>
      <c r="HA61" s="130"/>
      <c r="HB61" s="130"/>
      <c r="HC61" s="130"/>
      <c r="HD61" s="130"/>
      <c r="HE61" s="130"/>
      <c r="HF61" s="130"/>
      <c r="HG61" s="130"/>
      <c r="HH61" s="130"/>
      <c r="HI61" s="130"/>
      <c r="HJ61" s="130"/>
      <c r="HK61" s="130"/>
      <c r="HL61" s="130"/>
      <c r="HM61" s="130"/>
      <c r="HN61" s="130"/>
      <c r="HO61" s="130"/>
      <c r="HP61" s="130"/>
      <c r="HQ61" s="130"/>
      <c r="HR61" s="130"/>
      <c r="HS61" s="130"/>
      <c r="HT61" s="130"/>
      <c r="HU61" s="130"/>
      <c r="HV61" s="130"/>
      <c r="HW61" s="130"/>
      <c r="HX61" s="130"/>
      <c r="HY61" s="130"/>
      <c r="HZ61" s="130"/>
      <c r="IA61" s="130"/>
      <c r="IB61" s="130"/>
      <c r="IC61" s="130"/>
      <c r="ID61" s="130"/>
      <c r="IE61" s="130"/>
      <c r="IF61" s="130"/>
      <c r="IG61" s="130"/>
      <c r="IH61" s="130"/>
      <c r="II61" s="130"/>
      <c r="IJ61" s="130"/>
      <c r="IK61" s="130"/>
      <c r="IL61" s="130"/>
      <c r="IM61" s="130"/>
      <c r="IN61" s="130"/>
      <c r="IO61" s="130"/>
      <c r="IP61" s="130"/>
      <c r="IQ61" s="130"/>
      <c r="IR61" s="130"/>
      <c r="IS61" s="130"/>
      <c r="IT61" s="130"/>
      <c r="IU61" s="130"/>
      <c r="IV61" s="130"/>
      <c r="IW61" s="130"/>
      <c r="IX61" s="130"/>
      <c r="IY61" s="130"/>
      <c r="IZ61" s="130"/>
      <c r="JA61" s="130"/>
      <c r="JB61" s="130"/>
      <c r="JC61" s="130"/>
      <c r="JD61" s="130"/>
      <c r="JE61" s="130"/>
      <c r="JF61" s="130"/>
      <c r="JG61" s="130"/>
      <c r="JH61" s="130"/>
      <c r="JI61" s="130"/>
      <c r="JJ61" s="130"/>
      <c r="JK61" s="130"/>
      <c r="JL61" s="130"/>
      <c r="JM61" s="130"/>
      <c r="JN61" s="130"/>
      <c r="JO61" s="130"/>
      <c r="JP61" s="130"/>
      <c r="JQ61" s="130"/>
    </row>
    <row r="62" spans="1:277" ht="23.1" customHeight="1" x14ac:dyDescent="0.35">
      <c r="B62" s="15"/>
      <c r="E62" s="6"/>
      <c r="F62" s="6"/>
      <c r="H62" s="6"/>
      <c r="I62" s="6"/>
      <c r="J62" s="6"/>
      <c r="K62" s="6"/>
      <c r="L62" s="6"/>
      <c r="M62" s="6"/>
      <c r="N62" s="6"/>
      <c r="O62" s="6"/>
      <c r="P62" s="6"/>
      <c r="Q62" s="172"/>
      <c r="R62" s="172"/>
      <c r="S62" s="172"/>
      <c r="T62" s="172"/>
      <c r="W62" s="130"/>
      <c r="X62" s="173"/>
      <c r="Y62" s="172"/>
      <c r="Z62" s="172"/>
      <c r="AA62" s="172"/>
      <c r="AB62" s="172"/>
      <c r="AC62" s="174"/>
      <c r="AD62" s="172"/>
      <c r="AE62" s="172"/>
      <c r="AF62" s="172"/>
      <c r="AH62" s="175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72"/>
      <c r="BB62" s="172"/>
      <c r="BC62" s="172"/>
      <c r="BD62" s="172"/>
      <c r="BE62" s="172"/>
    </row>
    <row r="63" spans="1:277" ht="23.1" customHeight="1" x14ac:dyDescent="0.35">
      <c r="A63" s="7"/>
      <c r="B63" s="225" t="s">
        <v>91</v>
      </c>
      <c r="C63" s="225"/>
      <c r="D63" s="225"/>
      <c r="E63" s="6"/>
      <c r="F63" s="6"/>
      <c r="H63" s="6"/>
      <c r="I63" s="6"/>
      <c r="J63" s="226" t="s">
        <v>92</v>
      </c>
      <c r="K63" s="226"/>
      <c r="L63" s="226"/>
      <c r="M63" s="226"/>
      <c r="N63" s="226"/>
      <c r="O63" s="226"/>
      <c r="P63" s="226"/>
      <c r="Q63" s="176"/>
      <c r="R63" s="176"/>
      <c r="S63" s="227" t="s">
        <v>93</v>
      </c>
      <c r="T63" s="227"/>
      <c r="U63" s="227"/>
      <c r="W63" s="173"/>
      <c r="X63" s="228" t="s">
        <v>94</v>
      </c>
      <c r="Y63" s="228"/>
      <c r="Z63" s="228"/>
      <c r="AA63" s="228"/>
      <c r="AB63" s="228"/>
      <c r="AC63" s="228"/>
      <c r="AD63" s="172"/>
      <c r="AE63" s="172"/>
      <c r="AF63" s="172"/>
      <c r="AH63" s="229" t="s">
        <v>91</v>
      </c>
      <c r="AI63" s="229"/>
      <c r="AJ63" s="229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2"/>
      <c r="AW63" s="172"/>
      <c r="AX63" s="172"/>
      <c r="AY63" s="172"/>
      <c r="AZ63" s="172"/>
      <c r="BA63" s="172"/>
      <c r="BB63" s="172"/>
      <c r="BC63" s="172"/>
      <c r="BD63" s="172"/>
      <c r="BE63" s="172"/>
    </row>
    <row r="64" spans="1:277" ht="23.1" customHeight="1" x14ac:dyDescent="0.35">
      <c r="A64" s="8"/>
      <c r="B64" s="15"/>
      <c r="D64" s="25"/>
      <c r="E64" s="6"/>
      <c r="F64" s="6"/>
      <c r="H64" s="6"/>
      <c r="I64" s="6"/>
      <c r="J64" s="6"/>
      <c r="K64" s="6"/>
      <c r="L64" s="6"/>
      <c r="M64" s="6"/>
      <c r="N64" s="6"/>
      <c r="O64" s="6"/>
      <c r="P64" s="8"/>
      <c r="Q64" s="137"/>
      <c r="S64" s="172"/>
      <c r="T64" s="172"/>
      <c r="U64" s="137"/>
      <c r="W64" s="173"/>
      <c r="X64" s="173"/>
      <c r="Y64" s="172"/>
      <c r="Z64" s="172"/>
      <c r="AA64" s="172"/>
      <c r="AB64" s="172"/>
      <c r="AC64" s="174"/>
      <c r="AD64" s="172"/>
      <c r="AE64" s="172"/>
      <c r="AF64" s="172"/>
      <c r="AG64" s="137"/>
      <c r="AH64" s="175"/>
      <c r="AJ64" s="177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  <c r="BF64" s="137"/>
    </row>
    <row r="65" spans="1:277" s="26" customFormat="1" ht="23.1" customHeight="1" x14ac:dyDescent="0.35">
      <c r="B65" s="230" t="s">
        <v>107</v>
      </c>
      <c r="C65" s="230"/>
      <c r="D65" s="230"/>
      <c r="E65" s="14"/>
      <c r="F65" s="14"/>
      <c r="G65" s="185"/>
      <c r="H65" s="14"/>
      <c r="I65" s="14"/>
      <c r="J65" s="231" t="s">
        <v>95</v>
      </c>
      <c r="K65" s="231"/>
      <c r="L65" s="231"/>
      <c r="M65" s="231"/>
      <c r="N65" s="231"/>
      <c r="O65" s="231"/>
      <c r="P65" s="231"/>
      <c r="Q65" s="178"/>
      <c r="R65" s="179"/>
      <c r="S65" s="232" t="s">
        <v>96</v>
      </c>
      <c r="T65" s="232"/>
      <c r="U65" s="232"/>
      <c r="V65" s="179"/>
      <c r="W65" s="180"/>
      <c r="X65" s="233" t="s">
        <v>97</v>
      </c>
      <c r="Y65" s="233"/>
      <c r="Z65" s="233"/>
      <c r="AA65" s="233"/>
      <c r="AB65" s="233"/>
      <c r="AC65" s="233"/>
      <c r="AD65" s="178"/>
      <c r="AE65" s="178"/>
      <c r="AF65" s="178"/>
      <c r="AG65" s="179"/>
      <c r="AH65" s="234" t="s">
        <v>107</v>
      </c>
      <c r="AI65" s="234"/>
      <c r="AJ65" s="234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9"/>
      <c r="AV65" s="178"/>
      <c r="AW65" s="178"/>
      <c r="AX65" s="178"/>
      <c r="AY65" s="178"/>
      <c r="AZ65" s="178"/>
      <c r="BA65" s="178"/>
      <c r="BB65" s="178"/>
      <c r="BC65" s="178"/>
      <c r="BD65" s="178"/>
      <c r="BE65" s="178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  <c r="CA65" s="179"/>
    </row>
    <row r="66" spans="1:277" ht="23.1" customHeight="1" x14ac:dyDescent="0.35">
      <c r="B66" s="225" t="s">
        <v>108</v>
      </c>
      <c r="C66" s="225"/>
      <c r="D66" s="225"/>
      <c r="J66" s="226" t="s">
        <v>102</v>
      </c>
      <c r="K66" s="226"/>
      <c r="L66" s="226"/>
      <c r="M66" s="226"/>
      <c r="N66" s="226"/>
      <c r="O66" s="226"/>
      <c r="P66" s="226"/>
      <c r="S66" s="227" t="s">
        <v>103</v>
      </c>
      <c r="T66" s="227"/>
      <c r="U66" s="227"/>
      <c r="X66" s="228" t="s">
        <v>98</v>
      </c>
      <c r="Y66" s="228"/>
      <c r="Z66" s="228"/>
      <c r="AA66" s="228"/>
      <c r="AB66" s="228"/>
      <c r="AC66" s="228"/>
      <c r="AH66" s="229" t="s">
        <v>108</v>
      </c>
      <c r="AI66" s="229"/>
      <c r="AJ66" s="229"/>
    </row>
    <row r="69" spans="1:277" s="50" customFormat="1" ht="23.1" customHeight="1" x14ac:dyDescent="0.35">
      <c r="A69" s="45">
        <v>22</v>
      </c>
      <c r="B69" s="61" t="s">
        <v>86</v>
      </c>
      <c r="C69" s="98" t="s">
        <v>81</v>
      </c>
      <c r="D69" s="40">
        <v>33843</v>
      </c>
      <c r="E69" s="40">
        <v>1591</v>
      </c>
      <c r="F69" s="30">
        <f>SUM(D69:E69)</f>
        <v>35434</v>
      </c>
      <c r="G69" s="40">
        <v>1590</v>
      </c>
      <c r="H69" s="40"/>
      <c r="I69" s="40"/>
      <c r="J69" s="30">
        <f>SUM(F69:I69)</f>
        <v>37024</v>
      </c>
      <c r="K69" s="48">
        <f>J69</f>
        <v>37024</v>
      </c>
      <c r="L69" s="32">
        <f>ROUND(K69/6/31/60*(O69+N69*60+M69*6*60),2)</f>
        <v>0</v>
      </c>
      <c r="P69" s="48">
        <f>K69-L69</f>
        <v>37024</v>
      </c>
      <c r="Q69" s="40">
        <v>1759.94</v>
      </c>
      <c r="R69" s="30">
        <f t="shared" ref="R69" si="171">SUM(AK69:AT69)</f>
        <v>6520.27</v>
      </c>
      <c r="S69" s="30">
        <f t="shared" ref="S69" si="172">SUM(AV69:AX69)</f>
        <v>200</v>
      </c>
      <c r="T69" s="30">
        <f t="shared" ref="T69" si="173">ROUNDDOWN(J69*5%/2,2)</f>
        <v>925.6</v>
      </c>
      <c r="U69" s="30">
        <f t="shared" ref="U69" si="174">SUM(BA69:BE69)</f>
        <v>200</v>
      </c>
      <c r="V69" s="48">
        <f>Q69+R69+S69+T69+U69</f>
        <v>9605.8100000000013</v>
      </c>
      <c r="W69" s="34">
        <f t="shared" ref="W69" si="175">ROUND(AF69,0)</f>
        <v>13709</v>
      </c>
      <c r="X69" s="51">
        <f>(AE69-W69)</f>
        <v>13709.189999999999</v>
      </c>
      <c r="Y69" s="50">
        <f>+A69</f>
        <v>22</v>
      </c>
      <c r="Z69" s="30">
        <f t="shared" ref="Z69" si="176">J69*12%</f>
        <v>4442.88</v>
      </c>
      <c r="AA69" s="30">
        <v>0</v>
      </c>
      <c r="AB69" s="35">
        <v>100</v>
      </c>
      <c r="AC69" s="36">
        <f>ROUNDUP(J69*5%/2,2)</f>
        <v>925.6</v>
      </c>
      <c r="AD69" s="37">
        <v>200</v>
      </c>
      <c r="AE69" s="55">
        <f>+P69-V69</f>
        <v>27418.19</v>
      </c>
      <c r="AF69" s="56">
        <f>(+P69-V69)/2</f>
        <v>13709.094999999999</v>
      </c>
      <c r="AG69" s="45">
        <v>22</v>
      </c>
      <c r="AH69" s="61" t="s">
        <v>86</v>
      </c>
      <c r="AI69" s="99" t="s">
        <v>81</v>
      </c>
      <c r="AJ69" s="30">
        <f>Q69</f>
        <v>1759.94</v>
      </c>
      <c r="AK69" s="30">
        <f t="shared" ref="AK69" si="177">J69*9%</f>
        <v>3332.16</v>
      </c>
      <c r="AL69" s="40">
        <v>3188.11</v>
      </c>
      <c r="AM69" s="40">
        <v>0</v>
      </c>
      <c r="AN69" s="40">
        <v>0</v>
      </c>
      <c r="AO69" s="40">
        <v>0</v>
      </c>
      <c r="AP69" s="40">
        <v>0</v>
      </c>
      <c r="AQ69" s="40">
        <v>0</v>
      </c>
      <c r="AR69" s="40">
        <v>0</v>
      </c>
      <c r="AS69" s="40"/>
      <c r="AT69" s="40">
        <v>0</v>
      </c>
      <c r="AU69" s="40">
        <f>SUM(AK69:AT69)</f>
        <v>6520.27</v>
      </c>
      <c r="AV69" s="35">
        <v>200</v>
      </c>
      <c r="AW69" s="40">
        <v>0</v>
      </c>
      <c r="AX69" s="40">
        <v>0</v>
      </c>
      <c r="AY69" s="40">
        <f>SUM(AV69:AW69)</f>
        <v>200</v>
      </c>
      <c r="AZ69" s="30">
        <f>ROUNDDOWN(J69*5%/2,2)</f>
        <v>925.6</v>
      </c>
      <c r="BA69" s="30">
        <v>100</v>
      </c>
      <c r="BB69" s="40">
        <v>0</v>
      </c>
      <c r="BC69" s="40">
        <v>100</v>
      </c>
      <c r="BD69" s="32">
        <v>0</v>
      </c>
      <c r="BE69" s="40">
        <v>0</v>
      </c>
      <c r="BF69" s="59">
        <f>SUM(BA69:BE69)</f>
        <v>200</v>
      </c>
      <c r="BG69" s="60">
        <f>AJ69+AU69+AY69+AZ69+BF69</f>
        <v>9605.8100000000013</v>
      </c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</row>
    <row r="70" spans="1:277" s="50" customFormat="1" ht="23.1" customHeight="1" x14ac:dyDescent="0.35">
      <c r="A70" s="45" t="s">
        <v>1</v>
      </c>
      <c r="B70" s="46"/>
      <c r="C70" s="62"/>
      <c r="D70" s="40"/>
      <c r="E70" s="40"/>
      <c r="F70" s="30">
        <f>SUM(D70:E70)</f>
        <v>0</v>
      </c>
      <c r="G70" s="40"/>
      <c r="H70" s="40"/>
      <c r="I70" s="40"/>
      <c r="J70" s="30">
        <f>SUM(F70:I70)</f>
        <v>0</v>
      </c>
      <c r="K70" s="48"/>
      <c r="L70" s="32"/>
      <c r="P70" s="48"/>
      <c r="Q70" s="40"/>
      <c r="R70" s="40"/>
      <c r="S70" s="40"/>
      <c r="T70" s="40"/>
      <c r="U70" s="40"/>
      <c r="V70" s="48"/>
      <c r="W70" s="34"/>
      <c r="X70" s="51"/>
      <c r="Z70" s="30"/>
      <c r="AA70" s="40"/>
      <c r="AB70" s="52"/>
      <c r="AC70" s="53"/>
      <c r="AD70" s="54"/>
      <c r="AE70" s="55"/>
      <c r="AF70" s="56"/>
      <c r="AG70" s="45" t="s">
        <v>1</v>
      </c>
      <c r="AH70" s="46"/>
      <c r="AI70" s="62"/>
      <c r="AJ70" s="30">
        <f>Q70</f>
        <v>0</v>
      </c>
      <c r="AK70" s="40"/>
      <c r="AL70" s="40"/>
      <c r="AM70" s="57"/>
      <c r="AN70" s="40"/>
      <c r="AO70" s="40"/>
      <c r="AP70" s="57"/>
      <c r="AQ70" s="57"/>
      <c r="AR70" s="57"/>
      <c r="AS70" s="57"/>
      <c r="AT70" s="40"/>
      <c r="AU70" s="40"/>
      <c r="AV70" s="58"/>
      <c r="AW70" s="57"/>
      <c r="AX70" s="57"/>
      <c r="AY70" s="40"/>
      <c r="AZ70" s="40"/>
      <c r="BA70" s="40"/>
      <c r="BB70" s="40"/>
      <c r="BC70" s="40"/>
      <c r="BD70" s="97"/>
      <c r="BE70" s="57"/>
      <c r="BF70" s="59"/>
      <c r="BG70" s="60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</row>
  </sheetData>
  <mergeCells count="29">
    <mergeCell ref="Q1:T1"/>
    <mergeCell ref="AT1:AW1"/>
    <mergeCell ref="Q2:T2"/>
    <mergeCell ref="AT2:AW2"/>
    <mergeCell ref="Q3:T3"/>
    <mergeCell ref="AT3:AW3"/>
    <mergeCell ref="Q4:T4"/>
    <mergeCell ref="AT4:AW4"/>
    <mergeCell ref="Q5:T5"/>
    <mergeCell ref="AT5:AW5"/>
    <mergeCell ref="F7:F9"/>
    <mergeCell ref="G7:G9"/>
    <mergeCell ref="AJ7:AJ9"/>
    <mergeCell ref="AK7:AK9"/>
    <mergeCell ref="B65:D65"/>
    <mergeCell ref="J65:P65"/>
    <mergeCell ref="S65:U65"/>
    <mergeCell ref="X65:AC65"/>
    <mergeCell ref="AH65:AJ65"/>
    <mergeCell ref="B63:D63"/>
    <mergeCell ref="J63:P63"/>
    <mergeCell ref="S63:U63"/>
    <mergeCell ref="X63:AC63"/>
    <mergeCell ref="AH63:AJ63"/>
    <mergeCell ref="B66:D66"/>
    <mergeCell ref="J66:P66"/>
    <mergeCell ref="S66:U66"/>
    <mergeCell ref="X66:AC66"/>
    <mergeCell ref="AH66:AJ66"/>
  </mergeCells>
  <printOptions horizontalCentered="1"/>
  <pageMargins left="0.31496062992125984" right="0.23622047244094491" top="0.35433070866141736" bottom="0.27559055118110237" header="0.15748031496062992" footer="0.15748031496062992"/>
  <pageSetup paperSize="258" scale="36" fitToHeight="0" orientation="landscape" r:id="rId1"/>
  <colBreaks count="1" manualBreakCount="1">
    <brk id="32" max="6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DEDC-2187-4FCC-B064-CE04ADFB4EBC}">
  <dimension ref="A1:JQ68"/>
  <sheetViews>
    <sheetView view="pageBreakPreview" topLeftCell="AD1" zoomScale="60" zoomScaleNormal="60" workbookViewId="0">
      <selection activeCell="AJ7" sqref="AJ7:AK9"/>
    </sheetView>
  </sheetViews>
  <sheetFormatPr defaultColWidth="9.140625" defaultRowHeight="23.1" customHeight="1" x14ac:dyDescent="0.35"/>
  <cols>
    <col min="1" max="1" width="5.5703125" style="1" customWidth="1"/>
    <col min="2" max="2" width="35" style="1" customWidth="1"/>
    <col min="3" max="3" width="14" style="1" customWidth="1"/>
    <col min="4" max="4" width="17.42578125" style="1" hidden="1" customWidth="1"/>
    <col min="5" max="5" width="15.7109375" style="1" hidden="1" customWidth="1"/>
    <col min="6" max="6" width="19.7109375" style="1" customWidth="1"/>
    <col min="7" max="7" width="15.7109375" style="182" customWidth="1"/>
    <col min="8" max="8" width="8.140625" style="1" customWidth="1"/>
    <col min="9" max="9" width="14" style="1" customWidth="1"/>
    <col min="10" max="10" width="17.42578125" style="1" customWidth="1"/>
    <col min="11" max="11" width="17.28515625" style="1" hidden="1" customWidth="1"/>
    <col min="12" max="12" width="15.5703125" style="1" customWidth="1"/>
    <col min="13" max="13" width="4.85546875" style="1" customWidth="1"/>
    <col min="14" max="14" width="3.28515625" style="1" customWidth="1"/>
    <col min="15" max="15" width="5.28515625" style="1" customWidth="1"/>
    <col min="16" max="16" width="21.140625" style="1" customWidth="1"/>
    <col min="17" max="17" width="17.42578125" style="130" customWidth="1"/>
    <col min="18" max="19" width="17" style="130" customWidth="1"/>
    <col min="20" max="20" width="19" style="130" customWidth="1"/>
    <col min="21" max="21" width="17.42578125" style="130" customWidth="1"/>
    <col min="22" max="22" width="18.5703125" style="130" customWidth="1"/>
    <col min="23" max="23" width="22.140625" style="131" customWidth="1"/>
    <col min="24" max="24" width="21.85546875" style="131" customWidth="1"/>
    <col min="25" max="25" width="5.7109375" style="130" customWidth="1"/>
    <col min="26" max="26" width="16.5703125" style="130" customWidth="1"/>
    <col min="27" max="27" width="14.7109375" style="130" hidden="1" customWidth="1"/>
    <col min="28" max="28" width="12.28515625" style="130" customWidth="1"/>
    <col min="29" max="29" width="15.85546875" style="132" customWidth="1"/>
    <col min="30" max="30" width="13.140625" style="130" customWidth="1"/>
    <col min="31" max="31" width="16.85546875" style="130" customWidth="1"/>
    <col min="32" max="32" width="17" style="130" customWidth="1"/>
    <col min="33" max="33" width="5.5703125" style="130" customWidth="1"/>
    <col min="34" max="34" width="34.140625" style="130" customWidth="1"/>
    <col min="35" max="35" width="14" style="130" customWidth="1"/>
    <col min="36" max="36" width="17.42578125" style="130" customWidth="1"/>
    <col min="37" max="37" width="21.140625" style="130" customWidth="1"/>
    <col min="38" max="38" width="20.5703125" style="130" customWidth="1"/>
    <col min="39" max="39" width="15.85546875" style="130" customWidth="1"/>
    <col min="40" max="40" width="15" style="130" hidden="1" customWidth="1"/>
    <col min="41" max="41" width="11.140625" style="130" customWidth="1"/>
    <col min="42" max="42" width="10.28515625" style="130" customWidth="1"/>
    <col min="43" max="43" width="11.85546875" style="130" customWidth="1"/>
    <col min="44" max="45" width="17.140625" style="130" customWidth="1"/>
    <col min="46" max="46" width="19.42578125" style="130" customWidth="1"/>
    <col min="47" max="47" width="17" style="130" customWidth="1"/>
    <col min="48" max="48" width="17.28515625" style="130" customWidth="1"/>
    <col min="49" max="49" width="16.140625" style="130" customWidth="1"/>
    <col min="50" max="50" width="15" style="130" customWidth="1"/>
    <col min="51" max="51" width="17" style="130" customWidth="1"/>
    <col min="52" max="52" width="19" style="130" customWidth="1"/>
    <col min="53" max="53" width="17.85546875" style="130" customWidth="1"/>
    <col min="54" max="54" width="21.140625" style="130" customWidth="1"/>
    <col min="55" max="55" width="18" style="130" customWidth="1"/>
    <col min="56" max="56" width="17.7109375" style="130" customWidth="1"/>
    <col min="57" max="57" width="16" style="130" customWidth="1"/>
    <col min="58" max="58" width="18.140625" style="130" customWidth="1"/>
    <col min="59" max="59" width="18.5703125" style="130" customWidth="1"/>
    <col min="60" max="65" width="9.140625" style="130"/>
    <col min="66" max="66" width="13.85546875" style="130" customWidth="1"/>
    <col min="67" max="79" width="9.140625" style="130"/>
    <col min="80" max="16384" width="9.140625" style="1"/>
  </cols>
  <sheetData>
    <row r="1" spans="1:277" ht="23.1" customHeight="1" x14ac:dyDescent="0.35">
      <c r="D1" s="15"/>
      <c r="E1" s="15"/>
      <c r="F1" s="15"/>
      <c r="G1" s="181"/>
      <c r="H1" s="15"/>
      <c r="I1" s="15"/>
      <c r="J1" s="15"/>
      <c r="Q1" s="241" t="s">
        <v>0</v>
      </c>
      <c r="R1" s="241"/>
      <c r="S1" s="241"/>
      <c r="T1" s="241"/>
      <c r="V1" s="130" t="s">
        <v>1</v>
      </c>
      <c r="AR1" s="133"/>
      <c r="AS1" s="133"/>
      <c r="AT1" s="241" t="s">
        <v>0</v>
      </c>
      <c r="AU1" s="241"/>
      <c r="AV1" s="241"/>
      <c r="AW1" s="241"/>
      <c r="BG1" s="130" t="s">
        <v>1</v>
      </c>
    </row>
    <row r="2" spans="1:277" ht="23.1" customHeight="1" x14ac:dyDescent="0.35">
      <c r="N2" s="15"/>
      <c r="O2" s="15"/>
      <c r="Q2" s="241" t="s">
        <v>101</v>
      </c>
      <c r="R2" s="241"/>
      <c r="S2" s="241"/>
      <c r="T2" s="241"/>
      <c r="AT2" s="241" t="s">
        <v>101</v>
      </c>
      <c r="AU2" s="241"/>
      <c r="AV2" s="241"/>
      <c r="AW2" s="241"/>
      <c r="BA2" s="134"/>
    </row>
    <row r="3" spans="1:277" ht="23.1" customHeight="1" x14ac:dyDescent="0.35">
      <c r="Q3" s="241" t="s">
        <v>2</v>
      </c>
      <c r="R3" s="241"/>
      <c r="S3" s="241"/>
      <c r="T3" s="241"/>
      <c r="AL3" s="135"/>
      <c r="AM3" s="135"/>
      <c r="AN3" s="135"/>
      <c r="AO3" s="135"/>
      <c r="AT3" s="241" t="s">
        <v>104</v>
      </c>
      <c r="AU3" s="241"/>
      <c r="AV3" s="241"/>
      <c r="AW3" s="241"/>
      <c r="AX3" s="136"/>
      <c r="AY3" s="136"/>
    </row>
    <row r="4" spans="1:277" ht="23.1" customHeight="1" x14ac:dyDescent="0.35">
      <c r="Q4" s="234" t="s">
        <v>125</v>
      </c>
      <c r="R4" s="234"/>
      <c r="S4" s="234"/>
      <c r="T4" s="234"/>
      <c r="AL4" s="137"/>
      <c r="AT4" s="234" t="s">
        <v>126</v>
      </c>
      <c r="AU4" s="234"/>
      <c r="AV4" s="234"/>
      <c r="AW4" s="234"/>
      <c r="AX4" s="137"/>
      <c r="AY4" s="137"/>
      <c r="AZ4" s="137"/>
    </row>
    <row r="5" spans="1:277" ht="23.1" customHeight="1" x14ac:dyDescent="0.35">
      <c r="Q5" s="234" t="s">
        <v>3</v>
      </c>
      <c r="R5" s="234"/>
      <c r="S5" s="234"/>
      <c r="T5" s="234"/>
      <c r="AL5" s="137"/>
      <c r="AT5" s="234" t="s">
        <v>3</v>
      </c>
      <c r="AU5" s="234"/>
      <c r="AV5" s="234"/>
      <c r="AW5" s="234"/>
      <c r="AX5" s="137"/>
      <c r="AY5" s="137"/>
      <c r="AZ5" s="137"/>
    </row>
    <row r="6" spans="1:277" s="2" customFormat="1" ht="22.5" customHeight="1" thickBot="1" x14ac:dyDescent="0.4">
      <c r="G6" s="183"/>
      <c r="Q6" s="138"/>
      <c r="R6" s="138"/>
      <c r="S6" s="138"/>
      <c r="T6" s="138"/>
      <c r="U6" s="138"/>
      <c r="V6" s="138"/>
      <c r="W6" s="139"/>
      <c r="X6" s="139"/>
      <c r="Y6" s="138"/>
      <c r="Z6" s="138"/>
      <c r="AA6" s="138"/>
      <c r="AB6" s="138"/>
      <c r="AC6" s="140"/>
      <c r="AD6" s="138"/>
      <c r="AE6" s="138" t="s">
        <v>1</v>
      </c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</row>
    <row r="7" spans="1:277" s="19" customFormat="1" ht="23.1" customHeight="1" x14ac:dyDescent="0.35">
      <c r="A7" s="16"/>
      <c r="B7" s="3"/>
      <c r="C7" s="3"/>
      <c r="D7" s="17" t="s">
        <v>4</v>
      </c>
      <c r="E7" s="3"/>
      <c r="F7" s="235" t="s">
        <v>111</v>
      </c>
      <c r="G7" s="238" t="s">
        <v>112</v>
      </c>
      <c r="H7" s="3"/>
      <c r="I7" s="3"/>
      <c r="J7" s="17" t="s">
        <v>5</v>
      </c>
      <c r="K7" s="17" t="s">
        <v>5</v>
      </c>
      <c r="L7" s="3"/>
      <c r="M7" s="3"/>
      <c r="N7" s="3"/>
      <c r="O7" s="3"/>
      <c r="P7" s="17"/>
      <c r="Q7" s="141" t="s">
        <v>127</v>
      </c>
      <c r="R7" s="141" t="s">
        <v>10</v>
      </c>
      <c r="S7" s="141" t="s">
        <v>10</v>
      </c>
      <c r="T7" s="141" t="s">
        <v>13</v>
      </c>
      <c r="U7" s="141" t="s">
        <v>10</v>
      </c>
      <c r="V7" s="141" t="s">
        <v>10</v>
      </c>
      <c r="W7" s="142" t="s">
        <v>17</v>
      </c>
      <c r="X7" s="142" t="s">
        <v>17</v>
      </c>
      <c r="Y7" s="141"/>
      <c r="Z7" s="141" t="s">
        <v>18</v>
      </c>
      <c r="AA7" s="141" t="s">
        <v>9</v>
      </c>
      <c r="AB7" s="141" t="s">
        <v>19</v>
      </c>
      <c r="AC7" s="144" t="s">
        <v>20</v>
      </c>
      <c r="AD7" s="145" t="s">
        <v>21</v>
      </c>
      <c r="AE7" s="17" t="s">
        <v>6</v>
      </c>
      <c r="AF7" s="147"/>
      <c r="AG7" s="148"/>
      <c r="AH7" s="141"/>
      <c r="AI7" s="141"/>
      <c r="AJ7" s="141" t="s">
        <v>7</v>
      </c>
      <c r="AK7" s="191" t="s">
        <v>8</v>
      </c>
      <c r="AL7" s="141" t="s">
        <v>9</v>
      </c>
      <c r="AM7" s="141" t="s">
        <v>9</v>
      </c>
      <c r="AN7" s="141" t="s">
        <v>9</v>
      </c>
      <c r="AO7" s="141" t="s">
        <v>9</v>
      </c>
      <c r="AP7" s="141"/>
      <c r="AQ7" s="141"/>
      <c r="AR7" s="141"/>
      <c r="AS7" s="141"/>
      <c r="AT7" s="141" t="s">
        <v>129</v>
      </c>
      <c r="AU7" s="141" t="s">
        <v>10</v>
      </c>
      <c r="AV7" s="191" t="s">
        <v>11</v>
      </c>
      <c r="AW7" s="141" t="s">
        <v>12</v>
      </c>
      <c r="AX7" s="191" t="s">
        <v>11</v>
      </c>
      <c r="AY7" s="141" t="s">
        <v>10</v>
      </c>
      <c r="AZ7" s="141" t="s">
        <v>13</v>
      </c>
      <c r="BA7" s="141"/>
      <c r="BB7" s="191" t="s">
        <v>131</v>
      </c>
      <c r="BC7" s="141" t="s">
        <v>14</v>
      </c>
      <c r="BD7" s="141" t="s">
        <v>15</v>
      </c>
      <c r="BE7" s="141" t="s">
        <v>16</v>
      </c>
      <c r="BF7" s="141" t="s">
        <v>10</v>
      </c>
      <c r="BG7" s="145" t="s">
        <v>10</v>
      </c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</row>
    <row r="8" spans="1:277" s="4" customFormat="1" ht="23.1" customHeight="1" x14ac:dyDescent="0.35">
      <c r="A8" s="20" t="s">
        <v>22</v>
      </c>
      <c r="B8" s="4" t="s">
        <v>23</v>
      </c>
      <c r="C8" s="4" t="s">
        <v>24</v>
      </c>
      <c r="D8" s="4" t="s">
        <v>25</v>
      </c>
      <c r="E8" s="21" t="s">
        <v>106</v>
      </c>
      <c r="F8" s="236"/>
      <c r="G8" s="239"/>
      <c r="H8" s="21" t="s">
        <v>105</v>
      </c>
      <c r="I8" s="22" t="s">
        <v>26</v>
      </c>
      <c r="J8" s="4" t="s">
        <v>27</v>
      </c>
      <c r="K8" s="4" t="s">
        <v>27</v>
      </c>
      <c r="L8" s="21" t="s">
        <v>28</v>
      </c>
      <c r="M8" s="4" t="s">
        <v>29</v>
      </c>
      <c r="N8" s="4" t="s">
        <v>30</v>
      </c>
      <c r="O8" s="4" t="s">
        <v>31</v>
      </c>
      <c r="P8" s="21"/>
      <c r="Q8" s="151" t="s">
        <v>50</v>
      </c>
      <c r="R8" s="151" t="s">
        <v>9</v>
      </c>
      <c r="S8" s="151" t="s">
        <v>11</v>
      </c>
      <c r="T8" s="151" t="s">
        <v>42</v>
      </c>
      <c r="U8" s="151" t="s">
        <v>46</v>
      </c>
      <c r="V8" s="151" t="s">
        <v>47</v>
      </c>
      <c r="W8" s="152" t="s">
        <v>48</v>
      </c>
      <c r="X8" s="152" t="s">
        <v>49</v>
      </c>
      <c r="Y8" s="151" t="s">
        <v>22</v>
      </c>
      <c r="Z8" s="151"/>
      <c r="AA8" s="151" t="s">
        <v>34</v>
      </c>
      <c r="AB8" s="154"/>
      <c r="AC8" s="155" t="s">
        <v>42</v>
      </c>
      <c r="AD8" s="156"/>
      <c r="AE8" s="21" t="s">
        <v>27</v>
      </c>
      <c r="AF8" s="158"/>
      <c r="AG8" s="159" t="s">
        <v>22</v>
      </c>
      <c r="AH8" s="151" t="s">
        <v>23</v>
      </c>
      <c r="AI8" s="151" t="s">
        <v>24</v>
      </c>
      <c r="AJ8" s="151" t="s">
        <v>32</v>
      </c>
      <c r="AK8" s="151" t="s">
        <v>128</v>
      </c>
      <c r="AL8" s="151" t="s">
        <v>27</v>
      </c>
      <c r="AM8" s="151" t="s">
        <v>33</v>
      </c>
      <c r="AN8" s="151" t="s">
        <v>34</v>
      </c>
      <c r="AO8" s="151" t="s">
        <v>35</v>
      </c>
      <c r="AP8" s="151" t="s">
        <v>35</v>
      </c>
      <c r="AQ8" s="151" t="s">
        <v>36</v>
      </c>
      <c r="AR8" s="151" t="s">
        <v>37</v>
      </c>
      <c r="AS8" s="151" t="s">
        <v>117</v>
      </c>
      <c r="AT8" s="151" t="s">
        <v>38</v>
      </c>
      <c r="AU8" s="151" t="s">
        <v>9</v>
      </c>
      <c r="AV8" s="151" t="s">
        <v>39</v>
      </c>
      <c r="AW8" s="151" t="s">
        <v>40</v>
      </c>
      <c r="AX8" s="151" t="s">
        <v>41</v>
      </c>
      <c r="AY8" s="151" t="s">
        <v>11</v>
      </c>
      <c r="AZ8" s="151" t="s">
        <v>42</v>
      </c>
      <c r="BA8" s="151" t="s">
        <v>43</v>
      </c>
      <c r="BB8" s="151" t="s">
        <v>27</v>
      </c>
      <c r="BC8" s="151" t="s">
        <v>44</v>
      </c>
      <c r="BD8" s="151" t="s">
        <v>27</v>
      </c>
      <c r="BE8" s="151" t="s">
        <v>45</v>
      </c>
      <c r="BF8" s="151" t="s">
        <v>46</v>
      </c>
      <c r="BG8" s="156" t="s">
        <v>53</v>
      </c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</row>
    <row r="9" spans="1:277" s="5" customFormat="1" ht="23.1" customHeight="1" thickBot="1" x14ac:dyDescent="0.4">
      <c r="A9" s="23"/>
      <c r="F9" s="237"/>
      <c r="G9" s="240"/>
      <c r="Q9" s="160"/>
      <c r="R9" s="160" t="s">
        <v>53</v>
      </c>
      <c r="S9" s="160" t="s">
        <v>53</v>
      </c>
      <c r="T9" s="161"/>
      <c r="U9" s="160" t="s">
        <v>53</v>
      </c>
      <c r="V9" s="160"/>
      <c r="W9" s="162"/>
      <c r="X9" s="162"/>
      <c r="Y9" s="160"/>
      <c r="Z9" s="160"/>
      <c r="AA9" s="160"/>
      <c r="AB9" s="164"/>
      <c r="AC9" s="165"/>
      <c r="AD9" s="166"/>
      <c r="AF9" s="168"/>
      <c r="AG9" s="169"/>
      <c r="AH9" s="160"/>
      <c r="AI9" s="160"/>
      <c r="AJ9" s="160" t="s">
        <v>50</v>
      </c>
      <c r="AK9" s="160" t="s">
        <v>51</v>
      </c>
      <c r="AL9" s="160" t="s">
        <v>38</v>
      </c>
      <c r="AM9" s="160" t="s">
        <v>38</v>
      </c>
      <c r="AN9" s="160"/>
      <c r="AO9" s="160" t="s">
        <v>51</v>
      </c>
      <c r="AP9" s="160" t="s">
        <v>52</v>
      </c>
      <c r="AQ9" s="160"/>
      <c r="AR9" s="160"/>
      <c r="AS9" s="160"/>
      <c r="AT9" s="161" t="s">
        <v>130</v>
      </c>
      <c r="AU9" s="160" t="s">
        <v>53</v>
      </c>
      <c r="AV9" s="160" t="s">
        <v>54</v>
      </c>
      <c r="AW9" s="160" t="s">
        <v>38</v>
      </c>
      <c r="AX9" s="160"/>
      <c r="AY9" s="160" t="s">
        <v>53</v>
      </c>
      <c r="AZ9" s="161"/>
      <c r="BA9" s="160"/>
      <c r="BB9" s="160" t="s">
        <v>38</v>
      </c>
      <c r="BC9" s="160" t="s">
        <v>55</v>
      </c>
      <c r="BD9" s="160" t="s">
        <v>38</v>
      </c>
      <c r="BE9" s="160" t="s">
        <v>56</v>
      </c>
      <c r="BF9" s="160" t="s">
        <v>53</v>
      </c>
      <c r="BG9" s="166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</row>
    <row r="10" spans="1:277" s="10" customFormat="1" ht="23.1" customHeight="1" x14ac:dyDescent="0.35">
      <c r="A10" s="24" t="s">
        <v>1</v>
      </c>
      <c r="B10" s="13"/>
      <c r="D10" s="9"/>
      <c r="E10" s="9"/>
      <c r="F10" s="9"/>
      <c r="G10" s="9"/>
      <c r="H10" s="9"/>
      <c r="I10" s="9"/>
      <c r="J10" s="9"/>
      <c r="K10" s="11"/>
      <c r="L10" s="9"/>
      <c r="M10" s="10" t="s">
        <v>1</v>
      </c>
      <c r="N10" s="10" t="s">
        <v>1</v>
      </c>
      <c r="O10" s="10" t="s">
        <v>1</v>
      </c>
      <c r="P10" s="11" t="s">
        <v>1</v>
      </c>
      <c r="Q10" s="40"/>
      <c r="R10" s="40"/>
      <c r="S10" s="40"/>
      <c r="T10" s="40"/>
      <c r="U10" s="40"/>
      <c r="V10" s="48"/>
      <c r="W10" s="170"/>
      <c r="X10" s="170"/>
      <c r="Y10" s="50" t="str">
        <f>+A10</f>
        <v xml:space="preserve"> </v>
      </c>
      <c r="Z10" s="40" t="s">
        <v>1</v>
      </c>
      <c r="AA10" s="40"/>
      <c r="AB10" s="52"/>
      <c r="AC10" s="53"/>
      <c r="AD10" s="54"/>
      <c r="AE10" s="192"/>
      <c r="AF10" s="193"/>
      <c r="AG10" s="45" t="s">
        <v>1</v>
      </c>
      <c r="AH10" s="46"/>
      <c r="AI10" s="50"/>
      <c r="AJ10" s="40"/>
      <c r="AK10" s="40"/>
      <c r="AL10" s="40"/>
      <c r="AM10" s="40" t="s">
        <v>1</v>
      </c>
      <c r="AN10" s="40" t="s">
        <v>1</v>
      </c>
      <c r="AO10" s="40" t="s">
        <v>1</v>
      </c>
      <c r="AP10" s="40"/>
      <c r="AQ10" s="40"/>
      <c r="AR10" s="40"/>
      <c r="AS10" s="40"/>
      <c r="AT10" s="40"/>
      <c r="AU10" s="40"/>
      <c r="AV10" s="58"/>
      <c r="AW10" s="40"/>
      <c r="AX10" s="40"/>
      <c r="AY10" s="40"/>
      <c r="AZ10" s="40"/>
      <c r="BA10" s="40"/>
      <c r="BB10" s="40"/>
      <c r="BC10" s="40"/>
      <c r="BD10" s="40"/>
      <c r="BE10" s="40"/>
      <c r="BF10" s="59"/>
      <c r="BG10" s="17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</row>
    <row r="11" spans="1:277" s="50" customFormat="1" ht="23.1" customHeight="1" x14ac:dyDescent="0.35">
      <c r="A11" s="45">
        <v>1</v>
      </c>
      <c r="B11" s="61" t="s">
        <v>60</v>
      </c>
      <c r="C11" s="62" t="s">
        <v>61</v>
      </c>
      <c r="D11" s="40">
        <v>36619</v>
      </c>
      <c r="E11" s="40">
        <v>1794</v>
      </c>
      <c r="F11" s="30">
        <f t="shared" ref="F11:F59" si="0">SUM(D11:E11)</f>
        <v>38413</v>
      </c>
      <c r="G11" s="40">
        <v>1795</v>
      </c>
      <c r="H11" s="40"/>
      <c r="I11" s="40"/>
      <c r="J11" s="30">
        <f t="shared" ref="J11:J59" si="1">SUM(F11:I11)</f>
        <v>40208</v>
      </c>
      <c r="K11" s="48">
        <f>J11</f>
        <v>40208</v>
      </c>
      <c r="L11" s="40">
        <f>ROUND(K11/6/31/60*(O11+N11*60+M11*6*60),2)</f>
        <v>0</v>
      </c>
      <c r="P11" s="48">
        <f>K11-L11</f>
        <v>40208</v>
      </c>
      <c r="Q11" s="40">
        <v>2285.15</v>
      </c>
      <c r="R11" s="30">
        <f t="shared" ref="R11" si="2">SUM(AK11:AT11)</f>
        <v>3618.72</v>
      </c>
      <c r="S11" s="30">
        <f t="shared" ref="S11" si="3">SUM(AV11:AX11)</f>
        <v>200</v>
      </c>
      <c r="T11" s="30">
        <f t="shared" ref="T11" si="4">ROUNDDOWN(J11*5%/2,2)</f>
        <v>1005.2</v>
      </c>
      <c r="U11" s="30">
        <f t="shared" ref="U11" si="5">SUM(BA11:BE11)</f>
        <v>100</v>
      </c>
      <c r="V11" s="48">
        <f>Q11+R11+S11+T11+U11</f>
        <v>7209.07</v>
      </c>
      <c r="W11" s="34">
        <f t="shared" ref="W11" si="6">ROUND(AF11,0)</f>
        <v>16499</v>
      </c>
      <c r="X11" s="51">
        <f>(AE11-W11)</f>
        <v>16499.93</v>
      </c>
      <c r="Y11" s="50">
        <f>+A11</f>
        <v>1</v>
      </c>
      <c r="Z11" s="30">
        <f t="shared" ref="Z11" si="7">J11*12%</f>
        <v>4824.96</v>
      </c>
      <c r="AA11" s="30">
        <v>0</v>
      </c>
      <c r="AB11" s="35">
        <v>100</v>
      </c>
      <c r="AC11" s="36">
        <f>ROUNDUP(J11*5%/2,2)</f>
        <v>1005.2</v>
      </c>
      <c r="AD11" s="37">
        <v>200</v>
      </c>
      <c r="AE11" s="192">
        <f>+P11-V11</f>
        <v>32998.93</v>
      </c>
      <c r="AF11" s="193">
        <f>(+P11-V11)/2</f>
        <v>16499.465</v>
      </c>
      <c r="AG11" s="45">
        <v>1</v>
      </c>
      <c r="AH11" s="61" t="s">
        <v>60</v>
      </c>
      <c r="AI11" s="62" t="s">
        <v>61</v>
      </c>
      <c r="AJ11" s="30">
        <f t="shared" ref="AJ11:AJ59" si="8">Q11</f>
        <v>2285.15</v>
      </c>
      <c r="AK11" s="30">
        <f t="shared" ref="AK11" si="9">J11*9%</f>
        <v>3618.72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0" t="s">
        <v>59</v>
      </c>
      <c r="AS11" s="40"/>
      <c r="AT11" s="40">
        <v>0</v>
      </c>
      <c r="AU11" s="40">
        <f>SUM(AK11:AT11)</f>
        <v>3618.72</v>
      </c>
      <c r="AV11" s="35">
        <v>200</v>
      </c>
      <c r="AW11" s="40">
        <v>0</v>
      </c>
      <c r="AX11" s="40">
        <v>0</v>
      </c>
      <c r="AY11" s="40">
        <f>SUM(AV11:AW11)</f>
        <v>200</v>
      </c>
      <c r="AZ11" s="30">
        <f>ROUNDDOWN(J11*5%/2,2)</f>
        <v>1005.2</v>
      </c>
      <c r="BA11" s="30">
        <v>100</v>
      </c>
      <c r="BB11" s="40">
        <v>0</v>
      </c>
      <c r="BC11" s="40">
        <v>0</v>
      </c>
      <c r="BD11" s="40"/>
      <c r="BE11" s="40">
        <v>0</v>
      </c>
      <c r="BF11" s="59">
        <f>SUM(BA11:BE11)</f>
        <v>100</v>
      </c>
      <c r="BG11" s="60">
        <f>AJ11+AU11+AY11+AZ11+BF11</f>
        <v>7209.07</v>
      </c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</row>
    <row r="12" spans="1:277" s="50" customFormat="1" ht="23.1" customHeight="1" x14ac:dyDescent="0.35">
      <c r="A12" s="45" t="s">
        <v>1</v>
      </c>
      <c r="B12" s="46"/>
      <c r="C12" s="47"/>
      <c r="D12" s="40"/>
      <c r="E12" s="40"/>
      <c r="F12" s="30">
        <f t="shared" si="0"/>
        <v>0</v>
      </c>
      <c r="G12" s="40"/>
      <c r="H12" s="40"/>
      <c r="I12" s="40"/>
      <c r="J12" s="30">
        <f t="shared" si="1"/>
        <v>0</v>
      </c>
      <c r="K12" s="48"/>
      <c r="L12" s="68"/>
      <c r="P12" s="48" t="s">
        <v>1</v>
      </c>
      <c r="Q12" s="40"/>
      <c r="R12" s="40"/>
      <c r="S12" s="40"/>
      <c r="T12" s="40"/>
      <c r="U12" s="40"/>
      <c r="V12" s="48"/>
      <c r="W12" s="34"/>
      <c r="X12" s="51"/>
      <c r="Z12" s="30"/>
      <c r="AA12" s="40"/>
      <c r="AB12" s="52"/>
      <c r="AC12" s="53"/>
      <c r="AD12" s="54"/>
      <c r="AE12" s="192"/>
      <c r="AF12" s="193"/>
      <c r="AG12" s="45" t="s">
        <v>1</v>
      </c>
      <c r="AH12" s="46"/>
      <c r="AI12" s="47"/>
      <c r="AJ12" s="30">
        <f t="shared" si="8"/>
        <v>0</v>
      </c>
      <c r="AK12" s="40"/>
      <c r="AL12" s="40"/>
      <c r="AM12" s="57"/>
      <c r="AN12" s="40"/>
      <c r="AO12" s="40"/>
      <c r="AP12" s="57"/>
      <c r="AQ12" s="57"/>
      <c r="AR12" s="40"/>
      <c r="AS12" s="40"/>
      <c r="AT12" s="40"/>
      <c r="AU12" s="40"/>
      <c r="AV12" s="58" t="s">
        <v>1</v>
      </c>
      <c r="AW12" s="40"/>
      <c r="AX12" s="57"/>
      <c r="AY12" s="40"/>
      <c r="AZ12" s="40"/>
      <c r="BA12" s="40"/>
      <c r="BB12" s="40"/>
      <c r="BC12" s="40"/>
      <c r="BD12" s="40"/>
      <c r="BE12" s="57"/>
      <c r="BF12" s="59"/>
      <c r="BG12" s="60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</row>
    <row r="13" spans="1:277" s="50" customFormat="1" ht="23.1" customHeight="1" x14ac:dyDescent="0.35">
      <c r="A13" s="45">
        <v>2</v>
      </c>
      <c r="B13" s="46" t="s">
        <v>62</v>
      </c>
      <c r="C13" s="47" t="s">
        <v>63</v>
      </c>
      <c r="D13" s="40">
        <v>71511</v>
      </c>
      <c r="E13" s="40">
        <v>3325</v>
      </c>
      <c r="F13" s="30">
        <f t="shared" si="0"/>
        <v>74836</v>
      </c>
      <c r="G13" s="40">
        <v>3326</v>
      </c>
      <c r="H13" s="40"/>
      <c r="I13" s="40"/>
      <c r="J13" s="30">
        <f t="shared" si="1"/>
        <v>78162</v>
      </c>
      <c r="K13" s="48">
        <f>J13</f>
        <v>78162</v>
      </c>
      <c r="L13" s="40">
        <f>ROUND(K13/6/31/60*(O13+N13*60+M13*6*60),2)</f>
        <v>0</v>
      </c>
      <c r="P13" s="48">
        <f>K13-L13</f>
        <v>78162</v>
      </c>
      <c r="Q13" s="40">
        <v>10500.09</v>
      </c>
      <c r="R13" s="30">
        <f t="shared" ref="R13" si="10">SUM(AK13:AT13)</f>
        <v>7034.58</v>
      </c>
      <c r="S13" s="30">
        <f t="shared" ref="S13" si="11">SUM(AV13:AX13)</f>
        <v>200</v>
      </c>
      <c r="T13" s="30">
        <f t="shared" ref="T13" si="12">ROUNDDOWN(J13*5%/2,2)</f>
        <v>1954.05</v>
      </c>
      <c r="U13" s="30">
        <f t="shared" ref="U13" si="13">SUM(BA13:BE13)</f>
        <v>100</v>
      </c>
      <c r="V13" s="48">
        <f>Q13+R13+S13+T13+U13</f>
        <v>19788.719999999998</v>
      </c>
      <c r="W13" s="34">
        <f t="shared" ref="W13" si="14">ROUND(AF13,0)</f>
        <v>29187</v>
      </c>
      <c r="X13" s="51">
        <f>(AE13-W13)</f>
        <v>29186.28</v>
      </c>
      <c r="Y13" s="50">
        <f>+A13</f>
        <v>2</v>
      </c>
      <c r="Z13" s="30">
        <f t="shared" ref="Z13" si="15">J13*12%</f>
        <v>9379.44</v>
      </c>
      <c r="AA13" s="30">
        <v>0</v>
      </c>
      <c r="AB13" s="35">
        <v>100</v>
      </c>
      <c r="AC13" s="36">
        <f>ROUNDUP(J13*5%/2,2)</f>
        <v>1954.05</v>
      </c>
      <c r="AD13" s="37">
        <v>200</v>
      </c>
      <c r="AE13" s="192">
        <f>+P13-V13</f>
        <v>58373.279999999999</v>
      </c>
      <c r="AF13" s="193">
        <f>(+P13-V13)/2</f>
        <v>29186.639999999999</v>
      </c>
      <c r="AG13" s="45">
        <v>2</v>
      </c>
      <c r="AH13" s="46" t="s">
        <v>62</v>
      </c>
      <c r="AI13" s="47" t="s">
        <v>63</v>
      </c>
      <c r="AJ13" s="30">
        <f t="shared" si="8"/>
        <v>10500.09</v>
      </c>
      <c r="AK13" s="30">
        <f t="shared" ref="AK13" si="16">J13*9%</f>
        <v>7034.58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1">
        <v>0</v>
      </c>
      <c r="AR13" s="40">
        <v>0</v>
      </c>
      <c r="AS13" s="40"/>
      <c r="AT13" s="40">
        <v>0</v>
      </c>
      <c r="AU13" s="40">
        <f>SUM(AK13:AT13)</f>
        <v>7034.58</v>
      </c>
      <c r="AV13" s="35">
        <v>200</v>
      </c>
      <c r="AW13" s="40">
        <v>0</v>
      </c>
      <c r="AX13" s="40">
        <v>0</v>
      </c>
      <c r="AY13" s="40">
        <f>SUM(AV13:AW13)</f>
        <v>200</v>
      </c>
      <c r="AZ13" s="30">
        <f>ROUNDDOWN(J13*5%/2,2)</f>
        <v>1954.05</v>
      </c>
      <c r="BA13" s="30">
        <v>100</v>
      </c>
      <c r="BB13" s="40">
        <v>0</v>
      </c>
      <c r="BC13" s="40">
        <v>0</v>
      </c>
      <c r="BD13" s="40">
        <v>0</v>
      </c>
      <c r="BE13" s="40">
        <v>0</v>
      </c>
      <c r="BF13" s="59">
        <f>SUM(BA13:BE13)</f>
        <v>100</v>
      </c>
      <c r="BG13" s="60">
        <f>AJ13+AU13+AY13+AZ13+BF13</f>
        <v>19788.719999999998</v>
      </c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</row>
    <row r="14" spans="1:277" s="44" customFormat="1" ht="23.1" customHeight="1" x14ac:dyDescent="0.35">
      <c r="A14" s="45" t="s">
        <v>1</v>
      </c>
      <c r="B14" s="46"/>
      <c r="C14" s="47"/>
      <c r="D14" s="40"/>
      <c r="E14" s="40"/>
      <c r="F14" s="30">
        <f t="shared" si="0"/>
        <v>0</v>
      </c>
      <c r="G14" s="40"/>
      <c r="H14" s="40"/>
      <c r="I14" s="40"/>
      <c r="J14" s="30">
        <f t="shared" si="1"/>
        <v>0</v>
      </c>
      <c r="K14" s="48"/>
      <c r="L14" s="68"/>
      <c r="M14" s="50"/>
      <c r="N14" s="50"/>
      <c r="O14" s="50"/>
      <c r="P14" s="48"/>
      <c r="Q14" s="40"/>
      <c r="R14" s="40"/>
      <c r="S14" s="40"/>
      <c r="T14" s="40"/>
      <c r="U14" s="40"/>
      <c r="V14" s="48"/>
      <c r="W14" s="34"/>
      <c r="X14" s="51"/>
      <c r="Y14" s="50"/>
      <c r="Z14" s="30"/>
      <c r="AA14" s="40"/>
      <c r="AB14" s="52"/>
      <c r="AC14" s="53"/>
      <c r="AD14" s="54"/>
      <c r="AE14" s="192"/>
      <c r="AF14" s="193"/>
      <c r="AG14" s="45" t="s">
        <v>1</v>
      </c>
      <c r="AH14" s="46"/>
      <c r="AI14" s="47"/>
      <c r="AJ14" s="30">
        <f t="shared" si="8"/>
        <v>0</v>
      </c>
      <c r="AK14" s="40"/>
      <c r="AL14" s="40"/>
      <c r="AM14" s="57"/>
      <c r="AN14" s="40"/>
      <c r="AO14" s="40"/>
      <c r="AP14" s="57"/>
      <c r="AQ14" s="57"/>
      <c r="AR14" s="40"/>
      <c r="AS14" s="40"/>
      <c r="AT14" s="40"/>
      <c r="AU14" s="40"/>
      <c r="AV14" s="58"/>
      <c r="AW14" s="40"/>
      <c r="AX14" s="57"/>
      <c r="AY14" s="40"/>
      <c r="AZ14" s="40"/>
      <c r="BA14" s="40"/>
      <c r="BB14" s="40"/>
      <c r="BC14" s="57"/>
      <c r="BD14" s="40"/>
      <c r="BE14" s="57"/>
      <c r="BF14" s="59"/>
      <c r="BG14" s="60"/>
    </row>
    <row r="15" spans="1:277" s="44" customFormat="1" ht="23.1" customHeight="1" x14ac:dyDescent="0.35">
      <c r="A15" s="45">
        <v>3</v>
      </c>
      <c r="B15" s="61" t="s">
        <v>64</v>
      </c>
      <c r="C15" s="47" t="s">
        <v>63</v>
      </c>
      <c r="D15" s="40">
        <v>71511</v>
      </c>
      <c r="E15" s="40">
        <v>3325</v>
      </c>
      <c r="F15" s="30">
        <f t="shared" si="0"/>
        <v>74836</v>
      </c>
      <c r="G15" s="40">
        <v>3326</v>
      </c>
      <c r="H15" s="40"/>
      <c r="I15" s="40"/>
      <c r="J15" s="30">
        <f t="shared" si="1"/>
        <v>78162</v>
      </c>
      <c r="K15" s="48">
        <f>J15</f>
        <v>78162</v>
      </c>
      <c r="L15" s="40">
        <f>ROUND(K15/6/31/60*(O15+N15*60+M15*6*60),2)</f>
        <v>0</v>
      </c>
      <c r="M15" s="50"/>
      <c r="N15" s="50"/>
      <c r="O15" s="50"/>
      <c r="P15" s="48">
        <f>K15-L15</f>
        <v>78162</v>
      </c>
      <c r="Q15" s="40">
        <v>10500.09</v>
      </c>
      <c r="R15" s="30">
        <f t="shared" ref="R15" si="17">SUM(AK15:AT15)</f>
        <v>17782.8</v>
      </c>
      <c r="S15" s="30">
        <f t="shared" ref="S15" si="18">SUM(AV15:AX15)</f>
        <v>200</v>
      </c>
      <c r="T15" s="30">
        <f t="shared" ref="T15" si="19">ROUNDDOWN(J15*5%/2,2)</f>
        <v>1954.05</v>
      </c>
      <c r="U15" s="30">
        <f t="shared" ref="U15" si="20">SUM(BA15:BE15)</f>
        <v>8091.88</v>
      </c>
      <c r="V15" s="48">
        <f>Q15+R15+S15+T15+U15</f>
        <v>38528.82</v>
      </c>
      <c r="W15" s="34">
        <f t="shared" ref="W15" si="21">ROUND(AF15,0)</f>
        <v>19817</v>
      </c>
      <c r="X15" s="51">
        <f>(AE15-W15)</f>
        <v>19816.18</v>
      </c>
      <c r="Y15" s="50">
        <f>+A15</f>
        <v>3</v>
      </c>
      <c r="Z15" s="30">
        <f t="shared" ref="Z15" si="22">J15*12%</f>
        <v>9379.44</v>
      </c>
      <c r="AA15" s="30">
        <v>0</v>
      </c>
      <c r="AB15" s="35">
        <v>100</v>
      </c>
      <c r="AC15" s="36">
        <f>ROUNDUP(J15*5%/2,2)</f>
        <v>1954.05</v>
      </c>
      <c r="AD15" s="37">
        <v>200</v>
      </c>
      <c r="AE15" s="192">
        <f>+P15-V15</f>
        <v>39633.18</v>
      </c>
      <c r="AF15" s="193">
        <f>(+P15-V15)/2</f>
        <v>19816.59</v>
      </c>
      <c r="AG15" s="45">
        <v>3</v>
      </c>
      <c r="AH15" s="61" t="s">
        <v>64</v>
      </c>
      <c r="AI15" s="47" t="s">
        <v>63</v>
      </c>
      <c r="AJ15" s="30">
        <f t="shared" si="8"/>
        <v>10500.09</v>
      </c>
      <c r="AK15" s="30">
        <f t="shared" ref="AK15" si="23">J15*9%</f>
        <v>7034.58</v>
      </c>
      <c r="AL15" s="40">
        <v>0</v>
      </c>
      <c r="AM15" s="40">
        <v>0</v>
      </c>
      <c r="AN15" s="40">
        <v>0</v>
      </c>
      <c r="AO15" s="40" t="s">
        <v>59</v>
      </c>
      <c r="AP15" s="40">
        <v>0</v>
      </c>
      <c r="AQ15" s="41">
        <v>0</v>
      </c>
      <c r="AR15" s="40">
        <v>10748.22</v>
      </c>
      <c r="AS15" s="40"/>
      <c r="AT15" s="40">
        <v>0</v>
      </c>
      <c r="AU15" s="40">
        <f>SUM(AK15:AT15)</f>
        <v>17782.8</v>
      </c>
      <c r="AV15" s="35">
        <v>200</v>
      </c>
      <c r="AW15" s="40">
        <v>0</v>
      </c>
      <c r="AX15" s="40">
        <v>0</v>
      </c>
      <c r="AY15" s="40">
        <f>SUM(AV15:AW15)</f>
        <v>200</v>
      </c>
      <c r="AZ15" s="30">
        <f>ROUNDDOWN(J15*5%/2,2)</f>
        <v>1954.05</v>
      </c>
      <c r="BA15" s="30">
        <v>100</v>
      </c>
      <c r="BB15" s="40">
        <v>7891.88</v>
      </c>
      <c r="BC15" s="40">
        <v>100</v>
      </c>
      <c r="BD15" s="40">
        <v>0</v>
      </c>
      <c r="BE15" s="40">
        <v>0</v>
      </c>
      <c r="BF15" s="59">
        <f>SUM(BA15:BE15)</f>
        <v>8091.88</v>
      </c>
      <c r="BG15" s="60">
        <f>AJ15+AU15+AY15+AZ15+BF15</f>
        <v>38528.82</v>
      </c>
    </row>
    <row r="16" spans="1:277" s="44" customFormat="1" ht="23.1" customHeight="1" x14ac:dyDescent="0.35">
      <c r="A16" s="45" t="s">
        <v>1</v>
      </c>
      <c r="B16" s="63"/>
      <c r="C16" s="47"/>
      <c r="D16" s="40"/>
      <c r="E16" s="40"/>
      <c r="F16" s="30">
        <f t="shared" si="0"/>
        <v>0</v>
      </c>
      <c r="G16" s="40"/>
      <c r="H16" s="40"/>
      <c r="I16" s="40"/>
      <c r="J16" s="30">
        <f t="shared" si="1"/>
        <v>0</v>
      </c>
      <c r="K16" s="48"/>
      <c r="L16" s="68"/>
      <c r="M16" s="50"/>
      <c r="N16" s="50"/>
      <c r="O16" s="50"/>
      <c r="P16" s="48"/>
      <c r="Q16" s="40"/>
      <c r="R16" s="40"/>
      <c r="S16" s="40"/>
      <c r="T16" s="40"/>
      <c r="U16" s="40"/>
      <c r="V16" s="48"/>
      <c r="W16" s="34"/>
      <c r="X16" s="51"/>
      <c r="Y16" s="50"/>
      <c r="Z16" s="30"/>
      <c r="AA16" s="40"/>
      <c r="AB16" s="52"/>
      <c r="AC16" s="53"/>
      <c r="AD16" s="54"/>
      <c r="AE16" s="192"/>
      <c r="AF16" s="193"/>
      <c r="AG16" s="45" t="s">
        <v>1</v>
      </c>
      <c r="AH16" s="63"/>
      <c r="AI16" s="47"/>
      <c r="AJ16" s="30">
        <f t="shared" si="8"/>
        <v>0</v>
      </c>
      <c r="AK16" s="40"/>
      <c r="AL16" s="40"/>
      <c r="AM16" s="57"/>
      <c r="AN16" s="40"/>
      <c r="AO16" s="40"/>
      <c r="AP16" s="57"/>
      <c r="AQ16" s="57"/>
      <c r="AR16" s="40"/>
      <c r="AS16" s="40"/>
      <c r="AT16" s="40"/>
      <c r="AU16" s="40"/>
      <c r="AV16" s="58"/>
      <c r="AW16" s="40"/>
      <c r="AX16" s="57"/>
      <c r="AY16" s="40"/>
      <c r="AZ16" s="40"/>
      <c r="BA16" s="40"/>
      <c r="BB16" s="40"/>
      <c r="BC16" s="40"/>
      <c r="BD16" s="40"/>
      <c r="BE16" s="57"/>
      <c r="BF16" s="59"/>
      <c r="BG16" s="60"/>
    </row>
    <row r="17" spans="1:277" s="44" customFormat="1" ht="23.1" customHeight="1" x14ac:dyDescent="0.35">
      <c r="A17" s="45">
        <v>4</v>
      </c>
      <c r="B17" s="46" t="s">
        <v>120</v>
      </c>
      <c r="C17" s="47" t="s">
        <v>121</v>
      </c>
      <c r="D17" s="40">
        <v>71511</v>
      </c>
      <c r="E17" s="40">
        <v>3325</v>
      </c>
      <c r="F17" s="30">
        <v>31277</v>
      </c>
      <c r="G17" s="40">
        <v>1540</v>
      </c>
      <c r="H17" s="40"/>
      <c r="I17" s="40">
        <v>291</v>
      </c>
      <c r="J17" s="30">
        <f t="shared" ref="J17" si="24">SUM(F17:I17)</f>
        <v>33108</v>
      </c>
      <c r="K17" s="48">
        <f>J17</f>
        <v>33108</v>
      </c>
      <c r="L17" s="40">
        <f>ROUND(K17/6/31/60*(O17+N17*60+M17*6*60),2)</f>
        <v>0</v>
      </c>
      <c r="M17" s="50"/>
      <c r="N17" s="50"/>
      <c r="O17" s="50"/>
      <c r="P17" s="48">
        <f>K17-L17</f>
        <v>33108</v>
      </c>
      <c r="Q17" s="40">
        <v>1222.3800000000001</v>
      </c>
      <c r="R17" s="30">
        <f t="shared" ref="R17" si="25">SUM(AK17:AT17)</f>
        <v>8390.93</v>
      </c>
      <c r="S17" s="30">
        <f t="shared" ref="S17" si="26">SUM(AV17:AX17)</f>
        <v>200</v>
      </c>
      <c r="T17" s="30">
        <f>ROUNDDOWN(J17*5%/2,2)</f>
        <v>827.7</v>
      </c>
      <c r="U17" s="30">
        <f t="shared" ref="U17" si="27">SUM(BA17:BE17)</f>
        <v>15750.51</v>
      </c>
      <c r="V17" s="48">
        <f>Q17+R17+S17+T17+U17</f>
        <v>26391.520000000004</v>
      </c>
      <c r="W17" s="34">
        <f t="shared" ref="W17" si="28">ROUND(AF17,0)</f>
        <v>3358</v>
      </c>
      <c r="X17" s="51">
        <f>(AE17-W17)</f>
        <v>3358.4799999999959</v>
      </c>
      <c r="Y17" s="50">
        <f>+A17</f>
        <v>4</v>
      </c>
      <c r="Z17" s="30">
        <f t="shared" ref="Z17" si="29">J17*12%</f>
        <v>3972.96</v>
      </c>
      <c r="AA17" s="30">
        <v>0</v>
      </c>
      <c r="AB17" s="35">
        <v>100</v>
      </c>
      <c r="AC17" s="36">
        <f>ROUNDUP(J17*5%/2,2)</f>
        <v>827.7</v>
      </c>
      <c r="AD17" s="37">
        <v>200</v>
      </c>
      <c r="AE17" s="192">
        <f>+P17-V17</f>
        <v>6716.4799999999959</v>
      </c>
      <c r="AF17" s="193">
        <f>(+P17-V17)/2</f>
        <v>3358.239999999998</v>
      </c>
      <c r="AG17" s="45">
        <v>4</v>
      </c>
      <c r="AH17" s="46" t="s">
        <v>120</v>
      </c>
      <c r="AI17" s="47" t="s">
        <v>121</v>
      </c>
      <c r="AJ17" s="30">
        <f t="shared" si="8"/>
        <v>1222.3800000000001</v>
      </c>
      <c r="AK17" s="30">
        <f>J17*9%</f>
        <v>2979.72</v>
      </c>
      <c r="AL17" s="40">
        <v>0</v>
      </c>
      <c r="AM17" s="40">
        <v>0</v>
      </c>
      <c r="AN17" s="40">
        <v>0</v>
      </c>
      <c r="AO17" s="40" t="s">
        <v>59</v>
      </c>
      <c r="AP17" s="40">
        <v>0</v>
      </c>
      <c r="AQ17" s="41">
        <v>0</v>
      </c>
      <c r="AR17" s="40">
        <v>4100.09</v>
      </c>
      <c r="AS17" s="40"/>
      <c r="AT17" s="40">
        <v>1311.12</v>
      </c>
      <c r="AU17" s="40">
        <f>SUM(AK17:AT17)</f>
        <v>8390.93</v>
      </c>
      <c r="AV17" s="35">
        <v>200</v>
      </c>
      <c r="AW17" s="40">
        <v>0</v>
      </c>
      <c r="AX17" s="40">
        <v>0</v>
      </c>
      <c r="AY17" s="40">
        <f>SUM(AV17:AW17)</f>
        <v>200</v>
      </c>
      <c r="AZ17" s="30">
        <f>ROUNDDOWN(J17*5%/2,2)</f>
        <v>827.7</v>
      </c>
      <c r="BA17" s="30">
        <v>100</v>
      </c>
      <c r="BB17" s="40">
        <v>6313.51</v>
      </c>
      <c r="BC17" s="40">
        <v>9337</v>
      </c>
      <c r="BD17" s="40">
        <v>0</v>
      </c>
      <c r="BE17" s="40">
        <v>0</v>
      </c>
      <c r="BF17" s="59">
        <f>SUM(BA17:BE17)</f>
        <v>15750.51</v>
      </c>
      <c r="BG17" s="60">
        <f>AJ17+AU17+AY17+AZ17+BF17</f>
        <v>26391.520000000004</v>
      </c>
    </row>
    <row r="18" spans="1:277" s="44" customFormat="1" ht="23.1" customHeight="1" x14ac:dyDescent="0.35">
      <c r="A18" s="45" t="s">
        <v>1</v>
      </c>
      <c r="B18" s="189"/>
      <c r="C18" s="190"/>
      <c r="D18" s="40"/>
      <c r="E18" s="40"/>
      <c r="F18" s="30"/>
      <c r="G18" s="68"/>
      <c r="H18" s="68"/>
      <c r="I18" s="68" t="s">
        <v>122</v>
      </c>
      <c r="J18" s="30"/>
      <c r="K18" s="69"/>
      <c r="L18" s="68"/>
      <c r="M18" s="70"/>
      <c r="N18" s="70"/>
      <c r="O18" s="70"/>
      <c r="P18" s="69"/>
      <c r="Q18" s="40"/>
      <c r="R18" s="30"/>
      <c r="S18" s="30"/>
      <c r="T18" s="30"/>
      <c r="U18" s="30"/>
      <c r="V18" s="48"/>
      <c r="W18" s="34"/>
      <c r="X18" s="51"/>
      <c r="Y18" s="50"/>
      <c r="Z18" s="30"/>
      <c r="AA18" s="71"/>
      <c r="AB18" s="41"/>
      <c r="AC18" s="36"/>
      <c r="AD18" s="94"/>
      <c r="AE18" s="194"/>
      <c r="AF18" s="195"/>
      <c r="AG18" s="45" t="s">
        <v>1</v>
      </c>
      <c r="AH18" s="189"/>
      <c r="AI18" s="190"/>
      <c r="AJ18" s="30"/>
      <c r="AK18" s="30"/>
      <c r="AL18" s="40"/>
      <c r="AM18" s="57"/>
      <c r="AN18" s="40"/>
      <c r="AO18" s="40"/>
      <c r="AP18" s="57"/>
      <c r="AQ18" s="57"/>
      <c r="AR18" s="40"/>
      <c r="AS18" s="40"/>
      <c r="AT18" s="40"/>
      <c r="AU18" s="40"/>
      <c r="AV18" s="35"/>
      <c r="AW18" s="40"/>
      <c r="AX18" s="57"/>
      <c r="AY18" s="40"/>
      <c r="AZ18" s="30"/>
      <c r="BA18" s="30"/>
      <c r="BB18" s="40"/>
      <c r="BC18" s="40"/>
      <c r="BD18" s="40"/>
      <c r="BE18" s="57"/>
      <c r="BF18" s="59"/>
      <c r="BG18" s="60"/>
    </row>
    <row r="19" spans="1:277" s="70" customFormat="1" ht="23.1" customHeight="1" x14ac:dyDescent="0.35">
      <c r="A19" s="45">
        <v>5</v>
      </c>
      <c r="B19" s="66" t="s">
        <v>66</v>
      </c>
      <c r="C19" s="67" t="s">
        <v>100</v>
      </c>
      <c r="D19" s="40">
        <v>51357</v>
      </c>
      <c r="E19" s="40">
        <v>2516</v>
      </c>
      <c r="F19" s="30">
        <f t="shared" si="0"/>
        <v>53873</v>
      </c>
      <c r="G19" s="68">
        <v>2517</v>
      </c>
      <c r="H19" s="68"/>
      <c r="I19" s="68"/>
      <c r="J19" s="30">
        <f t="shared" si="1"/>
        <v>56390</v>
      </c>
      <c r="K19" s="69">
        <f>J19</f>
        <v>56390</v>
      </c>
      <c r="L19" s="40">
        <f>ROUND(K19/6/31/60*(O19+N19*60+M19*6*60),2)</f>
        <v>0</v>
      </c>
      <c r="P19" s="69">
        <f>K19-L19</f>
        <v>56390</v>
      </c>
      <c r="Q19" s="40">
        <v>5529.03</v>
      </c>
      <c r="R19" s="30">
        <f t="shared" ref="R19" si="30">SUM(AK19:AT19)</f>
        <v>13403.009999999998</v>
      </c>
      <c r="S19" s="30">
        <f t="shared" ref="S19" si="31">SUM(AV19:AX19)</f>
        <v>1906.74</v>
      </c>
      <c r="T19" s="30">
        <f t="shared" ref="T19" si="32">ROUNDDOWN(J19*5%/2,2)</f>
        <v>1409.75</v>
      </c>
      <c r="U19" s="30">
        <f t="shared" ref="U19" si="33">SUM(BA19:BE19)</f>
        <v>15210.26</v>
      </c>
      <c r="V19" s="48">
        <f>Q19+R19+S19+T19+U19</f>
        <v>37458.79</v>
      </c>
      <c r="W19" s="34">
        <f t="shared" ref="W19" si="34">ROUND(AF19,0)</f>
        <v>9466</v>
      </c>
      <c r="X19" s="51">
        <f>(AE19-W19)</f>
        <v>9465.2099999999991</v>
      </c>
      <c r="Y19" s="50">
        <f>+A19</f>
        <v>5</v>
      </c>
      <c r="Z19" s="30">
        <f t="shared" ref="Z19" si="35">J19*12%</f>
        <v>6766.8</v>
      </c>
      <c r="AA19" s="71">
        <v>0</v>
      </c>
      <c r="AB19" s="35">
        <v>100</v>
      </c>
      <c r="AC19" s="36">
        <f>ROUNDUP(J19*5%/2,2)</f>
        <v>1409.75</v>
      </c>
      <c r="AD19" s="37">
        <v>200</v>
      </c>
      <c r="AE19" s="194">
        <f>+P19-V19</f>
        <v>18931.21</v>
      </c>
      <c r="AF19" s="195">
        <f>(+P19-V19)/2</f>
        <v>9465.6049999999996</v>
      </c>
      <c r="AG19" s="45">
        <v>5</v>
      </c>
      <c r="AH19" s="66" t="s">
        <v>66</v>
      </c>
      <c r="AI19" s="67" t="s">
        <v>100</v>
      </c>
      <c r="AJ19" s="30">
        <f t="shared" si="8"/>
        <v>5529.03</v>
      </c>
      <c r="AK19" s="30">
        <f t="shared" ref="AK19" si="36">J19*9%</f>
        <v>5075.0999999999995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7081.03</v>
      </c>
      <c r="AS19" s="40"/>
      <c r="AT19" s="40">
        <v>1246.8800000000001</v>
      </c>
      <c r="AU19" s="40">
        <f>SUM(AK19:AT19)</f>
        <v>13403.009999999998</v>
      </c>
      <c r="AV19" s="35">
        <v>200</v>
      </c>
      <c r="AW19" s="40">
        <v>1706.74</v>
      </c>
      <c r="AX19" s="40">
        <v>0</v>
      </c>
      <c r="AY19" s="40">
        <f>SUM(AV19:AW19)</f>
        <v>1906.74</v>
      </c>
      <c r="AZ19" s="30">
        <f>ROUNDDOWN(J19*5%/2,2)</f>
        <v>1409.75</v>
      </c>
      <c r="BA19" s="30">
        <v>100</v>
      </c>
      <c r="BB19" s="40">
        <v>9470.26</v>
      </c>
      <c r="BC19" s="40">
        <v>0</v>
      </c>
      <c r="BD19" s="40">
        <v>5640</v>
      </c>
      <c r="BE19" s="40">
        <v>0</v>
      </c>
      <c r="BF19" s="59">
        <f>SUM(BA19:BE19)</f>
        <v>15210.26</v>
      </c>
      <c r="BG19" s="60">
        <f>AJ19+AU19+AY19+AZ19+BF19</f>
        <v>37458.79</v>
      </c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</row>
    <row r="20" spans="1:277" s="50" customFormat="1" ht="23.1" customHeight="1" x14ac:dyDescent="0.35">
      <c r="A20" s="45" t="s">
        <v>1</v>
      </c>
      <c r="B20" s="74"/>
      <c r="D20" s="40"/>
      <c r="F20" s="30">
        <f t="shared" si="0"/>
        <v>0</v>
      </c>
      <c r="G20" s="40"/>
      <c r="I20" s="40"/>
      <c r="J20" s="30">
        <f t="shared" si="1"/>
        <v>0</v>
      </c>
      <c r="K20" s="48"/>
      <c r="L20" s="68"/>
      <c r="R20" s="40"/>
      <c r="S20" s="40"/>
      <c r="T20" s="40"/>
      <c r="U20" s="40"/>
      <c r="W20" s="34"/>
      <c r="X20" s="75"/>
      <c r="Z20" s="30"/>
      <c r="AC20" s="53"/>
      <c r="AD20" s="76"/>
      <c r="AE20" s="110"/>
      <c r="AF20" s="79"/>
      <c r="AG20" s="45" t="s">
        <v>1</v>
      </c>
      <c r="AH20" s="74"/>
      <c r="AJ20" s="30">
        <f t="shared" si="8"/>
        <v>0</v>
      </c>
      <c r="AK20" s="40"/>
      <c r="AL20" s="47"/>
      <c r="AP20" s="57"/>
      <c r="AQ20" s="57"/>
      <c r="AW20" s="196" t="s">
        <v>115</v>
      </c>
      <c r="AX20" s="57"/>
      <c r="AZ20" s="40"/>
      <c r="BE20" s="57"/>
      <c r="BF20" s="79"/>
      <c r="BG20" s="80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</row>
    <row r="21" spans="1:277" s="50" customFormat="1" ht="23.1" customHeight="1" x14ac:dyDescent="0.35">
      <c r="A21" s="45">
        <v>6</v>
      </c>
      <c r="B21" s="61" t="s">
        <v>67</v>
      </c>
      <c r="C21" s="62" t="s">
        <v>81</v>
      </c>
      <c r="D21" s="40">
        <v>33843</v>
      </c>
      <c r="E21" s="40">
        <v>1591</v>
      </c>
      <c r="F21" s="30">
        <f t="shared" si="0"/>
        <v>35434</v>
      </c>
      <c r="G21" s="40">
        <v>1590</v>
      </c>
      <c r="H21" s="40"/>
      <c r="I21" s="40"/>
      <c r="J21" s="30">
        <f t="shared" si="1"/>
        <v>37024</v>
      </c>
      <c r="K21" s="48">
        <f>J21</f>
        <v>37024</v>
      </c>
      <c r="L21" s="40">
        <f>ROUND(K21/6/31/60*(O21+N21*60+M21*6*60),2)</f>
        <v>0</v>
      </c>
      <c r="P21" s="48">
        <f>K21-L21</f>
        <v>37024</v>
      </c>
      <c r="Q21" s="40">
        <v>1759.94</v>
      </c>
      <c r="R21" s="30">
        <f t="shared" ref="R21" si="37">SUM(AK21:AT21)</f>
        <v>10351.630000000001</v>
      </c>
      <c r="S21" s="30">
        <f t="shared" ref="S21" si="38">SUM(AV21:AX21)</f>
        <v>423.76</v>
      </c>
      <c r="T21" s="30">
        <f t="shared" ref="T21" si="39">ROUNDDOWN(J21*5%/2,2)</f>
        <v>925.6</v>
      </c>
      <c r="U21" s="30">
        <f t="shared" ref="U21" si="40">SUM(BA21:BE21)</f>
        <v>12418.92</v>
      </c>
      <c r="V21" s="48">
        <f>Q21+R21+S21+T21+U21</f>
        <v>25879.850000000002</v>
      </c>
      <c r="W21" s="34">
        <f t="shared" ref="W21" si="41">ROUND(AF21,0)</f>
        <v>5572</v>
      </c>
      <c r="X21" s="51">
        <f>(AE21-W21)</f>
        <v>5572.1499999999978</v>
      </c>
      <c r="Y21" s="50">
        <f>+A21</f>
        <v>6</v>
      </c>
      <c r="Z21" s="30">
        <f t="shared" ref="Z21" si="42">J21*12%</f>
        <v>4442.88</v>
      </c>
      <c r="AA21" s="30">
        <v>0</v>
      </c>
      <c r="AB21" s="35">
        <v>100</v>
      </c>
      <c r="AC21" s="36">
        <f>ROUNDUP(J21*5%/2,2)</f>
        <v>925.6</v>
      </c>
      <c r="AD21" s="37">
        <v>200</v>
      </c>
      <c r="AE21" s="192">
        <f>+P21-V21</f>
        <v>11144.149999999998</v>
      </c>
      <c r="AF21" s="193">
        <f>(+P21-V21)/2</f>
        <v>5572.0749999999989</v>
      </c>
      <c r="AG21" s="45">
        <v>6</v>
      </c>
      <c r="AH21" s="61" t="s">
        <v>67</v>
      </c>
      <c r="AI21" s="62" t="s">
        <v>81</v>
      </c>
      <c r="AJ21" s="30">
        <f t="shared" si="8"/>
        <v>1759.94</v>
      </c>
      <c r="AK21" s="30">
        <f t="shared" ref="AK21" si="43">J21*9%</f>
        <v>3332.16</v>
      </c>
      <c r="AL21" s="40">
        <v>0</v>
      </c>
      <c r="AM21" s="40">
        <v>500</v>
      </c>
      <c r="AN21" s="40">
        <v>0</v>
      </c>
      <c r="AO21" s="40">
        <v>0</v>
      </c>
      <c r="AP21" s="40">
        <v>0</v>
      </c>
      <c r="AQ21" s="40">
        <v>0</v>
      </c>
      <c r="AR21" s="40">
        <v>5272.59</v>
      </c>
      <c r="AS21" s="40"/>
      <c r="AT21" s="40">
        <v>1246.8800000000001</v>
      </c>
      <c r="AU21" s="40">
        <f>SUM(AK21:AT21)</f>
        <v>10351.630000000001</v>
      </c>
      <c r="AV21" s="35">
        <v>200</v>
      </c>
      <c r="AW21" s="40">
        <v>223.76</v>
      </c>
      <c r="AX21" s="40">
        <v>0</v>
      </c>
      <c r="AY21" s="40">
        <f>SUM(AV21:AW21)</f>
        <v>423.76</v>
      </c>
      <c r="AZ21" s="30">
        <f>ROUNDDOWN(J21*5%/2,2)</f>
        <v>925.6</v>
      </c>
      <c r="BA21" s="30">
        <v>100</v>
      </c>
      <c r="BB21" s="40">
        <v>12318.92</v>
      </c>
      <c r="BC21" s="40">
        <v>0</v>
      </c>
      <c r="BD21" s="40">
        <v>0</v>
      </c>
      <c r="BE21" s="40">
        <v>0</v>
      </c>
      <c r="BF21" s="59">
        <f>SUM(BA21:BE21)</f>
        <v>12418.92</v>
      </c>
      <c r="BG21" s="60">
        <f>AJ21+AU21+AY21+AZ21+BF21</f>
        <v>25879.850000000002</v>
      </c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</row>
    <row r="22" spans="1:277" s="50" customFormat="1" ht="23.1" customHeight="1" x14ac:dyDescent="0.35">
      <c r="A22" s="45" t="s">
        <v>1</v>
      </c>
      <c r="B22" s="61"/>
      <c r="C22" s="62"/>
      <c r="D22" s="40"/>
      <c r="E22" s="40"/>
      <c r="F22" s="30">
        <f t="shared" si="0"/>
        <v>0</v>
      </c>
      <c r="G22" s="40"/>
      <c r="H22" s="40"/>
      <c r="I22" s="40"/>
      <c r="J22" s="30">
        <f t="shared" si="1"/>
        <v>0</v>
      </c>
      <c r="K22" s="48"/>
      <c r="L22" s="68"/>
      <c r="P22" s="48"/>
      <c r="Q22" s="40"/>
      <c r="R22" s="40"/>
      <c r="S22" s="40"/>
      <c r="T22" s="40"/>
      <c r="U22" s="40"/>
      <c r="V22" s="48"/>
      <c r="W22" s="34"/>
      <c r="X22" s="51"/>
      <c r="Z22" s="30"/>
      <c r="AA22" s="40"/>
      <c r="AB22" s="52"/>
      <c r="AC22" s="53"/>
      <c r="AD22" s="54"/>
      <c r="AE22" s="192"/>
      <c r="AF22" s="193"/>
      <c r="AG22" s="45" t="s">
        <v>1</v>
      </c>
      <c r="AH22" s="61"/>
      <c r="AI22" s="62"/>
      <c r="AJ22" s="30">
        <f t="shared" si="8"/>
        <v>0</v>
      </c>
      <c r="AK22" s="40"/>
      <c r="AL22" s="40"/>
      <c r="AM22" s="40"/>
      <c r="AN22" s="40"/>
      <c r="AO22" s="40"/>
      <c r="AP22" s="57"/>
      <c r="AQ22" s="57"/>
      <c r="AT22" s="40"/>
      <c r="AU22" s="40"/>
      <c r="AV22" s="58"/>
      <c r="AW22" s="40"/>
      <c r="AX22" s="57"/>
      <c r="AY22" s="40"/>
      <c r="AZ22" s="40"/>
      <c r="BA22" s="40"/>
      <c r="BB22" s="40"/>
      <c r="BC22" s="81"/>
      <c r="BD22" s="40"/>
      <c r="BE22" s="57"/>
      <c r="BF22" s="59"/>
      <c r="BG22" s="60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</row>
    <row r="23" spans="1:277" s="50" customFormat="1" ht="23.1" customHeight="1" x14ac:dyDescent="0.35">
      <c r="A23" s="45">
        <v>7</v>
      </c>
      <c r="B23" s="61" t="s">
        <v>68</v>
      </c>
      <c r="C23" s="62" t="s">
        <v>61</v>
      </c>
      <c r="D23" s="40">
        <v>36619</v>
      </c>
      <c r="E23" s="40">
        <v>1794</v>
      </c>
      <c r="F23" s="30">
        <f t="shared" si="0"/>
        <v>38413</v>
      </c>
      <c r="G23" s="40">
        <v>1795</v>
      </c>
      <c r="H23" s="40"/>
      <c r="I23" s="40"/>
      <c r="J23" s="30">
        <f t="shared" si="1"/>
        <v>40208</v>
      </c>
      <c r="K23" s="48">
        <f>J23</f>
        <v>40208</v>
      </c>
      <c r="L23" s="40">
        <f>ROUND(K23/6/31/60*(O23+N23*60+M23*6*60),2)</f>
        <v>0</v>
      </c>
      <c r="P23" s="48">
        <f>K23-L23</f>
        <v>40208</v>
      </c>
      <c r="Q23" s="40">
        <v>2285.15</v>
      </c>
      <c r="R23" s="30">
        <f t="shared" ref="R23:R25" si="44">SUM(AK23:AT23)</f>
        <v>10823.249999999998</v>
      </c>
      <c r="S23" s="30">
        <f t="shared" ref="S23:S27" si="45">SUM(AV23:AX23)</f>
        <v>1200</v>
      </c>
      <c r="T23" s="30">
        <f t="shared" ref="T23:T27" si="46">ROUNDDOWN(J23*5%/2,2)</f>
        <v>1005.2</v>
      </c>
      <c r="U23" s="30">
        <f t="shared" ref="U23:U27" si="47">SUM(BA23:BE23)</f>
        <v>8307.56</v>
      </c>
      <c r="V23" s="48">
        <f>Q23+R23+S23+T23+U23</f>
        <v>23621.159999999996</v>
      </c>
      <c r="W23" s="34">
        <f t="shared" ref="W23:W27" si="48">ROUND(AF23,0)</f>
        <v>8293</v>
      </c>
      <c r="X23" s="51">
        <f>(AE23-W23)</f>
        <v>8293.8400000000038</v>
      </c>
      <c r="Y23" s="50">
        <f>+A23</f>
        <v>7</v>
      </c>
      <c r="Z23" s="30">
        <f t="shared" ref="Z23:Z27" si="49">J23*12%</f>
        <v>4824.96</v>
      </c>
      <c r="AA23" s="30">
        <v>0</v>
      </c>
      <c r="AB23" s="35">
        <v>100</v>
      </c>
      <c r="AC23" s="36">
        <f>ROUNDUP(J23*5%/2,2)</f>
        <v>1005.2</v>
      </c>
      <c r="AD23" s="37">
        <v>200</v>
      </c>
      <c r="AE23" s="192">
        <f>+P23-V23</f>
        <v>16586.840000000004</v>
      </c>
      <c r="AF23" s="193">
        <f>(+P23-V23)/2</f>
        <v>8293.4200000000019</v>
      </c>
      <c r="AG23" s="45">
        <v>7</v>
      </c>
      <c r="AH23" s="61" t="s">
        <v>68</v>
      </c>
      <c r="AI23" s="62" t="s">
        <v>61</v>
      </c>
      <c r="AJ23" s="30">
        <f t="shared" si="8"/>
        <v>2285.15</v>
      </c>
      <c r="AK23" s="30">
        <f t="shared" ref="AK23:AK27" si="50">J23*9%</f>
        <v>3618.72</v>
      </c>
      <c r="AL23" s="40">
        <v>0</v>
      </c>
      <c r="AM23" s="40">
        <v>1500</v>
      </c>
      <c r="AN23" s="40">
        <v>0</v>
      </c>
      <c r="AO23" s="40">
        <v>0</v>
      </c>
      <c r="AP23" s="40">
        <v>0</v>
      </c>
      <c r="AQ23" s="40">
        <v>0</v>
      </c>
      <c r="AR23" s="40">
        <v>5048.97</v>
      </c>
      <c r="AS23" s="40"/>
      <c r="AT23" s="40">
        <v>655.56</v>
      </c>
      <c r="AU23" s="40">
        <f>SUM(AK23:AT23)</f>
        <v>10823.249999999998</v>
      </c>
      <c r="AV23" s="35">
        <v>200</v>
      </c>
      <c r="AW23" s="40">
        <v>0</v>
      </c>
      <c r="AX23" s="40">
        <v>1000</v>
      </c>
      <c r="AY23" s="40">
        <f>SUM(AV23:AX23)</f>
        <v>1200</v>
      </c>
      <c r="AZ23" s="30">
        <f>ROUNDDOWN(J23*5%/2,2)</f>
        <v>1005.2</v>
      </c>
      <c r="BA23" s="30">
        <v>100</v>
      </c>
      <c r="BB23" s="40">
        <v>8207.56</v>
      </c>
      <c r="BC23" s="40">
        <v>0</v>
      </c>
      <c r="BD23" s="40">
        <v>0</v>
      </c>
      <c r="BE23" s="40">
        <v>0</v>
      </c>
      <c r="BF23" s="59">
        <f>SUM(BA23:BE23)</f>
        <v>8307.56</v>
      </c>
      <c r="BG23" s="60">
        <f>AJ23+AU23+AY23+AZ23+BF23</f>
        <v>23621.159999999996</v>
      </c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</row>
    <row r="24" spans="1:277" s="50" customFormat="1" ht="23.1" customHeight="1" x14ac:dyDescent="0.35">
      <c r="A24" s="45" t="s">
        <v>1</v>
      </c>
      <c r="B24" s="61"/>
      <c r="C24" s="62"/>
      <c r="D24" s="40"/>
      <c r="E24" s="40"/>
      <c r="F24" s="30">
        <f t="shared" si="0"/>
        <v>0</v>
      </c>
      <c r="G24" s="40"/>
      <c r="H24" s="40"/>
      <c r="I24" s="40"/>
      <c r="J24" s="30">
        <f t="shared" si="1"/>
        <v>0</v>
      </c>
      <c r="K24" s="48">
        <f t="shared" ref="K24:K26" si="51">J24</f>
        <v>0</v>
      </c>
      <c r="L24" s="68"/>
      <c r="P24" s="48">
        <f t="shared" ref="P24:P26" si="52">K24-L24</f>
        <v>0</v>
      </c>
      <c r="Q24" s="40"/>
      <c r="R24" s="30">
        <f t="shared" si="44"/>
        <v>0</v>
      </c>
      <c r="S24" s="30">
        <f t="shared" si="45"/>
        <v>0</v>
      </c>
      <c r="T24" s="30">
        <f t="shared" si="46"/>
        <v>0</v>
      </c>
      <c r="U24" s="30">
        <f t="shared" si="47"/>
        <v>0</v>
      </c>
      <c r="V24" s="48">
        <f t="shared" ref="V24:V27" si="53">Q24+R24+S24+T24+U24</f>
        <v>0</v>
      </c>
      <c r="W24" s="34">
        <f t="shared" si="48"/>
        <v>0</v>
      </c>
      <c r="X24" s="51">
        <f t="shared" ref="X24:X27" si="54">(AE24-W24)</f>
        <v>0</v>
      </c>
      <c r="Z24" s="30">
        <f t="shared" si="49"/>
        <v>0</v>
      </c>
      <c r="AA24" s="40"/>
      <c r="AB24" s="52"/>
      <c r="AC24" s="36">
        <f t="shared" ref="AC24:AC25" si="55">ROUNDUP(J24*5%/2,2)</f>
        <v>0</v>
      </c>
      <c r="AD24" s="54"/>
      <c r="AE24" s="192">
        <f t="shared" ref="AE24:AE26" si="56">+P24-V24</f>
        <v>0</v>
      </c>
      <c r="AF24" s="193">
        <f t="shared" ref="AF24:AF27" si="57">(+P24-V24)/2</f>
        <v>0</v>
      </c>
      <c r="AG24" s="45" t="s">
        <v>1</v>
      </c>
      <c r="AH24" s="61"/>
      <c r="AI24" s="62"/>
      <c r="AJ24" s="30">
        <f t="shared" si="8"/>
        <v>0</v>
      </c>
      <c r="AK24" s="30">
        <f t="shared" si="50"/>
        <v>0</v>
      </c>
      <c r="AL24" s="40"/>
      <c r="AM24" s="40"/>
      <c r="AN24" s="40"/>
      <c r="AO24" s="40"/>
      <c r="AP24" s="57"/>
      <c r="AQ24" s="57"/>
      <c r="AR24" s="40"/>
      <c r="AS24" s="40"/>
      <c r="AT24" s="40"/>
      <c r="AU24" s="40">
        <f t="shared" ref="AU24:AU26" si="58">SUM(AK24:AT24)</f>
        <v>0</v>
      </c>
      <c r="AV24" s="58"/>
      <c r="AW24" s="40"/>
      <c r="AX24" s="40"/>
      <c r="AY24" s="40">
        <f t="shared" ref="AY24:AY26" si="59">SUM(AV24:AX24)</f>
        <v>0</v>
      </c>
      <c r="AZ24" s="30">
        <f t="shared" ref="AZ24:AZ26" si="60">ROUNDDOWN(J24*5%/2,2)</f>
        <v>0</v>
      </c>
      <c r="BA24" s="40"/>
      <c r="BB24" s="40"/>
      <c r="BC24" s="40"/>
      <c r="BD24" s="40"/>
      <c r="BE24" s="57"/>
      <c r="BF24" s="59">
        <f t="shared" ref="BF24:BF26" si="61">SUM(BA24:BE24)</f>
        <v>0</v>
      </c>
      <c r="BG24" s="60">
        <f t="shared" ref="BG24:BG26" si="62">AJ24+AU24+AY24+AZ24+BF24</f>
        <v>0</v>
      </c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</row>
    <row r="25" spans="1:277" s="50" customFormat="1" ht="23.1" customHeight="1" x14ac:dyDescent="0.35">
      <c r="A25" s="45">
        <v>8</v>
      </c>
      <c r="B25" s="61" t="s">
        <v>118</v>
      </c>
      <c r="C25" s="62" t="s">
        <v>119</v>
      </c>
      <c r="D25" s="40"/>
      <c r="E25" s="40"/>
      <c r="F25" s="30">
        <v>30705</v>
      </c>
      <c r="G25" s="40">
        <v>1540</v>
      </c>
      <c r="H25" s="40"/>
      <c r="I25" s="40"/>
      <c r="J25" s="30">
        <f t="shared" si="1"/>
        <v>32245</v>
      </c>
      <c r="K25" s="48">
        <f t="shared" si="51"/>
        <v>32245</v>
      </c>
      <c r="L25" s="68"/>
      <c r="P25" s="48">
        <f>K25-L25</f>
        <v>32245</v>
      </c>
      <c r="Q25" s="40">
        <v>1125.52</v>
      </c>
      <c r="R25" s="30">
        <f t="shared" si="44"/>
        <v>11828.630000000001</v>
      </c>
      <c r="S25" s="30">
        <f t="shared" si="45"/>
        <v>200</v>
      </c>
      <c r="T25" s="30">
        <f t="shared" si="46"/>
        <v>806.12</v>
      </c>
      <c r="U25" s="30">
        <f t="shared" si="47"/>
        <v>100</v>
      </c>
      <c r="V25" s="48">
        <f t="shared" si="53"/>
        <v>14060.270000000002</v>
      </c>
      <c r="W25" s="34">
        <f t="shared" si="48"/>
        <v>9092</v>
      </c>
      <c r="X25" s="51">
        <f t="shared" si="54"/>
        <v>9092.7299999999959</v>
      </c>
      <c r="Z25" s="30">
        <f t="shared" si="49"/>
        <v>3869.3999999999996</v>
      </c>
      <c r="AA25" s="30"/>
      <c r="AB25" s="30">
        <v>100</v>
      </c>
      <c r="AC25" s="36">
        <f t="shared" si="55"/>
        <v>806.13</v>
      </c>
      <c r="AD25" s="188">
        <v>200</v>
      </c>
      <c r="AE25" s="192">
        <f t="shared" si="56"/>
        <v>18184.729999999996</v>
      </c>
      <c r="AF25" s="193">
        <f t="shared" si="57"/>
        <v>9092.364999999998</v>
      </c>
      <c r="AG25" s="45">
        <v>8</v>
      </c>
      <c r="AH25" s="61" t="s">
        <v>118</v>
      </c>
      <c r="AI25" s="62" t="s">
        <v>119</v>
      </c>
      <c r="AJ25" s="30">
        <f t="shared" si="8"/>
        <v>1125.52</v>
      </c>
      <c r="AK25" s="30">
        <f t="shared" si="50"/>
        <v>2902.0499999999997</v>
      </c>
      <c r="AL25" s="40"/>
      <c r="AM25" s="40">
        <v>500</v>
      </c>
      <c r="AN25" s="40"/>
      <c r="AO25" s="40"/>
      <c r="AP25" s="57"/>
      <c r="AQ25" s="57"/>
      <c r="AR25" s="40">
        <v>7115.46</v>
      </c>
      <c r="AS25" s="40"/>
      <c r="AT25" s="40">
        <v>1311.12</v>
      </c>
      <c r="AU25" s="40">
        <f t="shared" si="58"/>
        <v>11828.630000000001</v>
      </c>
      <c r="AV25" s="35">
        <v>200</v>
      </c>
      <c r="AW25" s="40"/>
      <c r="AX25" s="40"/>
      <c r="AY25" s="40">
        <f t="shared" si="59"/>
        <v>200</v>
      </c>
      <c r="AZ25" s="30">
        <f t="shared" si="60"/>
        <v>806.12</v>
      </c>
      <c r="BA25" s="30">
        <v>100</v>
      </c>
      <c r="BB25" s="40"/>
      <c r="BC25" s="40"/>
      <c r="BD25" s="40"/>
      <c r="BE25" s="57"/>
      <c r="BF25" s="59">
        <f t="shared" si="61"/>
        <v>100</v>
      </c>
      <c r="BG25" s="60">
        <f t="shared" si="62"/>
        <v>14060.270000000002</v>
      </c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</row>
    <row r="26" spans="1:277" s="50" customFormat="1" ht="23.1" customHeight="1" x14ac:dyDescent="0.35">
      <c r="A26" s="45" t="s">
        <v>1</v>
      </c>
      <c r="B26" s="61"/>
      <c r="C26" s="62"/>
      <c r="D26" s="40"/>
      <c r="E26" s="40"/>
      <c r="F26" s="30"/>
      <c r="G26" s="40"/>
      <c r="H26" s="40"/>
      <c r="I26" s="40"/>
      <c r="J26" s="30">
        <f t="shared" si="1"/>
        <v>0</v>
      </c>
      <c r="K26" s="48">
        <f t="shared" si="51"/>
        <v>0</v>
      </c>
      <c r="L26" s="68"/>
      <c r="P26" s="48">
        <f t="shared" si="52"/>
        <v>0</v>
      </c>
      <c r="Q26" s="40"/>
      <c r="R26" s="30"/>
      <c r="S26" s="30">
        <f t="shared" si="45"/>
        <v>0</v>
      </c>
      <c r="T26" s="30">
        <f t="shared" si="46"/>
        <v>0</v>
      </c>
      <c r="U26" s="30">
        <f t="shared" si="47"/>
        <v>0</v>
      </c>
      <c r="V26" s="48">
        <f t="shared" si="53"/>
        <v>0</v>
      </c>
      <c r="W26" s="34">
        <f t="shared" si="48"/>
        <v>0</v>
      </c>
      <c r="X26" s="51">
        <f t="shared" si="54"/>
        <v>0</v>
      </c>
      <c r="Z26" s="30">
        <f t="shared" si="49"/>
        <v>0</v>
      </c>
      <c r="AA26" s="30"/>
      <c r="AB26" s="41"/>
      <c r="AC26" s="36"/>
      <c r="AD26" s="94"/>
      <c r="AE26" s="192">
        <f t="shared" si="56"/>
        <v>0</v>
      </c>
      <c r="AF26" s="193">
        <f t="shared" si="57"/>
        <v>0</v>
      </c>
      <c r="AG26" s="45" t="s">
        <v>1</v>
      </c>
      <c r="AH26" s="61"/>
      <c r="AI26" s="62"/>
      <c r="AJ26" s="30">
        <f t="shared" si="8"/>
        <v>0</v>
      </c>
      <c r="AK26" s="30">
        <f t="shared" si="50"/>
        <v>0</v>
      </c>
      <c r="AL26" s="40"/>
      <c r="AM26" s="40"/>
      <c r="AN26" s="40"/>
      <c r="AO26" s="40"/>
      <c r="AP26" s="57"/>
      <c r="AQ26" s="57"/>
      <c r="AR26" s="40"/>
      <c r="AS26" s="40"/>
      <c r="AT26" s="40"/>
      <c r="AU26" s="40">
        <f t="shared" si="58"/>
        <v>0</v>
      </c>
      <c r="AV26" s="35"/>
      <c r="AW26" s="40"/>
      <c r="AX26" s="40"/>
      <c r="AY26" s="40">
        <f t="shared" si="59"/>
        <v>0</v>
      </c>
      <c r="AZ26" s="30">
        <f t="shared" si="60"/>
        <v>0</v>
      </c>
      <c r="BA26" s="30"/>
      <c r="BB26" s="40"/>
      <c r="BC26" s="40"/>
      <c r="BD26" s="40"/>
      <c r="BE26" s="57"/>
      <c r="BF26" s="59">
        <f t="shared" si="61"/>
        <v>0</v>
      </c>
      <c r="BG26" s="60">
        <f t="shared" si="62"/>
        <v>0</v>
      </c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</row>
    <row r="27" spans="1:277" s="50" customFormat="1" ht="23.1" customHeight="1" x14ac:dyDescent="0.35">
      <c r="A27" s="45">
        <v>9</v>
      </c>
      <c r="B27" s="46" t="s">
        <v>69</v>
      </c>
      <c r="C27" s="47" t="s">
        <v>70</v>
      </c>
      <c r="D27" s="40">
        <v>36619</v>
      </c>
      <c r="E27" s="40">
        <v>1794</v>
      </c>
      <c r="F27" s="30">
        <f t="shared" si="0"/>
        <v>38413</v>
      </c>
      <c r="G27" s="40">
        <v>1795</v>
      </c>
      <c r="H27" s="40"/>
      <c r="I27" s="40"/>
      <c r="J27" s="30">
        <f t="shared" si="1"/>
        <v>40208</v>
      </c>
      <c r="K27" s="48">
        <f>J27</f>
        <v>40208</v>
      </c>
      <c r="L27" s="40">
        <f>ROUND(K27/6/31/60*(O27+N27*60+M27*6*60),2)</f>
        <v>0</v>
      </c>
      <c r="P27" s="48">
        <f>K27-L27</f>
        <v>40208</v>
      </c>
      <c r="Q27" s="40">
        <v>2285.15</v>
      </c>
      <c r="R27" s="30">
        <f t="shared" ref="R27" si="63">SUM(AK27:AT27)</f>
        <v>13880.039999999997</v>
      </c>
      <c r="S27" s="30">
        <f t="shared" si="45"/>
        <v>200</v>
      </c>
      <c r="T27" s="30">
        <f t="shared" si="46"/>
        <v>1005.2</v>
      </c>
      <c r="U27" s="30">
        <f t="shared" si="47"/>
        <v>6362.08</v>
      </c>
      <c r="V27" s="48">
        <f t="shared" si="53"/>
        <v>23732.469999999994</v>
      </c>
      <c r="W27" s="34">
        <f t="shared" si="48"/>
        <v>8238</v>
      </c>
      <c r="X27" s="51">
        <f t="shared" si="54"/>
        <v>8237.5300000000061</v>
      </c>
      <c r="Y27" s="50">
        <f>+A27</f>
        <v>9</v>
      </c>
      <c r="Z27" s="30">
        <f t="shared" si="49"/>
        <v>4824.96</v>
      </c>
      <c r="AA27" s="30">
        <v>0</v>
      </c>
      <c r="AB27" s="35">
        <v>100</v>
      </c>
      <c r="AC27" s="36">
        <f>ROUNDUP(J27*5%/2,2)</f>
        <v>1005.2</v>
      </c>
      <c r="AD27" s="37">
        <v>200</v>
      </c>
      <c r="AE27" s="192">
        <f>+P27-V27</f>
        <v>16475.530000000006</v>
      </c>
      <c r="AF27" s="193">
        <f t="shared" si="57"/>
        <v>8237.7650000000031</v>
      </c>
      <c r="AG27" s="45">
        <v>9</v>
      </c>
      <c r="AH27" s="46" t="s">
        <v>69</v>
      </c>
      <c r="AI27" s="47" t="s">
        <v>70</v>
      </c>
      <c r="AJ27" s="30">
        <f t="shared" si="8"/>
        <v>2285.15</v>
      </c>
      <c r="AK27" s="30">
        <f t="shared" si="50"/>
        <v>3618.72</v>
      </c>
      <c r="AL27" s="40">
        <v>0</v>
      </c>
      <c r="AM27" s="40">
        <v>1000</v>
      </c>
      <c r="AN27" s="40">
        <v>0</v>
      </c>
      <c r="AO27" s="40">
        <v>0</v>
      </c>
      <c r="AP27" s="40">
        <v>0</v>
      </c>
      <c r="AQ27" s="40">
        <v>0</v>
      </c>
      <c r="AR27" s="40">
        <v>7950.2</v>
      </c>
      <c r="AS27" s="40"/>
      <c r="AT27" s="40">
        <v>1311.12</v>
      </c>
      <c r="AU27" s="40">
        <f>SUM(AK27:AT27)</f>
        <v>13880.039999999997</v>
      </c>
      <c r="AV27" s="35">
        <v>200</v>
      </c>
      <c r="AW27" s="40">
        <v>0</v>
      </c>
      <c r="AX27" s="40">
        <v>0</v>
      </c>
      <c r="AY27" s="40">
        <f>SUM(AV27:AX27)</f>
        <v>200</v>
      </c>
      <c r="AZ27" s="30">
        <f>ROUNDDOWN(J27*5%/2,2)</f>
        <v>1005.2</v>
      </c>
      <c r="BA27" s="30">
        <v>100</v>
      </c>
      <c r="BB27" s="40">
        <v>6162.08</v>
      </c>
      <c r="BC27" s="40">
        <v>100</v>
      </c>
      <c r="BD27" s="40">
        <v>0</v>
      </c>
      <c r="BE27" s="40">
        <v>0</v>
      </c>
      <c r="BF27" s="59">
        <f>SUM(BA27:BE27)</f>
        <v>6362.08</v>
      </c>
      <c r="BG27" s="60">
        <f>AJ27+AU27+AY27+AZ27+BF27</f>
        <v>23732.469999999994</v>
      </c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</row>
    <row r="28" spans="1:277" s="50" customFormat="1" ht="23.1" customHeight="1" x14ac:dyDescent="0.35">
      <c r="A28" s="45" t="s">
        <v>1</v>
      </c>
      <c r="B28" s="46"/>
      <c r="C28" s="62"/>
      <c r="D28" s="40"/>
      <c r="E28" s="40"/>
      <c r="F28" s="30">
        <f t="shared" si="0"/>
        <v>0</v>
      </c>
      <c r="G28" s="40"/>
      <c r="H28" s="40"/>
      <c r="I28" s="40"/>
      <c r="J28" s="30">
        <f t="shared" si="1"/>
        <v>0</v>
      </c>
      <c r="K28" s="48"/>
      <c r="L28" s="68"/>
      <c r="P28" s="48"/>
      <c r="Q28" s="40"/>
      <c r="R28" s="40"/>
      <c r="S28" s="40"/>
      <c r="T28" s="40"/>
      <c r="U28" s="40"/>
      <c r="V28" s="48"/>
      <c r="W28" s="34"/>
      <c r="X28" s="51"/>
      <c r="Z28" s="30"/>
      <c r="AA28" s="40"/>
      <c r="AB28" s="52"/>
      <c r="AC28" s="53"/>
      <c r="AD28" s="54"/>
      <c r="AE28" s="192"/>
      <c r="AF28" s="193"/>
      <c r="AG28" s="45" t="s">
        <v>1</v>
      </c>
      <c r="AH28" s="46"/>
      <c r="AI28" s="62"/>
      <c r="AJ28" s="30">
        <f t="shared" si="8"/>
        <v>0</v>
      </c>
      <c r="AK28" s="40"/>
      <c r="AL28" s="40"/>
      <c r="AM28" s="40"/>
      <c r="AN28" s="40"/>
      <c r="AO28" s="40"/>
      <c r="AP28" s="57"/>
      <c r="AQ28" s="57"/>
      <c r="AR28" s="40"/>
      <c r="AS28" s="40"/>
      <c r="AT28" s="40"/>
      <c r="AU28" s="40"/>
      <c r="AV28" s="58"/>
      <c r="AW28" s="40"/>
      <c r="AX28" s="57"/>
      <c r="AY28" s="40"/>
      <c r="AZ28" s="40"/>
      <c r="BA28" s="40"/>
      <c r="BB28" s="40"/>
      <c r="BC28" s="40"/>
      <c r="BD28" s="40"/>
      <c r="BE28" s="57"/>
      <c r="BF28" s="59"/>
      <c r="BG28" s="60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</row>
    <row r="29" spans="1:277" s="50" customFormat="1" ht="23.1" customHeight="1" x14ac:dyDescent="0.35">
      <c r="A29" s="45">
        <v>10</v>
      </c>
      <c r="B29" s="46" t="s">
        <v>71</v>
      </c>
      <c r="C29" s="82" t="s">
        <v>72</v>
      </c>
      <c r="D29" s="40">
        <v>39672</v>
      </c>
      <c r="E29" s="40">
        <v>1944</v>
      </c>
      <c r="F29" s="30">
        <f t="shared" si="0"/>
        <v>41616</v>
      </c>
      <c r="G29" s="40">
        <v>1944</v>
      </c>
      <c r="H29" s="40"/>
      <c r="I29" s="40"/>
      <c r="J29" s="30">
        <f t="shared" si="1"/>
        <v>43560</v>
      </c>
      <c r="K29" s="48">
        <f>J29</f>
        <v>43560</v>
      </c>
      <c r="L29" s="40">
        <f>ROUND(K29/6/31/60*(O29+N29*60+M29*6*60),2)</f>
        <v>0</v>
      </c>
      <c r="P29" s="48">
        <f>K29-L29</f>
        <v>43560</v>
      </c>
      <c r="Q29" s="40">
        <v>2878.45</v>
      </c>
      <c r="R29" s="30">
        <f t="shared" ref="R29" si="64">SUM(AK29:AT29)</f>
        <v>12453.529999999999</v>
      </c>
      <c r="S29" s="30">
        <f t="shared" ref="S29" si="65">SUM(AV29:AX29)</f>
        <v>200</v>
      </c>
      <c r="T29" s="30">
        <f t="shared" ref="T29" si="66">ROUNDDOWN(J29*5%/2,2)</f>
        <v>1089</v>
      </c>
      <c r="U29" s="30">
        <f t="shared" ref="U29" si="67">SUM(BA29:BE29)</f>
        <v>100</v>
      </c>
      <c r="V29" s="48">
        <f>Q29+R29+S29+T29+U29</f>
        <v>16720.98</v>
      </c>
      <c r="W29" s="34">
        <f t="shared" ref="W29" si="68">ROUND(AF29,0)</f>
        <v>13420</v>
      </c>
      <c r="X29" s="51">
        <f>(AE29-W29)</f>
        <v>13419.02</v>
      </c>
      <c r="Y29" s="50">
        <f>+A29</f>
        <v>10</v>
      </c>
      <c r="Z29" s="30">
        <f t="shared" ref="Z29" si="69">J29*12%</f>
        <v>5227.2</v>
      </c>
      <c r="AA29" s="30">
        <v>0</v>
      </c>
      <c r="AB29" s="35">
        <v>100</v>
      </c>
      <c r="AC29" s="36">
        <f>ROUNDUP(J29*5%/2,2)</f>
        <v>1089</v>
      </c>
      <c r="AD29" s="37">
        <v>200</v>
      </c>
      <c r="AE29" s="192">
        <f>+P29-V29</f>
        <v>26839.02</v>
      </c>
      <c r="AF29" s="193">
        <f>(+P29-V29)/2</f>
        <v>13419.51</v>
      </c>
      <c r="AG29" s="45">
        <v>10</v>
      </c>
      <c r="AH29" s="46" t="s">
        <v>71</v>
      </c>
      <c r="AI29" s="82" t="s">
        <v>72</v>
      </c>
      <c r="AJ29" s="30">
        <f t="shared" si="8"/>
        <v>2878.45</v>
      </c>
      <c r="AK29" s="30">
        <f t="shared" ref="AK29" si="70">J29*9%</f>
        <v>3920.3999999999996</v>
      </c>
      <c r="AL29" s="40"/>
      <c r="AM29" s="40">
        <v>500</v>
      </c>
      <c r="AN29" s="40">
        <v>0</v>
      </c>
      <c r="AO29" s="40">
        <v>0</v>
      </c>
      <c r="AP29" s="40">
        <v>0</v>
      </c>
      <c r="AQ29" s="40">
        <v>0</v>
      </c>
      <c r="AR29" s="40">
        <v>8033.13</v>
      </c>
      <c r="AS29" s="40"/>
      <c r="AT29" s="40">
        <v>0</v>
      </c>
      <c r="AU29" s="40">
        <f>SUM(AK29:AT29)</f>
        <v>12453.529999999999</v>
      </c>
      <c r="AV29" s="35">
        <v>200</v>
      </c>
      <c r="AW29" s="40">
        <v>0</v>
      </c>
      <c r="AX29" s="40">
        <v>0</v>
      </c>
      <c r="AY29" s="40">
        <f>SUM(AV29:AW29)</f>
        <v>200</v>
      </c>
      <c r="AZ29" s="30">
        <f>ROUNDDOWN(J29*5%/2,2)</f>
        <v>1089</v>
      </c>
      <c r="BA29" s="30">
        <v>100</v>
      </c>
      <c r="BB29" s="40">
        <v>0</v>
      </c>
      <c r="BC29" s="40">
        <v>0</v>
      </c>
      <c r="BD29" s="40">
        <v>0</v>
      </c>
      <c r="BE29" s="40">
        <v>0</v>
      </c>
      <c r="BF29" s="59">
        <f>SUM(BA29:BE29)</f>
        <v>100</v>
      </c>
      <c r="BG29" s="60">
        <f>AJ29+AU29+AY29+AZ29+BF29</f>
        <v>16720.98</v>
      </c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</row>
    <row r="30" spans="1:277" s="50" customFormat="1" ht="23.1" customHeight="1" x14ac:dyDescent="0.35">
      <c r="A30" s="45" t="s">
        <v>1</v>
      </c>
      <c r="B30" s="46"/>
      <c r="C30" s="62"/>
      <c r="D30" s="40"/>
      <c r="E30" s="40"/>
      <c r="F30" s="30">
        <f t="shared" si="0"/>
        <v>0</v>
      </c>
      <c r="G30" s="40"/>
      <c r="H30" s="40"/>
      <c r="I30" s="40"/>
      <c r="J30" s="30">
        <f t="shared" si="1"/>
        <v>0</v>
      </c>
      <c r="K30" s="48"/>
      <c r="L30" s="68"/>
      <c r="P30" s="48"/>
      <c r="Q30" s="40"/>
      <c r="R30" s="40"/>
      <c r="S30" s="40"/>
      <c r="T30" s="40"/>
      <c r="U30" s="40"/>
      <c r="V30" s="48"/>
      <c r="W30" s="34"/>
      <c r="X30" s="51"/>
      <c r="Z30" s="30"/>
      <c r="AA30" s="40"/>
      <c r="AB30" s="52"/>
      <c r="AC30" s="53"/>
      <c r="AD30" s="54"/>
      <c r="AE30" s="192"/>
      <c r="AF30" s="193"/>
      <c r="AG30" s="45" t="s">
        <v>1</v>
      </c>
      <c r="AH30" s="46"/>
      <c r="AI30" s="62"/>
      <c r="AJ30" s="30">
        <f t="shared" si="8"/>
        <v>0</v>
      </c>
      <c r="AK30" s="40"/>
      <c r="AL30" s="40"/>
      <c r="AM30" s="40"/>
      <c r="AN30" s="40"/>
      <c r="AO30" s="40"/>
      <c r="AP30" s="57"/>
      <c r="AQ30" s="57"/>
      <c r="AR30" s="57"/>
      <c r="AS30" s="57"/>
      <c r="AT30" s="57"/>
      <c r="AU30" s="40"/>
      <c r="AV30" s="58"/>
      <c r="AW30" s="40"/>
      <c r="AX30" s="57"/>
      <c r="AY30" s="40"/>
      <c r="AZ30" s="40"/>
      <c r="BA30" s="40"/>
      <c r="BB30" s="40"/>
      <c r="BC30" s="40"/>
      <c r="BD30" s="40"/>
      <c r="BE30" s="57"/>
      <c r="BF30" s="59"/>
      <c r="BG30" s="60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</row>
    <row r="31" spans="1:277" s="50" customFormat="1" ht="23.1" customHeight="1" x14ac:dyDescent="0.35">
      <c r="A31" s="45">
        <v>11</v>
      </c>
      <c r="B31" s="61" t="s">
        <v>73</v>
      </c>
      <c r="C31" s="62" t="s">
        <v>70</v>
      </c>
      <c r="D31" s="40">
        <v>36619</v>
      </c>
      <c r="E31" s="40">
        <v>1794</v>
      </c>
      <c r="F31" s="30">
        <f t="shared" si="0"/>
        <v>38413</v>
      </c>
      <c r="G31" s="40">
        <v>1795</v>
      </c>
      <c r="H31" s="40"/>
      <c r="I31" s="40"/>
      <c r="J31" s="30">
        <f t="shared" si="1"/>
        <v>40208</v>
      </c>
      <c r="K31" s="48">
        <f>J31</f>
        <v>40208</v>
      </c>
      <c r="L31" s="40">
        <f>ROUND(K31/6/31/60*(O31+N31*60+M31*6*60),2)</f>
        <v>0</v>
      </c>
      <c r="P31" s="48">
        <f>K31-L31</f>
        <v>40208</v>
      </c>
      <c r="Q31" s="40">
        <v>2285.15</v>
      </c>
      <c r="R31" s="30">
        <f t="shared" ref="R31" si="71">SUM(AK31:AT31)</f>
        <v>11327.73</v>
      </c>
      <c r="S31" s="30">
        <f t="shared" ref="S31" si="72">SUM(AV31:AX31)</f>
        <v>1200</v>
      </c>
      <c r="T31" s="30">
        <f t="shared" ref="T31" si="73">ROUNDDOWN(J31*5%/2,2)</f>
        <v>1005.2</v>
      </c>
      <c r="U31" s="30">
        <f t="shared" ref="U31" si="74">SUM(BA31:BE31)</f>
        <v>3256.75</v>
      </c>
      <c r="V31" s="48">
        <f>Q31+R31+S31+T31+U31</f>
        <v>19074.830000000002</v>
      </c>
      <c r="W31" s="34">
        <f t="shared" ref="W31" si="75">ROUND(AF31,0)</f>
        <v>10567</v>
      </c>
      <c r="X31" s="51">
        <f>(AE31-W31)</f>
        <v>10566.169999999998</v>
      </c>
      <c r="Y31" s="50">
        <f>+A31</f>
        <v>11</v>
      </c>
      <c r="Z31" s="30">
        <f t="shared" ref="Z31" si="76">J31*12%</f>
        <v>4824.96</v>
      </c>
      <c r="AA31" s="30">
        <v>0</v>
      </c>
      <c r="AB31" s="35">
        <v>100</v>
      </c>
      <c r="AC31" s="36">
        <f>ROUNDUP(J31*5%/2,2)</f>
        <v>1005.2</v>
      </c>
      <c r="AD31" s="37">
        <v>200</v>
      </c>
      <c r="AE31" s="192">
        <f>+P31-V31</f>
        <v>21133.17</v>
      </c>
      <c r="AF31" s="193">
        <f>(+P31-V31)/2</f>
        <v>10566.584999999999</v>
      </c>
      <c r="AG31" s="45">
        <v>11</v>
      </c>
      <c r="AH31" s="61" t="s">
        <v>73</v>
      </c>
      <c r="AI31" s="62" t="s">
        <v>70</v>
      </c>
      <c r="AJ31" s="30">
        <f t="shared" si="8"/>
        <v>2285.15</v>
      </c>
      <c r="AK31" s="30">
        <f t="shared" ref="AK31" si="77">J31*9%</f>
        <v>3618.72</v>
      </c>
      <c r="AL31" s="40">
        <v>0</v>
      </c>
      <c r="AM31" s="40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7709.01</v>
      </c>
      <c r="AS31" s="40"/>
      <c r="AT31" s="40">
        <v>0</v>
      </c>
      <c r="AU31" s="40">
        <f>SUM(AK31:AT31)</f>
        <v>11327.73</v>
      </c>
      <c r="AV31" s="35">
        <v>200</v>
      </c>
      <c r="AW31" s="40"/>
      <c r="AX31" s="40">
        <v>1000</v>
      </c>
      <c r="AY31" s="40">
        <f>SUM(AV31:AX31)</f>
        <v>1200</v>
      </c>
      <c r="AZ31" s="30">
        <f>ROUNDDOWN(J31*5%/2,2)</f>
        <v>1005.2</v>
      </c>
      <c r="BA31" s="30">
        <v>100</v>
      </c>
      <c r="BB31" s="40">
        <v>3156.75</v>
      </c>
      <c r="BC31" s="40">
        <v>0</v>
      </c>
      <c r="BD31" s="40"/>
      <c r="BE31" s="40">
        <v>0</v>
      </c>
      <c r="BF31" s="59">
        <f>SUM(BA31:BE31)</f>
        <v>3256.75</v>
      </c>
      <c r="BG31" s="60">
        <f>AJ31+AU31+AY31+AZ31+BF31</f>
        <v>19074.830000000002</v>
      </c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</row>
    <row r="32" spans="1:277" s="50" customFormat="1" ht="23.1" customHeight="1" x14ac:dyDescent="0.35">
      <c r="A32" s="45" t="s">
        <v>1</v>
      </c>
      <c r="B32" s="46"/>
      <c r="C32" s="47"/>
      <c r="D32" s="40"/>
      <c r="E32" s="40"/>
      <c r="F32" s="30">
        <f t="shared" si="0"/>
        <v>0</v>
      </c>
      <c r="G32" s="40"/>
      <c r="H32" s="40"/>
      <c r="I32" s="40"/>
      <c r="J32" s="30">
        <f t="shared" si="1"/>
        <v>0</v>
      </c>
      <c r="K32" s="48"/>
      <c r="L32" s="68"/>
      <c r="P32" s="48"/>
      <c r="Q32" s="40"/>
      <c r="R32" s="40"/>
      <c r="S32" s="40"/>
      <c r="T32" s="40"/>
      <c r="U32" s="40"/>
      <c r="V32" s="48"/>
      <c r="W32" s="34"/>
      <c r="X32" s="51"/>
      <c r="Z32" s="30"/>
      <c r="AA32" s="40"/>
      <c r="AB32" s="52"/>
      <c r="AC32" s="53"/>
      <c r="AD32" s="54"/>
      <c r="AE32" s="192"/>
      <c r="AF32" s="193"/>
      <c r="AG32" s="45" t="s">
        <v>1</v>
      </c>
      <c r="AH32" s="46"/>
      <c r="AI32" s="47"/>
      <c r="AJ32" s="30">
        <f t="shared" si="8"/>
        <v>0</v>
      </c>
      <c r="AK32" s="40"/>
      <c r="AL32" s="40"/>
      <c r="AM32" s="57"/>
      <c r="AN32" s="40"/>
      <c r="AO32" s="40"/>
      <c r="AP32" s="57"/>
      <c r="AQ32" s="57"/>
      <c r="AR32" s="40"/>
      <c r="AS32" s="40"/>
      <c r="AT32" s="57"/>
      <c r="AU32" s="40"/>
      <c r="AV32" s="58"/>
      <c r="AW32" s="40"/>
      <c r="AX32" s="40"/>
      <c r="AY32" s="40"/>
      <c r="AZ32" s="40"/>
      <c r="BA32" s="40"/>
      <c r="BB32" s="40"/>
      <c r="BC32" s="40"/>
      <c r="BD32" s="197"/>
      <c r="BE32" s="57"/>
      <c r="BF32" s="59"/>
      <c r="BG32" s="60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</row>
    <row r="33" spans="1:277" s="50" customFormat="1" ht="23.1" customHeight="1" x14ac:dyDescent="0.35">
      <c r="A33" s="45">
        <v>12</v>
      </c>
      <c r="B33" s="61" t="s">
        <v>74</v>
      </c>
      <c r="C33" s="84" t="s">
        <v>81</v>
      </c>
      <c r="D33" s="40">
        <v>33843</v>
      </c>
      <c r="E33" s="40">
        <v>1591</v>
      </c>
      <c r="F33" s="30">
        <f t="shared" si="0"/>
        <v>35434</v>
      </c>
      <c r="G33" s="40">
        <v>1590</v>
      </c>
      <c r="H33" s="40"/>
      <c r="I33" s="40"/>
      <c r="J33" s="30">
        <f t="shared" si="1"/>
        <v>37024</v>
      </c>
      <c r="K33" s="48">
        <f>J33</f>
        <v>37024</v>
      </c>
      <c r="L33" s="40">
        <f>ROUND(K33/6/31/60*(O33+N33*60+M33*6*60),2)</f>
        <v>0</v>
      </c>
      <c r="P33" s="48">
        <f>K33-L33</f>
        <v>37024</v>
      </c>
      <c r="Q33" s="40">
        <v>1759.94</v>
      </c>
      <c r="R33" s="30">
        <f t="shared" ref="R33" si="78">SUM(AK33:AT33)</f>
        <v>7795.44</v>
      </c>
      <c r="S33" s="30">
        <f t="shared" ref="S33" si="79">SUM(AV33:AX33)</f>
        <v>1301.9100000000001</v>
      </c>
      <c r="T33" s="30">
        <f t="shared" ref="T33" si="80">ROUNDDOWN(J33*5%/2,2)</f>
        <v>925.6</v>
      </c>
      <c r="U33" s="30">
        <f t="shared" ref="U33" si="81">SUM(BA33:BE33)</f>
        <v>100</v>
      </c>
      <c r="V33" s="48">
        <f>Q33+R33+S33+T33+U33</f>
        <v>11882.89</v>
      </c>
      <c r="W33" s="34">
        <f t="shared" ref="W33" si="82">ROUND(AF33,0)</f>
        <v>12571</v>
      </c>
      <c r="X33" s="51">
        <f>(AE33-W33)</f>
        <v>12570.11</v>
      </c>
      <c r="Y33" s="50">
        <f>+A33</f>
        <v>12</v>
      </c>
      <c r="Z33" s="30">
        <f t="shared" ref="Z33" si="83">J33*12%</f>
        <v>4442.88</v>
      </c>
      <c r="AA33" s="30">
        <v>0</v>
      </c>
      <c r="AB33" s="35">
        <v>100</v>
      </c>
      <c r="AC33" s="36">
        <f>ROUNDUP(J33*5%/2,2)</f>
        <v>925.6</v>
      </c>
      <c r="AD33" s="37">
        <v>200</v>
      </c>
      <c r="AE33" s="192">
        <f>+P33-V33</f>
        <v>25141.11</v>
      </c>
      <c r="AF33" s="193">
        <f>(+P33-V33)/2</f>
        <v>12570.555</v>
      </c>
      <c r="AG33" s="45">
        <v>12</v>
      </c>
      <c r="AH33" s="61" t="s">
        <v>74</v>
      </c>
      <c r="AI33" s="84" t="s">
        <v>58</v>
      </c>
      <c r="AJ33" s="30">
        <f t="shared" si="8"/>
        <v>1759.94</v>
      </c>
      <c r="AK33" s="30">
        <f t="shared" ref="AK33" si="84">J33*9%</f>
        <v>3332.16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4463.28</v>
      </c>
      <c r="AS33" s="40"/>
      <c r="AT33" s="40">
        <v>0</v>
      </c>
      <c r="AU33" s="40">
        <f>SUM(AK33:AT33)</f>
        <v>7795.44</v>
      </c>
      <c r="AV33" s="35">
        <v>200</v>
      </c>
      <c r="AW33" s="40">
        <v>1101.9100000000001</v>
      </c>
      <c r="AX33" s="40">
        <v>0</v>
      </c>
      <c r="AY33" s="40">
        <f>SUM(AV33:AW33)</f>
        <v>1301.9100000000001</v>
      </c>
      <c r="AZ33" s="30">
        <f>ROUNDDOWN(J33*5%/2,2)</f>
        <v>925.6</v>
      </c>
      <c r="BA33" s="30">
        <v>100</v>
      </c>
      <c r="BB33" s="40"/>
      <c r="BC33" s="40">
        <v>0</v>
      </c>
      <c r="BD33" s="40">
        <v>0</v>
      </c>
      <c r="BE33" s="40">
        <v>0</v>
      </c>
      <c r="BF33" s="59">
        <f>SUM(BA33:BE33)</f>
        <v>100</v>
      </c>
      <c r="BG33" s="60">
        <f>AJ33+AU33+AY33+AZ33+BF33</f>
        <v>11882.89</v>
      </c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</row>
    <row r="34" spans="1:277" s="50" customFormat="1" ht="23.1" customHeight="1" x14ac:dyDescent="0.35">
      <c r="A34" s="45" t="s">
        <v>1</v>
      </c>
      <c r="B34" s="61"/>
      <c r="C34" s="62"/>
      <c r="D34" s="40"/>
      <c r="E34" s="40"/>
      <c r="F34" s="30">
        <f t="shared" si="0"/>
        <v>0</v>
      </c>
      <c r="G34" s="40"/>
      <c r="H34" s="40"/>
      <c r="I34" s="40"/>
      <c r="J34" s="30">
        <f t="shared" si="1"/>
        <v>0</v>
      </c>
      <c r="K34" s="48"/>
      <c r="L34" s="68"/>
      <c r="P34" s="48"/>
      <c r="Q34" s="40"/>
      <c r="R34" s="40"/>
      <c r="S34" s="40"/>
      <c r="T34" s="40"/>
      <c r="U34" s="40"/>
      <c r="V34" s="48"/>
      <c r="W34" s="34"/>
      <c r="X34" s="51"/>
      <c r="Z34" s="30"/>
      <c r="AA34" s="40"/>
      <c r="AB34" s="52"/>
      <c r="AC34" s="53"/>
      <c r="AD34" s="54"/>
      <c r="AE34" s="192"/>
      <c r="AF34" s="193"/>
      <c r="AG34" s="45" t="s">
        <v>1</v>
      </c>
      <c r="AH34" s="61"/>
      <c r="AI34" s="62"/>
      <c r="AJ34" s="30">
        <f t="shared" si="8"/>
        <v>0</v>
      </c>
      <c r="AK34" s="40"/>
      <c r="AL34" s="40"/>
      <c r="AM34" s="57"/>
      <c r="AN34" s="40"/>
      <c r="AO34" s="40"/>
      <c r="AP34" s="57"/>
      <c r="AQ34" s="57"/>
      <c r="AR34" s="40"/>
      <c r="AS34" s="40"/>
      <c r="AT34" s="57"/>
      <c r="AU34" s="40"/>
      <c r="AV34" s="58"/>
      <c r="AW34" s="57"/>
      <c r="AX34" s="57"/>
      <c r="AY34" s="40"/>
      <c r="AZ34" s="40"/>
      <c r="BA34" s="40"/>
      <c r="BB34" s="40"/>
      <c r="BC34" s="40"/>
      <c r="BD34" s="40"/>
      <c r="BE34" s="57"/>
      <c r="BF34" s="59"/>
      <c r="BG34" s="60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</row>
    <row r="35" spans="1:277" s="50" customFormat="1" ht="23.1" customHeight="1" x14ac:dyDescent="0.35">
      <c r="A35" s="45">
        <v>13</v>
      </c>
      <c r="B35" s="46" t="s">
        <v>75</v>
      </c>
      <c r="C35" s="62" t="s">
        <v>76</v>
      </c>
      <c r="D35" s="40">
        <v>47228</v>
      </c>
      <c r="E35" s="40">
        <v>2314</v>
      </c>
      <c r="F35" s="30">
        <f t="shared" si="0"/>
        <v>49542</v>
      </c>
      <c r="G35" s="40">
        <v>2290</v>
      </c>
      <c r="H35" s="40"/>
      <c r="I35" s="40"/>
      <c r="J35" s="30">
        <f t="shared" si="1"/>
        <v>51832</v>
      </c>
      <c r="K35" s="48">
        <f>J35</f>
        <v>51832</v>
      </c>
      <c r="L35" s="40">
        <f>ROUND(K35/6/31/60*(O35+N35*60+M35*6*60),2)</f>
        <v>0</v>
      </c>
      <c r="P35" s="48">
        <f>K35-L35</f>
        <v>51832</v>
      </c>
      <c r="Q35" s="40">
        <v>4570.33</v>
      </c>
      <c r="R35" s="30">
        <f t="shared" ref="R35" si="85">SUM(AK35:AT35)</f>
        <v>4664.88</v>
      </c>
      <c r="S35" s="30">
        <f t="shared" ref="S35" si="86">SUM(AV35:AX35)</f>
        <v>200</v>
      </c>
      <c r="T35" s="30">
        <f t="shared" ref="T35" si="87">ROUNDDOWN(J35*5%/2,2)</f>
        <v>1295.8</v>
      </c>
      <c r="U35" s="30">
        <f t="shared" ref="U35" si="88">SUM(BA35:BE35)</f>
        <v>100</v>
      </c>
      <c r="V35" s="48">
        <f>Q35+R35+S35+T35+U35</f>
        <v>10831.009999999998</v>
      </c>
      <c r="W35" s="34">
        <f t="shared" ref="W35" si="89">ROUND(AF35,0)</f>
        <v>20500</v>
      </c>
      <c r="X35" s="51">
        <f>(AE35-W35)</f>
        <v>20500.990000000005</v>
      </c>
      <c r="Y35" s="50">
        <f>+A35</f>
        <v>13</v>
      </c>
      <c r="Z35" s="30">
        <f t="shared" ref="Z35" si="90">J35*12%</f>
        <v>6219.84</v>
      </c>
      <c r="AA35" s="30">
        <v>0</v>
      </c>
      <c r="AB35" s="35">
        <v>100</v>
      </c>
      <c r="AC35" s="36">
        <f>ROUNDUP(J35*5%/2,2)</f>
        <v>1295.8</v>
      </c>
      <c r="AD35" s="37">
        <v>200</v>
      </c>
      <c r="AE35" s="192">
        <f>+P35-V35</f>
        <v>41000.990000000005</v>
      </c>
      <c r="AF35" s="193">
        <f>(+P35-V35)/2</f>
        <v>20500.495000000003</v>
      </c>
      <c r="AG35" s="45">
        <v>13</v>
      </c>
      <c r="AH35" s="46" t="s">
        <v>75</v>
      </c>
      <c r="AI35" s="62" t="s">
        <v>76</v>
      </c>
      <c r="AJ35" s="30">
        <f t="shared" si="8"/>
        <v>4570.33</v>
      </c>
      <c r="AK35" s="30">
        <f t="shared" ref="AK35" si="91">J35*9%</f>
        <v>4664.88</v>
      </c>
      <c r="AL35" s="40">
        <v>0</v>
      </c>
      <c r="AM35" s="40">
        <v>0</v>
      </c>
      <c r="AN35" s="40">
        <v>0</v>
      </c>
      <c r="AO35" s="40">
        <v>0</v>
      </c>
      <c r="AP35" s="40">
        <v>0</v>
      </c>
      <c r="AQ35" s="40">
        <v>0</v>
      </c>
      <c r="AR35" s="40">
        <v>0</v>
      </c>
      <c r="AS35" s="40"/>
      <c r="AT35" s="40">
        <v>0</v>
      </c>
      <c r="AU35" s="40">
        <f>SUM(AK35:AT35)</f>
        <v>4664.88</v>
      </c>
      <c r="AV35" s="35">
        <v>200</v>
      </c>
      <c r="AW35" s="40">
        <v>0</v>
      </c>
      <c r="AX35" s="40">
        <v>0</v>
      </c>
      <c r="AY35" s="40">
        <f>SUM(AV35:AW35)</f>
        <v>200</v>
      </c>
      <c r="AZ35" s="30">
        <f>ROUNDDOWN(J35*5%/2,2)</f>
        <v>1295.8</v>
      </c>
      <c r="BA35" s="30">
        <v>100</v>
      </c>
      <c r="BB35" s="40">
        <v>0</v>
      </c>
      <c r="BC35" s="40"/>
      <c r="BD35" s="40">
        <v>0</v>
      </c>
      <c r="BE35" s="40">
        <v>0</v>
      </c>
      <c r="BF35" s="59">
        <f>SUM(BA35:BE35)</f>
        <v>100</v>
      </c>
      <c r="BG35" s="60">
        <f>AJ35+AU35+AY35+AZ35+BF35</f>
        <v>10831.009999999998</v>
      </c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</row>
    <row r="36" spans="1:277" s="50" customFormat="1" ht="23.1" customHeight="1" x14ac:dyDescent="0.35">
      <c r="A36" s="45" t="s">
        <v>1</v>
      </c>
      <c r="B36" s="74"/>
      <c r="D36" s="40"/>
      <c r="F36" s="30">
        <f t="shared" si="0"/>
        <v>0</v>
      </c>
      <c r="G36" s="40"/>
      <c r="I36" s="40"/>
      <c r="J36" s="30">
        <f t="shared" si="1"/>
        <v>0</v>
      </c>
      <c r="K36" s="48"/>
      <c r="L36" s="49"/>
      <c r="R36" s="40"/>
      <c r="S36" s="40"/>
      <c r="T36" s="40"/>
      <c r="U36" s="40"/>
      <c r="W36" s="34"/>
      <c r="X36" s="75"/>
      <c r="Z36" s="30"/>
      <c r="AC36" s="53"/>
      <c r="AD36" s="76"/>
      <c r="AE36" s="77"/>
      <c r="AF36" s="78"/>
      <c r="AG36" s="45" t="s">
        <v>1</v>
      </c>
      <c r="AH36" s="74"/>
      <c r="AJ36" s="30">
        <f t="shared" si="8"/>
        <v>0</v>
      </c>
      <c r="AK36" s="40"/>
      <c r="AL36" s="47"/>
      <c r="AM36" s="57"/>
      <c r="AP36" s="57"/>
      <c r="AQ36" s="57"/>
      <c r="AR36" s="57"/>
      <c r="AS36" s="57"/>
      <c r="AT36" s="57"/>
      <c r="AW36" s="57"/>
      <c r="AX36" s="57"/>
      <c r="AZ36" s="40"/>
      <c r="BA36" s="40"/>
      <c r="BE36" s="57"/>
      <c r="BF36" s="79"/>
      <c r="BG36" s="80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</row>
    <row r="37" spans="1:277" s="50" customFormat="1" ht="23.1" customHeight="1" x14ac:dyDescent="0.35">
      <c r="A37" s="45">
        <v>14</v>
      </c>
      <c r="B37" s="28" t="s">
        <v>77</v>
      </c>
      <c r="C37" s="62" t="s">
        <v>61</v>
      </c>
      <c r="D37" s="30">
        <v>36619</v>
      </c>
      <c r="E37" s="30">
        <v>1794</v>
      </c>
      <c r="F37" s="30">
        <f t="shared" si="0"/>
        <v>38413</v>
      </c>
      <c r="G37" s="30">
        <v>1795</v>
      </c>
      <c r="H37" s="30"/>
      <c r="I37" s="30"/>
      <c r="J37" s="30">
        <f t="shared" si="1"/>
        <v>40208</v>
      </c>
      <c r="K37" s="31">
        <f>J37</f>
        <v>40208</v>
      </c>
      <c r="L37" s="32">
        <f>ROUND(K37/6/31/60*(O37+N37*60+M37*6*60),2)</f>
        <v>0</v>
      </c>
      <c r="M37" s="33"/>
      <c r="N37" s="33"/>
      <c r="O37" s="33"/>
      <c r="P37" s="31">
        <f>K37-L37</f>
        <v>40208</v>
      </c>
      <c r="Q37" s="40">
        <v>2285.15</v>
      </c>
      <c r="R37" s="30">
        <f t="shared" ref="R37" si="92">SUM(AK37:AT37)</f>
        <v>9238.17</v>
      </c>
      <c r="S37" s="30">
        <f t="shared" ref="S37" si="93">SUM(AV37:AX37)</f>
        <v>200</v>
      </c>
      <c r="T37" s="30">
        <f t="shared" ref="T37" si="94">ROUNDDOWN(J37*5%/2,2)</f>
        <v>1005.2</v>
      </c>
      <c r="U37" s="30">
        <f t="shared" ref="U37" si="95">SUM(BA37:BE37)</f>
        <v>12827.01</v>
      </c>
      <c r="V37" s="31">
        <f>Q37+R37+S37+T37+U37</f>
        <v>25555.53</v>
      </c>
      <c r="W37" s="34">
        <f t="shared" ref="W37" si="96">ROUND(AF37,0)</f>
        <v>7326</v>
      </c>
      <c r="X37" s="34">
        <f>(AE37-W37)</f>
        <v>7326.4700000000012</v>
      </c>
      <c r="Y37" s="33">
        <f>+A37</f>
        <v>14</v>
      </c>
      <c r="Z37" s="30">
        <f t="shared" ref="Z37" si="97">J37*12%</f>
        <v>4824.96</v>
      </c>
      <c r="AA37" s="30">
        <v>0</v>
      </c>
      <c r="AB37" s="35">
        <v>100</v>
      </c>
      <c r="AC37" s="36">
        <f>ROUNDUP(J37*5%/2,2)</f>
        <v>1005.2</v>
      </c>
      <c r="AD37" s="37">
        <v>200</v>
      </c>
      <c r="AE37" s="38">
        <f>+P37-V37</f>
        <v>14652.470000000001</v>
      </c>
      <c r="AF37" s="39">
        <f>(+P37-V37)/2</f>
        <v>7326.2350000000006</v>
      </c>
      <c r="AG37" s="45">
        <v>14</v>
      </c>
      <c r="AH37" s="28" t="s">
        <v>77</v>
      </c>
      <c r="AI37" s="62" t="s">
        <v>61</v>
      </c>
      <c r="AJ37" s="30">
        <f t="shared" si="8"/>
        <v>2285.15</v>
      </c>
      <c r="AK37" s="30">
        <f t="shared" ref="AK37" si="98">J37*9%</f>
        <v>3618.72</v>
      </c>
      <c r="AL37" s="30">
        <v>0</v>
      </c>
      <c r="AM37" s="40">
        <v>0</v>
      </c>
      <c r="AN37" s="30">
        <v>0</v>
      </c>
      <c r="AO37" s="30">
        <v>0</v>
      </c>
      <c r="AP37" s="40">
        <v>0</v>
      </c>
      <c r="AQ37" s="40">
        <v>0</v>
      </c>
      <c r="AR37" s="30">
        <v>4431.05</v>
      </c>
      <c r="AS37" s="30"/>
      <c r="AT37" s="30">
        <v>1188.4000000000001</v>
      </c>
      <c r="AU37" s="30">
        <f>SUM(AK37:AT37)</f>
        <v>9238.17</v>
      </c>
      <c r="AV37" s="35">
        <v>200</v>
      </c>
      <c r="AW37" s="40">
        <v>0</v>
      </c>
      <c r="AX37" s="40">
        <v>0</v>
      </c>
      <c r="AY37" s="30">
        <f>SUM(AV37:AW37)</f>
        <v>200</v>
      </c>
      <c r="AZ37" s="30">
        <f>ROUNDDOWN(J37*5%/2,2)</f>
        <v>1005.2</v>
      </c>
      <c r="BA37" s="30">
        <v>100</v>
      </c>
      <c r="BB37" s="30">
        <v>12627.01</v>
      </c>
      <c r="BC37" s="30">
        <v>100</v>
      </c>
      <c r="BD37" s="30">
        <v>0</v>
      </c>
      <c r="BE37" s="40">
        <v>0</v>
      </c>
      <c r="BF37" s="42">
        <f>SUM(BA37:BE37)</f>
        <v>12827.01</v>
      </c>
      <c r="BG37" s="43">
        <f>AJ37+AU37+AY37+AZ37+BF37</f>
        <v>25555.53</v>
      </c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</row>
    <row r="38" spans="1:277" s="44" customFormat="1" ht="23.1" customHeight="1" x14ac:dyDescent="0.35">
      <c r="A38" s="45" t="s">
        <v>1</v>
      </c>
      <c r="B38" s="74"/>
      <c r="C38" s="50"/>
      <c r="D38" s="48"/>
      <c r="E38" s="48"/>
      <c r="F38" s="30">
        <f t="shared" si="0"/>
        <v>0</v>
      </c>
      <c r="G38" s="40"/>
      <c r="H38" s="48"/>
      <c r="I38" s="48"/>
      <c r="J38" s="30">
        <f t="shared" si="1"/>
        <v>0</v>
      </c>
      <c r="K38" s="50"/>
      <c r="L38" s="85"/>
      <c r="M38" s="48"/>
      <c r="N38" s="48"/>
      <c r="O38" s="48"/>
      <c r="P38" s="48"/>
      <c r="Q38" s="50"/>
      <c r="R38" s="40"/>
      <c r="S38" s="40"/>
      <c r="T38" s="40"/>
      <c r="U38" s="40"/>
      <c r="V38" s="50"/>
      <c r="W38" s="34"/>
      <c r="X38" s="86"/>
      <c r="Y38" s="48"/>
      <c r="Z38" s="30"/>
      <c r="AA38" s="48"/>
      <c r="AB38" s="48"/>
      <c r="AC38" s="53"/>
      <c r="AD38" s="87"/>
      <c r="AE38" s="55"/>
      <c r="AF38" s="56"/>
      <c r="AG38" s="45" t="s">
        <v>1</v>
      </c>
      <c r="AH38" s="74"/>
      <c r="AI38" s="50"/>
      <c r="AJ38" s="30">
        <f t="shared" si="8"/>
        <v>0</v>
      </c>
      <c r="AK38" s="40"/>
      <c r="AL38" s="48"/>
      <c r="AM38" s="57"/>
      <c r="AN38" s="48"/>
      <c r="AO38" s="48"/>
      <c r="AP38" s="57"/>
      <c r="AQ38" s="57"/>
      <c r="AR38" s="48"/>
      <c r="AS38" s="48"/>
      <c r="AT38" s="48"/>
      <c r="AU38" s="48"/>
      <c r="AV38" s="48"/>
      <c r="AW38" s="57"/>
      <c r="AX38" s="57"/>
      <c r="AY38" s="48"/>
      <c r="AZ38" s="40"/>
      <c r="BA38" s="50"/>
      <c r="BB38" s="48"/>
      <c r="BC38" s="48"/>
      <c r="BD38" s="48"/>
      <c r="BE38" s="57"/>
      <c r="BF38" s="79"/>
      <c r="BG38" s="80"/>
    </row>
    <row r="39" spans="1:277" s="50" customFormat="1" ht="23.1" customHeight="1" x14ac:dyDescent="0.35">
      <c r="A39" s="45">
        <v>15</v>
      </c>
      <c r="B39" s="88" t="s">
        <v>78</v>
      </c>
      <c r="C39" s="67" t="s">
        <v>76</v>
      </c>
      <c r="D39" s="68">
        <v>46725</v>
      </c>
      <c r="E39" s="68">
        <v>2290</v>
      </c>
      <c r="F39" s="30">
        <f t="shared" si="0"/>
        <v>49015</v>
      </c>
      <c r="G39" s="68">
        <v>2289</v>
      </c>
      <c r="H39" s="68"/>
      <c r="I39" s="68"/>
      <c r="J39" s="30">
        <f t="shared" si="1"/>
        <v>51304</v>
      </c>
      <c r="K39" s="69">
        <f>J39</f>
        <v>51304</v>
      </c>
      <c r="L39" s="32">
        <f>ROUND(K39/6/31/60*(O39+N39*60+M39*6*60),2)</f>
        <v>0</v>
      </c>
      <c r="M39" s="70"/>
      <c r="N39" s="70"/>
      <c r="O39" s="70"/>
      <c r="P39" s="69">
        <f>K39-L39</f>
        <v>51304</v>
      </c>
      <c r="Q39" s="68">
        <v>4459.28</v>
      </c>
      <c r="R39" s="30">
        <f t="shared" ref="R39" si="99">SUM(AK39:AT39)</f>
        <v>4617.3599999999997</v>
      </c>
      <c r="S39" s="30">
        <f t="shared" ref="S39" si="100">SUM(AV39:AX39)</f>
        <v>200</v>
      </c>
      <c r="T39" s="30">
        <f t="shared" ref="T39" si="101">ROUNDDOWN(J39*5%/2,2)</f>
        <v>1282.5999999999999</v>
      </c>
      <c r="U39" s="30">
        <f t="shared" ref="U39" si="102">SUM(BA39:BE39)</f>
        <v>200</v>
      </c>
      <c r="V39" s="69">
        <f>Q39+R39+S39+T39+U39</f>
        <v>10759.24</v>
      </c>
      <c r="W39" s="34">
        <f t="shared" ref="W39" si="103">ROUND(AF39,0)</f>
        <v>20272</v>
      </c>
      <c r="X39" s="89">
        <f>(AE39-W39)</f>
        <v>20272.760000000002</v>
      </c>
      <c r="Y39" s="70">
        <f>+A39</f>
        <v>15</v>
      </c>
      <c r="Z39" s="30">
        <f t="shared" ref="Z39" si="104">J39*12%</f>
        <v>6156.48</v>
      </c>
      <c r="AA39" s="71">
        <v>0</v>
      </c>
      <c r="AB39" s="35">
        <v>100</v>
      </c>
      <c r="AC39" s="36">
        <f>ROUNDUP(J39*5%/2,2)</f>
        <v>1282.5999999999999</v>
      </c>
      <c r="AD39" s="37">
        <v>200</v>
      </c>
      <c r="AE39" s="72">
        <f>+P39-V39</f>
        <v>40544.76</v>
      </c>
      <c r="AF39" s="73">
        <f>(+P39-V39)/2</f>
        <v>20272.38</v>
      </c>
      <c r="AG39" s="45">
        <v>15</v>
      </c>
      <c r="AH39" s="88" t="s">
        <v>78</v>
      </c>
      <c r="AI39" s="67" t="s">
        <v>76</v>
      </c>
      <c r="AJ39" s="30">
        <f t="shared" si="8"/>
        <v>4459.28</v>
      </c>
      <c r="AK39" s="30">
        <f t="shared" ref="AK39" si="105">J39*9%</f>
        <v>4617.3599999999997</v>
      </c>
      <c r="AL39" s="68">
        <v>0</v>
      </c>
      <c r="AM39" s="40">
        <v>0</v>
      </c>
      <c r="AN39" s="68">
        <v>0</v>
      </c>
      <c r="AO39" s="68">
        <v>0</v>
      </c>
      <c r="AP39" s="40">
        <v>0</v>
      </c>
      <c r="AQ39" s="40">
        <v>0</v>
      </c>
      <c r="AR39" s="40">
        <v>0</v>
      </c>
      <c r="AS39" s="40"/>
      <c r="AT39" s="40">
        <v>0</v>
      </c>
      <c r="AU39" s="68">
        <f>SUM(AK39:AT39)</f>
        <v>4617.3599999999997</v>
      </c>
      <c r="AV39" s="35">
        <v>200</v>
      </c>
      <c r="AW39" s="40">
        <v>0</v>
      </c>
      <c r="AX39" s="40">
        <v>0</v>
      </c>
      <c r="AY39" s="68">
        <f>SUM(AV39:AW39)</f>
        <v>200</v>
      </c>
      <c r="AZ39" s="30">
        <f>ROUNDDOWN(J39*5%/2,2)</f>
        <v>1282.5999999999999</v>
      </c>
      <c r="BA39" s="30">
        <v>100</v>
      </c>
      <c r="BB39" s="40">
        <v>0</v>
      </c>
      <c r="BC39" s="68">
        <v>100</v>
      </c>
      <c r="BD39" s="68">
        <v>0</v>
      </c>
      <c r="BE39" s="40">
        <v>0</v>
      </c>
      <c r="BF39" s="90">
        <f>SUM(BA39:BE39)</f>
        <v>200</v>
      </c>
      <c r="BG39" s="91">
        <f>AJ39+AU39+AY39+AZ39+BF39</f>
        <v>10759.24</v>
      </c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</row>
    <row r="40" spans="1:277" s="50" customFormat="1" ht="23.1" customHeight="1" x14ac:dyDescent="0.35">
      <c r="A40" s="45" t="s">
        <v>1</v>
      </c>
      <c r="B40" s="61"/>
      <c r="C40" s="62"/>
      <c r="D40" s="40"/>
      <c r="E40" s="40"/>
      <c r="F40" s="30">
        <f t="shared" si="0"/>
        <v>0</v>
      </c>
      <c r="G40" s="40"/>
      <c r="H40" s="40"/>
      <c r="I40" s="40"/>
      <c r="J40" s="30">
        <f t="shared" si="1"/>
        <v>0</v>
      </c>
      <c r="K40" s="48"/>
      <c r="L40" s="49"/>
      <c r="P40" s="48"/>
      <c r="Q40" s="68"/>
      <c r="R40" s="40"/>
      <c r="S40" s="40"/>
      <c r="T40" s="40"/>
      <c r="U40" s="40"/>
      <c r="V40" s="48"/>
      <c r="W40" s="34"/>
      <c r="X40" s="51"/>
      <c r="Z40" s="30"/>
      <c r="AA40" s="40"/>
      <c r="AB40" s="52"/>
      <c r="AC40" s="53"/>
      <c r="AD40" s="54"/>
      <c r="AE40" s="55"/>
      <c r="AF40" s="56"/>
      <c r="AG40" s="45" t="s">
        <v>1</v>
      </c>
      <c r="AH40" s="61"/>
      <c r="AI40" s="62"/>
      <c r="AJ40" s="30">
        <f t="shared" si="8"/>
        <v>0</v>
      </c>
      <c r="AK40" s="40"/>
      <c r="AL40" s="68"/>
      <c r="AM40" s="57"/>
      <c r="AN40" s="40"/>
      <c r="AO40" s="40"/>
      <c r="AP40" s="57"/>
      <c r="AQ40" s="57"/>
      <c r="AR40" s="57"/>
      <c r="AS40" s="57"/>
      <c r="AT40" s="57"/>
      <c r="AU40" s="68"/>
      <c r="AV40" s="58"/>
      <c r="AW40" s="57"/>
      <c r="AX40" s="57"/>
      <c r="AY40" s="40"/>
      <c r="AZ40" s="40"/>
      <c r="BA40" s="40"/>
      <c r="BB40" s="57"/>
      <c r="BC40" s="40"/>
      <c r="BD40" s="40"/>
      <c r="BE40" s="57"/>
      <c r="BF40" s="59"/>
      <c r="BG40" s="60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</row>
    <row r="41" spans="1:277" s="70" customFormat="1" ht="23.1" customHeight="1" x14ac:dyDescent="0.35">
      <c r="A41" s="45">
        <v>16</v>
      </c>
      <c r="B41" s="88" t="s">
        <v>79</v>
      </c>
      <c r="C41" s="62" t="s">
        <v>61</v>
      </c>
      <c r="D41" s="40">
        <v>36619</v>
      </c>
      <c r="E41" s="40">
        <v>1794</v>
      </c>
      <c r="F41" s="30">
        <f t="shared" si="0"/>
        <v>38413</v>
      </c>
      <c r="G41" s="40">
        <v>1795</v>
      </c>
      <c r="H41" s="40"/>
      <c r="I41" s="40"/>
      <c r="J41" s="30">
        <f t="shared" si="1"/>
        <v>40208</v>
      </c>
      <c r="K41" s="48">
        <f>J41</f>
        <v>40208</v>
      </c>
      <c r="L41" s="32">
        <f>ROUND(K41/6/31/60*(O41+N41*60+M41*6*60),2)</f>
        <v>0</v>
      </c>
      <c r="P41" s="69">
        <f>K41-L41</f>
        <v>40208</v>
      </c>
      <c r="Q41" s="68">
        <v>2285.15</v>
      </c>
      <c r="R41" s="30">
        <f t="shared" ref="R41" si="106">SUM(AK41:AT41)</f>
        <v>12530.419999999998</v>
      </c>
      <c r="S41" s="30">
        <f t="shared" ref="S41" si="107">SUM(AV41:AX41)</f>
        <v>200</v>
      </c>
      <c r="T41" s="30">
        <f t="shared" ref="T41" si="108">ROUNDDOWN(J41*5%/2,2)</f>
        <v>1005.2</v>
      </c>
      <c r="U41" s="30">
        <f t="shared" ref="U41" si="109">SUM(BA41:BE41)</f>
        <v>15276.61</v>
      </c>
      <c r="V41" s="48">
        <f>Q41+R41+S41+T41+U41</f>
        <v>31297.379999999997</v>
      </c>
      <c r="W41" s="34">
        <f t="shared" ref="W41" si="110">ROUND(AF41,0)</f>
        <v>4455</v>
      </c>
      <c r="X41" s="51">
        <f>(AE41-W41)</f>
        <v>4455.6200000000026</v>
      </c>
      <c r="Y41" s="70">
        <f>+A41</f>
        <v>16</v>
      </c>
      <c r="Z41" s="30">
        <f t="shared" ref="Z41" si="111">J41*12%</f>
        <v>4824.96</v>
      </c>
      <c r="AA41" s="71">
        <v>0</v>
      </c>
      <c r="AB41" s="35">
        <v>100</v>
      </c>
      <c r="AC41" s="36">
        <f>ROUNDUP(J41*5%/2,2)</f>
        <v>1005.2</v>
      </c>
      <c r="AD41" s="37">
        <v>200</v>
      </c>
      <c r="AE41" s="72">
        <f>+P41-V41</f>
        <v>8910.6200000000026</v>
      </c>
      <c r="AF41" s="56">
        <f>(+P41-V41)/2</f>
        <v>4455.3100000000013</v>
      </c>
      <c r="AG41" s="45">
        <v>16</v>
      </c>
      <c r="AH41" s="88" t="s">
        <v>79</v>
      </c>
      <c r="AI41" s="62" t="s">
        <v>61</v>
      </c>
      <c r="AJ41" s="30">
        <f t="shared" si="8"/>
        <v>2285.15</v>
      </c>
      <c r="AK41" s="30">
        <f t="shared" ref="AK41" si="112">J41*9%</f>
        <v>3618.72</v>
      </c>
      <c r="AL41" s="68">
        <v>0</v>
      </c>
      <c r="AM41" s="68">
        <v>600</v>
      </c>
      <c r="AN41" s="68">
        <v>0</v>
      </c>
      <c r="AO41" s="68">
        <v>0</v>
      </c>
      <c r="AP41" s="40">
        <v>0</v>
      </c>
      <c r="AQ41" s="40">
        <v>0</v>
      </c>
      <c r="AR41" s="68">
        <v>7000.58</v>
      </c>
      <c r="AS41" s="68"/>
      <c r="AT41" s="68">
        <v>1311.12</v>
      </c>
      <c r="AU41" s="40">
        <f>SUM(AK41:AT41)</f>
        <v>12530.419999999998</v>
      </c>
      <c r="AV41" s="35">
        <v>200</v>
      </c>
      <c r="AW41" s="40">
        <v>0</v>
      </c>
      <c r="AX41" s="40">
        <v>0</v>
      </c>
      <c r="AY41" s="40">
        <f>SUM(AV41:AW41)</f>
        <v>200</v>
      </c>
      <c r="AZ41" s="30">
        <f>ROUNDDOWN(J41*5%/2,2)</f>
        <v>1005.2</v>
      </c>
      <c r="BA41" s="30">
        <v>100</v>
      </c>
      <c r="BB41" s="68">
        <v>10101.61</v>
      </c>
      <c r="BC41" s="68">
        <v>5075</v>
      </c>
      <c r="BD41" s="40">
        <v>0</v>
      </c>
      <c r="BE41" s="40">
        <v>0</v>
      </c>
      <c r="BF41" s="59">
        <f>SUM(BA41:BE41)</f>
        <v>15276.61</v>
      </c>
      <c r="BG41" s="60">
        <f>AJ41+AU41+AY41+AZ41+BF41</f>
        <v>31297.379999999997</v>
      </c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</row>
    <row r="42" spans="1:277" s="50" customFormat="1" ht="23.1" customHeight="1" x14ac:dyDescent="0.35">
      <c r="A42" s="45" t="s">
        <v>1</v>
      </c>
      <c r="B42" s="61"/>
      <c r="C42" s="62"/>
      <c r="D42" s="40"/>
      <c r="E42" s="40"/>
      <c r="F42" s="30">
        <f t="shared" si="0"/>
        <v>0</v>
      </c>
      <c r="G42" s="40"/>
      <c r="H42" s="40"/>
      <c r="I42" s="40"/>
      <c r="J42" s="30">
        <f t="shared" si="1"/>
        <v>0</v>
      </c>
      <c r="K42" s="48"/>
      <c r="L42" s="49"/>
      <c r="P42" s="48"/>
      <c r="Q42" s="40"/>
      <c r="R42" s="40"/>
      <c r="S42" s="40"/>
      <c r="T42" s="40"/>
      <c r="U42" s="40"/>
      <c r="V42" s="48"/>
      <c r="W42" s="34"/>
      <c r="X42" s="51"/>
      <c r="Z42" s="30"/>
      <c r="AA42" s="40"/>
      <c r="AB42" s="52"/>
      <c r="AC42" s="53"/>
      <c r="AD42" s="54"/>
      <c r="AE42" s="55"/>
      <c r="AF42" s="56"/>
      <c r="AG42" s="45" t="s">
        <v>1</v>
      </c>
      <c r="AH42" s="61"/>
      <c r="AI42" s="62"/>
      <c r="AJ42" s="30">
        <f t="shared" si="8"/>
        <v>0</v>
      </c>
      <c r="AK42" s="40"/>
      <c r="AL42" s="40"/>
      <c r="AM42" s="40"/>
      <c r="AN42" s="40"/>
      <c r="AO42" s="40"/>
      <c r="AP42" s="57"/>
      <c r="AQ42" s="57"/>
      <c r="AR42" s="40"/>
      <c r="AS42" s="40"/>
      <c r="AT42" s="40"/>
      <c r="AU42" s="40"/>
      <c r="AV42" s="58"/>
      <c r="AW42" s="57"/>
      <c r="AX42" s="57"/>
      <c r="AY42" s="40"/>
      <c r="AZ42" s="40"/>
      <c r="BA42" s="40"/>
      <c r="BB42" s="40"/>
      <c r="BC42" s="40"/>
      <c r="BD42" s="40"/>
      <c r="BE42" s="57"/>
      <c r="BF42" s="59"/>
      <c r="BG42" s="60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</row>
    <row r="43" spans="1:277" s="50" customFormat="1" ht="22.5" customHeight="1" x14ac:dyDescent="0.35">
      <c r="A43" s="45">
        <v>17</v>
      </c>
      <c r="B43" s="61" t="s">
        <v>80</v>
      </c>
      <c r="C43" s="84" t="s">
        <v>81</v>
      </c>
      <c r="D43" s="40">
        <v>33843</v>
      </c>
      <c r="E43" s="40">
        <v>1591</v>
      </c>
      <c r="F43" s="30">
        <f t="shared" si="0"/>
        <v>35434</v>
      </c>
      <c r="G43" s="40">
        <v>1590</v>
      </c>
      <c r="H43" s="40"/>
      <c r="I43" s="40"/>
      <c r="J43" s="30">
        <f t="shared" si="1"/>
        <v>37024</v>
      </c>
      <c r="K43" s="48">
        <f>J43</f>
        <v>37024</v>
      </c>
      <c r="L43" s="32">
        <f>ROUND(K43/6/31/60*(O43+N43*60+M43*6*60),2)</f>
        <v>0</v>
      </c>
      <c r="P43" s="48">
        <f>K43-L43</f>
        <v>37024</v>
      </c>
      <c r="Q43" s="40">
        <v>1759.94</v>
      </c>
      <c r="R43" s="30">
        <f t="shared" ref="R43" si="113">SUM(AK43:AT43)</f>
        <v>9464.619999999999</v>
      </c>
      <c r="S43" s="30">
        <f t="shared" ref="S43" si="114">SUM(AV43:AX43)</f>
        <v>1726.09</v>
      </c>
      <c r="T43" s="30">
        <f t="shared" ref="T43" si="115">ROUNDDOWN(J43*5%/2,2)</f>
        <v>925.6</v>
      </c>
      <c r="U43" s="30">
        <f t="shared" ref="U43" si="116">SUM(BA43:BE43)</f>
        <v>12119.880000000001</v>
      </c>
      <c r="V43" s="48">
        <f>Q43+R43+S43+T43+U43</f>
        <v>25996.13</v>
      </c>
      <c r="W43" s="34">
        <f t="shared" ref="W43" si="117">ROUND(AF43,0)</f>
        <v>5514</v>
      </c>
      <c r="X43" s="51">
        <f>(AE43-W43)</f>
        <v>5513.869999999999</v>
      </c>
      <c r="Y43" s="50">
        <f>+A43</f>
        <v>17</v>
      </c>
      <c r="Z43" s="30">
        <f t="shared" ref="Z43" si="118">J43*12%</f>
        <v>4442.88</v>
      </c>
      <c r="AA43" s="30">
        <v>0</v>
      </c>
      <c r="AB43" s="35">
        <v>100</v>
      </c>
      <c r="AC43" s="36">
        <f>ROUNDUP(J43*5%/2,2)</f>
        <v>925.6</v>
      </c>
      <c r="AD43" s="37">
        <v>200</v>
      </c>
      <c r="AE43" s="55">
        <f>+P43-V43</f>
        <v>11027.869999999999</v>
      </c>
      <c r="AF43" s="56">
        <f>(+P43-V43)/2</f>
        <v>5513.9349999999995</v>
      </c>
      <c r="AG43" s="45">
        <v>17</v>
      </c>
      <c r="AH43" s="61" t="s">
        <v>80</v>
      </c>
      <c r="AI43" s="92" t="s">
        <v>81</v>
      </c>
      <c r="AJ43" s="30">
        <f t="shared" si="8"/>
        <v>1759.94</v>
      </c>
      <c r="AK43" s="30">
        <f t="shared" ref="AK43" si="119">J43*9%</f>
        <v>3332.16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4885.58</v>
      </c>
      <c r="AS43" s="40"/>
      <c r="AT43" s="40">
        <v>1246.8800000000001</v>
      </c>
      <c r="AU43" s="40">
        <f>SUM(AK43:AT43)</f>
        <v>9464.619999999999</v>
      </c>
      <c r="AV43" s="35">
        <v>200</v>
      </c>
      <c r="AW43" s="40">
        <v>1526.09</v>
      </c>
      <c r="AX43" s="40">
        <v>0</v>
      </c>
      <c r="AY43" s="40">
        <f>SUM(AV43:AW43)</f>
        <v>1726.09</v>
      </c>
      <c r="AZ43" s="30">
        <f>ROUNDDOWN(J43*5%/2,2)</f>
        <v>925.6</v>
      </c>
      <c r="BA43" s="30">
        <v>100</v>
      </c>
      <c r="BB43" s="40">
        <v>7891.88</v>
      </c>
      <c r="BC43" s="40">
        <v>4128</v>
      </c>
      <c r="BD43" s="68">
        <v>0</v>
      </c>
      <c r="BE43" s="40">
        <v>0</v>
      </c>
      <c r="BF43" s="59">
        <f>SUM(BA43:BE43)</f>
        <v>12119.880000000001</v>
      </c>
      <c r="BG43" s="60">
        <f>AJ43+AU43+AY43+AZ43+BF43</f>
        <v>25996.13</v>
      </c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</row>
    <row r="44" spans="1:277" s="33" customFormat="1" ht="23.1" customHeight="1" x14ac:dyDescent="0.35">
      <c r="A44" s="45" t="s">
        <v>1</v>
      </c>
      <c r="B44" s="64"/>
      <c r="C44" s="29"/>
      <c r="D44" s="30"/>
      <c r="E44" s="30"/>
      <c r="F44" s="30">
        <f t="shared" si="0"/>
        <v>0</v>
      </c>
      <c r="G44" s="30"/>
      <c r="H44" s="30"/>
      <c r="I44" s="30"/>
      <c r="J44" s="30">
        <f t="shared" si="1"/>
        <v>0</v>
      </c>
      <c r="K44" s="31"/>
      <c r="L44" s="93"/>
      <c r="P44" s="31"/>
      <c r="Q44" s="30"/>
      <c r="R44" s="40"/>
      <c r="S44" s="40"/>
      <c r="T44" s="40"/>
      <c r="U44" s="40"/>
      <c r="V44" s="31"/>
      <c r="W44" s="34"/>
      <c r="X44" s="34"/>
      <c r="Z44" s="30"/>
      <c r="AA44" s="30"/>
      <c r="AB44" s="41"/>
      <c r="AC44" s="53"/>
      <c r="AD44" s="94"/>
      <c r="AE44" s="38"/>
      <c r="AF44" s="39"/>
      <c r="AG44" s="45" t="s">
        <v>1</v>
      </c>
      <c r="AH44" s="64"/>
      <c r="AI44" s="29"/>
      <c r="AJ44" s="30">
        <f t="shared" si="8"/>
        <v>0</v>
      </c>
      <c r="AK44" s="40"/>
      <c r="AL44" s="40">
        <v>0</v>
      </c>
      <c r="AM44" s="57"/>
      <c r="AN44" s="30"/>
      <c r="AO44" s="30"/>
      <c r="AP44" s="57"/>
      <c r="AQ44" s="57"/>
      <c r="AR44" s="30"/>
      <c r="AS44" s="30"/>
      <c r="AT44" s="30"/>
      <c r="AU44" s="30"/>
      <c r="AV44" s="35"/>
      <c r="AW44" s="57"/>
      <c r="AX44" s="57"/>
      <c r="AY44" s="30"/>
      <c r="AZ44" s="40"/>
      <c r="BA44" s="40"/>
      <c r="BB44" s="30"/>
      <c r="BC44" s="30"/>
      <c r="BD44" s="40"/>
      <c r="BE44" s="57"/>
      <c r="BF44" s="42"/>
      <c r="BG44" s="43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</row>
    <row r="45" spans="1:277" s="50" customFormat="1" ht="23.1" customHeight="1" x14ac:dyDescent="0.35">
      <c r="A45" s="45">
        <v>18</v>
      </c>
      <c r="B45" s="61" t="s">
        <v>82</v>
      </c>
      <c r="C45" s="62" t="s">
        <v>72</v>
      </c>
      <c r="D45" s="40">
        <v>39672</v>
      </c>
      <c r="E45" s="40">
        <v>1944</v>
      </c>
      <c r="F45" s="30">
        <f t="shared" si="0"/>
        <v>41616</v>
      </c>
      <c r="G45" s="40">
        <v>1944</v>
      </c>
      <c r="H45" s="40"/>
      <c r="I45" s="40"/>
      <c r="J45" s="30">
        <f t="shared" si="1"/>
        <v>43560</v>
      </c>
      <c r="K45" s="48">
        <f>J45</f>
        <v>43560</v>
      </c>
      <c r="L45" s="32">
        <f>ROUND(K45/6/31/60*(O45+N45*60+M45*6*60),2)</f>
        <v>0</v>
      </c>
      <c r="P45" s="48">
        <f>K45-L45</f>
        <v>43560</v>
      </c>
      <c r="Q45" s="40">
        <v>2878.45</v>
      </c>
      <c r="R45" s="30">
        <f t="shared" ref="R45" si="120">SUM(AK45:AT45)</f>
        <v>8429.7599999999984</v>
      </c>
      <c r="S45" s="30">
        <f t="shared" ref="S45" si="121">SUM(AV45:AX45)</f>
        <v>200</v>
      </c>
      <c r="T45" s="30">
        <f t="shared" ref="T45" si="122">ROUNDDOWN(J45*5%/2,2)</f>
        <v>1089</v>
      </c>
      <c r="U45" s="30">
        <f t="shared" ref="U45" si="123">SUM(BA45:BE45)</f>
        <v>7776.21</v>
      </c>
      <c r="V45" s="48">
        <f>Q45+R45+S45+T45+U45</f>
        <v>20373.419999999998</v>
      </c>
      <c r="W45" s="34">
        <f t="shared" ref="W45" si="124">ROUND(AF45,0)</f>
        <v>11593</v>
      </c>
      <c r="X45" s="51">
        <f>(AE45-W45)</f>
        <v>11593.580000000002</v>
      </c>
      <c r="Y45" s="50">
        <f>+A45</f>
        <v>18</v>
      </c>
      <c r="Z45" s="30">
        <f t="shared" ref="Z45" si="125">J45*12%</f>
        <v>5227.2</v>
      </c>
      <c r="AA45" s="30">
        <v>0</v>
      </c>
      <c r="AB45" s="35">
        <v>100</v>
      </c>
      <c r="AC45" s="36">
        <f>ROUNDUP(J45*5%/2,2)</f>
        <v>1089</v>
      </c>
      <c r="AD45" s="37">
        <v>200</v>
      </c>
      <c r="AE45" s="55">
        <f>+P45-V45</f>
        <v>23186.58</v>
      </c>
      <c r="AF45" s="56">
        <f>(+P45-V45)/2</f>
        <v>11593.29</v>
      </c>
      <c r="AG45" s="45">
        <v>18</v>
      </c>
      <c r="AH45" s="61" t="s">
        <v>82</v>
      </c>
      <c r="AI45" s="62" t="s">
        <v>72</v>
      </c>
      <c r="AJ45" s="30">
        <f t="shared" si="8"/>
        <v>2878.45</v>
      </c>
      <c r="AK45" s="30">
        <f t="shared" ref="AK45" si="126">J45*9%</f>
        <v>3920.3999999999996</v>
      </c>
      <c r="AL45" s="40">
        <v>0</v>
      </c>
      <c r="AM45" s="40">
        <v>0</v>
      </c>
      <c r="AN45" s="40">
        <v>0</v>
      </c>
      <c r="AO45" s="40">
        <v>0</v>
      </c>
      <c r="AP45" s="40">
        <v>0</v>
      </c>
      <c r="AQ45" s="40">
        <v>0</v>
      </c>
      <c r="AR45" s="40">
        <v>4509.3599999999997</v>
      </c>
      <c r="AS45" s="40"/>
      <c r="AT45" s="40">
        <v>0</v>
      </c>
      <c r="AU45" s="40">
        <f>SUM(AK45:AT45)</f>
        <v>8429.7599999999984</v>
      </c>
      <c r="AV45" s="35">
        <v>200</v>
      </c>
      <c r="AW45" s="40">
        <v>0</v>
      </c>
      <c r="AX45" s="40">
        <v>0</v>
      </c>
      <c r="AY45" s="40">
        <f>SUM(AV45:AW45)</f>
        <v>200</v>
      </c>
      <c r="AZ45" s="30">
        <f>ROUNDDOWN(J45*5%/2,2)</f>
        <v>1089</v>
      </c>
      <c r="BA45" s="30">
        <v>100</v>
      </c>
      <c r="BB45" s="40">
        <v>7576.21</v>
      </c>
      <c r="BC45" s="40">
        <v>100</v>
      </c>
      <c r="BD45" s="40">
        <v>0</v>
      </c>
      <c r="BE45" s="40">
        <v>0</v>
      </c>
      <c r="BF45" s="59">
        <f>SUM(BA45:BE45)</f>
        <v>7776.21</v>
      </c>
      <c r="BG45" s="60">
        <f>AJ45+AU45+AY45+AZ45+BF45</f>
        <v>20373.419999999998</v>
      </c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</row>
    <row r="46" spans="1:277" s="50" customFormat="1" ht="23.1" customHeight="1" x14ac:dyDescent="0.35">
      <c r="A46" s="45" t="s">
        <v>1</v>
      </c>
      <c r="B46" s="61"/>
      <c r="C46" s="62"/>
      <c r="D46" s="40"/>
      <c r="E46" s="40"/>
      <c r="F46" s="30">
        <f t="shared" si="0"/>
        <v>0</v>
      </c>
      <c r="G46" s="40"/>
      <c r="H46" s="40"/>
      <c r="I46" s="40"/>
      <c r="J46" s="30">
        <f t="shared" si="1"/>
        <v>0</v>
      </c>
      <c r="K46" s="48"/>
      <c r="L46" s="49"/>
      <c r="P46" s="48"/>
      <c r="Q46" s="40"/>
      <c r="R46" s="40"/>
      <c r="S46" s="40"/>
      <c r="T46" s="40"/>
      <c r="U46" s="40"/>
      <c r="V46" s="48"/>
      <c r="W46" s="34"/>
      <c r="X46" s="51"/>
      <c r="Z46" s="30"/>
      <c r="AA46" s="40"/>
      <c r="AB46" s="52"/>
      <c r="AC46" s="53"/>
      <c r="AD46" s="54"/>
      <c r="AE46" s="55"/>
      <c r="AF46" s="56"/>
      <c r="AG46" s="45" t="s">
        <v>1</v>
      </c>
      <c r="AH46" s="61"/>
      <c r="AI46" s="62"/>
      <c r="AJ46" s="30">
        <f t="shared" si="8"/>
        <v>0</v>
      </c>
      <c r="AK46" s="40"/>
      <c r="AL46" s="40"/>
      <c r="AM46" s="57"/>
      <c r="AN46" s="40"/>
      <c r="AO46" s="40"/>
      <c r="AP46" s="57"/>
      <c r="AQ46" s="57"/>
      <c r="AR46" s="40"/>
      <c r="AS46" s="40"/>
      <c r="AT46" s="40"/>
      <c r="AU46" s="40"/>
      <c r="AV46" s="58"/>
      <c r="AW46" s="57"/>
      <c r="AX46" s="57"/>
      <c r="AY46" s="40"/>
      <c r="AZ46" s="40"/>
      <c r="BA46" s="40"/>
      <c r="BB46" s="40"/>
      <c r="BC46" s="40"/>
      <c r="BD46" s="30"/>
      <c r="BE46" s="57"/>
      <c r="BF46" s="59"/>
      <c r="BG46" s="60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  <c r="JQ46" s="44"/>
    </row>
    <row r="47" spans="1:277" s="50" customFormat="1" ht="23.1" customHeight="1" x14ac:dyDescent="0.35">
      <c r="A47" s="45">
        <v>19</v>
      </c>
      <c r="B47" s="61" t="s">
        <v>99</v>
      </c>
      <c r="C47" s="82" t="s">
        <v>65</v>
      </c>
      <c r="D47" s="40">
        <v>43030</v>
      </c>
      <c r="E47" s="40">
        <v>2108</v>
      </c>
      <c r="F47" s="30">
        <f t="shared" si="0"/>
        <v>45138</v>
      </c>
      <c r="G47" s="40">
        <v>2109</v>
      </c>
      <c r="H47" s="40"/>
      <c r="I47" s="40"/>
      <c r="J47" s="30">
        <f t="shared" si="1"/>
        <v>47247</v>
      </c>
      <c r="K47" s="48">
        <f>J47</f>
        <v>47247</v>
      </c>
      <c r="L47" s="49">
        <f>K47/6/31/60*(O47+N47*60+M47*6*60)</f>
        <v>0</v>
      </c>
      <c r="P47" s="48">
        <f>K47-L47</f>
        <v>47247</v>
      </c>
      <c r="Q47" s="40">
        <v>3605.95</v>
      </c>
      <c r="R47" s="30">
        <f t="shared" ref="R47" si="127">SUM(AK47:AT47)</f>
        <v>12039.68</v>
      </c>
      <c r="S47" s="30">
        <f t="shared" ref="S47" si="128">SUM(AV47:AX47)</f>
        <v>200</v>
      </c>
      <c r="T47" s="30">
        <f t="shared" ref="T47" si="129">ROUNDDOWN(J47*5%/2,2)</f>
        <v>1181.17</v>
      </c>
      <c r="U47" s="30">
        <f t="shared" ref="U47" si="130">SUM(BA47:BE47)</f>
        <v>7460.53</v>
      </c>
      <c r="V47" s="48">
        <f>Q47+R47+S47+T47+U47</f>
        <v>24487.33</v>
      </c>
      <c r="W47" s="34">
        <f t="shared" ref="W47" si="131">ROUND(AF47,0)</f>
        <v>11380</v>
      </c>
      <c r="X47" s="51">
        <f>(AE47-W47)</f>
        <v>11379.669999999998</v>
      </c>
      <c r="Y47" s="50">
        <f>+A47</f>
        <v>19</v>
      </c>
      <c r="Z47" s="30">
        <f t="shared" ref="Z47" si="132">J47*12%</f>
        <v>5669.6399999999994</v>
      </c>
      <c r="AA47" s="30">
        <v>0</v>
      </c>
      <c r="AB47" s="35">
        <v>100</v>
      </c>
      <c r="AC47" s="36">
        <f>ROUNDUP(J47*5%/2,2)</f>
        <v>1181.18</v>
      </c>
      <c r="AD47" s="37">
        <v>200</v>
      </c>
      <c r="AE47" s="55">
        <f>+P47-V47</f>
        <v>22759.67</v>
      </c>
      <c r="AF47" s="56">
        <f>(+P47-V47)/2</f>
        <v>11379.834999999999</v>
      </c>
      <c r="AG47" s="45">
        <v>19</v>
      </c>
      <c r="AH47" s="61" t="s">
        <v>99</v>
      </c>
      <c r="AI47" s="82" t="s">
        <v>65</v>
      </c>
      <c r="AJ47" s="30">
        <f t="shared" si="8"/>
        <v>3605.95</v>
      </c>
      <c r="AK47" s="30">
        <f t="shared" ref="AK47" si="133">J47*9%</f>
        <v>4252.2299999999996</v>
      </c>
      <c r="AL47" s="40">
        <v>0</v>
      </c>
      <c r="AM47" s="40">
        <v>0</v>
      </c>
      <c r="AN47" s="40">
        <v>0</v>
      </c>
      <c r="AO47" s="40">
        <v>0</v>
      </c>
      <c r="AP47" s="40">
        <v>0</v>
      </c>
      <c r="AQ47" s="40">
        <v>0</v>
      </c>
      <c r="AR47" s="40">
        <v>6223.56</v>
      </c>
      <c r="AS47" s="40">
        <v>908.33</v>
      </c>
      <c r="AT47" s="40">
        <v>655.56</v>
      </c>
      <c r="AU47" s="40">
        <f>SUM(AK47:AT47)</f>
        <v>12039.68</v>
      </c>
      <c r="AV47" s="35">
        <v>200</v>
      </c>
      <c r="AW47" s="40">
        <v>0</v>
      </c>
      <c r="AX47" s="40">
        <v>0</v>
      </c>
      <c r="AY47" s="40">
        <f>SUM(AV47:AW47)</f>
        <v>200</v>
      </c>
      <c r="AZ47" s="30">
        <f>ROUNDDOWN(J47*5%/2,2)</f>
        <v>1181.17</v>
      </c>
      <c r="BA47" s="30">
        <v>100</v>
      </c>
      <c r="BB47" s="40">
        <v>7260.53</v>
      </c>
      <c r="BC47" s="40">
        <v>100</v>
      </c>
      <c r="BD47" s="40">
        <v>0</v>
      </c>
      <c r="BE47" s="40">
        <v>0</v>
      </c>
      <c r="BF47" s="59">
        <f>SUM(BA47:BE47)</f>
        <v>7460.53</v>
      </c>
      <c r="BG47" s="60">
        <f>AJ47+AU47+AY47+AZ47+BF47</f>
        <v>24487.33</v>
      </c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  <c r="JQ47" s="44"/>
    </row>
    <row r="48" spans="1:277" s="50" customFormat="1" ht="23.1" customHeight="1" x14ac:dyDescent="0.35">
      <c r="A48" s="45" t="s">
        <v>1</v>
      </c>
      <c r="B48" s="46"/>
      <c r="C48" s="47"/>
      <c r="D48" s="40"/>
      <c r="E48" s="40"/>
      <c r="F48" s="30">
        <f t="shared" si="0"/>
        <v>0</v>
      </c>
      <c r="G48" s="40"/>
      <c r="H48" s="40"/>
      <c r="I48" s="40"/>
      <c r="J48" s="30">
        <f t="shared" si="1"/>
        <v>0</v>
      </c>
      <c r="K48" s="48"/>
      <c r="L48" s="49"/>
      <c r="P48" s="48"/>
      <c r="Q48" s="32"/>
      <c r="R48" s="40"/>
      <c r="S48" s="40"/>
      <c r="T48" s="40"/>
      <c r="U48" s="40"/>
      <c r="V48" s="48"/>
      <c r="W48" s="34"/>
      <c r="X48" s="51"/>
      <c r="Z48" s="30"/>
      <c r="AA48" s="40"/>
      <c r="AB48" s="52"/>
      <c r="AC48" s="53"/>
      <c r="AD48" s="54"/>
      <c r="AE48" s="55"/>
      <c r="AF48" s="56"/>
      <c r="AG48" s="45" t="s">
        <v>1</v>
      </c>
      <c r="AH48" s="46"/>
      <c r="AI48" s="47"/>
      <c r="AJ48" s="30">
        <f t="shared" si="8"/>
        <v>0</v>
      </c>
      <c r="AK48" s="40"/>
      <c r="AL48" s="40"/>
      <c r="AM48" s="57"/>
      <c r="AN48" s="40"/>
      <c r="AO48" s="40"/>
      <c r="AP48" s="57"/>
      <c r="AQ48" s="57"/>
      <c r="AR48" s="40"/>
      <c r="AS48" s="40"/>
      <c r="AT48" s="40"/>
      <c r="AU48" s="40"/>
      <c r="AV48" s="58"/>
      <c r="AW48" s="57"/>
      <c r="AX48" s="57"/>
      <c r="AY48" s="40"/>
      <c r="AZ48" s="40"/>
      <c r="BA48" s="40"/>
      <c r="BB48" s="40"/>
      <c r="BC48" s="40"/>
      <c r="BD48" s="40"/>
      <c r="BE48" s="57"/>
      <c r="BF48" s="59"/>
      <c r="BG48" s="60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  <c r="JQ48" s="44"/>
    </row>
    <row r="49" spans="1:277" s="50" customFormat="1" ht="23.1" customHeight="1" x14ac:dyDescent="0.35">
      <c r="A49" s="45">
        <v>20</v>
      </c>
      <c r="B49" s="46" t="s">
        <v>83</v>
      </c>
      <c r="C49" s="84" t="s">
        <v>81</v>
      </c>
      <c r="D49" s="40">
        <v>34187</v>
      </c>
      <c r="E49" s="40">
        <v>1607</v>
      </c>
      <c r="F49" s="30">
        <f t="shared" si="0"/>
        <v>35794</v>
      </c>
      <c r="G49" s="40">
        <v>1590</v>
      </c>
      <c r="H49" s="40"/>
      <c r="I49" s="40"/>
      <c r="J49" s="30">
        <f t="shared" si="1"/>
        <v>37384</v>
      </c>
      <c r="K49" s="48">
        <f>J49</f>
        <v>37384</v>
      </c>
      <c r="L49" s="32">
        <f>ROUND(K49/6/31/60*(O49+N49*60+M49*6*60),2)</f>
        <v>0</v>
      </c>
      <c r="P49" s="48">
        <f>K49-L49</f>
        <v>37384</v>
      </c>
      <c r="Q49" s="40">
        <v>1807.73</v>
      </c>
      <c r="R49" s="30">
        <f t="shared" ref="R49" si="134">SUM(AK49:AT49)</f>
        <v>10499.93</v>
      </c>
      <c r="S49" s="30">
        <f t="shared" ref="S49" si="135">SUM(AV49:AX49)</f>
        <v>200</v>
      </c>
      <c r="T49" s="30">
        <f t="shared" ref="T49" si="136">ROUNDDOWN(J49*5%/2,2)</f>
        <v>934.6</v>
      </c>
      <c r="U49" s="30">
        <f t="shared" ref="U49" si="137">SUM(BA49:BE49)</f>
        <v>15276.64</v>
      </c>
      <c r="V49" s="48">
        <f>Q49+R49+S49+T49+U49</f>
        <v>28718.9</v>
      </c>
      <c r="W49" s="34">
        <f t="shared" ref="W49" si="138">ROUND(AF49,0)</f>
        <v>4333</v>
      </c>
      <c r="X49" s="51">
        <f>(AE49-W49)</f>
        <v>4332.0999999999985</v>
      </c>
      <c r="Y49" s="50">
        <f>+A49</f>
        <v>20</v>
      </c>
      <c r="Z49" s="30">
        <f t="shared" ref="Z49" si="139">J49*12%</f>
        <v>4486.08</v>
      </c>
      <c r="AA49" s="30">
        <v>0</v>
      </c>
      <c r="AB49" s="35">
        <v>100</v>
      </c>
      <c r="AC49" s="36">
        <f>ROUNDUP(J49*5%/2,2)</f>
        <v>934.6</v>
      </c>
      <c r="AD49" s="37">
        <v>200</v>
      </c>
      <c r="AE49" s="55">
        <f>+P49-V49</f>
        <v>8665.0999999999985</v>
      </c>
      <c r="AF49" s="56">
        <f>(+P49-V49)/2</f>
        <v>4332.5499999999993</v>
      </c>
      <c r="AG49" s="45">
        <v>20</v>
      </c>
      <c r="AH49" s="46" t="s">
        <v>83</v>
      </c>
      <c r="AI49" s="84" t="s">
        <v>81</v>
      </c>
      <c r="AJ49" s="30">
        <f t="shared" si="8"/>
        <v>1807.73</v>
      </c>
      <c r="AK49" s="30">
        <f t="shared" ref="AK49" si="140">J49*9%</f>
        <v>3364.56</v>
      </c>
      <c r="AL49" s="40">
        <v>0</v>
      </c>
      <c r="AM49" s="40"/>
      <c r="AN49" s="40">
        <v>0</v>
      </c>
      <c r="AO49" s="40">
        <v>0</v>
      </c>
      <c r="AP49" s="40">
        <v>0</v>
      </c>
      <c r="AQ49" s="40">
        <v>0</v>
      </c>
      <c r="AR49" s="40">
        <v>5824.25</v>
      </c>
      <c r="AS49" s="40"/>
      <c r="AT49" s="40">
        <v>1311.12</v>
      </c>
      <c r="AU49" s="40">
        <f>SUM(AK49:AT49)</f>
        <v>10499.93</v>
      </c>
      <c r="AV49" s="35">
        <v>200</v>
      </c>
      <c r="AW49" s="40">
        <v>0</v>
      </c>
      <c r="AX49" s="40">
        <v>0</v>
      </c>
      <c r="AY49" s="40">
        <f>SUM(AV49:AW49)</f>
        <v>200</v>
      </c>
      <c r="AZ49" s="30">
        <f>ROUNDDOWN(J49*5%/2,2)</f>
        <v>934.6</v>
      </c>
      <c r="BA49" s="30">
        <v>100</v>
      </c>
      <c r="BB49" s="40">
        <v>11048.64</v>
      </c>
      <c r="BC49" s="40">
        <v>4128</v>
      </c>
      <c r="BD49" s="40">
        <v>0</v>
      </c>
      <c r="BE49" s="40">
        <v>0</v>
      </c>
      <c r="BF49" s="59">
        <f>SUM(BA49:BE49)</f>
        <v>15276.64</v>
      </c>
      <c r="BG49" s="60">
        <f>AJ49+AU49+AY49+AZ49+BF49</f>
        <v>28718.9</v>
      </c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  <c r="JQ49" s="44"/>
    </row>
    <row r="50" spans="1:277" s="50" customFormat="1" ht="23.1" customHeight="1" x14ac:dyDescent="0.35">
      <c r="A50" s="45" t="s">
        <v>1</v>
      </c>
      <c r="B50" s="61"/>
      <c r="C50" s="62"/>
      <c r="D50" s="40"/>
      <c r="E50" s="40"/>
      <c r="F50" s="30">
        <f t="shared" si="0"/>
        <v>0</v>
      </c>
      <c r="G50" s="40"/>
      <c r="H50" s="40"/>
      <c r="I50" s="40"/>
      <c r="J50" s="30">
        <f t="shared" si="1"/>
        <v>0</v>
      </c>
      <c r="K50" s="48"/>
      <c r="L50" s="32"/>
      <c r="P50" s="48"/>
      <c r="Q50" s="40"/>
      <c r="R50" s="40"/>
      <c r="S50" s="40"/>
      <c r="T50" s="40"/>
      <c r="U50" s="40"/>
      <c r="V50" s="48"/>
      <c r="W50" s="34"/>
      <c r="X50" s="51"/>
      <c r="Z50" s="30"/>
      <c r="AA50" s="40"/>
      <c r="AB50" s="52"/>
      <c r="AC50" s="53"/>
      <c r="AD50" s="54"/>
      <c r="AE50" s="55"/>
      <c r="AF50" s="56"/>
      <c r="AG50" s="45" t="s">
        <v>1</v>
      </c>
      <c r="AH50" s="61"/>
      <c r="AI50" s="62"/>
      <c r="AJ50" s="30">
        <f t="shared" si="8"/>
        <v>0</v>
      </c>
      <c r="AK50" s="40"/>
      <c r="AL50" s="40"/>
      <c r="AM50" s="40"/>
      <c r="AN50" s="40"/>
      <c r="AO50" s="40"/>
      <c r="AP50" s="57"/>
      <c r="AQ50" s="57"/>
      <c r="AR50" s="40"/>
      <c r="AS50" s="40"/>
      <c r="AT50" s="40"/>
      <c r="AU50" s="40"/>
      <c r="AV50" s="58"/>
      <c r="AW50" s="57"/>
      <c r="AX50" s="57"/>
      <c r="AY50" s="40"/>
      <c r="AZ50" s="40"/>
      <c r="BA50" s="40"/>
      <c r="BB50" s="40"/>
      <c r="BC50" s="40"/>
      <c r="BD50" s="40"/>
      <c r="BE50" s="57"/>
      <c r="BF50" s="59"/>
      <c r="BG50" s="60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</row>
    <row r="51" spans="1:277" s="50" customFormat="1" ht="23.1" customHeight="1" x14ac:dyDescent="0.35">
      <c r="A51" s="45">
        <v>21</v>
      </c>
      <c r="B51" s="61" t="s">
        <v>85</v>
      </c>
      <c r="C51" s="62" t="s">
        <v>70</v>
      </c>
      <c r="D51" s="40">
        <v>36619</v>
      </c>
      <c r="E51" s="40">
        <v>1794</v>
      </c>
      <c r="F51" s="30">
        <f t="shared" si="0"/>
        <v>38413</v>
      </c>
      <c r="G51" s="40">
        <v>1795</v>
      </c>
      <c r="H51" s="40"/>
      <c r="I51" s="40"/>
      <c r="J51" s="30">
        <f t="shared" si="1"/>
        <v>40208</v>
      </c>
      <c r="K51" s="48">
        <f>J51</f>
        <v>40208</v>
      </c>
      <c r="L51" s="32">
        <f>ROUND(K51/6/31/60*(O51+N51*60+M51*6*60),2)</f>
        <v>0</v>
      </c>
      <c r="P51" s="48">
        <f>K51-L51</f>
        <v>40208</v>
      </c>
      <c r="Q51" s="40">
        <v>2285.15</v>
      </c>
      <c r="R51" s="30">
        <f t="shared" ref="R51" si="141">SUM(AK51:AT51)</f>
        <v>8396.08</v>
      </c>
      <c r="S51" s="30">
        <f t="shared" ref="S51" si="142">SUM(AV51:AX51)</f>
        <v>1566.09</v>
      </c>
      <c r="T51" s="30">
        <f t="shared" ref="T51" si="143">ROUNDDOWN(J51*5%/2,2)</f>
        <v>1005.2</v>
      </c>
      <c r="U51" s="30">
        <f t="shared" ref="U51" si="144">SUM(BA51:BE51)</f>
        <v>8443.51</v>
      </c>
      <c r="V51" s="48">
        <f>Q51+R51+S51+T51+U51</f>
        <v>21696.03</v>
      </c>
      <c r="W51" s="34">
        <f t="shared" ref="W51" si="145">ROUND(AF51,0)</f>
        <v>9256</v>
      </c>
      <c r="X51" s="51">
        <f>(AE51-W51)</f>
        <v>9255.9700000000012</v>
      </c>
      <c r="Y51" s="50">
        <f>+A51</f>
        <v>21</v>
      </c>
      <c r="Z51" s="30">
        <f t="shared" ref="Z51" si="146">J51*12%</f>
        <v>4824.96</v>
      </c>
      <c r="AA51" s="30">
        <v>0</v>
      </c>
      <c r="AB51" s="35">
        <v>100</v>
      </c>
      <c r="AC51" s="36">
        <f>ROUNDUP(J51*5%/2,2)</f>
        <v>1005.2</v>
      </c>
      <c r="AD51" s="37">
        <v>200</v>
      </c>
      <c r="AE51" s="55">
        <f>+P51-V51</f>
        <v>18511.97</v>
      </c>
      <c r="AF51" s="56">
        <f>(+P51-V51)/2</f>
        <v>9255.9850000000006</v>
      </c>
      <c r="AG51" s="45">
        <v>21</v>
      </c>
      <c r="AH51" s="61" t="s">
        <v>85</v>
      </c>
      <c r="AI51" s="62" t="s">
        <v>70</v>
      </c>
      <c r="AJ51" s="30">
        <f t="shared" si="8"/>
        <v>2285.15</v>
      </c>
      <c r="AK51" s="30">
        <f t="shared" ref="AK51" si="147">J51*9%</f>
        <v>3618.72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57"/>
      <c r="AR51" s="40">
        <v>4121.8</v>
      </c>
      <c r="AS51" s="40"/>
      <c r="AT51" s="40">
        <v>655.56</v>
      </c>
      <c r="AU51" s="40">
        <f>SUM(AK51:AT51)</f>
        <v>8396.08</v>
      </c>
      <c r="AV51" s="35">
        <v>200</v>
      </c>
      <c r="AW51" s="95">
        <v>1366.09</v>
      </c>
      <c r="AX51" s="40">
        <v>0</v>
      </c>
      <c r="AY51" s="40">
        <f>SUM(AV51:AW51)</f>
        <v>1566.09</v>
      </c>
      <c r="AZ51" s="30">
        <f>ROUNDDOWN(J51*5%/2,2)</f>
        <v>1005.2</v>
      </c>
      <c r="BA51" s="30">
        <v>100</v>
      </c>
      <c r="BB51" s="40">
        <v>6313.51</v>
      </c>
      <c r="BC51" s="40">
        <v>0</v>
      </c>
      <c r="BD51" s="40">
        <v>2030</v>
      </c>
      <c r="BE51" s="40">
        <v>0</v>
      </c>
      <c r="BF51" s="59">
        <f>SUM(BA51:BE51)</f>
        <v>8443.51</v>
      </c>
      <c r="BG51" s="60">
        <f>AJ51+AU51+AY51+AZ51+BF51</f>
        <v>21696.03</v>
      </c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  <c r="JQ51" s="44"/>
    </row>
    <row r="52" spans="1:277" s="50" customFormat="1" ht="23.1" customHeight="1" x14ac:dyDescent="0.35">
      <c r="A52" s="45" t="s">
        <v>1</v>
      </c>
      <c r="B52" s="74"/>
      <c r="C52" s="96"/>
      <c r="D52" s="40"/>
      <c r="F52" s="30">
        <f t="shared" si="0"/>
        <v>0</v>
      </c>
      <c r="G52" s="40"/>
      <c r="I52" s="40"/>
      <c r="J52" s="30">
        <f t="shared" si="1"/>
        <v>0</v>
      </c>
      <c r="K52" s="48"/>
      <c r="L52" s="49"/>
      <c r="R52" s="40"/>
      <c r="S52" s="40"/>
      <c r="T52" s="40"/>
      <c r="U52" s="40"/>
      <c r="W52" s="34"/>
      <c r="X52" s="75"/>
      <c r="Z52" s="30"/>
      <c r="AC52" s="53"/>
      <c r="AD52" s="76"/>
      <c r="AE52" s="77"/>
      <c r="AF52" s="78"/>
      <c r="AG52" s="45" t="s">
        <v>1</v>
      </c>
      <c r="AH52" s="74"/>
      <c r="AJ52" s="30">
        <f t="shared" si="8"/>
        <v>0</v>
      </c>
      <c r="AK52" s="40"/>
      <c r="AL52" s="47"/>
      <c r="AM52" s="57"/>
      <c r="AP52" s="57"/>
      <c r="AQ52" s="58"/>
      <c r="AW52" s="97"/>
      <c r="AX52" s="57"/>
      <c r="AZ52" s="40"/>
      <c r="BA52" s="40"/>
      <c r="BD52" s="40" t="s">
        <v>84</v>
      </c>
      <c r="BE52" s="57"/>
      <c r="BF52" s="79"/>
      <c r="BG52" s="80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  <c r="JQ52" s="44"/>
    </row>
    <row r="53" spans="1:277" s="50" customFormat="1" ht="23.1" customHeight="1" x14ac:dyDescent="0.35">
      <c r="A53" s="45">
        <v>22</v>
      </c>
      <c r="B53" s="61" t="s">
        <v>86</v>
      </c>
      <c r="C53" s="98" t="s">
        <v>81</v>
      </c>
      <c r="D53" s="40">
        <v>33843</v>
      </c>
      <c r="E53" s="40">
        <v>1591</v>
      </c>
      <c r="F53" s="30">
        <f t="shared" si="0"/>
        <v>35434</v>
      </c>
      <c r="G53" s="40">
        <v>1590</v>
      </c>
      <c r="H53" s="40"/>
      <c r="I53" s="40"/>
      <c r="J53" s="30">
        <f t="shared" si="1"/>
        <v>37024</v>
      </c>
      <c r="K53" s="48">
        <f>J53</f>
        <v>37024</v>
      </c>
      <c r="L53" s="32">
        <f>ROUND(K53/6/31/60*(O53+N53*60+M53*6*60),2)</f>
        <v>0</v>
      </c>
      <c r="P53" s="48">
        <f>K53-L53</f>
        <v>37024</v>
      </c>
      <c r="Q53" s="40">
        <v>1759.94</v>
      </c>
      <c r="R53" s="30">
        <f t="shared" ref="R53" si="148">SUM(AK53:AT53)</f>
        <v>6520.27</v>
      </c>
      <c r="S53" s="30">
        <f t="shared" ref="S53" si="149">SUM(AV53:AX53)</f>
        <v>200</v>
      </c>
      <c r="T53" s="30">
        <f t="shared" ref="T53" si="150">ROUNDDOWN(J53*5%/2,2)</f>
        <v>925.6</v>
      </c>
      <c r="U53" s="30">
        <f t="shared" ref="U53" si="151">SUM(BA53:BE53)</f>
        <v>200</v>
      </c>
      <c r="V53" s="48">
        <f>Q53+R53+S53+T53+U53</f>
        <v>9605.8100000000013</v>
      </c>
      <c r="W53" s="34">
        <f t="shared" ref="W53" si="152">ROUND(AF53,0)</f>
        <v>13709</v>
      </c>
      <c r="X53" s="51">
        <f>(AE53-W53)</f>
        <v>13709.189999999999</v>
      </c>
      <c r="Y53" s="50">
        <f>+A53</f>
        <v>22</v>
      </c>
      <c r="Z53" s="30">
        <f t="shared" ref="Z53" si="153">J53*12%</f>
        <v>4442.88</v>
      </c>
      <c r="AA53" s="30">
        <v>0</v>
      </c>
      <c r="AB53" s="35">
        <v>100</v>
      </c>
      <c r="AC53" s="36">
        <f>ROUNDUP(J53*5%/2,2)</f>
        <v>925.6</v>
      </c>
      <c r="AD53" s="37">
        <v>200</v>
      </c>
      <c r="AE53" s="55">
        <f>+P53-V53</f>
        <v>27418.19</v>
      </c>
      <c r="AF53" s="56">
        <f>(+P53-V53)/2</f>
        <v>13709.094999999999</v>
      </c>
      <c r="AG53" s="45">
        <v>22</v>
      </c>
      <c r="AH53" s="61" t="s">
        <v>86</v>
      </c>
      <c r="AI53" s="99" t="s">
        <v>81</v>
      </c>
      <c r="AJ53" s="30">
        <f t="shared" si="8"/>
        <v>1759.94</v>
      </c>
      <c r="AK53" s="30">
        <f t="shared" ref="AK53" si="154">J53*9%</f>
        <v>3332.16</v>
      </c>
      <c r="AL53" s="40">
        <v>3188.11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/>
      <c r="AT53" s="40">
        <v>0</v>
      </c>
      <c r="AU53" s="40">
        <f>SUM(AK53:AT53)</f>
        <v>6520.27</v>
      </c>
      <c r="AV53" s="35">
        <v>200</v>
      </c>
      <c r="AW53" s="40">
        <v>0</v>
      </c>
      <c r="AX53" s="40">
        <v>0</v>
      </c>
      <c r="AY53" s="40">
        <f>SUM(AV53:AW53)</f>
        <v>200</v>
      </c>
      <c r="AZ53" s="30">
        <f>ROUNDDOWN(J53*5%/2,2)</f>
        <v>925.6</v>
      </c>
      <c r="BA53" s="30">
        <v>100</v>
      </c>
      <c r="BB53" s="40">
        <v>0</v>
      </c>
      <c r="BC53" s="40">
        <v>100</v>
      </c>
      <c r="BD53" s="32">
        <v>0</v>
      </c>
      <c r="BE53" s="40">
        <v>0</v>
      </c>
      <c r="BF53" s="59">
        <f>SUM(BA53:BE53)</f>
        <v>200</v>
      </c>
      <c r="BG53" s="60">
        <f>AJ53+AU53+AY53+AZ53+BF53</f>
        <v>9605.8100000000013</v>
      </c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</row>
    <row r="54" spans="1:277" s="50" customFormat="1" ht="23.1" customHeight="1" x14ac:dyDescent="0.35">
      <c r="A54" s="45" t="s">
        <v>1</v>
      </c>
      <c r="B54" s="46"/>
      <c r="C54" s="62"/>
      <c r="D54" s="40"/>
      <c r="E54" s="40"/>
      <c r="F54" s="30">
        <f t="shared" si="0"/>
        <v>0</v>
      </c>
      <c r="G54" s="40"/>
      <c r="H54" s="40"/>
      <c r="I54" s="40"/>
      <c r="J54" s="30">
        <f t="shared" si="1"/>
        <v>0</v>
      </c>
      <c r="K54" s="48"/>
      <c r="L54" s="32"/>
      <c r="P54" s="48"/>
      <c r="Q54" s="40"/>
      <c r="R54" s="40"/>
      <c r="S54" s="40"/>
      <c r="T54" s="40"/>
      <c r="U54" s="40"/>
      <c r="V54" s="48"/>
      <c r="W54" s="34"/>
      <c r="X54" s="51"/>
      <c r="Z54" s="30"/>
      <c r="AA54" s="40"/>
      <c r="AB54" s="52"/>
      <c r="AC54" s="53"/>
      <c r="AD54" s="54"/>
      <c r="AE54" s="55"/>
      <c r="AF54" s="56"/>
      <c r="AG54" s="45" t="s">
        <v>1</v>
      </c>
      <c r="AH54" s="46"/>
      <c r="AI54" s="62"/>
      <c r="AJ54" s="30">
        <f t="shared" si="8"/>
        <v>0</v>
      </c>
      <c r="AK54" s="40"/>
      <c r="AL54" s="40"/>
      <c r="AM54" s="57"/>
      <c r="AN54" s="40"/>
      <c r="AO54" s="40"/>
      <c r="AP54" s="57"/>
      <c r="AQ54" s="57"/>
      <c r="AR54" s="57"/>
      <c r="AS54" s="57"/>
      <c r="AT54" s="40"/>
      <c r="AU54" s="40"/>
      <c r="AV54" s="58"/>
      <c r="AW54" s="57"/>
      <c r="AX54" s="57"/>
      <c r="AY54" s="40"/>
      <c r="AZ54" s="40"/>
      <c r="BA54" s="40"/>
      <c r="BB54" s="40"/>
      <c r="BC54" s="40"/>
      <c r="BD54" s="97"/>
      <c r="BE54" s="57"/>
      <c r="BF54" s="59"/>
      <c r="BG54" s="60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</row>
    <row r="55" spans="1:277" s="33" customFormat="1" ht="23.1" customHeight="1" x14ac:dyDescent="0.35">
      <c r="A55" s="45">
        <v>23</v>
      </c>
      <c r="B55" s="46" t="s">
        <v>87</v>
      </c>
      <c r="C55" s="47" t="s">
        <v>76</v>
      </c>
      <c r="D55" s="40">
        <v>46725</v>
      </c>
      <c r="E55" s="40">
        <v>2290</v>
      </c>
      <c r="F55" s="30">
        <f t="shared" si="0"/>
        <v>49015</v>
      </c>
      <c r="G55" s="40">
        <v>2289</v>
      </c>
      <c r="H55" s="40"/>
      <c r="I55" s="40"/>
      <c r="J55" s="30">
        <f t="shared" si="1"/>
        <v>51304</v>
      </c>
      <c r="K55" s="48">
        <f>J55</f>
        <v>51304</v>
      </c>
      <c r="L55" s="32">
        <f>ROUND(K55/6/31/60*(O55+N55*60+M55*6*60),2)</f>
        <v>0</v>
      </c>
      <c r="M55" s="50"/>
      <c r="N55" s="50"/>
      <c r="O55" s="50"/>
      <c r="P55" s="48">
        <f>K55-L55</f>
        <v>51304</v>
      </c>
      <c r="Q55" s="40">
        <v>4459.28</v>
      </c>
      <c r="R55" s="30">
        <f t="shared" ref="R55" si="155">SUM(AK55:AT55)</f>
        <v>8735.57</v>
      </c>
      <c r="S55" s="30">
        <f t="shared" ref="S55" si="156">SUM(AV55:AX55)</f>
        <v>200</v>
      </c>
      <c r="T55" s="30">
        <f t="shared" ref="T55" si="157">ROUNDDOWN(J55*5%/2,2)</f>
        <v>1282.5999999999999</v>
      </c>
      <c r="U55" s="30">
        <f t="shared" ref="U55" si="158">SUM(BA55:BE55)</f>
        <v>6706</v>
      </c>
      <c r="V55" s="48">
        <f>Q55+R55+S55+T55+U55</f>
        <v>21383.449999999997</v>
      </c>
      <c r="W55" s="34">
        <f t="shared" ref="W55" si="159">ROUND(AF55,0)</f>
        <v>14960</v>
      </c>
      <c r="X55" s="51">
        <f>(AE55-W55)</f>
        <v>14960.550000000003</v>
      </c>
      <c r="Y55" s="50">
        <f>+A55</f>
        <v>23</v>
      </c>
      <c r="Z55" s="30">
        <f t="shared" ref="Z55" si="160">J55*12%</f>
        <v>6156.48</v>
      </c>
      <c r="AA55" s="30">
        <v>0</v>
      </c>
      <c r="AB55" s="35">
        <v>100</v>
      </c>
      <c r="AC55" s="36">
        <f>ROUNDUP(J55*5%/2,2)</f>
        <v>1282.5999999999999</v>
      </c>
      <c r="AD55" s="37">
        <v>200</v>
      </c>
      <c r="AE55" s="38">
        <f>+P55-V55</f>
        <v>29920.550000000003</v>
      </c>
      <c r="AF55" s="39">
        <f>(+P55-V55)/2</f>
        <v>14960.275000000001</v>
      </c>
      <c r="AG55" s="45">
        <v>23</v>
      </c>
      <c r="AH55" s="46" t="s">
        <v>87</v>
      </c>
      <c r="AI55" s="47" t="s">
        <v>76</v>
      </c>
      <c r="AJ55" s="30">
        <f t="shared" si="8"/>
        <v>4459.28</v>
      </c>
      <c r="AK55" s="30">
        <f t="shared" ref="AK55" si="161">J55*9%</f>
        <v>4617.3599999999997</v>
      </c>
      <c r="AL55" s="40">
        <v>4118.21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/>
      <c r="AT55" s="40">
        <v>0</v>
      </c>
      <c r="AU55" s="40">
        <f>SUM(AK55:AT55)</f>
        <v>8735.57</v>
      </c>
      <c r="AV55" s="35">
        <v>200</v>
      </c>
      <c r="AW55" s="40">
        <v>0</v>
      </c>
      <c r="AX55" s="40">
        <v>0</v>
      </c>
      <c r="AY55" s="40">
        <f>SUM(AV55:AW55)</f>
        <v>200</v>
      </c>
      <c r="AZ55" s="30">
        <f>ROUNDDOWN(J55*5%/2,2)</f>
        <v>1282.5999999999999</v>
      </c>
      <c r="BA55" s="30">
        <v>100</v>
      </c>
      <c r="BB55" s="40">
        <v>0</v>
      </c>
      <c r="BC55" s="40">
        <v>100</v>
      </c>
      <c r="BD55" s="40">
        <v>6506</v>
      </c>
      <c r="BE55" s="40">
        <v>0</v>
      </c>
      <c r="BF55" s="59">
        <f>SUM(BA55:BE55)</f>
        <v>6706</v>
      </c>
      <c r="BG55" s="60">
        <f>AJ55+AU55+AY55+AZ55+BF55</f>
        <v>21383.449999999997</v>
      </c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</row>
    <row r="56" spans="1:277" s="50" customFormat="1" ht="23.1" customHeight="1" x14ac:dyDescent="0.35">
      <c r="A56" s="45" t="s">
        <v>1</v>
      </c>
      <c r="B56" s="46"/>
      <c r="C56" s="62"/>
      <c r="D56" s="40"/>
      <c r="E56" s="40"/>
      <c r="F56" s="30">
        <f t="shared" si="0"/>
        <v>0</v>
      </c>
      <c r="G56" s="40"/>
      <c r="H56" s="40"/>
      <c r="I56" s="40"/>
      <c r="J56" s="30">
        <f t="shared" si="1"/>
        <v>0</v>
      </c>
      <c r="K56" s="48"/>
      <c r="L56" s="32"/>
      <c r="P56" s="48"/>
      <c r="Q56" s="40"/>
      <c r="R56" s="40"/>
      <c r="S56" s="40"/>
      <c r="T56" s="40"/>
      <c r="U56" s="40"/>
      <c r="V56" s="48"/>
      <c r="W56" s="34"/>
      <c r="X56" s="51"/>
      <c r="Z56" s="30"/>
      <c r="AA56" s="40"/>
      <c r="AB56" s="52"/>
      <c r="AC56" s="53"/>
      <c r="AD56" s="54"/>
      <c r="AE56" s="55"/>
      <c r="AF56" s="56"/>
      <c r="AG56" s="45" t="s">
        <v>1</v>
      </c>
      <c r="AH56" s="46"/>
      <c r="AI56" s="62"/>
      <c r="AJ56" s="30">
        <f t="shared" si="8"/>
        <v>0</v>
      </c>
      <c r="AK56" s="40"/>
      <c r="AL56" s="40"/>
      <c r="AM56" s="57"/>
      <c r="AN56" s="40"/>
      <c r="AO56" s="40"/>
      <c r="AP56" s="57"/>
      <c r="AQ56" s="57"/>
      <c r="AR56" s="57"/>
      <c r="AS56" s="57"/>
      <c r="AT56" s="40"/>
      <c r="AU56" s="40"/>
      <c r="AV56" s="58"/>
      <c r="AW56" s="57"/>
      <c r="AX56" s="57"/>
      <c r="AY56" s="40"/>
      <c r="AZ56" s="40"/>
      <c r="BA56" s="40"/>
      <c r="BB56" s="40"/>
      <c r="BC56" s="40"/>
      <c r="BD56" s="40"/>
      <c r="BE56" s="57"/>
      <c r="BF56" s="59"/>
      <c r="BG56" s="60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</row>
    <row r="57" spans="1:277" s="50" customFormat="1" ht="23.1" customHeight="1" x14ac:dyDescent="0.35">
      <c r="A57" s="45">
        <v>24</v>
      </c>
      <c r="B57" s="46" t="s">
        <v>88</v>
      </c>
      <c r="C57" s="47" t="s">
        <v>70</v>
      </c>
      <c r="D57" s="40">
        <v>37380</v>
      </c>
      <c r="E57" s="40">
        <v>1832</v>
      </c>
      <c r="F57" s="30">
        <f t="shared" si="0"/>
        <v>39212</v>
      </c>
      <c r="G57" s="40">
        <v>1794</v>
      </c>
      <c r="H57" s="40"/>
      <c r="I57" s="40"/>
      <c r="J57" s="30">
        <f t="shared" si="1"/>
        <v>41006</v>
      </c>
      <c r="K57" s="48">
        <f>J57</f>
        <v>41006</v>
      </c>
      <c r="L57" s="32">
        <f>ROUND(K57/6/31/60*(O57+N57*60+M57*6*60),2)</f>
        <v>0</v>
      </c>
      <c r="P57" s="48">
        <f>K57-L57</f>
        <v>41006</v>
      </c>
      <c r="Q57" s="40">
        <v>2426.4</v>
      </c>
      <c r="R57" s="30">
        <f t="shared" ref="R57" si="162">SUM(AK57:AT57)</f>
        <v>8722.52</v>
      </c>
      <c r="S57" s="30">
        <f t="shared" ref="S57" si="163">SUM(AV57:AX57)</f>
        <v>200</v>
      </c>
      <c r="T57" s="30">
        <f t="shared" ref="T57" si="164">ROUNDDOWN(J57*5%/2,2)</f>
        <v>1025.1500000000001</v>
      </c>
      <c r="U57" s="30">
        <f t="shared" ref="U57" si="165">SUM(BA57:BE57)</f>
        <v>23631.93</v>
      </c>
      <c r="V57" s="48">
        <f>Q57+R57+S57+T57+U57</f>
        <v>36006</v>
      </c>
      <c r="W57" s="34">
        <f t="shared" ref="W57" si="166">ROUND(AF57,0)</f>
        <v>2500</v>
      </c>
      <c r="X57" s="51">
        <f>(AE57-W57)</f>
        <v>2500</v>
      </c>
      <c r="Y57" s="50">
        <f>+A57</f>
        <v>24</v>
      </c>
      <c r="Z57" s="30">
        <f t="shared" ref="Z57" si="167">J57*12%</f>
        <v>4920.72</v>
      </c>
      <c r="AA57" s="30">
        <v>0</v>
      </c>
      <c r="AB57" s="35">
        <v>100</v>
      </c>
      <c r="AC57" s="36">
        <f>ROUNDUP(J57*5%/2,2)</f>
        <v>1025.1500000000001</v>
      </c>
      <c r="AD57" s="37">
        <v>200</v>
      </c>
      <c r="AE57" s="55">
        <f>+P57-V57</f>
        <v>5000</v>
      </c>
      <c r="AF57" s="56">
        <f>(+P57-V57)/2</f>
        <v>2500</v>
      </c>
      <c r="AG57" s="45">
        <v>24</v>
      </c>
      <c r="AH57" s="46" t="s">
        <v>88</v>
      </c>
      <c r="AI57" s="47" t="s">
        <v>70</v>
      </c>
      <c r="AJ57" s="30">
        <f t="shared" si="8"/>
        <v>2426.4</v>
      </c>
      <c r="AK57" s="30">
        <f t="shared" ref="AK57" si="168">J57*9%</f>
        <v>3690.54</v>
      </c>
      <c r="AL57" s="40">
        <v>5031.9799999999996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/>
      <c r="AT57" s="40">
        <v>0</v>
      </c>
      <c r="AU57" s="40">
        <f>SUM(AK57:AT57)</f>
        <v>8722.52</v>
      </c>
      <c r="AV57" s="35">
        <v>200</v>
      </c>
      <c r="AW57" s="40">
        <v>0</v>
      </c>
      <c r="AX57" s="40">
        <v>0</v>
      </c>
      <c r="AY57" s="40">
        <f>SUM(AV57:AW57)</f>
        <v>200</v>
      </c>
      <c r="AZ57" s="30">
        <f>ROUNDDOWN(J57*5%/2,2)</f>
        <v>1025.1500000000001</v>
      </c>
      <c r="BA57" s="30">
        <v>100</v>
      </c>
      <c r="BB57" s="40">
        <v>11209.41</v>
      </c>
      <c r="BC57" s="40">
        <v>10153.52</v>
      </c>
      <c r="BD57" s="40">
        <v>2169</v>
      </c>
      <c r="BE57" s="40">
        <v>0</v>
      </c>
      <c r="BF57" s="59">
        <f>SUM(BA57:BE57)</f>
        <v>23631.93</v>
      </c>
      <c r="BG57" s="60">
        <f>AJ57+AU57+AY57+AZ57+BF57</f>
        <v>36006</v>
      </c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100"/>
      <c r="CL57" s="100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</row>
    <row r="58" spans="1:277" s="50" customFormat="1" ht="23.1" customHeight="1" x14ac:dyDescent="0.35">
      <c r="A58" s="45" t="s">
        <v>1</v>
      </c>
      <c r="B58" s="61"/>
      <c r="C58" s="62"/>
      <c r="D58" s="40"/>
      <c r="E58" s="40"/>
      <c r="F58" s="30">
        <f t="shared" si="0"/>
        <v>0</v>
      </c>
      <c r="G58" s="40"/>
      <c r="H58" s="40"/>
      <c r="I58" s="40"/>
      <c r="J58" s="30">
        <f t="shared" si="1"/>
        <v>0</v>
      </c>
      <c r="K58" s="48"/>
      <c r="L58" s="49"/>
      <c r="P58" s="48"/>
      <c r="Q58" s="40"/>
      <c r="R58" s="40"/>
      <c r="S58" s="40"/>
      <c r="T58" s="40"/>
      <c r="U58" s="40"/>
      <c r="V58" s="48"/>
      <c r="W58" s="34"/>
      <c r="X58" s="51"/>
      <c r="Z58" s="30"/>
      <c r="AA58" s="30"/>
      <c r="AB58" s="52"/>
      <c r="AC58" s="53"/>
      <c r="AD58" s="54"/>
      <c r="AE58" s="55"/>
      <c r="AF58" s="56"/>
      <c r="AG58" s="45" t="s">
        <v>1</v>
      </c>
      <c r="AH58" s="61"/>
      <c r="AI58" s="62"/>
      <c r="AJ58" s="30">
        <f t="shared" si="8"/>
        <v>0</v>
      </c>
      <c r="AK58" s="40"/>
      <c r="AL58" s="40"/>
      <c r="AM58" s="57"/>
      <c r="AN58" s="40"/>
      <c r="AO58" s="40"/>
      <c r="AP58" s="57"/>
      <c r="AQ58" s="57"/>
      <c r="AR58" s="57"/>
      <c r="AS58" s="57"/>
      <c r="AT58" s="40"/>
      <c r="AU58" s="40"/>
      <c r="AV58" s="58"/>
      <c r="AW58" s="57"/>
      <c r="AX58" s="57"/>
      <c r="AY58" s="40"/>
      <c r="AZ58" s="40"/>
      <c r="BB58" s="40"/>
      <c r="BC58" s="40"/>
      <c r="BD58" s="40"/>
      <c r="BE58" s="57"/>
      <c r="BF58" s="59"/>
      <c r="BG58" s="60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</row>
    <row r="59" spans="1:277" s="50" customFormat="1" ht="23.1" customHeight="1" x14ac:dyDescent="0.35">
      <c r="A59" s="45">
        <v>25</v>
      </c>
      <c r="B59" s="61" t="s">
        <v>89</v>
      </c>
      <c r="C59" s="82" t="s">
        <v>70</v>
      </c>
      <c r="D59" s="40">
        <v>36619</v>
      </c>
      <c r="E59" s="40">
        <v>1794</v>
      </c>
      <c r="F59" s="30">
        <f t="shared" si="0"/>
        <v>38413</v>
      </c>
      <c r="G59" s="40">
        <v>1795</v>
      </c>
      <c r="H59" s="40"/>
      <c r="I59" s="40"/>
      <c r="J59" s="30">
        <f t="shared" si="1"/>
        <v>40208</v>
      </c>
      <c r="K59" s="48">
        <f>J59</f>
        <v>40208</v>
      </c>
      <c r="L59" s="32">
        <f>ROUND(K59/6/31/60*(O59+N59*60+M59*6*60),2)</f>
        <v>0</v>
      </c>
      <c r="P59" s="48">
        <f>K59-L59</f>
        <v>40208</v>
      </c>
      <c r="Q59" s="40">
        <v>2285.15</v>
      </c>
      <c r="R59" s="30">
        <f t="shared" ref="R59" si="169">SUM(AK59:AT59)</f>
        <v>3618.72</v>
      </c>
      <c r="S59" s="30">
        <f t="shared" ref="S59" si="170">SUM(AV59:AX59)</f>
        <v>200</v>
      </c>
      <c r="T59" s="30">
        <f t="shared" ref="T59" si="171">ROUNDDOWN(J59*5%/2,2)</f>
        <v>1005.2</v>
      </c>
      <c r="U59" s="30">
        <f t="shared" ref="U59" si="172">SUM(BA59:BE59)</f>
        <v>100</v>
      </c>
      <c r="V59" s="48">
        <f>Q59+R59+S59+T59+U59</f>
        <v>7209.07</v>
      </c>
      <c r="W59" s="34">
        <f t="shared" ref="W59" si="173">ROUND(AF59,0)</f>
        <v>16499</v>
      </c>
      <c r="X59" s="51">
        <f>(AE59-W59)</f>
        <v>16499.93</v>
      </c>
      <c r="Y59" s="50">
        <f>+A59</f>
        <v>25</v>
      </c>
      <c r="Z59" s="30">
        <f t="shared" ref="Z59" si="174">J59*12%</f>
        <v>4824.96</v>
      </c>
      <c r="AA59" s="30">
        <v>0</v>
      </c>
      <c r="AB59" s="35">
        <v>100</v>
      </c>
      <c r="AC59" s="36">
        <f>ROUNDUP(J59*5%/2,2)</f>
        <v>1005.2</v>
      </c>
      <c r="AD59" s="37">
        <v>200</v>
      </c>
      <c r="AE59" s="55">
        <f>+P59-V59</f>
        <v>32998.93</v>
      </c>
      <c r="AF59" s="56">
        <f>(+P59-V59)/2</f>
        <v>16499.465</v>
      </c>
      <c r="AG59" s="45">
        <v>25</v>
      </c>
      <c r="AH59" s="61" t="s">
        <v>89</v>
      </c>
      <c r="AI59" s="82" t="s">
        <v>70</v>
      </c>
      <c r="AJ59" s="30">
        <f t="shared" si="8"/>
        <v>2285.15</v>
      </c>
      <c r="AK59" s="30">
        <f t="shared" ref="AK59" si="175">J59*9%</f>
        <v>3618.72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>
        <v>0</v>
      </c>
      <c r="AS59" s="40"/>
      <c r="AT59" s="40">
        <v>0</v>
      </c>
      <c r="AU59" s="40">
        <f>SUM(AK59:AT59)</f>
        <v>3618.72</v>
      </c>
      <c r="AV59" s="35">
        <v>200</v>
      </c>
      <c r="AW59" s="40">
        <v>0</v>
      </c>
      <c r="AX59" s="40">
        <v>0</v>
      </c>
      <c r="AY59" s="40">
        <f>SUM(AV59:AW59)</f>
        <v>200</v>
      </c>
      <c r="AZ59" s="30">
        <f>ROUNDDOWN(J59*5%/2,2)</f>
        <v>1005.2</v>
      </c>
      <c r="BA59" s="30">
        <v>100</v>
      </c>
      <c r="BB59" s="40">
        <v>0</v>
      </c>
      <c r="BC59" s="40">
        <v>0</v>
      </c>
      <c r="BD59" s="40"/>
      <c r="BE59" s="40">
        <v>0</v>
      </c>
      <c r="BF59" s="59">
        <f>SUM(BA59:BE59)</f>
        <v>100</v>
      </c>
      <c r="BG59" s="60">
        <f>AJ59+AU59+AY59+AZ59+BF59</f>
        <v>7209.07</v>
      </c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</row>
    <row r="60" spans="1:277" s="50" customFormat="1" ht="23.1" customHeight="1" thickBot="1" x14ac:dyDescent="0.4">
      <c r="A60" s="27"/>
      <c r="B60" s="28"/>
      <c r="C60" s="29"/>
      <c r="D60" s="30"/>
      <c r="E60" s="30"/>
      <c r="F60" s="30"/>
      <c r="G60" s="30"/>
      <c r="H60" s="30"/>
      <c r="I60" s="30"/>
      <c r="J60" s="30"/>
      <c r="K60" s="31"/>
      <c r="L60" s="71"/>
      <c r="M60" s="33"/>
      <c r="N60" s="33"/>
      <c r="O60" s="33"/>
      <c r="P60" s="31"/>
      <c r="Q60" s="30"/>
      <c r="R60" s="40"/>
      <c r="S60" s="40"/>
      <c r="T60" s="40"/>
      <c r="U60" s="40"/>
      <c r="V60" s="31"/>
      <c r="W60" s="34"/>
      <c r="X60" s="34"/>
      <c r="Y60" s="33"/>
      <c r="Z60" s="30"/>
      <c r="AA60" s="30"/>
      <c r="AB60" s="41"/>
      <c r="AC60" s="53"/>
      <c r="AD60" s="94"/>
      <c r="AE60" s="55"/>
      <c r="AF60" s="56"/>
      <c r="AG60" s="27"/>
      <c r="AH60" s="29"/>
      <c r="AI60" s="29"/>
      <c r="AJ60" s="40"/>
      <c r="AK60" s="40"/>
      <c r="AL60" s="30"/>
      <c r="AM60" s="57"/>
      <c r="AN60" s="30"/>
      <c r="AO60" s="30"/>
      <c r="AP60" s="57"/>
      <c r="AQ60" s="57"/>
      <c r="AR60" s="57"/>
      <c r="AS60" s="187"/>
      <c r="AT60" s="30"/>
      <c r="AU60" s="30"/>
      <c r="AV60" s="35"/>
      <c r="AW60" s="57"/>
      <c r="AX60" s="57"/>
      <c r="AY60" s="30"/>
      <c r="AZ60" s="40"/>
      <c r="BA60" s="30"/>
      <c r="BB60" s="30"/>
      <c r="BC60" s="30"/>
      <c r="BD60" s="40"/>
      <c r="BE60" s="57"/>
      <c r="BF60" s="42"/>
      <c r="BG60" s="101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  <c r="IW60" s="44"/>
      <c r="IX60" s="44"/>
      <c r="IY60" s="44"/>
      <c r="IZ60" s="44"/>
      <c r="JA60" s="44"/>
      <c r="JB60" s="44"/>
      <c r="JC60" s="44"/>
      <c r="JD60" s="44"/>
      <c r="JE60" s="44"/>
      <c r="JF60" s="44"/>
      <c r="JG60" s="44"/>
      <c r="JH60" s="44"/>
      <c r="JI60" s="44"/>
      <c r="JJ60" s="44"/>
      <c r="JK60" s="44"/>
      <c r="JL60" s="44"/>
      <c r="JM60" s="44"/>
      <c r="JN60" s="44"/>
      <c r="JO60" s="44"/>
      <c r="JP60" s="44"/>
      <c r="JQ60" s="44"/>
    </row>
    <row r="61" spans="1:277" s="50" customFormat="1" ht="23.1" customHeight="1" x14ac:dyDescent="0.35">
      <c r="A61" s="102"/>
      <c r="B61" s="103"/>
      <c r="C61" s="103"/>
      <c r="D61" s="104"/>
      <c r="E61" s="103"/>
      <c r="F61" s="103"/>
      <c r="G61" s="104"/>
      <c r="H61" s="103"/>
      <c r="I61" s="104"/>
      <c r="J61" s="104"/>
      <c r="K61" s="105"/>
      <c r="L61" s="104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6">
        <f>+AF61</f>
        <v>0</v>
      </c>
      <c r="X61" s="107"/>
      <c r="Y61" s="103"/>
      <c r="Z61" s="103"/>
      <c r="AA61" s="103"/>
      <c r="AB61" s="103"/>
      <c r="AC61" s="108"/>
      <c r="AD61" s="109"/>
      <c r="AE61" s="110"/>
      <c r="AF61" s="79"/>
      <c r="AG61" s="102"/>
      <c r="AH61" s="103"/>
      <c r="AI61" s="103"/>
      <c r="AJ61" s="103"/>
      <c r="AK61" s="103"/>
      <c r="AL61" s="111"/>
      <c r="AM61" s="103"/>
      <c r="AN61" s="103"/>
      <c r="AO61" s="103"/>
      <c r="AP61" s="103"/>
      <c r="AQ61" s="112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40">
        <v>0</v>
      </c>
      <c r="BE61" s="103"/>
      <c r="BF61" s="103"/>
      <c r="BG61" s="109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  <c r="IW61" s="44"/>
      <c r="IX61" s="44"/>
      <c r="IY61" s="44"/>
      <c r="IZ61" s="44"/>
      <c r="JA61" s="44"/>
      <c r="JB61" s="44"/>
      <c r="JC61" s="44"/>
      <c r="JD61" s="44"/>
      <c r="JE61" s="44"/>
      <c r="JF61" s="44"/>
      <c r="JG61" s="44"/>
      <c r="JH61" s="44"/>
      <c r="JI61" s="44"/>
      <c r="JJ61" s="44"/>
      <c r="JK61" s="44"/>
      <c r="JL61" s="44"/>
      <c r="JM61" s="44"/>
      <c r="JN61" s="44"/>
      <c r="JO61" s="44"/>
      <c r="JP61" s="44"/>
      <c r="JQ61" s="44"/>
    </row>
    <row r="62" spans="1:277" s="46" customFormat="1" ht="23.1" customHeight="1" x14ac:dyDescent="0.35">
      <c r="A62" s="113"/>
      <c r="B62" s="114" t="s">
        <v>90</v>
      </c>
      <c r="D62" s="115">
        <f t="shared" ref="D62:AF62" si="176">SUM(D11:D61)</f>
        <v>1028833</v>
      </c>
      <c r="E62" s="115">
        <f t="shared" si="176"/>
        <v>49536</v>
      </c>
      <c r="F62" s="115">
        <f t="shared" si="176"/>
        <v>1065515</v>
      </c>
      <c r="G62" s="115">
        <f t="shared" si="176"/>
        <v>49218</v>
      </c>
      <c r="H62" s="115">
        <f t="shared" si="176"/>
        <v>0</v>
      </c>
      <c r="I62" s="115">
        <f t="shared" si="176"/>
        <v>291</v>
      </c>
      <c r="J62" s="115">
        <f t="shared" si="176"/>
        <v>1115024</v>
      </c>
      <c r="K62" s="115">
        <f t="shared" si="176"/>
        <v>1115024</v>
      </c>
      <c r="L62" s="115">
        <f t="shared" si="176"/>
        <v>0</v>
      </c>
      <c r="M62" s="115">
        <f t="shared" si="176"/>
        <v>0</v>
      </c>
      <c r="N62" s="115">
        <f t="shared" si="176"/>
        <v>0</v>
      </c>
      <c r="O62" s="115">
        <f t="shared" si="176"/>
        <v>0</v>
      </c>
      <c r="P62" s="115">
        <f t="shared" si="176"/>
        <v>1115024</v>
      </c>
      <c r="Q62" s="115">
        <f t="shared" si="176"/>
        <v>81283.939999999988</v>
      </c>
      <c r="R62" s="115">
        <f t="shared" si="176"/>
        <v>236168.26999999996</v>
      </c>
      <c r="S62" s="115">
        <f t="shared" si="176"/>
        <v>12924.59</v>
      </c>
      <c r="T62" s="115">
        <f t="shared" si="176"/>
        <v>27875.590000000004</v>
      </c>
      <c r="U62" s="115">
        <f t="shared" si="176"/>
        <v>180016.28</v>
      </c>
      <c r="V62" s="115">
        <f t="shared" si="176"/>
        <v>538268.67000000004</v>
      </c>
      <c r="W62" s="115">
        <f t="shared" si="176"/>
        <v>288377</v>
      </c>
      <c r="X62" s="115">
        <f t="shared" si="176"/>
        <v>288378.32999999996</v>
      </c>
      <c r="Y62" s="115">
        <f t="shared" si="176"/>
        <v>317</v>
      </c>
      <c r="Z62" s="115">
        <f t="shared" si="176"/>
        <v>133802.88</v>
      </c>
      <c r="AA62" s="115">
        <f t="shared" si="176"/>
        <v>0</v>
      </c>
      <c r="AB62" s="115">
        <f t="shared" si="176"/>
        <v>2500</v>
      </c>
      <c r="AC62" s="115">
        <f t="shared" si="176"/>
        <v>27875.61</v>
      </c>
      <c r="AD62" s="116">
        <f t="shared" si="176"/>
        <v>5000</v>
      </c>
      <c r="AE62" s="117">
        <f t="shared" si="176"/>
        <v>576755.32999999996</v>
      </c>
      <c r="AF62" s="118">
        <f t="shared" si="176"/>
        <v>288377.66499999998</v>
      </c>
      <c r="AG62" s="113"/>
      <c r="AH62" s="114" t="s">
        <v>90</v>
      </c>
      <c r="AJ62" s="115">
        <f t="shared" ref="AJ62:BG62" si="177">SUM(AJ11:AJ61)</f>
        <v>81283.939999999988</v>
      </c>
      <c r="AK62" s="115">
        <f t="shared" si="177"/>
        <v>100352.15999999999</v>
      </c>
      <c r="AL62" s="115">
        <f t="shared" si="177"/>
        <v>12338.3</v>
      </c>
      <c r="AM62" s="115">
        <f t="shared" si="177"/>
        <v>4600</v>
      </c>
      <c r="AN62" s="115">
        <f t="shared" si="177"/>
        <v>0</v>
      </c>
      <c r="AO62" s="115">
        <f t="shared" si="177"/>
        <v>0</v>
      </c>
      <c r="AP62" s="115">
        <f t="shared" si="177"/>
        <v>0</v>
      </c>
      <c r="AQ62" s="115">
        <f t="shared" si="177"/>
        <v>0</v>
      </c>
      <c r="AR62" s="115">
        <f t="shared" si="177"/>
        <v>104518.16</v>
      </c>
      <c r="AS62" s="115">
        <f t="shared" si="177"/>
        <v>908.33</v>
      </c>
      <c r="AT62" s="115">
        <f t="shared" si="177"/>
        <v>13451.320000000002</v>
      </c>
      <c r="AU62" s="115">
        <f t="shared" si="177"/>
        <v>236168.26999999996</v>
      </c>
      <c r="AV62" s="115">
        <f t="shared" si="177"/>
        <v>5000</v>
      </c>
      <c r="AW62" s="115">
        <f t="shared" si="177"/>
        <v>5924.59</v>
      </c>
      <c r="AX62" s="115">
        <f t="shared" si="177"/>
        <v>2000</v>
      </c>
      <c r="AY62" s="115">
        <f t="shared" si="177"/>
        <v>12924.59</v>
      </c>
      <c r="AZ62" s="115">
        <f t="shared" si="177"/>
        <v>27875.590000000004</v>
      </c>
      <c r="BA62" s="115">
        <f t="shared" si="177"/>
        <v>2500</v>
      </c>
      <c r="BB62" s="115">
        <f t="shared" si="177"/>
        <v>127549.76000000001</v>
      </c>
      <c r="BC62" s="115">
        <f t="shared" si="177"/>
        <v>33621.520000000004</v>
      </c>
      <c r="BD62" s="115">
        <f t="shared" si="177"/>
        <v>16345</v>
      </c>
      <c r="BE62" s="115">
        <f t="shared" si="177"/>
        <v>0</v>
      </c>
      <c r="BF62" s="115">
        <f t="shared" si="177"/>
        <v>180016.28</v>
      </c>
      <c r="BG62" s="116">
        <f t="shared" si="177"/>
        <v>538268.67000000004</v>
      </c>
      <c r="BH62" s="119"/>
      <c r="BI62" s="119"/>
      <c r="BJ62" s="119"/>
      <c r="BK62" s="119"/>
      <c r="BL62" s="119"/>
      <c r="BM62" s="119"/>
      <c r="BN62" s="119"/>
      <c r="BO62" s="119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120"/>
      <c r="DQ62" s="120"/>
      <c r="DR62" s="120"/>
      <c r="DS62" s="120"/>
      <c r="DT62" s="120"/>
      <c r="DU62" s="120"/>
      <c r="DV62" s="120"/>
      <c r="DW62" s="120"/>
      <c r="DX62" s="120"/>
      <c r="DY62" s="120"/>
      <c r="DZ62" s="120"/>
      <c r="EA62" s="120"/>
      <c r="EB62" s="120"/>
      <c r="EC62" s="120"/>
      <c r="ED62" s="120"/>
      <c r="EE62" s="120"/>
      <c r="EF62" s="120"/>
      <c r="EG62" s="120"/>
      <c r="EH62" s="120"/>
      <c r="EI62" s="120"/>
      <c r="EJ62" s="120"/>
      <c r="EK62" s="120"/>
      <c r="EL62" s="120"/>
      <c r="EM62" s="120"/>
      <c r="EN62" s="120"/>
      <c r="EO62" s="120"/>
      <c r="EP62" s="120"/>
      <c r="EQ62" s="120"/>
      <c r="ER62" s="120"/>
      <c r="ES62" s="120"/>
      <c r="ET62" s="120"/>
      <c r="EU62" s="120"/>
      <c r="EV62" s="120"/>
      <c r="EW62" s="120"/>
      <c r="EX62" s="120"/>
      <c r="EY62" s="120"/>
      <c r="EZ62" s="120"/>
      <c r="FA62" s="120"/>
      <c r="FB62" s="120"/>
      <c r="FC62" s="120"/>
      <c r="FD62" s="120"/>
      <c r="FE62" s="120"/>
      <c r="FF62" s="120"/>
      <c r="FG62" s="120"/>
      <c r="FH62" s="120"/>
      <c r="FI62" s="120"/>
      <c r="FJ62" s="120"/>
      <c r="FK62" s="120"/>
      <c r="FL62" s="120"/>
      <c r="FM62" s="120"/>
      <c r="FN62" s="120"/>
      <c r="FO62" s="120"/>
      <c r="FP62" s="120"/>
      <c r="FQ62" s="120"/>
      <c r="FR62" s="120"/>
      <c r="FS62" s="120"/>
      <c r="FT62" s="120"/>
      <c r="FU62" s="120"/>
      <c r="FV62" s="120"/>
      <c r="FW62" s="120"/>
      <c r="FX62" s="120"/>
      <c r="FY62" s="120"/>
      <c r="FZ62" s="120"/>
      <c r="GA62" s="120"/>
      <c r="GB62" s="120"/>
      <c r="GC62" s="120"/>
      <c r="GD62" s="120"/>
      <c r="GE62" s="120"/>
      <c r="GF62" s="120"/>
      <c r="GG62" s="120"/>
      <c r="GH62" s="120"/>
      <c r="GI62" s="120"/>
      <c r="GJ62" s="120"/>
      <c r="GK62" s="120"/>
      <c r="GL62" s="120"/>
      <c r="GM62" s="120"/>
      <c r="GN62" s="120"/>
      <c r="GO62" s="120"/>
      <c r="GP62" s="120"/>
      <c r="GQ62" s="120"/>
      <c r="GR62" s="120"/>
      <c r="GS62" s="120"/>
      <c r="GT62" s="120"/>
      <c r="GU62" s="120"/>
      <c r="GV62" s="120"/>
      <c r="GW62" s="120"/>
      <c r="GX62" s="120"/>
      <c r="GY62" s="120"/>
      <c r="GZ62" s="120"/>
      <c r="HA62" s="120"/>
      <c r="HB62" s="120"/>
      <c r="HC62" s="120"/>
      <c r="HD62" s="120"/>
      <c r="HE62" s="120"/>
      <c r="HF62" s="120"/>
      <c r="HG62" s="120"/>
      <c r="HH62" s="120"/>
      <c r="HI62" s="120"/>
      <c r="HJ62" s="120"/>
      <c r="HK62" s="120"/>
      <c r="HL62" s="120"/>
      <c r="HM62" s="120"/>
      <c r="HN62" s="120"/>
      <c r="HO62" s="120"/>
      <c r="HP62" s="120"/>
      <c r="HQ62" s="120"/>
      <c r="HR62" s="120"/>
      <c r="HS62" s="120"/>
      <c r="HT62" s="120"/>
      <c r="HU62" s="120"/>
      <c r="HV62" s="120"/>
      <c r="HW62" s="120"/>
      <c r="HX62" s="120"/>
      <c r="HY62" s="120"/>
      <c r="HZ62" s="120"/>
      <c r="IA62" s="120"/>
      <c r="IB62" s="120"/>
      <c r="IC62" s="120"/>
      <c r="ID62" s="120"/>
      <c r="IE62" s="120"/>
      <c r="IF62" s="120"/>
      <c r="IG62" s="120"/>
      <c r="IH62" s="120"/>
      <c r="II62" s="120"/>
      <c r="IJ62" s="120"/>
      <c r="IK62" s="120"/>
      <c r="IL62" s="120"/>
      <c r="IM62" s="120"/>
      <c r="IN62" s="120"/>
      <c r="IO62" s="120"/>
      <c r="IP62" s="120"/>
      <c r="IQ62" s="120"/>
      <c r="IR62" s="120"/>
      <c r="IS62" s="120"/>
      <c r="IT62" s="120"/>
      <c r="IU62" s="120"/>
      <c r="IV62" s="120"/>
      <c r="IW62" s="120"/>
      <c r="IX62" s="120"/>
      <c r="IY62" s="120"/>
      <c r="IZ62" s="120"/>
      <c r="JA62" s="120"/>
      <c r="JB62" s="120"/>
      <c r="JC62" s="120"/>
      <c r="JD62" s="120"/>
      <c r="JE62" s="120"/>
      <c r="JF62" s="120"/>
      <c r="JG62" s="120"/>
      <c r="JH62" s="120"/>
      <c r="JI62" s="120"/>
      <c r="JJ62" s="120"/>
      <c r="JK62" s="120"/>
      <c r="JL62" s="120"/>
      <c r="JM62" s="120"/>
      <c r="JN62" s="120"/>
      <c r="JO62" s="120"/>
      <c r="JP62" s="120"/>
      <c r="JQ62" s="120"/>
    </row>
    <row r="63" spans="1:277" s="123" customFormat="1" ht="23.1" customHeight="1" thickBot="1" x14ac:dyDescent="0.4">
      <c r="A63" s="121"/>
      <c r="B63" s="122"/>
      <c r="D63" s="124"/>
      <c r="E63" s="124"/>
      <c r="F63" s="124"/>
      <c r="G63" s="18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5"/>
      <c r="X63" s="125" t="s">
        <v>1</v>
      </c>
      <c r="Y63" s="124"/>
      <c r="Z63" s="124"/>
      <c r="AA63" s="124"/>
      <c r="AB63" s="124"/>
      <c r="AC63" s="126"/>
      <c r="AD63" s="127"/>
      <c r="AE63" s="128"/>
      <c r="AF63" s="129"/>
      <c r="AG63" s="121"/>
      <c r="AH63" s="122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7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  <c r="CT63" s="130"/>
      <c r="CU63" s="130"/>
      <c r="CV63" s="130"/>
      <c r="CW63" s="130"/>
      <c r="CX63" s="130"/>
      <c r="CY63" s="130"/>
      <c r="CZ63" s="130"/>
      <c r="DA63" s="130"/>
      <c r="DB63" s="130"/>
      <c r="DC63" s="130"/>
      <c r="DD63" s="130"/>
      <c r="DE63" s="130"/>
      <c r="DF63" s="130"/>
      <c r="DG63" s="130"/>
      <c r="DH63" s="130"/>
      <c r="DI63" s="130"/>
      <c r="DJ63" s="130"/>
      <c r="DK63" s="130"/>
      <c r="DL63" s="130"/>
      <c r="DM63" s="130"/>
      <c r="DN63" s="130"/>
      <c r="DO63" s="130"/>
      <c r="DP63" s="130"/>
      <c r="DQ63" s="130"/>
      <c r="DR63" s="130"/>
      <c r="DS63" s="130"/>
      <c r="DT63" s="130"/>
      <c r="DU63" s="130"/>
      <c r="DV63" s="130"/>
      <c r="DW63" s="130"/>
      <c r="DX63" s="130"/>
      <c r="DY63" s="130"/>
      <c r="DZ63" s="130"/>
      <c r="EA63" s="130"/>
      <c r="EB63" s="130"/>
      <c r="EC63" s="130"/>
      <c r="ED63" s="130"/>
      <c r="EE63" s="130"/>
      <c r="EF63" s="130"/>
      <c r="EG63" s="130"/>
      <c r="EH63" s="130"/>
      <c r="EI63" s="130"/>
      <c r="EJ63" s="130"/>
      <c r="EK63" s="130"/>
      <c r="EL63" s="130"/>
      <c r="EM63" s="130"/>
      <c r="EN63" s="130"/>
      <c r="EO63" s="130"/>
      <c r="EP63" s="130"/>
      <c r="EQ63" s="130"/>
      <c r="ER63" s="130"/>
      <c r="ES63" s="130"/>
      <c r="ET63" s="130"/>
      <c r="EU63" s="130"/>
      <c r="EV63" s="130"/>
      <c r="EW63" s="130"/>
      <c r="EX63" s="130"/>
      <c r="EY63" s="130"/>
      <c r="EZ63" s="130"/>
      <c r="FA63" s="130"/>
      <c r="FB63" s="130"/>
      <c r="FC63" s="130"/>
      <c r="FD63" s="130"/>
      <c r="FE63" s="130"/>
      <c r="FF63" s="130"/>
      <c r="FG63" s="130"/>
      <c r="FH63" s="130"/>
      <c r="FI63" s="130"/>
      <c r="FJ63" s="130"/>
      <c r="FK63" s="130"/>
      <c r="FL63" s="130"/>
      <c r="FM63" s="130"/>
      <c r="FN63" s="130"/>
      <c r="FO63" s="130"/>
      <c r="FP63" s="130"/>
      <c r="FQ63" s="130"/>
      <c r="FR63" s="130"/>
      <c r="FS63" s="130"/>
      <c r="FT63" s="130"/>
      <c r="FU63" s="130"/>
      <c r="FV63" s="130"/>
      <c r="FW63" s="130"/>
      <c r="FX63" s="130"/>
      <c r="FY63" s="130"/>
      <c r="FZ63" s="130"/>
      <c r="GA63" s="130"/>
      <c r="GB63" s="130"/>
      <c r="GC63" s="130"/>
      <c r="GD63" s="130"/>
      <c r="GE63" s="130"/>
      <c r="GF63" s="130"/>
      <c r="GG63" s="130"/>
      <c r="GH63" s="130"/>
      <c r="GI63" s="130"/>
      <c r="GJ63" s="130"/>
      <c r="GK63" s="130"/>
      <c r="GL63" s="130"/>
      <c r="GM63" s="130"/>
      <c r="GN63" s="130"/>
      <c r="GO63" s="130"/>
      <c r="GP63" s="130"/>
      <c r="GQ63" s="130"/>
      <c r="GR63" s="130"/>
      <c r="GS63" s="130"/>
      <c r="GT63" s="130"/>
      <c r="GU63" s="130"/>
      <c r="GV63" s="130"/>
      <c r="GW63" s="130"/>
      <c r="GX63" s="130"/>
      <c r="GY63" s="130"/>
      <c r="GZ63" s="130"/>
      <c r="HA63" s="130"/>
      <c r="HB63" s="130"/>
      <c r="HC63" s="130"/>
      <c r="HD63" s="130"/>
      <c r="HE63" s="130"/>
      <c r="HF63" s="130"/>
      <c r="HG63" s="130"/>
      <c r="HH63" s="130"/>
      <c r="HI63" s="130"/>
      <c r="HJ63" s="130"/>
      <c r="HK63" s="130"/>
      <c r="HL63" s="130"/>
      <c r="HM63" s="130"/>
      <c r="HN63" s="130"/>
      <c r="HO63" s="130"/>
      <c r="HP63" s="130"/>
      <c r="HQ63" s="130"/>
      <c r="HR63" s="130"/>
      <c r="HS63" s="130"/>
      <c r="HT63" s="130"/>
      <c r="HU63" s="130"/>
      <c r="HV63" s="130"/>
      <c r="HW63" s="130"/>
      <c r="HX63" s="130"/>
      <c r="HY63" s="130"/>
      <c r="HZ63" s="130"/>
      <c r="IA63" s="130"/>
      <c r="IB63" s="130"/>
      <c r="IC63" s="130"/>
      <c r="ID63" s="130"/>
      <c r="IE63" s="130"/>
      <c r="IF63" s="130"/>
      <c r="IG63" s="130"/>
      <c r="IH63" s="130"/>
      <c r="II63" s="130"/>
      <c r="IJ63" s="130"/>
      <c r="IK63" s="130"/>
      <c r="IL63" s="130"/>
      <c r="IM63" s="130"/>
      <c r="IN63" s="130"/>
      <c r="IO63" s="130"/>
      <c r="IP63" s="130"/>
      <c r="IQ63" s="130"/>
      <c r="IR63" s="130"/>
      <c r="IS63" s="130"/>
      <c r="IT63" s="130"/>
      <c r="IU63" s="130"/>
      <c r="IV63" s="130"/>
      <c r="IW63" s="130"/>
      <c r="IX63" s="130"/>
      <c r="IY63" s="130"/>
      <c r="IZ63" s="130"/>
      <c r="JA63" s="130"/>
      <c r="JB63" s="130"/>
      <c r="JC63" s="130"/>
      <c r="JD63" s="130"/>
      <c r="JE63" s="130"/>
      <c r="JF63" s="130"/>
      <c r="JG63" s="130"/>
      <c r="JH63" s="130"/>
      <c r="JI63" s="130"/>
      <c r="JJ63" s="130"/>
      <c r="JK63" s="130"/>
      <c r="JL63" s="130"/>
      <c r="JM63" s="130"/>
      <c r="JN63" s="130"/>
      <c r="JO63" s="130"/>
      <c r="JP63" s="130"/>
      <c r="JQ63" s="130"/>
    </row>
    <row r="64" spans="1:277" ht="23.1" customHeight="1" x14ac:dyDescent="0.35">
      <c r="B64" s="15"/>
      <c r="E64" s="6"/>
      <c r="F64" s="6"/>
      <c r="H64" s="6"/>
      <c r="I64" s="6"/>
      <c r="J64" s="6"/>
      <c r="K64" s="6"/>
      <c r="L64" s="6"/>
      <c r="M64" s="6"/>
      <c r="N64" s="6"/>
      <c r="O64" s="6"/>
      <c r="P64" s="6"/>
      <c r="Q64" s="172"/>
      <c r="R64" s="172"/>
      <c r="S64" s="172"/>
      <c r="T64" s="172"/>
      <c r="W64" s="130"/>
      <c r="X64" s="173"/>
      <c r="Y64" s="172"/>
      <c r="Z64" s="172"/>
      <c r="AA64" s="172"/>
      <c r="AB64" s="172"/>
      <c r="AC64" s="174"/>
      <c r="AD64" s="172"/>
      <c r="AE64" s="172"/>
      <c r="AF64" s="172"/>
      <c r="AH64" s="175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</row>
    <row r="65" spans="1:79" ht="23.1" customHeight="1" x14ac:dyDescent="0.35">
      <c r="A65" s="7"/>
      <c r="B65" s="225" t="s">
        <v>91</v>
      </c>
      <c r="C65" s="225"/>
      <c r="D65" s="225"/>
      <c r="E65" s="6"/>
      <c r="F65" s="6"/>
      <c r="H65" s="6"/>
      <c r="I65" s="6"/>
      <c r="J65" s="226" t="s">
        <v>92</v>
      </c>
      <c r="K65" s="226"/>
      <c r="L65" s="226"/>
      <c r="M65" s="226"/>
      <c r="N65" s="226"/>
      <c r="O65" s="226"/>
      <c r="P65" s="226"/>
      <c r="Q65" s="176"/>
      <c r="R65" s="176"/>
      <c r="S65" s="227" t="s">
        <v>93</v>
      </c>
      <c r="T65" s="227"/>
      <c r="U65" s="227"/>
      <c r="W65" s="173"/>
      <c r="X65" s="228" t="s">
        <v>94</v>
      </c>
      <c r="Y65" s="228"/>
      <c r="Z65" s="228"/>
      <c r="AA65" s="228"/>
      <c r="AB65" s="228"/>
      <c r="AC65" s="228"/>
      <c r="AD65" s="172"/>
      <c r="AE65" s="172"/>
      <c r="AF65" s="172"/>
      <c r="AH65" s="229" t="s">
        <v>91</v>
      </c>
      <c r="AI65" s="229"/>
      <c r="AJ65" s="229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2"/>
      <c r="AW65" s="172"/>
      <c r="AX65" s="172"/>
      <c r="AY65" s="172"/>
      <c r="AZ65" s="172"/>
      <c r="BA65" s="172"/>
      <c r="BB65" s="172"/>
      <c r="BC65" s="172"/>
      <c r="BD65" s="172"/>
      <c r="BE65" s="172"/>
    </row>
    <row r="66" spans="1:79" ht="23.1" customHeight="1" x14ac:dyDescent="0.35">
      <c r="A66" s="8"/>
      <c r="B66" s="15"/>
      <c r="D66" s="25"/>
      <c r="E66" s="6"/>
      <c r="F66" s="6"/>
      <c r="H66" s="6"/>
      <c r="I66" s="6"/>
      <c r="J66" s="6"/>
      <c r="K66" s="6"/>
      <c r="L66" s="6"/>
      <c r="M66" s="6"/>
      <c r="N66" s="6"/>
      <c r="O66" s="6"/>
      <c r="P66" s="8"/>
      <c r="Q66" s="137"/>
      <c r="S66" s="172"/>
      <c r="T66" s="172"/>
      <c r="U66" s="137"/>
      <c r="W66" s="173"/>
      <c r="X66" s="173"/>
      <c r="Y66" s="172"/>
      <c r="Z66" s="172"/>
      <c r="AA66" s="172"/>
      <c r="AB66" s="172"/>
      <c r="AC66" s="174"/>
      <c r="AD66" s="172"/>
      <c r="AE66" s="172"/>
      <c r="AF66" s="172"/>
      <c r="AG66" s="137"/>
      <c r="AH66" s="175"/>
      <c r="AJ66" s="177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37"/>
    </row>
    <row r="67" spans="1:79" s="26" customFormat="1" ht="23.1" customHeight="1" x14ac:dyDescent="0.35">
      <c r="B67" s="230" t="s">
        <v>107</v>
      </c>
      <c r="C67" s="230"/>
      <c r="D67" s="230"/>
      <c r="E67" s="14"/>
      <c r="F67" s="14"/>
      <c r="G67" s="185"/>
      <c r="H67" s="14"/>
      <c r="I67" s="14"/>
      <c r="J67" s="231" t="s">
        <v>95</v>
      </c>
      <c r="K67" s="231"/>
      <c r="L67" s="231"/>
      <c r="M67" s="231"/>
      <c r="N67" s="231"/>
      <c r="O67" s="231"/>
      <c r="P67" s="231"/>
      <c r="Q67" s="178"/>
      <c r="R67" s="179"/>
      <c r="S67" s="232" t="s">
        <v>96</v>
      </c>
      <c r="T67" s="232"/>
      <c r="U67" s="232"/>
      <c r="V67" s="179"/>
      <c r="W67" s="180"/>
      <c r="X67" s="233" t="s">
        <v>97</v>
      </c>
      <c r="Y67" s="233"/>
      <c r="Z67" s="233"/>
      <c r="AA67" s="233"/>
      <c r="AB67" s="233"/>
      <c r="AC67" s="233"/>
      <c r="AD67" s="178"/>
      <c r="AE67" s="178"/>
      <c r="AF67" s="178"/>
      <c r="AG67" s="179"/>
      <c r="AH67" s="234" t="s">
        <v>107</v>
      </c>
      <c r="AI67" s="234"/>
      <c r="AJ67" s="234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9"/>
      <c r="AV67" s="178"/>
      <c r="AW67" s="178"/>
      <c r="AX67" s="178"/>
      <c r="AY67" s="178"/>
      <c r="AZ67" s="178"/>
      <c r="BA67" s="178"/>
      <c r="BB67" s="178"/>
      <c r="BC67" s="178"/>
      <c r="BD67" s="178"/>
      <c r="BE67" s="178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</row>
    <row r="68" spans="1:79" ht="23.1" customHeight="1" x14ac:dyDescent="0.35">
      <c r="B68" s="225" t="s">
        <v>108</v>
      </c>
      <c r="C68" s="225"/>
      <c r="D68" s="225"/>
      <c r="J68" s="226" t="s">
        <v>102</v>
      </c>
      <c r="K68" s="226"/>
      <c r="L68" s="226"/>
      <c r="M68" s="226"/>
      <c r="N68" s="226"/>
      <c r="O68" s="226"/>
      <c r="P68" s="226"/>
      <c r="S68" s="227" t="s">
        <v>103</v>
      </c>
      <c r="T68" s="227"/>
      <c r="U68" s="227"/>
      <c r="X68" s="228" t="s">
        <v>98</v>
      </c>
      <c r="Y68" s="228"/>
      <c r="Z68" s="228"/>
      <c r="AA68" s="228"/>
      <c r="AB68" s="228"/>
      <c r="AC68" s="228"/>
      <c r="AH68" s="229" t="s">
        <v>108</v>
      </c>
      <c r="AI68" s="229"/>
      <c r="AJ68" s="229"/>
    </row>
  </sheetData>
  <mergeCells count="27">
    <mergeCell ref="B68:D68"/>
    <mergeCell ref="J68:P68"/>
    <mergeCell ref="S68:U68"/>
    <mergeCell ref="X68:AC68"/>
    <mergeCell ref="AH68:AJ68"/>
    <mergeCell ref="B65:D65"/>
    <mergeCell ref="J65:P65"/>
    <mergeCell ref="S65:U65"/>
    <mergeCell ref="X65:AC65"/>
    <mergeCell ref="AH65:AJ65"/>
    <mergeCell ref="B67:D67"/>
    <mergeCell ref="J67:P67"/>
    <mergeCell ref="S67:U67"/>
    <mergeCell ref="X67:AC67"/>
    <mergeCell ref="AH67:AJ67"/>
    <mergeCell ref="Q4:T4"/>
    <mergeCell ref="AT4:AW4"/>
    <mergeCell ref="Q5:T5"/>
    <mergeCell ref="AT5:AW5"/>
    <mergeCell ref="F7:F9"/>
    <mergeCell ref="G7:G9"/>
    <mergeCell ref="Q1:T1"/>
    <mergeCell ref="AT1:AW1"/>
    <mergeCell ref="Q2:T2"/>
    <mergeCell ref="AT2:AW2"/>
    <mergeCell ref="Q3:T3"/>
    <mergeCell ref="AT3:AW3"/>
  </mergeCells>
  <printOptions horizontalCentered="1"/>
  <pageMargins left="0.31496062992125984" right="0.23622047244094491" top="0.35433070866141736" bottom="0.27559055118110237" header="0.15748031496062992" footer="0.15748031496062992"/>
  <pageSetup paperSize="258" scale="36" fitToHeight="0" orientation="landscape" r:id="rId1"/>
  <colBreaks count="1" manualBreakCount="1">
    <brk id="32" max="6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70E9-F430-45D5-8404-E179379D8D73}">
  <dimension ref="A1:JQ68"/>
  <sheetViews>
    <sheetView view="pageBreakPreview" topLeftCell="AJ1" zoomScale="68" zoomScaleNormal="60" zoomScaleSheetLayoutView="68" workbookViewId="0">
      <selection activeCell="BB7" sqref="BB7"/>
    </sheetView>
  </sheetViews>
  <sheetFormatPr defaultColWidth="9.140625" defaultRowHeight="23.1" customHeight="1" x14ac:dyDescent="0.35"/>
  <cols>
    <col min="1" max="1" width="5.5703125" style="1" customWidth="1"/>
    <col min="2" max="2" width="35" style="1" customWidth="1"/>
    <col min="3" max="3" width="14" style="1" customWidth="1"/>
    <col min="4" max="4" width="17.42578125" style="1" hidden="1" customWidth="1"/>
    <col min="5" max="5" width="15.7109375" style="1" hidden="1" customWidth="1"/>
    <col min="6" max="6" width="19.7109375" style="1" customWidth="1"/>
    <col min="7" max="7" width="15.7109375" style="182" customWidth="1"/>
    <col min="8" max="8" width="8.140625" style="1" customWidth="1"/>
    <col min="9" max="9" width="14" style="1" customWidth="1"/>
    <col min="10" max="10" width="17.42578125" style="1" customWidth="1"/>
    <col min="11" max="11" width="17.28515625" style="1" hidden="1" customWidth="1"/>
    <col min="12" max="12" width="15.5703125" style="1" customWidth="1"/>
    <col min="13" max="13" width="4.85546875" style="1" customWidth="1"/>
    <col min="14" max="14" width="3.28515625" style="1" customWidth="1"/>
    <col min="15" max="15" width="5.28515625" style="1" customWidth="1"/>
    <col min="16" max="16" width="21.140625" style="1" customWidth="1"/>
    <col min="17" max="17" width="17.42578125" style="130" customWidth="1"/>
    <col min="18" max="19" width="17" style="130" customWidth="1"/>
    <col min="20" max="20" width="19" style="130" customWidth="1"/>
    <col min="21" max="21" width="17.42578125" style="130" customWidth="1"/>
    <col min="22" max="22" width="18.5703125" style="130" customWidth="1"/>
    <col min="23" max="23" width="22.140625" style="131" customWidth="1"/>
    <col min="24" max="24" width="21.85546875" style="131" customWidth="1"/>
    <col min="25" max="25" width="5.7109375" style="130" customWidth="1"/>
    <col min="26" max="26" width="16.5703125" style="130" customWidth="1"/>
    <col min="27" max="27" width="14.7109375" style="130" hidden="1" customWidth="1"/>
    <col min="28" max="28" width="12.28515625" style="130" customWidth="1"/>
    <col min="29" max="29" width="15.85546875" style="132" customWidth="1"/>
    <col min="30" max="30" width="13.140625" style="130" customWidth="1"/>
    <col min="31" max="31" width="16.85546875" style="130" customWidth="1"/>
    <col min="32" max="32" width="17" style="130" customWidth="1"/>
    <col min="33" max="33" width="5.5703125" style="130" customWidth="1"/>
    <col min="34" max="34" width="34.140625" style="130" customWidth="1"/>
    <col min="35" max="35" width="14" style="130" customWidth="1"/>
    <col min="36" max="36" width="17.42578125" style="130" customWidth="1"/>
    <col min="37" max="37" width="21.140625" style="130" customWidth="1"/>
    <col min="38" max="38" width="20.5703125" style="130" customWidth="1"/>
    <col min="39" max="39" width="15.85546875" style="130" customWidth="1"/>
    <col min="40" max="40" width="15" style="130" hidden="1" customWidth="1"/>
    <col min="41" max="41" width="11.140625" style="130" customWidth="1"/>
    <col min="42" max="42" width="10.28515625" style="130" customWidth="1"/>
    <col min="43" max="43" width="11.85546875" style="130" customWidth="1"/>
    <col min="44" max="45" width="17.140625" style="130" customWidth="1"/>
    <col min="46" max="46" width="19.42578125" style="130" customWidth="1"/>
    <col min="47" max="47" width="17" style="130" customWidth="1"/>
    <col min="48" max="48" width="17.28515625" style="130" customWidth="1"/>
    <col min="49" max="49" width="16.140625" style="130" customWidth="1"/>
    <col min="50" max="50" width="15" style="130" customWidth="1"/>
    <col min="51" max="51" width="17" style="130" customWidth="1"/>
    <col min="52" max="52" width="19" style="130" customWidth="1"/>
    <col min="53" max="53" width="17.85546875" style="130" customWidth="1"/>
    <col min="54" max="54" width="21.140625" style="130" customWidth="1"/>
    <col min="55" max="55" width="18" style="130" customWidth="1"/>
    <col min="56" max="56" width="17.7109375" style="130" customWidth="1"/>
    <col min="57" max="57" width="16" style="130" customWidth="1"/>
    <col min="58" max="58" width="18.140625" style="130" customWidth="1"/>
    <col min="59" max="59" width="18.5703125" style="130" customWidth="1"/>
    <col min="60" max="65" width="9.140625" style="130"/>
    <col min="66" max="66" width="13.85546875" style="130" customWidth="1"/>
    <col min="67" max="79" width="9.140625" style="130"/>
    <col min="80" max="16384" width="9.140625" style="1"/>
  </cols>
  <sheetData>
    <row r="1" spans="1:277" ht="23.1" customHeight="1" x14ac:dyDescent="0.35">
      <c r="D1" s="15"/>
      <c r="E1" s="15"/>
      <c r="F1" s="15"/>
      <c r="G1" s="181"/>
      <c r="H1" s="15"/>
      <c r="I1" s="15"/>
      <c r="J1" s="15"/>
      <c r="Q1" s="241" t="s">
        <v>0</v>
      </c>
      <c r="R1" s="241"/>
      <c r="S1" s="241"/>
      <c r="T1" s="241"/>
      <c r="V1" s="130" t="s">
        <v>1</v>
      </c>
      <c r="AR1" s="133"/>
      <c r="AS1" s="133"/>
      <c r="AT1" s="241" t="s">
        <v>0</v>
      </c>
      <c r="AU1" s="241"/>
      <c r="AV1" s="241"/>
      <c r="AW1" s="241"/>
      <c r="BG1" s="130" t="s">
        <v>1</v>
      </c>
    </row>
    <row r="2" spans="1:277" ht="23.1" customHeight="1" x14ac:dyDescent="0.35">
      <c r="N2" s="15"/>
      <c r="O2" s="15"/>
      <c r="Q2" s="241" t="s">
        <v>101</v>
      </c>
      <c r="R2" s="241"/>
      <c r="S2" s="241"/>
      <c r="T2" s="241"/>
      <c r="AT2" s="241" t="s">
        <v>101</v>
      </c>
      <c r="AU2" s="241"/>
      <c r="AV2" s="241"/>
      <c r="AW2" s="241"/>
      <c r="BA2" s="134"/>
    </row>
    <row r="3" spans="1:277" ht="23.1" customHeight="1" x14ac:dyDescent="0.35">
      <c r="Q3" s="241" t="s">
        <v>2</v>
      </c>
      <c r="R3" s="241"/>
      <c r="S3" s="241"/>
      <c r="T3" s="241"/>
      <c r="AL3" s="135"/>
      <c r="AM3" s="135"/>
      <c r="AN3" s="135"/>
      <c r="AO3" s="135"/>
      <c r="AT3" s="241" t="s">
        <v>104</v>
      </c>
      <c r="AU3" s="241"/>
      <c r="AV3" s="241"/>
      <c r="AW3" s="241"/>
      <c r="AX3" s="136"/>
      <c r="AY3" s="136"/>
    </row>
    <row r="4" spans="1:277" ht="23.1" customHeight="1" x14ac:dyDescent="0.35">
      <c r="Q4" s="234" t="s">
        <v>123</v>
      </c>
      <c r="R4" s="234"/>
      <c r="S4" s="234"/>
      <c r="T4" s="234"/>
      <c r="AL4" s="137"/>
      <c r="AT4" s="234" t="s">
        <v>124</v>
      </c>
      <c r="AU4" s="234"/>
      <c r="AV4" s="234"/>
      <c r="AW4" s="234"/>
      <c r="AX4" s="137"/>
      <c r="AY4" s="137"/>
      <c r="AZ4" s="137"/>
    </row>
    <row r="5" spans="1:277" ht="23.1" customHeight="1" x14ac:dyDescent="0.35">
      <c r="Q5" s="234" t="s">
        <v>3</v>
      </c>
      <c r="R5" s="234"/>
      <c r="S5" s="234"/>
      <c r="T5" s="234"/>
      <c r="AL5" s="137"/>
      <c r="AT5" s="234" t="s">
        <v>3</v>
      </c>
      <c r="AU5" s="234"/>
      <c r="AV5" s="234"/>
      <c r="AW5" s="234"/>
      <c r="AX5" s="137"/>
      <c r="AY5" s="137"/>
      <c r="AZ5" s="137"/>
    </row>
    <row r="6" spans="1:277" s="2" customFormat="1" ht="22.5" customHeight="1" thickBot="1" x14ac:dyDescent="0.4">
      <c r="G6" s="183"/>
      <c r="Q6" s="138"/>
      <c r="R6" s="138"/>
      <c r="S6" s="138"/>
      <c r="T6" s="138"/>
      <c r="U6" s="138"/>
      <c r="V6" s="138"/>
      <c r="W6" s="139"/>
      <c r="X6" s="139"/>
      <c r="Y6" s="138"/>
      <c r="Z6" s="138"/>
      <c r="AA6" s="138"/>
      <c r="AB6" s="138"/>
      <c r="AC6" s="140"/>
      <c r="AD6" s="138"/>
      <c r="AE6" s="138" t="s">
        <v>1</v>
      </c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</row>
    <row r="7" spans="1:277" s="19" customFormat="1" ht="23.1" customHeight="1" x14ac:dyDescent="0.35">
      <c r="A7" s="16"/>
      <c r="B7" s="3"/>
      <c r="C7" s="3"/>
      <c r="D7" s="17" t="s">
        <v>4</v>
      </c>
      <c r="E7" s="3"/>
      <c r="F7" s="235" t="s">
        <v>111</v>
      </c>
      <c r="G7" s="238" t="s">
        <v>112</v>
      </c>
      <c r="H7" s="3"/>
      <c r="I7" s="3"/>
      <c r="J7" s="17" t="s">
        <v>5</v>
      </c>
      <c r="K7" s="17" t="s">
        <v>5</v>
      </c>
      <c r="L7" s="3"/>
      <c r="M7" s="3"/>
      <c r="N7" s="3"/>
      <c r="O7" s="3"/>
      <c r="P7" s="17" t="s">
        <v>6</v>
      </c>
      <c r="Q7" s="141" t="s">
        <v>127</v>
      </c>
      <c r="R7" s="141" t="s">
        <v>10</v>
      </c>
      <c r="S7" s="141" t="s">
        <v>10</v>
      </c>
      <c r="T7" s="141" t="s">
        <v>13</v>
      </c>
      <c r="U7" s="141" t="s">
        <v>10</v>
      </c>
      <c r="V7" s="141" t="s">
        <v>10</v>
      </c>
      <c r="W7" s="142" t="s">
        <v>17</v>
      </c>
      <c r="X7" s="142" t="s">
        <v>17</v>
      </c>
      <c r="Y7" s="141"/>
      <c r="Z7" s="141" t="s">
        <v>18</v>
      </c>
      <c r="AA7" s="141" t="s">
        <v>9</v>
      </c>
      <c r="AB7" s="141" t="s">
        <v>19</v>
      </c>
      <c r="AC7" s="144" t="s">
        <v>20</v>
      </c>
      <c r="AD7" s="145" t="s">
        <v>21</v>
      </c>
      <c r="AE7" s="146"/>
      <c r="AF7" s="147"/>
      <c r="AG7" s="148"/>
      <c r="AH7" s="141"/>
      <c r="AI7" s="141"/>
      <c r="AJ7" s="141" t="s">
        <v>7</v>
      </c>
      <c r="AK7" s="191" t="s">
        <v>8</v>
      </c>
      <c r="AL7" s="141" t="s">
        <v>9</v>
      </c>
      <c r="AM7" s="141" t="s">
        <v>9</v>
      </c>
      <c r="AN7" s="141" t="s">
        <v>9</v>
      </c>
      <c r="AO7" s="141" t="s">
        <v>9</v>
      </c>
      <c r="AP7" s="141"/>
      <c r="AQ7" s="141"/>
      <c r="AR7" s="141"/>
      <c r="AS7" s="141"/>
      <c r="AT7" s="141" t="s">
        <v>129</v>
      </c>
      <c r="AU7" s="141" t="s">
        <v>10</v>
      </c>
      <c r="AV7" s="191" t="s">
        <v>11</v>
      </c>
      <c r="AW7" s="141" t="s">
        <v>12</v>
      </c>
      <c r="AX7" s="191" t="s">
        <v>11</v>
      </c>
      <c r="AY7" s="141" t="s">
        <v>10</v>
      </c>
      <c r="AZ7" s="141" t="s">
        <v>13</v>
      </c>
      <c r="BA7" s="141"/>
      <c r="BB7" s="191" t="s">
        <v>131</v>
      </c>
      <c r="BC7" s="141" t="s">
        <v>14</v>
      </c>
      <c r="BD7" s="141" t="s">
        <v>15</v>
      </c>
      <c r="BE7" s="141" t="s">
        <v>16</v>
      </c>
      <c r="BF7" s="141" t="s">
        <v>10</v>
      </c>
      <c r="BG7" s="145" t="s">
        <v>10</v>
      </c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</row>
    <row r="8" spans="1:277" s="4" customFormat="1" ht="23.1" customHeight="1" x14ac:dyDescent="0.35">
      <c r="A8" s="20" t="s">
        <v>22</v>
      </c>
      <c r="B8" s="4" t="s">
        <v>23</v>
      </c>
      <c r="C8" s="4" t="s">
        <v>24</v>
      </c>
      <c r="D8" s="4" t="s">
        <v>25</v>
      </c>
      <c r="E8" s="21" t="s">
        <v>106</v>
      </c>
      <c r="F8" s="236"/>
      <c r="G8" s="239"/>
      <c r="H8" s="21" t="s">
        <v>105</v>
      </c>
      <c r="I8" s="22" t="s">
        <v>26</v>
      </c>
      <c r="J8" s="4" t="s">
        <v>27</v>
      </c>
      <c r="K8" s="4" t="s">
        <v>27</v>
      </c>
      <c r="L8" s="21" t="s">
        <v>28</v>
      </c>
      <c r="M8" s="4" t="s">
        <v>29</v>
      </c>
      <c r="N8" s="4" t="s">
        <v>30</v>
      </c>
      <c r="O8" s="4" t="s">
        <v>31</v>
      </c>
      <c r="P8" s="21" t="s">
        <v>27</v>
      </c>
      <c r="Q8" s="151" t="s">
        <v>50</v>
      </c>
      <c r="R8" s="151" t="s">
        <v>9</v>
      </c>
      <c r="S8" s="151" t="s">
        <v>11</v>
      </c>
      <c r="T8" s="151" t="s">
        <v>42</v>
      </c>
      <c r="U8" s="151" t="s">
        <v>46</v>
      </c>
      <c r="V8" s="151" t="s">
        <v>47</v>
      </c>
      <c r="W8" s="152" t="s">
        <v>48</v>
      </c>
      <c r="X8" s="152" t="s">
        <v>49</v>
      </c>
      <c r="Y8" s="151" t="s">
        <v>22</v>
      </c>
      <c r="Z8" s="151"/>
      <c r="AA8" s="151" t="s">
        <v>34</v>
      </c>
      <c r="AB8" s="154"/>
      <c r="AC8" s="155" t="s">
        <v>42</v>
      </c>
      <c r="AD8" s="156"/>
      <c r="AE8" s="157"/>
      <c r="AF8" s="158"/>
      <c r="AG8" s="159" t="s">
        <v>22</v>
      </c>
      <c r="AH8" s="151" t="s">
        <v>23</v>
      </c>
      <c r="AI8" s="151" t="s">
        <v>24</v>
      </c>
      <c r="AJ8" s="151" t="s">
        <v>32</v>
      </c>
      <c r="AK8" s="151" t="s">
        <v>128</v>
      </c>
      <c r="AL8" s="151" t="s">
        <v>27</v>
      </c>
      <c r="AM8" s="151" t="s">
        <v>33</v>
      </c>
      <c r="AN8" s="151" t="s">
        <v>34</v>
      </c>
      <c r="AO8" s="151" t="s">
        <v>35</v>
      </c>
      <c r="AP8" s="151" t="s">
        <v>35</v>
      </c>
      <c r="AQ8" s="151" t="s">
        <v>36</v>
      </c>
      <c r="AR8" s="151" t="s">
        <v>37</v>
      </c>
      <c r="AS8" s="151" t="s">
        <v>117</v>
      </c>
      <c r="AT8" s="151" t="s">
        <v>38</v>
      </c>
      <c r="AU8" s="151" t="s">
        <v>9</v>
      </c>
      <c r="AV8" s="151" t="s">
        <v>39</v>
      </c>
      <c r="AW8" s="151" t="s">
        <v>40</v>
      </c>
      <c r="AX8" s="151" t="s">
        <v>41</v>
      </c>
      <c r="AY8" s="151" t="s">
        <v>11</v>
      </c>
      <c r="AZ8" s="151" t="s">
        <v>42</v>
      </c>
      <c r="BA8" s="151" t="s">
        <v>43</v>
      </c>
      <c r="BB8" s="151" t="s">
        <v>27</v>
      </c>
      <c r="BC8" s="151" t="s">
        <v>44</v>
      </c>
      <c r="BD8" s="151" t="s">
        <v>27</v>
      </c>
      <c r="BE8" s="151" t="s">
        <v>45</v>
      </c>
      <c r="BF8" s="151" t="s">
        <v>46</v>
      </c>
      <c r="BG8" s="156" t="s">
        <v>53</v>
      </c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</row>
    <row r="9" spans="1:277" s="5" customFormat="1" ht="23.1" customHeight="1" thickBot="1" x14ac:dyDescent="0.4">
      <c r="A9" s="23"/>
      <c r="F9" s="237"/>
      <c r="G9" s="240"/>
      <c r="Q9" s="160"/>
      <c r="R9" s="160" t="s">
        <v>53</v>
      </c>
      <c r="S9" s="160" t="s">
        <v>53</v>
      </c>
      <c r="T9" s="161"/>
      <c r="U9" s="160" t="s">
        <v>53</v>
      </c>
      <c r="V9" s="160"/>
      <c r="W9" s="162"/>
      <c r="X9" s="162"/>
      <c r="Y9" s="160"/>
      <c r="Z9" s="160"/>
      <c r="AA9" s="160"/>
      <c r="AB9" s="164"/>
      <c r="AC9" s="165"/>
      <c r="AD9" s="166"/>
      <c r="AE9" s="167"/>
      <c r="AF9" s="168"/>
      <c r="AG9" s="169"/>
      <c r="AH9" s="160"/>
      <c r="AI9" s="160"/>
      <c r="AJ9" s="160" t="s">
        <v>50</v>
      </c>
      <c r="AK9" s="160" t="s">
        <v>51</v>
      </c>
      <c r="AL9" s="160" t="s">
        <v>38</v>
      </c>
      <c r="AM9" s="160" t="s">
        <v>38</v>
      </c>
      <c r="AN9" s="160"/>
      <c r="AO9" s="160" t="s">
        <v>51</v>
      </c>
      <c r="AP9" s="160" t="s">
        <v>52</v>
      </c>
      <c r="AQ9" s="160"/>
      <c r="AR9" s="160"/>
      <c r="AS9" s="160"/>
      <c r="AT9" s="161" t="s">
        <v>130</v>
      </c>
      <c r="AU9" s="160" t="s">
        <v>53</v>
      </c>
      <c r="AV9" s="160" t="s">
        <v>54</v>
      </c>
      <c r="AW9" s="160" t="s">
        <v>38</v>
      </c>
      <c r="AX9" s="160"/>
      <c r="AY9" s="160" t="s">
        <v>53</v>
      </c>
      <c r="AZ9" s="161"/>
      <c r="BA9" s="160"/>
      <c r="BB9" s="160" t="s">
        <v>38</v>
      </c>
      <c r="BC9" s="160" t="s">
        <v>55</v>
      </c>
      <c r="BD9" s="160" t="s">
        <v>38</v>
      </c>
      <c r="BE9" s="160" t="s">
        <v>56</v>
      </c>
      <c r="BF9" s="160" t="s">
        <v>53</v>
      </c>
      <c r="BG9" s="166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</row>
    <row r="10" spans="1:277" s="10" customFormat="1" ht="23.1" customHeight="1" x14ac:dyDescent="0.35">
      <c r="A10" s="24" t="s">
        <v>1</v>
      </c>
      <c r="B10" s="13"/>
      <c r="D10" s="9"/>
      <c r="E10" s="9"/>
      <c r="F10" s="9"/>
      <c r="G10" s="9"/>
      <c r="H10" s="9"/>
      <c r="I10" s="9"/>
      <c r="J10" s="9"/>
      <c r="K10" s="11"/>
      <c r="L10" s="9"/>
      <c r="M10" s="10" t="s">
        <v>1</v>
      </c>
      <c r="N10" s="10" t="s">
        <v>1</v>
      </c>
      <c r="O10" s="10" t="s">
        <v>1</v>
      </c>
      <c r="P10" s="11" t="s">
        <v>1</v>
      </c>
      <c r="Q10" s="40"/>
      <c r="R10" s="40"/>
      <c r="S10" s="40"/>
      <c r="T10" s="40"/>
      <c r="U10" s="40"/>
      <c r="V10" s="48"/>
      <c r="W10" s="170"/>
      <c r="X10" s="170"/>
      <c r="Y10" s="50" t="str">
        <f>+A10</f>
        <v xml:space="preserve"> </v>
      </c>
      <c r="Z10" s="40" t="s">
        <v>1</v>
      </c>
      <c r="AA10" s="40"/>
      <c r="AB10" s="52"/>
      <c r="AC10" s="53"/>
      <c r="AD10" s="54"/>
      <c r="AE10" s="192"/>
      <c r="AF10" s="193"/>
      <c r="AG10" s="45" t="s">
        <v>1</v>
      </c>
      <c r="AH10" s="46"/>
      <c r="AI10" s="50"/>
      <c r="AJ10" s="40"/>
      <c r="AK10" s="40"/>
      <c r="AL10" s="40"/>
      <c r="AM10" s="40" t="s">
        <v>1</v>
      </c>
      <c r="AN10" s="40" t="s">
        <v>1</v>
      </c>
      <c r="AO10" s="40" t="s">
        <v>1</v>
      </c>
      <c r="AP10" s="40"/>
      <c r="AQ10" s="40"/>
      <c r="AR10" s="40"/>
      <c r="AS10" s="40"/>
      <c r="AT10" s="40"/>
      <c r="AU10" s="40"/>
      <c r="AV10" s="58"/>
      <c r="AW10" s="40"/>
      <c r="AX10" s="40"/>
      <c r="AY10" s="40"/>
      <c r="AZ10" s="40"/>
      <c r="BA10" s="40"/>
      <c r="BB10" s="40"/>
      <c r="BC10" s="40"/>
      <c r="BD10" s="40"/>
      <c r="BE10" s="40"/>
      <c r="BF10" s="59"/>
      <c r="BG10" s="17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</row>
    <row r="11" spans="1:277" s="50" customFormat="1" ht="23.1" customHeight="1" x14ac:dyDescent="0.35">
      <c r="A11" s="45">
        <v>1</v>
      </c>
      <c r="B11" s="61" t="s">
        <v>60</v>
      </c>
      <c r="C11" s="62" t="s">
        <v>61</v>
      </c>
      <c r="D11" s="40">
        <v>36619</v>
      </c>
      <c r="E11" s="40">
        <v>1794</v>
      </c>
      <c r="F11" s="30">
        <f t="shared" ref="F11:F59" si="0">SUM(D11:E11)</f>
        <v>38413</v>
      </c>
      <c r="G11" s="40">
        <v>1795</v>
      </c>
      <c r="H11" s="40"/>
      <c r="I11" s="40"/>
      <c r="J11" s="30">
        <f t="shared" ref="J11:J59" si="1">SUM(F11:I11)</f>
        <v>40208</v>
      </c>
      <c r="K11" s="48">
        <f>J11</f>
        <v>40208</v>
      </c>
      <c r="L11" s="40">
        <f>ROUND(K11/6/31/60*(O11+N11*60+M11*6*60),2)</f>
        <v>0</v>
      </c>
      <c r="P11" s="48">
        <f>K11-L11</f>
        <v>40208</v>
      </c>
      <c r="Q11" s="40">
        <v>2285.15</v>
      </c>
      <c r="R11" s="30">
        <f t="shared" ref="R11" si="2">SUM(AK11:AT11)</f>
        <v>3618.72</v>
      </c>
      <c r="S11" s="30">
        <f t="shared" ref="S11" si="3">SUM(AV11:AX11)</f>
        <v>200</v>
      </c>
      <c r="T11" s="30">
        <f t="shared" ref="T11" si="4">ROUNDDOWN(J11*5%/2,2)</f>
        <v>1005.2</v>
      </c>
      <c r="U11" s="30">
        <f t="shared" ref="U11" si="5">SUM(BA11:BE11)</f>
        <v>100</v>
      </c>
      <c r="V11" s="48">
        <f>Q11+R11+S11+T11+U11</f>
        <v>7209.07</v>
      </c>
      <c r="W11" s="34">
        <f t="shared" ref="W11" si="6">ROUND(AF11,0)</f>
        <v>16499</v>
      </c>
      <c r="X11" s="51">
        <f>(AE11-W11)</f>
        <v>16499.93</v>
      </c>
      <c r="Y11" s="50">
        <f>+A11</f>
        <v>1</v>
      </c>
      <c r="Z11" s="30">
        <f t="shared" ref="Z11" si="7">J11*12%</f>
        <v>4824.96</v>
      </c>
      <c r="AA11" s="30">
        <v>0</v>
      </c>
      <c r="AB11" s="35">
        <v>100</v>
      </c>
      <c r="AC11" s="36">
        <f>ROUNDUP(J11*5%/2,2)</f>
        <v>1005.2</v>
      </c>
      <c r="AD11" s="37">
        <v>200</v>
      </c>
      <c r="AE11" s="192">
        <f>+P11-V11</f>
        <v>32998.93</v>
      </c>
      <c r="AF11" s="193">
        <f>(+P11-V11)/2</f>
        <v>16499.465</v>
      </c>
      <c r="AG11" s="45">
        <v>1</v>
      </c>
      <c r="AH11" s="61" t="s">
        <v>60</v>
      </c>
      <c r="AI11" s="62" t="s">
        <v>61</v>
      </c>
      <c r="AJ11" s="30">
        <f t="shared" ref="AJ11:AJ59" si="8">Q11</f>
        <v>2285.15</v>
      </c>
      <c r="AK11" s="30">
        <f t="shared" ref="AK11" si="9">J11*9%</f>
        <v>3618.72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0" t="s">
        <v>59</v>
      </c>
      <c r="AS11" s="40"/>
      <c r="AT11" s="40">
        <v>0</v>
      </c>
      <c r="AU11" s="40">
        <f>SUM(AK11:AT11)</f>
        <v>3618.72</v>
      </c>
      <c r="AV11" s="35">
        <v>200</v>
      </c>
      <c r="AW11" s="40">
        <v>0</v>
      </c>
      <c r="AX11" s="40">
        <v>0</v>
      </c>
      <c r="AY11" s="40">
        <f>SUM(AV11:AW11)</f>
        <v>200</v>
      </c>
      <c r="AZ11" s="30">
        <f>ROUNDDOWN(J11*5%/2,2)</f>
        <v>1005.2</v>
      </c>
      <c r="BA11" s="30">
        <v>100</v>
      </c>
      <c r="BB11" s="40">
        <v>0</v>
      </c>
      <c r="BC11" s="40">
        <v>0</v>
      </c>
      <c r="BD11" s="40"/>
      <c r="BE11" s="40">
        <v>0</v>
      </c>
      <c r="BF11" s="59">
        <f>SUM(BA11:BE11)</f>
        <v>100</v>
      </c>
      <c r="BG11" s="60">
        <f>AJ11+AU11+AY11+AZ11+BF11</f>
        <v>7209.07</v>
      </c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</row>
    <row r="12" spans="1:277" s="50" customFormat="1" ht="23.1" customHeight="1" x14ac:dyDescent="0.35">
      <c r="A12" s="45" t="s">
        <v>1</v>
      </c>
      <c r="B12" s="46"/>
      <c r="C12" s="47"/>
      <c r="D12" s="40"/>
      <c r="E12" s="40"/>
      <c r="F12" s="30">
        <f t="shared" si="0"/>
        <v>0</v>
      </c>
      <c r="G12" s="40"/>
      <c r="H12" s="40"/>
      <c r="I12" s="40"/>
      <c r="J12" s="30">
        <f t="shared" si="1"/>
        <v>0</v>
      </c>
      <c r="K12" s="48"/>
      <c r="L12" s="68"/>
      <c r="P12" s="48" t="s">
        <v>1</v>
      </c>
      <c r="Q12" s="40"/>
      <c r="R12" s="40"/>
      <c r="S12" s="40"/>
      <c r="T12" s="40"/>
      <c r="U12" s="40"/>
      <c r="V12" s="48"/>
      <c r="W12" s="34"/>
      <c r="X12" s="51"/>
      <c r="Z12" s="30"/>
      <c r="AA12" s="40"/>
      <c r="AB12" s="52"/>
      <c r="AC12" s="53"/>
      <c r="AD12" s="54"/>
      <c r="AE12" s="192"/>
      <c r="AF12" s="193"/>
      <c r="AG12" s="45" t="s">
        <v>1</v>
      </c>
      <c r="AH12" s="46"/>
      <c r="AI12" s="47"/>
      <c r="AJ12" s="30">
        <f t="shared" si="8"/>
        <v>0</v>
      </c>
      <c r="AK12" s="40"/>
      <c r="AL12" s="40"/>
      <c r="AM12" s="57"/>
      <c r="AN12" s="40"/>
      <c r="AO12" s="40"/>
      <c r="AP12" s="57"/>
      <c r="AQ12" s="57"/>
      <c r="AR12" s="40"/>
      <c r="AS12" s="40"/>
      <c r="AT12" s="40"/>
      <c r="AU12" s="40"/>
      <c r="AV12" s="58" t="s">
        <v>1</v>
      </c>
      <c r="AW12" s="40"/>
      <c r="AX12" s="57"/>
      <c r="AY12" s="40"/>
      <c r="AZ12" s="40"/>
      <c r="BA12" s="40"/>
      <c r="BB12" s="40"/>
      <c r="BC12" s="40"/>
      <c r="BD12" s="40"/>
      <c r="BE12" s="57"/>
      <c r="BF12" s="59"/>
      <c r="BG12" s="60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</row>
    <row r="13" spans="1:277" s="50" customFormat="1" ht="23.1" customHeight="1" x14ac:dyDescent="0.35">
      <c r="A13" s="45">
        <v>2</v>
      </c>
      <c r="B13" s="46" t="s">
        <v>62</v>
      </c>
      <c r="C13" s="47" t="s">
        <v>63</v>
      </c>
      <c r="D13" s="40">
        <v>71511</v>
      </c>
      <c r="E13" s="40">
        <v>3325</v>
      </c>
      <c r="F13" s="30">
        <f t="shared" si="0"/>
        <v>74836</v>
      </c>
      <c r="G13" s="40">
        <v>3326</v>
      </c>
      <c r="H13" s="40"/>
      <c r="I13" s="40"/>
      <c r="J13" s="30">
        <f t="shared" si="1"/>
        <v>78162</v>
      </c>
      <c r="K13" s="48">
        <f>J13</f>
        <v>78162</v>
      </c>
      <c r="L13" s="40">
        <f>ROUND(K13/6/31/60*(O13+N13*60+M13*6*60),2)</f>
        <v>0</v>
      </c>
      <c r="P13" s="48">
        <f>K13-L13</f>
        <v>78162</v>
      </c>
      <c r="Q13" s="40">
        <v>10500.09</v>
      </c>
      <c r="R13" s="30">
        <f t="shared" ref="R13" si="10">SUM(AK13:AT13)</f>
        <v>7034.58</v>
      </c>
      <c r="S13" s="30">
        <f t="shared" ref="S13" si="11">SUM(AV13:AX13)</f>
        <v>200</v>
      </c>
      <c r="T13" s="30">
        <f t="shared" ref="T13" si="12">ROUNDDOWN(J13*5%/2,2)</f>
        <v>1954.05</v>
      </c>
      <c r="U13" s="30">
        <f t="shared" ref="U13" si="13">SUM(BA13:BE13)</f>
        <v>100</v>
      </c>
      <c r="V13" s="48">
        <f>Q13+R13+S13+T13+U13</f>
        <v>19788.719999999998</v>
      </c>
      <c r="W13" s="34">
        <f t="shared" ref="W13" si="14">ROUND(AF13,0)</f>
        <v>29187</v>
      </c>
      <c r="X13" s="51">
        <f>(AE13-W13)</f>
        <v>29186.28</v>
      </c>
      <c r="Y13" s="50">
        <f>+A13</f>
        <v>2</v>
      </c>
      <c r="Z13" s="30">
        <f t="shared" ref="Z13" si="15">J13*12%</f>
        <v>9379.44</v>
      </c>
      <c r="AA13" s="30">
        <v>0</v>
      </c>
      <c r="AB13" s="35">
        <v>100</v>
      </c>
      <c r="AC13" s="36">
        <f>ROUNDUP(J13*5%/2,2)</f>
        <v>1954.05</v>
      </c>
      <c r="AD13" s="37">
        <v>200</v>
      </c>
      <c r="AE13" s="192">
        <f>+P13-V13</f>
        <v>58373.279999999999</v>
      </c>
      <c r="AF13" s="193">
        <f>(+P13-V13)/2</f>
        <v>29186.639999999999</v>
      </c>
      <c r="AG13" s="45">
        <v>2</v>
      </c>
      <c r="AH13" s="46" t="s">
        <v>62</v>
      </c>
      <c r="AI13" s="47" t="s">
        <v>63</v>
      </c>
      <c r="AJ13" s="30">
        <f t="shared" si="8"/>
        <v>10500.09</v>
      </c>
      <c r="AK13" s="30">
        <f t="shared" ref="AK13" si="16">J13*9%</f>
        <v>7034.58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1">
        <v>0</v>
      </c>
      <c r="AR13" s="40">
        <v>0</v>
      </c>
      <c r="AS13" s="40"/>
      <c r="AT13" s="40">
        <v>0</v>
      </c>
      <c r="AU13" s="40">
        <f>SUM(AK13:AT13)</f>
        <v>7034.58</v>
      </c>
      <c r="AV13" s="35">
        <v>200</v>
      </c>
      <c r="AW13" s="40">
        <v>0</v>
      </c>
      <c r="AX13" s="40">
        <v>0</v>
      </c>
      <c r="AY13" s="40">
        <f>SUM(AV13:AW13)</f>
        <v>200</v>
      </c>
      <c r="AZ13" s="30">
        <f>ROUNDDOWN(J13*5%/2,2)</f>
        <v>1954.05</v>
      </c>
      <c r="BA13" s="30">
        <v>100</v>
      </c>
      <c r="BB13" s="40">
        <v>0</v>
      </c>
      <c r="BC13" s="40">
        <v>0</v>
      </c>
      <c r="BD13" s="40">
        <v>0</v>
      </c>
      <c r="BE13" s="40">
        <v>0</v>
      </c>
      <c r="BF13" s="59">
        <f>SUM(BA13:BE13)</f>
        <v>100</v>
      </c>
      <c r="BG13" s="60">
        <f>AJ13+AU13+AY13+AZ13+BF13</f>
        <v>19788.719999999998</v>
      </c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</row>
    <row r="14" spans="1:277" s="44" customFormat="1" ht="23.1" customHeight="1" x14ac:dyDescent="0.35">
      <c r="A14" s="45" t="s">
        <v>1</v>
      </c>
      <c r="B14" s="46"/>
      <c r="C14" s="47"/>
      <c r="D14" s="40"/>
      <c r="E14" s="40"/>
      <c r="F14" s="30">
        <f t="shared" si="0"/>
        <v>0</v>
      </c>
      <c r="G14" s="40"/>
      <c r="H14" s="40"/>
      <c r="I14" s="40"/>
      <c r="J14" s="30">
        <f t="shared" si="1"/>
        <v>0</v>
      </c>
      <c r="K14" s="48"/>
      <c r="L14" s="68"/>
      <c r="M14" s="50"/>
      <c r="N14" s="50"/>
      <c r="O14" s="50"/>
      <c r="P14" s="48"/>
      <c r="Q14" s="40"/>
      <c r="R14" s="40"/>
      <c r="S14" s="40"/>
      <c r="T14" s="40"/>
      <c r="U14" s="40"/>
      <c r="V14" s="48"/>
      <c r="W14" s="34"/>
      <c r="X14" s="51"/>
      <c r="Y14" s="50"/>
      <c r="Z14" s="30"/>
      <c r="AA14" s="40"/>
      <c r="AB14" s="52"/>
      <c r="AC14" s="53"/>
      <c r="AD14" s="54"/>
      <c r="AE14" s="192"/>
      <c r="AF14" s="193"/>
      <c r="AG14" s="45" t="s">
        <v>1</v>
      </c>
      <c r="AH14" s="46"/>
      <c r="AI14" s="47"/>
      <c r="AJ14" s="30">
        <f t="shared" si="8"/>
        <v>0</v>
      </c>
      <c r="AK14" s="40"/>
      <c r="AL14" s="40"/>
      <c r="AM14" s="57"/>
      <c r="AN14" s="40"/>
      <c r="AO14" s="40"/>
      <c r="AP14" s="57"/>
      <c r="AQ14" s="57"/>
      <c r="AR14" s="40"/>
      <c r="AS14" s="40"/>
      <c r="AT14" s="40"/>
      <c r="AU14" s="40"/>
      <c r="AV14" s="58"/>
      <c r="AW14" s="40"/>
      <c r="AX14" s="57"/>
      <c r="AY14" s="40"/>
      <c r="AZ14" s="40"/>
      <c r="BA14" s="40"/>
      <c r="BB14" s="40"/>
      <c r="BC14" s="57"/>
      <c r="BD14" s="40"/>
      <c r="BE14" s="57"/>
      <c r="BF14" s="59"/>
      <c r="BG14" s="60"/>
    </row>
    <row r="15" spans="1:277" s="44" customFormat="1" ht="23.1" customHeight="1" x14ac:dyDescent="0.35">
      <c r="A15" s="45">
        <v>3</v>
      </c>
      <c r="B15" s="61" t="s">
        <v>64</v>
      </c>
      <c r="C15" s="47" t="s">
        <v>63</v>
      </c>
      <c r="D15" s="40">
        <v>71511</v>
      </c>
      <c r="E15" s="40">
        <v>3325</v>
      </c>
      <c r="F15" s="30">
        <f t="shared" si="0"/>
        <v>74836</v>
      </c>
      <c r="G15" s="40">
        <v>3326</v>
      </c>
      <c r="H15" s="40"/>
      <c r="I15" s="40"/>
      <c r="J15" s="30">
        <f t="shared" si="1"/>
        <v>78162</v>
      </c>
      <c r="K15" s="48">
        <f>J15</f>
        <v>78162</v>
      </c>
      <c r="L15" s="40">
        <f>ROUND(K15/6/31/60*(O15+N15*60+M15*6*60),2)</f>
        <v>0</v>
      </c>
      <c r="M15" s="50"/>
      <c r="N15" s="50"/>
      <c r="O15" s="50"/>
      <c r="P15" s="48">
        <f>K15-L15</f>
        <v>78162</v>
      </c>
      <c r="Q15" s="40">
        <v>10500.09</v>
      </c>
      <c r="R15" s="30">
        <f t="shared" ref="R15" si="17">SUM(AK15:AT15)</f>
        <v>17782.8</v>
      </c>
      <c r="S15" s="30">
        <f t="shared" ref="S15" si="18">SUM(AV15:AX15)</f>
        <v>200</v>
      </c>
      <c r="T15" s="30">
        <f t="shared" ref="T15" si="19">ROUNDDOWN(J15*5%/2,2)</f>
        <v>1954.05</v>
      </c>
      <c r="U15" s="30">
        <f t="shared" ref="U15" si="20">SUM(BA15:BE15)</f>
        <v>8091.88</v>
      </c>
      <c r="V15" s="48">
        <f>Q15+R15+S15+T15+U15</f>
        <v>38528.82</v>
      </c>
      <c r="W15" s="34">
        <f t="shared" ref="W15" si="21">ROUND(AF15,0)</f>
        <v>19817</v>
      </c>
      <c r="X15" s="51">
        <f>(AE15-W15)</f>
        <v>19816.18</v>
      </c>
      <c r="Y15" s="50">
        <f>+A15</f>
        <v>3</v>
      </c>
      <c r="Z15" s="30">
        <f t="shared" ref="Z15" si="22">J15*12%</f>
        <v>9379.44</v>
      </c>
      <c r="AA15" s="30">
        <v>0</v>
      </c>
      <c r="AB15" s="35">
        <v>100</v>
      </c>
      <c r="AC15" s="36">
        <f>ROUNDUP(J15*5%/2,2)</f>
        <v>1954.05</v>
      </c>
      <c r="AD15" s="37">
        <v>200</v>
      </c>
      <c r="AE15" s="192">
        <f>+P15-V15</f>
        <v>39633.18</v>
      </c>
      <c r="AF15" s="193">
        <f>(+P15-V15)/2</f>
        <v>19816.59</v>
      </c>
      <c r="AG15" s="45">
        <v>3</v>
      </c>
      <c r="AH15" s="61" t="s">
        <v>64</v>
      </c>
      <c r="AI15" s="47" t="s">
        <v>63</v>
      </c>
      <c r="AJ15" s="30">
        <f t="shared" si="8"/>
        <v>10500.09</v>
      </c>
      <c r="AK15" s="30">
        <f t="shared" ref="AK15" si="23">J15*9%</f>
        <v>7034.58</v>
      </c>
      <c r="AL15" s="40">
        <v>0</v>
      </c>
      <c r="AM15" s="40">
        <v>0</v>
      </c>
      <c r="AN15" s="40">
        <v>0</v>
      </c>
      <c r="AO15" s="40" t="s">
        <v>59</v>
      </c>
      <c r="AP15" s="40">
        <v>0</v>
      </c>
      <c r="AQ15" s="41">
        <v>0</v>
      </c>
      <c r="AR15" s="40">
        <v>10748.22</v>
      </c>
      <c r="AS15" s="40"/>
      <c r="AT15" s="40">
        <v>0</v>
      </c>
      <c r="AU15" s="40">
        <f>SUM(AK15:AT15)</f>
        <v>17782.8</v>
      </c>
      <c r="AV15" s="35">
        <v>200</v>
      </c>
      <c r="AW15" s="40">
        <v>0</v>
      </c>
      <c r="AX15" s="40">
        <v>0</v>
      </c>
      <c r="AY15" s="40">
        <f>SUM(AV15:AW15)</f>
        <v>200</v>
      </c>
      <c r="AZ15" s="30">
        <f>ROUNDDOWN(J15*5%/2,2)</f>
        <v>1954.05</v>
      </c>
      <c r="BA15" s="30">
        <v>100</v>
      </c>
      <c r="BB15" s="40">
        <v>7891.88</v>
      </c>
      <c r="BC15" s="40">
        <v>100</v>
      </c>
      <c r="BD15" s="40">
        <v>0</v>
      </c>
      <c r="BE15" s="40">
        <v>0</v>
      </c>
      <c r="BF15" s="59">
        <f>SUM(BA15:BE15)</f>
        <v>8091.88</v>
      </c>
      <c r="BG15" s="60">
        <f>AJ15+AU15+AY15+AZ15+BF15</f>
        <v>38528.82</v>
      </c>
    </row>
    <row r="16" spans="1:277" s="44" customFormat="1" ht="23.1" customHeight="1" x14ac:dyDescent="0.35">
      <c r="A16" s="45" t="s">
        <v>1</v>
      </c>
      <c r="B16" s="63"/>
      <c r="C16" s="47"/>
      <c r="D16" s="40"/>
      <c r="E16" s="40"/>
      <c r="F16" s="30">
        <f t="shared" si="0"/>
        <v>0</v>
      </c>
      <c r="G16" s="40"/>
      <c r="H16" s="40"/>
      <c r="I16" s="40"/>
      <c r="J16" s="30">
        <f t="shared" si="1"/>
        <v>0</v>
      </c>
      <c r="K16" s="48"/>
      <c r="L16" s="68"/>
      <c r="M16" s="50"/>
      <c r="N16" s="50"/>
      <c r="O16" s="50"/>
      <c r="P16" s="48"/>
      <c r="Q16" s="40"/>
      <c r="R16" s="40"/>
      <c r="S16" s="40"/>
      <c r="T16" s="40"/>
      <c r="U16" s="40"/>
      <c r="V16" s="48"/>
      <c r="W16" s="34"/>
      <c r="X16" s="51"/>
      <c r="Y16" s="50"/>
      <c r="Z16" s="30"/>
      <c r="AA16" s="40"/>
      <c r="AB16" s="52"/>
      <c r="AC16" s="53"/>
      <c r="AD16" s="54"/>
      <c r="AE16" s="192"/>
      <c r="AF16" s="193"/>
      <c r="AG16" s="45" t="s">
        <v>1</v>
      </c>
      <c r="AH16" s="63"/>
      <c r="AI16" s="47"/>
      <c r="AJ16" s="30">
        <f t="shared" si="8"/>
        <v>0</v>
      </c>
      <c r="AK16" s="40"/>
      <c r="AL16" s="40"/>
      <c r="AM16" s="57"/>
      <c r="AN16" s="40"/>
      <c r="AO16" s="40"/>
      <c r="AP16" s="57"/>
      <c r="AQ16" s="57"/>
      <c r="AR16" s="40"/>
      <c r="AS16" s="40"/>
      <c r="AT16" s="40"/>
      <c r="AU16" s="40"/>
      <c r="AV16" s="58"/>
      <c r="AW16" s="40"/>
      <c r="AX16" s="57"/>
      <c r="AY16" s="40"/>
      <c r="AZ16" s="40"/>
      <c r="BA16" s="40"/>
      <c r="BB16" s="40"/>
      <c r="BC16" s="40"/>
      <c r="BD16" s="40"/>
      <c r="BE16" s="57"/>
      <c r="BF16" s="59"/>
      <c r="BG16" s="60"/>
    </row>
    <row r="17" spans="1:277" s="44" customFormat="1" ht="23.1" customHeight="1" x14ac:dyDescent="0.35">
      <c r="A17" s="45">
        <v>3</v>
      </c>
      <c r="B17" s="46" t="s">
        <v>120</v>
      </c>
      <c r="C17" s="47" t="s">
        <v>121</v>
      </c>
      <c r="D17" s="40">
        <v>71511</v>
      </c>
      <c r="E17" s="40">
        <v>3325</v>
      </c>
      <c r="F17" s="30">
        <v>31277</v>
      </c>
      <c r="G17" s="40">
        <v>1540</v>
      </c>
      <c r="H17" s="40"/>
      <c r="I17" s="40">
        <v>291</v>
      </c>
      <c r="J17" s="30">
        <f t="shared" ref="J17" si="24">SUM(F17:I17)</f>
        <v>33108</v>
      </c>
      <c r="K17" s="48">
        <f>J17</f>
        <v>33108</v>
      </c>
      <c r="L17" s="40">
        <f>ROUND(K17/6/31/60*(O17+N17*60+M17*6*60),2)</f>
        <v>0</v>
      </c>
      <c r="M17" s="50"/>
      <c r="N17" s="50"/>
      <c r="O17" s="50"/>
      <c r="P17" s="48">
        <f>K17-L17</f>
        <v>33108</v>
      </c>
      <c r="Q17" s="40">
        <v>1125.52</v>
      </c>
      <c r="R17" s="30">
        <f t="shared" ref="R17" si="25">SUM(AK17:AT17)</f>
        <v>8390.93</v>
      </c>
      <c r="S17" s="30">
        <f t="shared" ref="S17" si="26">SUM(AV17:AX17)</f>
        <v>200</v>
      </c>
      <c r="T17" s="30">
        <f>ROUNDDOWN(J17*5%/2,2)</f>
        <v>827.7</v>
      </c>
      <c r="U17" s="30">
        <f t="shared" ref="U17" si="27">SUM(BA17:BE17)</f>
        <v>17563.849999999999</v>
      </c>
      <c r="V17" s="48">
        <f>Q17+R17+S17+T17+U17</f>
        <v>28108</v>
      </c>
      <c r="W17" s="34">
        <f t="shared" ref="W17" si="28">ROUND(AF17,0)</f>
        <v>2500</v>
      </c>
      <c r="X17" s="51">
        <f>(AE17-W17)</f>
        <v>2500</v>
      </c>
      <c r="Y17" s="50">
        <f>+A17</f>
        <v>3</v>
      </c>
      <c r="Z17" s="30">
        <f t="shared" ref="Z17" si="29">J17*12%</f>
        <v>3972.96</v>
      </c>
      <c r="AA17" s="30">
        <v>0</v>
      </c>
      <c r="AB17" s="35">
        <v>100</v>
      </c>
      <c r="AC17" s="36">
        <f>ROUNDUP(J17*5%/2,2)</f>
        <v>827.7</v>
      </c>
      <c r="AD17" s="37">
        <v>200</v>
      </c>
      <c r="AE17" s="192">
        <f>+P17-V17</f>
        <v>5000</v>
      </c>
      <c r="AF17" s="193">
        <f>(+P17-V17)/2</f>
        <v>2500</v>
      </c>
      <c r="AG17" s="45">
        <v>3</v>
      </c>
      <c r="AH17" s="46" t="s">
        <v>120</v>
      </c>
      <c r="AI17" s="47" t="s">
        <v>121</v>
      </c>
      <c r="AJ17" s="30">
        <v>1125.52</v>
      </c>
      <c r="AK17" s="30">
        <f t="shared" ref="AK17" si="30">J17*9%</f>
        <v>2979.72</v>
      </c>
      <c r="AL17" s="40">
        <v>0</v>
      </c>
      <c r="AM17" s="40">
        <v>0</v>
      </c>
      <c r="AN17" s="40">
        <v>0</v>
      </c>
      <c r="AO17" s="40" t="s">
        <v>59</v>
      </c>
      <c r="AP17" s="40">
        <v>0</v>
      </c>
      <c r="AQ17" s="41">
        <v>0</v>
      </c>
      <c r="AR17" s="40">
        <v>4100.09</v>
      </c>
      <c r="AS17" s="40"/>
      <c r="AT17" s="40">
        <v>1311.12</v>
      </c>
      <c r="AU17" s="40">
        <f>SUM(AK17:AT17)</f>
        <v>8390.93</v>
      </c>
      <c r="AV17" s="35">
        <v>200</v>
      </c>
      <c r="AW17" s="40">
        <v>0</v>
      </c>
      <c r="AX17" s="40">
        <v>0</v>
      </c>
      <c r="AY17" s="40">
        <f>SUM(AV17:AW17)</f>
        <v>200</v>
      </c>
      <c r="AZ17" s="30">
        <f>ROUNDDOWN(J17*5%/2,2)</f>
        <v>827.7</v>
      </c>
      <c r="BA17" s="30">
        <v>100</v>
      </c>
      <c r="BB17" s="40">
        <v>13062.8</v>
      </c>
      <c r="BC17" s="40">
        <v>4401.05</v>
      </c>
      <c r="BD17" s="40">
        <v>0</v>
      </c>
      <c r="BE17" s="40">
        <v>0</v>
      </c>
      <c r="BF17" s="59">
        <f>SUM(BA17:BE17)</f>
        <v>17563.849999999999</v>
      </c>
      <c r="BG17" s="60">
        <f>AJ17+AU17+AY17+AZ17+BF17</f>
        <v>28108</v>
      </c>
    </row>
    <row r="18" spans="1:277" s="44" customFormat="1" ht="23.1" customHeight="1" x14ac:dyDescent="0.35">
      <c r="A18" s="45"/>
      <c r="B18" s="189"/>
      <c r="C18" s="190"/>
      <c r="D18" s="40"/>
      <c r="E18" s="40"/>
      <c r="F18" s="30"/>
      <c r="G18" s="68"/>
      <c r="H18" s="68"/>
      <c r="I18" s="68" t="s">
        <v>122</v>
      </c>
      <c r="J18" s="30"/>
      <c r="K18" s="69"/>
      <c r="L18" s="68"/>
      <c r="M18" s="70"/>
      <c r="N18" s="70"/>
      <c r="O18" s="70"/>
      <c r="P18" s="69"/>
      <c r="Q18" s="40"/>
      <c r="R18" s="30"/>
      <c r="S18" s="30"/>
      <c r="T18" s="30"/>
      <c r="U18" s="30"/>
      <c r="V18" s="48"/>
      <c r="W18" s="34"/>
      <c r="X18" s="51"/>
      <c r="Y18" s="50"/>
      <c r="Z18" s="30"/>
      <c r="AA18" s="71"/>
      <c r="AB18" s="41"/>
      <c r="AC18" s="36"/>
      <c r="AD18" s="94"/>
      <c r="AE18" s="194"/>
      <c r="AF18" s="195"/>
      <c r="AG18" s="45"/>
      <c r="AH18" s="189"/>
      <c r="AI18" s="190"/>
      <c r="AJ18" s="30"/>
      <c r="AK18" s="30"/>
      <c r="AL18" s="40"/>
      <c r="AM18" s="57"/>
      <c r="AN18" s="40"/>
      <c r="AO18" s="40"/>
      <c r="AP18" s="57"/>
      <c r="AQ18" s="57"/>
      <c r="AR18" s="40"/>
      <c r="AS18" s="40"/>
      <c r="AT18" s="40"/>
      <c r="AU18" s="40"/>
      <c r="AV18" s="35"/>
      <c r="AW18" s="40"/>
      <c r="AX18" s="57"/>
      <c r="AY18" s="40"/>
      <c r="AZ18" s="30"/>
      <c r="BA18" s="30"/>
      <c r="BB18" s="40"/>
      <c r="BC18" s="40"/>
      <c r="BD18" s="40"/>
      <c r="BE18" s="57"/>
      <c r="BF18" s="59"/>
      <c r="BG18" s="60"/>
    </row>
    <row r="19" spans="1:277" s="70" customFormat="1" ht="23.1" customHeight="1" x14ac:dyDescent="0.35">
      <c r="A19" s="45">
        <v>4</v>
      </c>
      <c r="B19" s="66" t="s">
        <v>66</v>
      </c>
      <c r="C19" s="67" t="s">
        <v>100</v>
      </c>
      <c r="D19" s="40">
        <v>51357</v>
      </c>
      <c r="E19" s="40">
        <v>2516</v>
      </c>
      <c r="F19" s="30">
        <f t="shared" si="0"/>
        <v>53873</v>
      </c>
      <c r="G19" s="68">
        <v>2517</v>
      </c>
      <c r="H19" s="68"/>
      <c r="I19" s="68"/>
      <c r="J19" s="30">
        <f t="shared" si="1"/>
        <v>56390</v>
      </c>
      <c r="K19" s="69">
        <f>J19</f>
        <v>56390</v>
      </c>
      <c r="L19" s="40">
        <f>ROUND(K19/6/31/60*(O19+N19*60+M19*6*60),2)</f>
        <v>0</v>
      </c>
      <c r="P19" s="69">
        <f>K19-L19</f>
        <v>56390</v>
      </c>
      <c r="Q19" s="40">
        <v>5529.03</v>
      </c>
      <c r="R19" s="30">
        <f t="shared" ref="R19" si="31">SUM(AK19:AT19)</f>
        <v>13403.009999999998</v>
      </c>
      <c r="S19" s="30">
        <f t="shared" ref="S19" si="32">SUM(AV19:AX19)</f>
        <v>1906.74</v>
      </c>
      <c r="T19" s="30">
        <f t="shared" ref="T19" si="33">ROUNDDOWN(J19*5%/2,2)</f>
        <v>1409.75</v>
      </c>
      <c r="U19" s="30">
        <f t="shared" ref="U19" si="34">SUM(BA19:BE19)</f>
        <v>15210.26</v>
      </c>
      <c r="V19" s="48">
        <f>Q19+R19+S19+T19+U19</f>
        <v>37458.79</v>
      </c>
      <c r="W19" s="34">
        <f t="shared" ref="W19" si="35">ROUND(AF19,0)</f>
        <v>9466</v>
      </c>
      <c r="X19" s="51">
        <f>(AE19-W19)</f>
        <v>9465.2099999999991</v>
      </c>
      <c r="Y19" s="50">
        <f>+A19</f>
        <v>4</v>
      </c>
      <c r="Z19" s="30">
        <f t="shared" ref="Z19" si="36">J19*12%</f>
        <v>6766.8</v>
      </c>
      <c r="AA19" s="71">
        <v>0</v>
      </c>
      <c r="AB19" s="35">
        <v>100</v>
      </c>
      <c r="AC19" s="36">
        <f>ROUNDUP(J19*5%/2,2)</f>
        <v>1409.75</v>
      </c>
      <c r="AD19" s="37">
        <v>200</v>
      </c>
      <c r="AE19" s="194">
        <f>+P19-V19</f>
        <v>18931.21</v>
      </c>
      <c r="AF19" s="195">
        <f>(+P19-V19)/2</f>
        <v>9465.6049999999996</v>
      </c>
      <c r="AG19" s="45">
        <v>4</v>
      </c>
      <c r="AH19" s="66" t="s">
        <v>66</v>
      </c>
      <c r="AI19" s="67" t="s">
        <v>100</v>
      </c>
      <c r="AJ19" s="30">
        <f t="shared" si="8"/>
        <v>5529.03</v>
      </c>
      <c r="AK19" s="30">
        <f t="shared" ref="AK19" si="37">J19*9%</f>
        <v>5075.0999999999995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7081.03</v>
      </c>
      <c r="AS19" s="40"/>
      <c r="AT19" s="40">
        <v>1246.8800000000001</v>
      </c>
      <c r="AU19" s="40">
        <f>SUM(AK19:AT19)</f>
        <v>13403.009999999998</v>
      </c>
      <c r="AV19" s="35">
        <v>200</v>
      </c>
      <c r="AW19" s="40">
        <v>1706.74</v>
      </c>
      <c r="AX19" s="40">
        <v>0</v>
      </c>
      <c r="AY19" s="40">
        <f>SUM(AV19:AW19)</f>
        <v>1906.74</v>
      </c>
      <c r="AZ19" s="30">
        <f>ROUNDDOWN(J19*5%/2,2)</f>
        <v>1409.75</v>
      </c>
      <c r="BA19" s="30">
        <v>100</v>
      </c>
      <c r="BB19" s="40">
        <v>9470.26</v>
      </c>
      <c r="BC19" s="40">
        <v>0</v>
      </c>
      <c r="BD19" s="40">
        <v>5640</v>
      </c>
      <c r="BE19" s="40">
        <v>0</v>
      </c>
      <c r="BF19" s="59">
        <f>SUM(BA19:BE19)</f>
        <v>15210.26</v>
      </c>
      <c r="BG19" s="60">
        <f>AJ19+AU19+AY19+AZ19+BF19</f>
        <v>37458.79</v>
      </c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</row>
    <row r="20" spans="1:277" s="50" customFormat="1" ht="23.1" customHeight="1" x14ac:dyDescent="0.35">
      <c r="A20" s="45" t="s">
        <v>1</v>
      </c>
      <c r="B20" s="74"/>
      <c r="D20" s="40"/>
      <c r="F20" s="30">
        <f t="shared" si="0"/>
        <v>0</v>
      </c>
      <c r="G20" s="40"/>
      <c r="I20" s="40"/>
      <c r="J20" s="30">
        <f t="shared" si="1"/>
        <v>0</v>
      </c>
      <c r="K20" s="48"/>
      <c r="L20" s="68"/>
      <c r="R20" s="40"/>
      <c r="S20" s="40"/>
      <c r="T20" s="40"/>
      <c r="U20" s="40"/>
      <c r="W20" s="34"/>
      <c r="X20" s="75"/>
      <c r="Z20" s="30"/>
      <c r="AC20" s="53"/>
      <c r="AD20" s="76"/>
      <c r="AE20" s="110"/>
      <c r="AF20" s="79"/>
      <c r="AG20" s="45" t="s">
        <v>1</v>
      </c>
      <c r="AH20" s="74"/>
      <c r="AJ20" s="30">
        <f t="shared" si="8"/>
        <v>0</v>
      </c>
      <c r="AK20" s="40"/>
      <c r="AL20" s="47"/>
      <c r="AP20" s="57"/>
      <c r="AQ20" s="57"/>
      <c r="AW20" s="196" t="s">
        <v>115</v>
      </c>
      <c r="AX20" s="57"/>
      <c r="AZ20" s="40"/>
      <c r="BE20" s="57"/>
      <c r="BF20" s="79"/>
      <c r="BG20" s="80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</row>
    <row r="21" spans="1:277" s="50" customFormat="1" ht="23.1" customHeight="1" x14ac:dyDescent="0.35">
      <c r="A21" s="45">
        <v>5</v>
      </c>
      <c r="B21" s="61" t="s">
        <v>67</v>
      </c>
      <c r="C21" s="62" t="s">
        <v>81</v>
      </c>
      <c r="D21" s="40">
        <v>33843</v>
      </c>
      <c r="E21" s="40">
        <v>1591</v>
      </c>
      <c r="F21" s="30">
        <f t="shared" si="0"/>
        <v>35434</v>
      </c>
      <c r="G21" s="40">
        <v>1590</v>
      </c>
      <c r="H21" s="40"/>
      <c r="I21" s="40"/>
      <c r="J21" s="30">
        <f t="shared" si="1"/>
        <v>37024</v>
      </c>
      <c r="K21" s="48">
        <f>J21</f>
        <v>37024</v>
      </c>
      <c r="L21" s="40">
        <f>ROUND(K21/6/31/60*(O21+N21*60+M21*6*60),2)</f>
        <v>0</v>
      </c>
      <c r="P21" s="48">
        <f>K21-L21</f>
        <v>37024</v>
      </c>
      <c r="Q21" s="40">
        <v>1759.94</v>
      </c>
      <c r="R21" s="30">
        <f t="shared" ref="R21" si="38">SUM(AK21:AT21)</f>
        <v>10351.630000000001</v>
      </c>
      <c r="S21" s="30">
        <f t="shared" ref="S21" si="39">SUM(AV21:AX21)</f>
        <v>423.76</v>
      </c>
      <c r="T21" s="30">
        <f t="shared" ref="T21" si="40">ROUNDDOWN(J21*5%/2,2)</f>
        <v>925.6</v>
      </c>
      <c r="U21" s="30">
        <f t="shared" ref="U21" si="41">SUM(BA21:BE21)</f>
        <v>11401.18</v>
      </c>
      <c r="V21" s="48">
        <f>Q21+R21+S21+T21+U21</f>
        <v>24862.11</v>
      </c>
      <c r="W21" s="34">
        <f t="shared" ref="W21" si="42">ROUND(AF21,0)</f>
        <v>6081</v>
      </c>
      <c r="X21" s="51">
        <f>(AE21-W21)</f>
        <v>6080.8899999999994</v>
      </c>
      <c r="Y21" s="50">
        <f>+A21</f>
        <v>5</v>
      </c>
      <c r="Z21" s="30">
        <f t="shared" ref="Z21" si="43">J21*12%</f>
        <v>4442.88</v>
      </c>
      <c r="AA21" s="30">
        <v>0</v>
      </c>
      <c r="AB21" s="35">
        <v>100</v>
      </c>
      <c r="AC21" s="36">
        <f>ROUNDUP(J21*5%/2,2)</f>
        <v>925.6</v>
      </c>
      <c r="AD21" s="37">
        <v>200</v>
      </c>
      <c r="AE21" s="192">
        <f>+P21-V21</f>
        <v>12161.89</v>
      </c>
      <c r="AF21" s="193">
        <f>(+P21-V21)/2</f>
        <v>6080.9449999999997</v>
      </c>
      <c r="AG21" s="45">
        <v>5</v>
      </c>
      <c r="AH21" s="61" t="s">
        <v>67</v>
      </c>
      <c r="AI21" s="62" t="s">
        <v>81</v>
      </c>
      <c r="AJ21" s="30">
        <f t="shared" si="8"/>
        <v>1759.94</v>
      </c>
      <c r="AK21" s="30">
        <f t="shared" ref="AK21" si="44">J21*9%</f>
        <v>3332.16</v>
      </c>
      <c r="AL21" s="40">
        <v>0</v>
      </c>
      <c r="AM21" s="40">
        <v>500</v>
      </c>
      <c r="AN21" s="40">
        <v>0</v>
      </c>
      <c r="AO21" s="40">
        <v>0</v>
      </c>
      <c r="AP21" s="40">
        <v>0</v>
      </c>
      <c r="AQ21" s="40">
        <v>0</v>
      </c>
      <c r="AR21" s="40">
        <v>5272.59</v>
      </c>
      <c r="AS21" s="40"/>
      <c r="AT21" s="40">
        <v>1246.8800000000001</v>
      </c>
      <c r="AU21" s="40">
        <f>SUM(AK21:AT21)</f>
        <v>10351.630000000001</v>
      </c>
      <c r="AV21" s="35">
        <v>200</v>
      </c>
      <c r="AW21" s="40">
        <v>223.76</v>
      </c>
      <c r="AX21" s="40">
        <v>0</v>
      </c>
      <c r="AY21" s="40">
        <f>SUM(AV21:AW21)</f>
        <v>423.76</v>
      </c>
      <c r="AZ21" s="30">
        <f>ROUNDDOWN(J21*5%/2,2)</f>
        <v>925.6</v>
      </c>
      <c r="BA21" s="30">
        <v>100</v>
      </c>
      <c r="BB21" s="40">
        <v>11301.18</v>
      </c>
      <c r="BC21" s="40">
        <v>0</v>
      </c>
      <c r="BD21" s="40">
        <v>0</v>
      </c>
      <c r="BE21" s="40">
        <v>0</v>
      </c>
      <c r="BF21" s="59">
        <f>SUM(BA21:BE21)</f>
        <v>11401.18</v>
      </c>
      <c r="BG21" s="60">
        <f>AJ21+AU21+AY21+AZ21+BF21</f>
        <v>24862.11</v>
      </c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</row>
    <row r="22" spans="1:277" s="50" customFormat="1" ht="23.1" customHeight="1" x14ac:dyDescent="0.35">
      <c r="A22" s="45" t="s">
        <v>1</v>
      </c>
      <c r="B22" s="61"/>
      <c r="C22" s="62"/>
      <c r="D22" s="40"/>
      <c r="E22" s="40"/>
      <c r="F22" s="30">
        <f t="shared" si="0"/>
        <v>0</v>
      </c>
      <c r="G22" s="40"/>
      <c r="H22" s="40"/>
      <c r="I22" s="40"/>
      <c r="J22" s="30">
        <f t="shared" si="1"/>
        <v>0</v>
      </c>
      <c r="K22" s="48"/>
      <c r="L22" s="68"/>
      <c r="P22" s="48"/>
      <c r="Q22" s="40"/>
      <c r="R22" s="40"/>
      <c r="S22" s="40"/>
      <c r="T22" s="40"/>
      <c r="U22" s="40"/>
      <c r="V22" s="48"/>
      <c r="W22" s="34"/>
      <c r="X22" s="51"/>
      <c r="Z22" s="30"/>
      <c r="AA22" s="40"/>
      <c r="AB22" s="52"/>
      <c r="AC22" s="53"/>
      <c r="AD22" s="54"/>
      <c r="AE22" s="192"/>
      <c r="AF22" s="193"/>
      <c r="AG22" s="45" t="s">
        <v>1</v>
      </c>
      <c r="AH22" s="61"/>
      <c r="AI22" s="62"/>
      <c r="AJ22" s="30">
        <f t="shared" si="8"/>
        <v>0</v>
      </c>
      <c r="AK22" s="40"/>
      <c r="AL22" s="40"/>
      <c r="AM22" s="40"/>
      <c r="AN22" s="40"/>
      <c r="AO22" s="40"/>
      <c r="AP22" s="57"/>
      <c r="AQ22" s="57"/>
      <c r="AT22" s="40"/>
      <c r="AU22" s="40"/>
      <c r="AV22" s="58"/>
      <c r="AW22" s="40"/>
      <c r="AX22" s="57"/>
      <c r="AY22" s="40"/>
      <c r="AZ22" s="40"/>
      <c r="BA22" s="40"/>
      <c r="BB22" s="40"/>
      <c r="BC22" s="81"/>
      <c r="BD22" s="40"/>
      <c r="BE22" s="57"/>
      <c r="BF22" s="59"/>
      <c r="BG22" s="60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</row>
    <row r="23" spans="1:277" s="50" customFormat="1" ht="23.1" customHeight="1" x14ac:dyDescent="0.35">
      <c r="A23" s="45">
        <v>6</v>
      </c>
      <c r="B23" s="61" t="s">
        <v>68</v>
      </c>
      <c r="C23" s="62" t="s">
        <v>61</v>
      </c>
      <c r="D23" s="40">
        <v>36619</v>
      </c>
      <c r="E23" s="40">
        <v>1794</v>
      </c>
      <c r="F23" s="30">
        <f t="shared" si="0"/>
        <v>38413</v>
      </c>
      <c r="G23" s="40">
        <v>1795</v>
      </c>
      <c r="H23" s="40"/>
      <c r="I23" s="40"/>
      <c r="J23" s="30">
        <f t="shared" si="1"/>
        <v>40208</v>
      </c>
      <c r="K23" s="48">
        <f>J23</f>
        <v>40208</v>
      </c>
      <c r="L23" s="40">
        <f>ROUND(K23/6/31/60*(O23+N23*60+M23*6*60),2)</f>
        <v>0</v>
      </c>
      <c r="P23" s="48">
        <f>K23-L23</f>
        <v>40208</v>
      </c>
      <c r="Q23" s="40">
        <v>2285.15</v>
      </c>
      <c r="R23" s="30">
        <f t="shared" ref="R23:R25" si="45">SUM(AK23:AT23)</f>
        <v>10323.249999999998</v>
      </c>
      <c r="S23" s="30">
        <f t="shared" ref="S23:S27" si="46">SUM(AV23:AX23)</f>
        <v>1200</v>
      </c>
      <c r="T23" s="30">
        <f t="shared" ref="T23:T27" si="47">ROUNDDOWN(J23*5%/2,2)</f>
        <v>1005.2</v>
      </c>
      <c r="U23" s="30">
        <f t="shared" ref="U23:U27" si="48">SUM(BA23:BE23)</f>
        <v>8307.56</v>
      </c>
      <c r="V23" s="48">
        <f>Q23+R23+S23+T23+U23</f>
        <v>23121.159999999996</v>
      </c>
      <c r="W23" s="34">
        <f t="shared" ref="W23:W27" si="49">ROUND(AF23,0)</f>
        <v>8543</v>
      </c>
      <c r="X23" s="51">
        <f>(AE23-W23)</f>
        <v>8543.8400000000038</v>
      </c>
      <c r="Y23" s="50">
        <f>+A23</f>
        <v>6</v>
      </c>
      <c r="Z23" s="30">
        <f t="shared" ref="Z23:Z27" si="50">J23*12%</f>
        <v>4824.96</v>
      </c>
      <c r="AA23" s="30">
        <v>0</v>
      </c>
      <c r="AB23" s="35">
        <v>100</v>
      </c>
      <c r="AC23" s="36">
        <f>ROUNDUP(J23*5%/2,2)</f>
        <v>1005.2</v>
      </c>
      <c r="AD23" s="37">
        <v>200</v>
      </c>
      <c r="AE23" s="192">
        <f>+P23-V23</f>
        <v>17086.840000000004</v>
      </c>
      <c r="AF23" s="193">
        <f>(+P23-V23)/2</f>
        <v>8543.4200000000019</v>
      </c>
      <c r="AG23" s="45">
        <v>6</v>
      </c>
      <c r="AH23" s="61" t="s">
        <v>68</v>
      </c>
      <c r="AI23" s="62" t="s">
        <v>61</v>
      </c>
      <c r="AJ23" s="30">
        <f t="shared" si="8"/>
        <v>2285.15</v>
      </c>
      <c r="AK23" s="30">
        <f t="shared" ref="AK23:AK27" si="51">J23*9%</f>
        <v>3618.72</v>
      </c>
      <c r="AL23" s="40">
        <v>0</v>
      </c>
      <c r="AM23" s="40">
        <v>1000</v>
      </c>
      <c r="AN23" s="40">
        <v>0</v>
      </c>
      <c r="AO23" s="40">
        <v>0</v>
      </c>
      <c r="AP23" s="40">
        <v>0</v>
      </c>
      <c r="AQ23" s="40">
        <v>0</v>
      </c>
      <c r="AR23" s="40">
        <v>5048.97</v>
      </c>
      <c r="AS23" s="40"/>
      <c r="AT23" s="40">
        <v>655.56</v>
      </c>
      <c r="AU23" s="40">
        <f>SUM(AK23:AT23)</f>
        <v>10323.249999999998</v>
      </c>
      <c r="AV23" s="35">
        <v>200</v>
      </c>
      <c r="AW23" s="40">
        <v>0</v>
      </c>
      <c r="AX23" s="40">
        <v>1000</v>
      </c>
      <c r="AY23" s="40">
        <f>SUM(AV23:AX23)</f>
        <v>1200</v>
      </c>
      <c r="AZ23" s="30">
        <f>ROUNDDOWN(J23*5%/2,2)</f>
        <v>1005.2</v>
      </c>
      <c r="BA23" s="30">
        <v>100</v>
      </c>
      <c r="BB23" s="40">
        <v>8207.56</v>
      </c>
      <c r="BC23" s="40">
        <v>0</v>
      </c>
      <c r="BD23" s="40">
        <v>0</v>
      </c>
      <c r="BE23" s="40">
        <v>0</v>
      </c>
      <c r="BF23" s="59">
        <f>SUM(BA23:BE23)</f>
        <v>8307.56</v>
      </c>
      <c r="BG23" s="60">
        <f>AJ23+AU23+AY23+AZ23+BF23</f>
        <v>23121.159999999996</v>
      </c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</row>
    <row r="24" spans="1:277" s="50" customFormat="1" ht="23.1" customHeight="1" x14ac:dyDescent="0.35">
      <c r="A24" s="45" t="s">
        <v>1</v>
      </c>
      <c r="B24" s="61"/>
      <c r="C24" s="62"/>
      <c r="D24" s="40"/>
      <c r="E24" s="40"/>
      <c r="F24" s="30">
        <f t="shared" si="0"/>
        <v>0</v>
      </c>
      <c r="G24" s="40"/>
      <c r="H24" s="40"/>
      <c r="I24" s="40"/>
      <c r="J24" s="30">
        <f t="shared" si="1"/>
        <v>0</v>
      </c>
      <c r="K24" s="48">
        <f t="shared" ref="K24:K26" si="52">J24</f>
        <v>0</v>
      </c>
      <c r="L24" s="68"/>
      <c r="P24" s="48">
        <f t="shared" ref="P24:P26" si="53">K24-L24</f>
        <v>0</v>
      </c>
      <c r="Q24" s="40"/>
      <c r="R24" s="30">
        <f t="shared" si="45"/>
        <v>0</v>
      </c>
      <c r="S24" s="30">
        <f t="shared" si="46"/>
        <v>0</v>
      </c>
      <c r="T24" s="30">
        <f t="shared" si="47"/>
        <v>0</v>
      </c>
      <c r="U24" s="30">
        <f t="shared" si="48"/>
        <v>0</v>
      </c>
      <c r="V24" s="48">
        <f t="shared" ref="V24:V27" si="54">Q24+R24+S24+T24+U24</f>
        <v>0</v>
      </c>
      <c r="W24" s="34">
        <f t="shared" si="49"/>
        <v>0</v>
      </c>
      <c r="X24" s="51">
        <f t="shared" ref="X24:X27" si="55">(AE24-W24)</f>
        <v>0</v>
      </c>
      <c r="Z24" s="30">
        <f t="shared" si="50"/>
        <v>0</v>
      </c>
      <c r="AA24" s="40"/>
      <c r="AB24" s="52"/>
      <c r="AC24" s="36">
        <f t="shared" ref="AC24:AC25" si="56">ROUNDUP(J24*5%/2,2)</f>
        <v>0</v>
      </c>
      <c r="AD24" s="54"/>
      <c r="AE24" s="192">
        <f t="shared" ref="AE24:AE26" si="57">+P24-V24</f>
        <v>0</v>
      </c>
      <c r="AF24" s="193">
        <f t="shared" ref="AF24:AF27" si="58">(+P24-V24)/2</f>
        <v>0</v>
      </c>
      <c r="AG24" s="45" t="s">
        <v>1</v>
      </c>
      <c r="AH24" s="61"/>
      <c r="AI24" s="62"/>
      <c r="AJ24" s="30">
        <f t="shared" si="8"/>
        <v>0</v>
      </c>
      <c r="AK24" s="30">
        <f t="shared" si="51"/>
        <v>0</v>
      </c>
      <c r="AL24" s="40"/>
      <c r="AM24" s="40"/>
      <c r="AN24" s="40"/>
      <c r="AO24" s="40"/>
      <c r="AP24" s="57"/>
      <c r="AQ24" s="57"/>
      <c r="AR24" s="40"/>
      <c r="AS24" s="40"/>
      <c r="AT24" s="40"/>
      <c r="AU24" s="40">
        <f t="shared" ref="AU24:AU26" si="59">SUM(AK24:AT24)</f>
        <v>0</v>
      </c>
      <c r="AV24" s="58"/>
      <c r="AW24" s="40"/>
      <c r="AX24" s="40"/>
      <c r="AY24" s="40">
        <f t="shared" ref="AY24:AY26" si="60">SUM(AV24:AX24)</f>
        <v>0</v>
      </c>
      <c r="AZ24" s="30">
        <f t="shared" ref="AZ24:AZ26" si="61">ROUNDDOWN(J24*5%/2,2)</f>
        <v>0</v>
      </c>
      <c r="BA24" s="40"/>
      <c r="BB24" s="40"/>
      <c r="BC24" s="40"/>
      <c r="BD24" s="40"/>
      <c r="BE24" s="57"/>
      <c r="BF24" s="59">
        <f t="shared" ref="BF24:BF26" si="62">SUM(BA24:BE24)</f>
        <v>0</v>
      </c>
      <c r="BG24" s="60">
        <f t="shared" ref="BG24:BG26" si="63">AJ24+AU24+AY24+AZ24+BF24</f>
        <v>0</v>
      </c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</row>
    <row r="25" spans="1:277" s="50" customFormat="1" ht="23.1" customHeight="1" x14ac:dyDescent="0.35">
      <c r="A25" s="45"/>
      <c r="B25" s="61" t="s">
        <v>118</v>
      </c>
      <c r="C25" s="62" t="s">
        <v>119</v>
      </c>
      <c r="D25" s="40"/>
      <c r="E25" s="40"/>
      <c r="F25" s="30">
        <v>30705</v>
      </c>
      <c r="G25" s="40">
        <v>1540</v>
      </c>
      <c r="H25" s="40"/>
      <c r="I25" s="40"/>
      <c r="J25" s="30">
        <f t="shared" si="1"/>
        <v>32245</v>
      </c>
      <c r="K25" s="48">
        <f t="shared" si="52"/>
        <v>32245</v>
      </c>
      <c r="L25" s="68"/>
      <c r="P25" s="48">
        <f>K25-L25</f>
        <v>32245</v>
      </c>
      <c r="Q25" s="40">
        <v>1125.52</v>
      </c>
      <c r="R25" s="30">
        <f t="shared" si="45"/>
        <v>11828.630000000001</v>
      </c>
      <c r="S25" s="30">
        <f t="shared" si="46"/>
        <v>200</v>
      </c>
      <c r="T25" s="30">
        <f t="shared" si="47"/>
        <v>806.12</v>
      </c>
      <c r="U25" s="30">
        <f t="shared" si="48"/>
        <v>100</v>
      </c>
      <c r="V25" s="48">
        <f t="shared" si="54"/>
        <v>14060.270000000002</v>
      </c>
      <c r="W25" s="34">
        <f t="shared" si="49"/>
        <v>9092</v>
      </c>
      <c r="X25" s="51">
        <f t="shared" si="55"/>
        <v>9092.7299999999959</v>
      </c>
      <c r="Z25" s="30">
        <f t="shared" si="50"/>
        <v>3869.3999999999996</v>
      </c>
      <c r="AA25" s="30"/>
      <c r="AB25" s="30">
        <v>100</v>
      </c>
      <c r="AC25" s="36">
        <f t="shared" si="56"/>
        <v>806.13</v>
      </c>
      <c r="AD25" s="188">
        <v>200</v>
      </c>
      <c r="AE25" s="192">
        <f t="shared" si="57"/>
        <v>18184.729999999996</v>
      </c>
      <c r="AF25" s="193">
        <f t="shared" si="58"/>
        <v>9092.364999999998</v>
      </c>
      <c r="AG25" s="45"/>
      <c r="AH25" s="61" t="s">
        <v>118</v>
      </c>
      <c r="AI25" s="62" t="s">
        <v>119</v>
      </c>
      <c r="AJ25" s="30">
        <f t="shared" si="8"/>
        <v>1125.52</v>
      </c>
      <c r="AK25" s="30">
        <f t="shared" si="51"/>
        <v>2902.0499999999997</v>
      </c>
      <c r="AL25" s="40"/>
      <c r="AM25" s="40">
        <v>500</v>
      </c>
      <c r="AN25" s="40"/>
      <c r="AO25" s="40"/>
      <c r="AP25" s="57"/>
      <c r="AQ25" s="57"/>
      <c r="AR25" s="40">
        <v>7115.46</v>
      </c>
      <c r="AS25" s="40"/>
      <c r="AT25" s="40">
        <v>1311.12</v>
      </c>
      <c r="AU25" s="40">
        <f t="shared" si="59"/>
        <v>11828.630000000001</v>
      </c>
      <c r="AV25" s="35">
        <v>200</v>
      </c>
      <c r="AW25" s="40"/>
      <c r="AX25" s="40"/>
      <c r="AY25" s="40">
        <f t="shared" si="60"/>
        <v>200</v>
      </c>
      <c r="AZ25" s="30">
        <f t="shared" si="61"/>
        <v>806.12</v>
      </c>
      <c r="BA25" s="30">
        <v>100</v>
      </c>
      <c r="BB25" s="40"/>
      <c r="BC25" s="40"/>
      <c r="BD25" s="40"/>
      <c r="BE25" s="57"/>
      <c r="BF25" s="59">
        <f t="shared" si="62"/>
        <v>100</v>
      </c>
      <c r="BG25" s="60">
        <f t="shared" si="63"/>
        <v>14060.270000000002</v>
      </c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</row>
    <row r="26" spans="1:277" s="50" customFormat="1" ht="23.1" customHeight="1" x14ac:dyDescent="0.35">
      <c r="A26" s="45"/>
      <c r="B26" s="61"/>
      <c r="C26" s="62"/>
      <c r="D26" s="40"/>
      <c r="E26" s="40"/>
      <c r="F26" s="30"/>
      <c r="G26" s="40"/>
      <c r="H26" s="40"/>
      <c r="I26" s="40"/>
      <c r="J26" s="30">
        <f t="shared" si="1"/>
        <v>0</v>
      </c>
      <c r="K26" s="48">
        <f t="shared" si="52"/>
        <v>0</v>
      </c>
      <c r="L26" s="68"/>
      <c r="P26" s="48">
        <f t="shared" si="53"/>
        <v>0</v>
      </c>
      <c r="Q26" s="40"/>
      <c r="R26" s="30"/>
      <c r="S26" s="30">
        <f t="shared" si="46"/>
        <v>0</v>
      </c>
      <c r="T26" s="30">
        <f t="shared" si="47"/>
        <v>0</v>
      </c>
      <c r="U26" s="30">
        <f t="shared" si="48"/>
        <v>0</v>
      </c>
      <c r="V26" s="48">
        <f t="shared" si="54"/>
        <v>0</v>
      </c>
      <c r="W26" s="34">
        <f t="shared" si="49"/>
        <v>0</v>
      </c>
      <c r="X26" s="51">
        <f t="shared" si="55"/>
        <v>0</v>
      </c>
      <c r="Z26" s="30">
        <f t="shared" si="50"/>
        <v>0</v>
      </c>
      <c r="AA26" s="30"/>
      <c r="AB26" s="41"/>
      <c r="AC26" s="36"/>
      <c r="AD26" s="94"/>
      <c r="AE26" s="192">
        <f t="shared" si="57"/>
        <v>0</v>
      </c>
      <c r="AF26" s="193">
        <f t="shared" si="58"/>
        <v>0</v>
      </c>
      <c r="AG26" s="45"/>
      <c r="AH26" s="61"/>
      <c r="AI26" s="62"/>
      <c r="AJ26" s="30">
        <f t="shared" si="8"/>
        <v>0</v>
      </c>
      <c r="AK26" s="30">
        <f t="shared" si="51"/>
        <v>0</v>
      </c>
      <c r="AL26" s="40"/>
      <c r="AM26" s="40"/>
      <c r="AN26" s="40"/>
      <c r="AO26" s="40"/>
      <c r="AP26" s="57"/>
      <c r="AQ26" s="57"/>
      <c r="AR26" s="40"/>
      <c r="AS26" s="40"/>
      <c r="AT26" s="40"/>
      <c r="AU26" s="40">
        <f t="shared" si="59"/>
        <v>0</v>
      </c>
      <c r="AV26" s="35"/>
      <c r="AW26" s="40"/>
      <c r="AX26" s="40"/>
      <c r="AY26" s="40">
        <f t="shared" si="60"/>
        <v>0</v>
      </c>
      <c r="AZ26" s="30">
        <f t="shared" si="61"/>
        <v>0</v>
      </c>
      <c r="BA26" s="30"/>
      <c r="BB26" s="40"/>
      <c r="BC26" s="40"/>
      <c r="BD26" s="40"/>
      <c r="BE26" s="57"/>
      <c r="BF26" s="59">
        <f t="shared" si="62"/>
        <v>0</v>
      </c>
      <c r="BG26" s="60">
        <f t="shared" si="63"/>
        <v>0</v>
      </c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</row>
    <row r="27" spans="1:277" s="50" customFormat="1" ht="23.1" customHeight="1" x14ac:dyDescent="0.35">
      <c r="A27" s="45">
        <v>7</v>
      </c>
      <c r="B27" s="46" t="s">
        <v>69</v>
      </c>
      <c r="C27" s="47" t="s">
        <v>70</v>
      </c>
      <c r="D27" s="40">
        <v>36619</v>
      </c>
      <c r="E27" s="40">
        <v>1794</v>
      </c>
      <c r="F27" s="30">
        <f t="shared" si="0"/>
        <v>38413</v>
      </c>
      <c r="G27" s="40">
        <v>1795</v>
      </c>
      <c r="H27" s="40"/>
      <c r="I27" s="40"/>
      <c r="J27" s="30">
        <f t="shared" si="1"/>
        <v>40208</v>
      </c>
      <c r="K27" s="48">
        <f>J27</f>
        <v>40208</v>
      </c>
      <c r="L27" s="40">
        <f>ROUND(K27/6/31/60*(O27+N27*60+M27*6*60),2)</f>
        <v>0</v>
      </c>
      <c r="P27" s="48">
        <f>K27-L27</f>
        <v>40208</v>
      </c>
      <c r="Q27" s="40">
        <v>2285.15</v>
      </c>
      <c r="R27" s="30">
        <f t="shared" ref="R27" si="64">SUM(AK27:AT27)</f>
        <v>12880.04</v>
      </c>
      <c r="S27" s="30">
        <f t="shared" si="46"/>
        <v>200</v>
      </c>
      <c r="T27" s="30">
        <f t="shared" si="47"/>
        <v>1005.2</v>
      </c>
      <c r="U27" s="30">
        <f t="shared" si="48"/>
        <v>6362.08</v>
      </c>
      <c r="V27" s="48">
        <f t="shared" si="54"/>
        <v>22732.47</v>
      </c>
      <c r="W27" s="34">
        <f t="shared" si="49"/>
        <v>8738</v>
      </c>
      <c r="X27" s="51">
        <f t="shared" si="55"/>
        <v>8737.5299999999988</v>
      </c>
      <c r="Y27" s="50">
        <f>+A27</f>
        <v>7</v>
      </c>
      <c r="Z27" s="30">
        <f t="shared" si="50"/>
        <v>4824.96</v>
      </c>
      <c r="AA27" s="30">
        <v>0</v>
      </c>
      <c r="AB27" s="35">
        <v>100</v>
      </c>
      <c r="AC27" s="36">
        <f>ROUNDUP(J27*5%/2,2)</f>
        <v>1005.2</v>
      </c>
      <c r="AD27" s="37">
        <v>200</v>
      </c>
      <c r="AE27" s="192">
        <f>+P27-V27</f>
        <v>17475.53</v>
      </c>
      <c r="AF27" s="193">
        <f t="shared" si="58"/>
        <v>8737.7649999999994</v>
      </c>
      <c r="AG27" s="45">
        <v>7</v>
      </c>
      <c r="AH27" s="46" t="s">
        <v>69</v>
      </c>
      <c r="AI27" s="47" t="s">
        <v>70</v>
      </c>
      <c r="AJ27" s="30">
        <f t="shared" si="8"/>
        <v>2285.15</v>
      </c>
      <c r="AK27" s="30">
        <f t="shared" si="51"/>
        <v>3618.72</v>
      </c>
      <c r="AL27" s="40">
        <v>0</v>
      </c>
      <c r="AM27" s="40">
        <v>0</v>
      </c>
      <c r="AN27" s="40">
        <v>0</v>
      </c>
      <c r="AO27" s="40">
        <v>0</v>
      </c>
      <c r="AP27" s="40">
        <v>0</v>
      </c>
      <c r="AQ27" s="40">
        <v>0</v>
      </c>
      <c r="AR27" s="40">
        <v>7950.2</v>
      </c>
      <c r="AS27" s="40"/>
      <c r="AT27" s="40">
        <v>1311.12</v>
      </c>
      <c r="AU27" s="40">
        <f>SUM(AK27:AT27)</f>
        <v>12880.04</v>
      </c>
      <c r="AV27" s="35">
        <v>200</v>
      </c>
      <c r="AW27" s="40">
        <v>0</v>
      </c>
      <c r="AX27" s="40">
        <v>0</v>
      </c>
      <c r="AY27" s="40">
        <f>SUM(AV27:AX27)</f>
        <v>200</v>
      </c>
      <c r="AZ27" s="30">
        <f>ROUNDDOWN(J27*5%/2,2)</f>
        <v>1005.2</v>
      </c>
      <c r="BA27" s="30">
        <v>100</v>
      </c>
      <c r="BB27" s="40">
        <v>6162.08</v>
      </c>
      <c r="BC27" s="40">
        <v>100</v>
      </c>
      <c r="BD27" s="40">
        <v>0</v>
      </c>
      <c r="BE27" s="40">
        <v>0</v>
      </c>
      <c r="BF27" s="59">
        <f>SUM(BA27:BE27)</f>
        <v>6362.08</v>
      </c>
      <c r="BG27" s="60">
        <f>AJ27+AU27+AY27+AZ27+BF27</f>
        <v>22732.47</v>
      </c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</row>
    <row r="28" spans="1:277" s="50" customFormat="1" ht="23.1" customHeight="1" x14ac:dyDescent="0.35">
      <c r="A28" s="45" t="s">
        <v>1</v>
      </c>
      <c r="B28" s="46"/>
      <c r="C28" s="62"/>
      <c r="D28" s="40"/>
      <c r="E28" s="40"/>
      <c r="F28" s="30">
        <f t="shared" si="0"/>
        <v>0</v>
      </c>
      <c r="G28" s="40"/>
      <c r="H28" s="40"/>
      <c r="I28" s="40"/>
      <c r="J28" s="30">
        <f t="shared" si="1"/>
        <v>0</v>
      </c>
      <c r="K28" s="48"/>
      <c r="L28" s="68"/>
      <c r="P28" s="48"/>
      <c r="Q28" s="40"/>
      <c r="R28" s="40"/>
      <c r="S28" s="40"/>
      <c r="T28" s="40"/>
      <c r="U28" s="40"/>
      <c r="V28" s="48"/>
      <c r="W28" s="34"/>
      <c r="X28" s="51"/>
      <c r="Z28" s="30"/>
      <c r="AA28" s="40"/>
      <c r="AB28" s="52"/>
      <c r="AC28" s="53"/>
      <c r="AD28" s="54"/>
      <c r="AE28" s="192"/>
      <c r="AF28" s="193"/>
      <c r="AG28" s="45" t="s">
        <v>1</v>
      </c>
      <c r="AH28" s="46"/>
      <c r="AI28" s="62"/>
      <c r="AJ28" s="30">
        <f t="shared" si="8"/>
        <v>0</v>
      </c>
      <c r="AK28" s="40"/>
      <c r="AL28" s="40"/>
      <c r="AM28" s="40"/>
      <c r="AN28" s="40"/>
      <c r="AO28" s="40"/>
      <c r="AP28" s="57"/>
      <c r="AQ28" s="57"/>
      <c r="AR28" s="40"/>
      <c r="AS28" s="40"/>
      <c r="AT28" s="40"/>
      <c r="AU28" s="40"/>
      <c r="AV28" s="58"/>
      <c r="AW28" s="40"/>
      <c r="AX28" s="57"/>
      <c r="AY28" s="40"/>
      <c r="AZ28" s="40"/>
      <c r="BA28" s="40"/>
      <c r="BB28" s="40"/>
      <c r="BC28" s="40"/>
      <c r="BD28" s="40"/>
      <c r="BE28" s="57"/>
      <c r="BF28" s="59"/>
      <c r="BG28" s="60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</row>
    <row r="29" spans="1:277" s="50" customFormat="1" ht="23.1" customHeight="1" x14ac:dyDescent="0.35">
      <c r="A29" s="45">
        <v>8</v>
      </c>
      <c r="B29" s="46" t="s">
        <v>71</v>
      </c>
      <c r="C29" s="82" t="s">
        <v>72</v>
      </c>
      <c r="D29" s="40">
        <v>39672</v>
      </c>
      <c r="E29" s="40">
        <v>1944</v>
      </c>
      <c r="F29" s="30">
        <f t="shared" si="0"/>
        <v>41616</v>
      </c>
      <c r="G29" s="40">
        <v>1944</v>
      </c>
      <c r="H29" s="40"/>
      <c r="I29" s="40"/>
      <c r="J29" s="30">
        <f t="shared" si="1"/>
        <v>43560</v>
      </c>
      <c r="K29" s="48">
        <f>J29</f>
        <v>43560</v>
      </c>
      <c r="L29" s="40">
        <f>ROUND(K29/6/31/60*(O29+N29*60+M29*6*60),2)</f>
        <v>0</v>
      </c>
      <c r="P29" s="48">
        <f>K29-L29</f>
        <v>43560</v>
      </c>
      <c r="Q29" s="40">
        <v>2878.45</v>
      </c>
      <c r="R29" s="30">
        <f t="shared" ref="R29" si="65">SUM(AK29:AT29)</f>
        <v>12453.529999999999</v>
      </c>
      <c r="S29" s="30">
        <f t="shared" ref="S29" si="66">SUM(AV29:AX29)</f>
        <v>200</v>
      </c>
      <c r="T29" s="30">
        <f t="shared" ref="T29" si="67">ROUNDDOWN(J29*5%/2,2)</f>
        <v>1089</v>
      </c>
      <c r="U29" s="30">
        <f t="shared" ref="U29" si="68">SUM(BA29:BE29)</f>
        <v>100</v>
      </c>
      <c r="V29" s="48">
        <f>Q29+R29+S29+T29+U29</f>
        <v>16720.98</v>
      </c>
      <c r="W29" s="34">
        <f t="shared" ref="W29" si="69">ROUND(AF29,0)</f>
        <v>13420</v>
      </c>
      <c r="X29" s="51">
        <f>(AE29-W29)</f>
        <v>13419.02</v>
      </c>
      <c r="Y29" s="50">
        <f>+A29</f>
        <v>8</v>
      </c>
      <c r="Z29" s="30">
        <f t="shared" ref="Z29" si="70">J29*12%</f>
        <v>5227.2</v>
      </c>
      <c r="AA29" s="30">
        <v>0</v>
      </c>
      <c r="AB29" s="35">
        <v>100</v>
      </c>
      <c r="AC29" s="36">
        <f>ROUNDUP(J29*5%/2,2)</f>
        <v>1089</v>
      </c>
      <c r="AD29" s="37">
        <v>200</v>
      </c>
      <c r="AE29" s="192">
        <f>+P29-V29</f>
        <v>26839.02</v>
      </c>
      <c r="AF29" s="193">
        <f>(+P29-V29)/2</f>
        <v>13419.51</v>
      </c>
      <c r="AG29" s="45">
        <v>8</v>
      </c>
      <c r="AH29" s="46" t="s">
        <v>71</v>
      </c>
      <c r="AI29" s="82" t="s">
        <v>72</v>
      </c>
      <c r="AJ29" s="30">
        <f t="shared" si="8"/>
        <v>2878.45</v>
      </c>
      <c r="AK29" s="30">
        <f t="shared" ref="AK29" si="71">J29*9%</f>
        <v>3920.3999999999996</v>
      </c>
      <c r="AL29" s="40"/>
      <c r="AM29" s="40">
        <v>500</v>
      </c>
      <c r="AN29" s="40">
        <v>0</v>
      </c>
      <c r="AO29" s="40">
        <v>0</v>
      </c>
      <c r="AP29" s="40">
        <v>0</v>
      </c>
      <c r="AQ29" s="40">
        <v>0</v>
      </c>
      <c r="AR29" s="40">
        <v>8033.13</v>
      </c>
      <c r="AS29" s="40"/>
      <c r="AT29" s="40">
        <v>0</v>
      </c>
      <c r="AU29" s="40">
        <f>SUM(AK29:AT29)</f>
        <v>12453.529999999999</v>
      </c>
      <c r="AV29" s="35">
        <v>200</v>
      </c>
      <c r="AW29" s="40">
        <v>0</v>
      </c>
      <c r="AX29" s="40">
        <v>0</v>
      </c>
      <c r="AY29" s="40">
        <f>SUM(AV29:AW29)</f>
        <v>200</v>
      </c>
      <c r="AZ29" s="30">
        <f>ROUNDDOWN(J29*5%/2,2)</f>
        <v>1089</v>
      </c>
      <c r="BA29" s="30">
        <v>100</v>
      </c>
      <c r="BB29" s="40">
        <v>0</v>
      </c>
      <c r="BC29" s="40">
        <v>0</v>
      </c>
      <c r="BD29" s="40">
        <v>0</v>
      </c>
      <c r="BE29" s="40">
        <v>0</v>
      </c>
      <c r="BF29" s="59">
        <f>SUM(BA29:BE29)</f>
        <v>100</v>
      </c>
      <c r="BG29" s="60">
        <f>AJ29+AU29+AY29+AZ29+BF29</f>
        <v>16720.98</v>
      </c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</row>
    <row r="30" spans="1:277" s="50" customFormat="1" ht="23.1" customHeight="1" x14ac:dyDescent="0.35">
      <c r="A30" s="45" t="s">
        <v>1</v>
      </c>
      <c r="B30" s="46"/>
      <c r="C30" s="62"/>
      <c r="D30" s="40"/>
      <c r="E30" s="40"/>
      <c r="F30" s="30">
        <f t="shared" si="0"/>
        <v>0</v>
      </c>
      <c r="G30" s="40"/>
      <c r="H30" s="40"/>
      <c r="I30" s="40"/>
      <c r="J30" s="30">
        <f t="shared" si="1"/>
        <v>0</v>
      </c>
      <c r="K30" s="48"/>
      <c r="L30" s="68"/>
      <c r="P30" s="48"/>
      <c r="Q30" s="40"/>
      <c r="R30" s="40"/>
      <c r="S30" s="40"/>
      <c r="T30" s="40"/>
      <c r="U30" s="40"/>
      <c r="V30" s="48"/>
      <c r="W30" s="34"/>
      <c r="X30" s="51"/>
      <c r="Z30" s="30"/>
      <c r="AA30" s="40"/>
      <c r="AB30" s="52"/>
      <c r="AC30" s="53"/>
      <c r="AD30" s="54"/>
      <c r="AE30" s="192"/>
      <c r="AF30" s="193"/>
      <c r="AG30" s="45" t="s">
        <v>1</v>
      </c>
      <c r="AH30" s="46"/>
      <c r="AI30" s="62"/>
      <c r="AJ30" s="30">
        <f t="shared" si="8"/>
        <v>0</v>
      </c>
      <c r="AK30" s="40"/>
      <c r="AL30" s="40"/>
      <c r="AM30" s="40"/>
      <c r="AN30" s="40"/>
      <c r="AO30" s="40"/>
      <c r="AP30" s="57"/>
      <c r="AQ30" s="57"/>
      <c r="AR30" s="57"/>
      <c r="AS30" s="57"/>
      <c r="AT30" s="57"/>
      <c r="AU30" s="40"/>
      <c r="AV30" s="58"/>
      <c r="AW30" s="40"/>
      <c r="AX30" s="57"/>
      <c r="AY30" s="40"/>
      <c r="AZ30" s="40"/>
      <c r="BA30" s="40"/>
      <c r="BB30" s="40"/>
      <c r="BC30" s="40"/>
      <c r="BD30" s="40"/>
      <c r="BE30" s="57"/>
      <c r="BF30" s="59"/>
      <c r="BG30" s="60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</row>
    <row r="31" spans="1:277" s="50" customFormat="1" ht="23.1" customHeight="1" x14ac:dyDescent="0.35">
      <c r="A31" s="45">
        <v>9</v>
      </c>
      <c r="B31" s="61" t="s">
        <v>73</v>
      </c>
      <c r="C31" s="62" t="s">
        <v>70</v>
      </c>
      <c r="D31" s="40">
        <v>36619</v>
      </c>
      <c r="E31" s="40">
        <v>1794</v>
      </c>
      <c r="F31" s="30">
        <f t="shared" si="0"/>
        <v>38413</v>
      </c>
      <c r="G31" s="40">
        <v>1795</v>
      </c>
      <c r="H31" s="40"/>
      <c r="I31" s="40"/>
      <c r="J31" s="30">
        <f t="shared" si="1"/>
        <v>40208</v>
      </c>
      <c r="K31" s="48">
        <f>J31</f>
        <v>40208</v>
      </c>
      <c r="L31" s="40">
        <f>ROUND(K31/6/31/60*(O31+N31*60+M31*6*60),2)</f>
        <v>0</v>
      </c>
      <c r="P31" s="48">
        <f>K31-L31</f>
        <v>40208</v>
      </c>
      <c r="Q31" s="40">
        <v>2285.15</v>
      </c>
      <c r="R31" s="30">
        <f t="shared" ref="R31" si="72">SUM(AK31:AT31)</f>
        <v>11327.73</v>
      </c>
      <c r="S31" s="30">
        <f t="shared" ref="S31" si="73">SUM(AV31:AX31)</f>
        <v>1200</v>
      </c>
      <c r="T31" s="30">
        <f t="shared" ref="T31" si="74">ROUNDDOWN(J31*5%/2,2)</f>
        <v>1005.2</v>
      </c>
      <c r="U31" s="30">
        <f t="shared" ref="U31" si="75">SUM(BA31:BE31)</f>
        <v>3256.75</v>
      </c>
      <c r="V31" s="48">
        <f>Q31+R31+S31+T31+U31</f>
        <v>19074.830000000002</v>
      </c>
      <c r="W31" s="34">
        <f t="shared" ref="W31" si="76">ROUND(AF31,0)</f>
        <v>10567</v>
      </c>
      <c r="X31" s="51">
        <f>(AE31-W31)</f>
        <v>10566.169999999998</v>
      </c>
      <c r="Y31" s="50">
        <f>+A31</f>
        <v>9</v>
      </c>
      <c r="Z31" s="30">
        <f t="shared" ref="Z31" si="77">J31*12%</f>
        <v>4824.96</v>
      </c>
      <c r="AA31" s="30">
        <v>0</v>
      </c>
      <c r="AB31" s="35">
        <v>100</v>
      </c>
      <c r="AC31" s="36">
        <f>ROUNDUP(J31*5%/2,2)</f>
        <v>1005.2</v>
      </c>
      <c r="AD31" s="37">
        <v>200</v>
      </c>
      <c r="AE31" s="192">
        <f>+P31-V31</f>
        <v>21133.17</v>
      </c>
      <c r="AF31" s="193">
        <f>(+P31-V31)/2</f>
        <v>10566.584999999999</v>
      </c>
      <c r="AG31" s="45">
        <v>9</v>
      </c>
      <c r="AH31" s="61" t="s">
        <v>73</v>
      </c>
      <c r="AI31" s="62" t="s">
        <v>70</v>
      </c>
      <c r="AJ31" s="30">
        <f t="shared" si="8"/>
        <v>2285.15</v>
      </c>
      <c r="AK31" s="30">
        <f t="shared" ref="AK31" si="78">J31*9%</f>
        <v>3618.72</v>
      </c>
      <c r="AL31" s="40">
        <v>0</v>
      </c>
      <c r="AM31" s="40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7709.01</v>
      </c>
      <c r="AS31" s="40"/>
      <c r="AT31" s="40">
        <v>0</v>
      </c>
      <c r="AU31" s="40">
        <f>SUM(AK31:AT31)</f>
        <v>11327.73</v>
      </c>
      <c r="AV31" s="35">
        <v>200</v>
      </c>
      <c r="AW31" s="40"/>
      <c r="AX31" s="40">
        <v>1000</v>
      </c>
      <c r="AY31" s="40">
        <f>SUM(AV31:AX31)</f>
        <v>1200</v>
      </c>
      <c r="AZ31" s="30">
        <f>ROUNDDOWN(J31*5%/2,2)</f>
        <v>1005.2</v>
      </c>
      <c r="BA31" s="30">
        <v>100</v>
      </c>
      <c r="BB31" s="40">
        <v>3156.75</v>
      </c>
      <c r="BC31" s="40">
        <v>0</v>
      </c>
      <c r="BD31" s="40"/>
      <c r="BE31" s="40">
        <v>0</v>
      </c>
      <c r="BF31" s="59">
        <f>SUM(BA31:BE31)</f>
        <v>3256.75</v>
      </c>
      <c r="BG31" s="60">
        <f>AJ31+AU31+AY31+AZ31+BF31</f>
        <v>19074.830000000002</v>
      </c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</row>
    <row r="32" spans="1:277" s="50" customFormat="1" ht="23.1" customHeight="1" x14ac:dyDescent="0.35">
      <c r="A32" s="45" t="s">
        <v>1</v>
      </c>
      <c r="B32" s="46"/>
      <c r="C32" s="47"/>
      <c r="D32" s="40"/>
      <c r="E32" s="40"/>
      <c r="F32" s="30">
        <f t="shared" si="0"/>
        <v>0</v>
      </c>
      <c r="G32" s="40"/>
      <c r="H32" s="40"/>
      <c r="I32" s="40"/>
      <c r="J32" s="30">
        <f t="shared" si="1"/>
        <v>0</v>
      </c>
      <c r="K32" s="48"/>
      <c r="L32" s="68"/>
      <c r="P32" s="48"/>
      <c r="Q32" s="40"/>
      <c r="R32" s="40"/>
      <c r="S32" s="40"/>
      <c r="T32" s="40"/>
      <c r="U32" s="40"/>
      <c r="V32" s="48"/>
      <c r="W32" s="34"/>
      <c r="X32" s="51"/>
      <c r="Z32" s="30"/>
      <c r="AA32" s="40"/>
      <c r="AB32" s="52"/>
      <c r="AC32" s="53"/>
      <c r="AD32" s="54"/>
      <c r="AE32" s="192"/>
      <c r="AF32" s="193"/>
      <c r="AG32" s="45" t="s">
        <v>1</v>
      </c>
      <c r="AH32" s="46"/>
      <c r="AI32" s="47"/>
      <c r="AJ32" s="30">
        <f t="shared" si="8"/>
        <v>0</v>
      </c>
      <c r="AK32" s="40"/>
      <c r="AL32" s="40"/>
      <c r="AM32" s="57"/>
      <c r="AN32" s="40"/>
      <c r="AO32" s="40"/>
      <c r="AP32" s="57"/>
      <c r="AQ32" s="57"/>
      <c r="AR32" s="40"/>
      <c r="AS32" s="40"/>
      <c r="AT32" s="57"/>
      <c r="AU32" s="40"/>
      <c r="AV32" s="58"/>
      <c r="AW32" s="40"/>
      <c r="AX32" s="40"/>
      <c r="AY32" s="40"/>
      <c r="AZ32" s="40"/>
      <c r="BA32" s="40"/>
      <c r="BB32" s="40"/>
      <c r="BC32" s="40"/>
      <c r="BD32" s="197"/>
      <c r="BE32" s="57"/>
      <c r="BF32" s="59"/>
      <c r="BG32" s="60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</row>
    <row r="33" spans="1:277" s="50" customFormat="1" ht="23.1" customHeight="1" x14ac:dyDescent="0.35">
      <c r="A33" s="45">
        <v>10</v>
      </c>
      <c r="B33" s="61" t="s">
        <v>74</v>
      </c>
      <c r="C33" s="84" t="s">
        <v>81</v>
      </c>
      <c r="D33" s="40">
        <v>33843</v>
      </c>
      <c r="E33" s="40">
        <v>1591</v>
      </c>
      <c r="F33" s="30">
        <f t="shared" si="0"/>
        <v>35434</v>
      </c>
      <c r="G33" s="40">
        <v>1590</v>
      </c>
      <c r="H33" s="40"/>
      <c r="I33" s="40"/>
      <c r="J33" s="30">
        <f t="shared" si="1"/>
        <v>37024</v>
      </c>
      <c r="K33" s="48">
        <f>J33</f>
        <v>37024</v>
      </c>
      <c r="L33" s="40">
        <f>ROUND(K33/6/31/60*(O33+N33*60+M33*6*60),2)</f>
        <v>0</v>
      </c>
      <c r="P33" s="48">
        <f>K33-L33</f>
        <v>37024</v>
      </c>
      <c r="Q33" s="40">
        <v>1759.94</v>
      </c>
      <c r="R33" s="30">
        <f t="shared" ref="R33" si="79">SUM(AK33:AT33)</f>
        <v>7795.44</v>
      </c>
      <c r="S33" s="30">
        <f t="shared" ref="S33" si="80">SUM(AV33:AX33)</f>
        <v>1301.9100000000001</v>
      </c>
      <c r="T33" s="30">
        <f t="shared" ref="T33" si="81">ROUNDDOWN(J33*5%/2,2)</f>
        <v>925.6</v>
      </c>
      <c r="U33" s="30">
        <f t="shared" ref="U33" si="82">SUM(BA33:BE33)</f>
        <v>100</v>
      </c>
      <c r="V33" s="48">
        <f>Q33+R33+S33+T33+U33</f>
        <v>11882.89</v>
      </c>
      <c r="W33" s="34">
        <f t="shared" ref="W33" si="83">ROUND(AF33,0)</f>
        <v>12571</v>
      </c>
      <c r="X33" s="51">
        <f>(AE33-W33)</f>
        <v>12570.11</v>
      </c>
      <c r="Y33" s="50">
        <f>+A33</f>
        <v>10</v>
      </c>
      <c r="Z33" s="30">
        <f t="shared" ref="Z33" si="84">J33*12%</f>
        <v>4442.88</v>
      </c>
      <c r="AA33" s="30">
        <v>0</v>
      </c>
      <c r="AB33" s="35">
        <v>100</v>
      </c>
      <c r="AC33" s="36">
        <f>ROUNDUP(J33*5%/2,2)</f>
        <v>925.6</v>
      </c>
      <c r="AD33" s="37">
        <v>200</v>
      </c>
      <c r="AE33" s="192">
        <f>+P33-V33</f>
        <v>25141.11</v>
      </c>
      <c r="AF33" s="193">
        <f>(+P33-V33)/2</f>
        <v>12570.555</v>
      </c>
      <c r="AG33" s="45">
        <v>10</v>
      </c>
      <c r="AH33" s="61" t="s">
        <v>74</v>
      </c>
      <c r="AI33" s="84" t="s">
        <v>58</v>
      </c>
      <c r="AJ33" s="30">
        <f t="shared" si="8"/>
        <v>1759.94</v>
      </c>
      <c r="AK33" s="30">
        <f t="shared" ref="AK33" si="85">J33*9%</f>
        <v>3332.16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4463.28</v>
      </c>
      <c r="AS33" s="40"/>
      <c r="AT33" s="40">
        <v>0</v>
      </c>
      <c r="AU33" s="40">
        <f>SUM(AK33:AT33)</f>
        <v>7795.44</v>
      </c>
      <c r="AV33" s="35">
        <v>200</v>
      </c>
      <c r="AW33" s="40">
        <v>1101.9100000000001</v>
      </c>
      <c r="AX33" s="40">
        <v>0</v>
      </c>
      <c r="AY33" s="40">
        <f>SUM(AV33:AW33)</f>
        <v>1301.9100000000001</v>
      </c>
      <c r="AZ33" s="30">
        <f>ROUNDDOWN(J33*5%/2,2)</f>
        <v>925.6</v>
      </c>
      <c r="BA33" s="30">
        <v>100</v>
      </c>
      <c r="BB33" s="40"/>
      <c r="BC33" s="40">
        <v>0</v>
      </c>
      <c r="BD33" s="40">
        <v>0</v>
      </c>
      <c r="BE33" s="40">
        <v>0</v>
      </c>
      <c r="BF33" s="59">
        <f>SUM(BA33:BE33)</f>
        <v>100</v>
      </c>
      <c r="BG33" s="60">
        <f>AJ33+AU33+AY33+AZ33+BF33</f>
        <v>11882.89</v>
      </c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</row>
    <row r="34" spans="1:277" s="50" customFormat="1" ht="23.1" customHeight="1" x14ac:dyDescent="0.35">
      <c r="A34" s="45" t="s">
        <v>1</v>
      </c>
      <c r="B34" s="61"/>
      <c r="C34" s="62"/>
      <c r="D34" s="40"/>
      <c r="E34" s="40"/>
      <c r="F34" s="30">
        <f t="shared" si="0"/>
        <v>0</v>
      </c>
      <c r="G34" s="40"/>
      <c r="H34" s="40"/>
      <c r="I34" s="40"/>
      <c r="J34" s="30">
        <f t="shared" si="1"/>
        <v>0</v>
      </c>
      <c r="K34" s="48"/>
      <c r="L34" s="68"/>
      <c r="P34" s="48"/>
      <c r="Q34" s="40"/>
      <c r="R34" s="40"/>
      <c r="S34" s="40"/>
      <c r="T34" s="40"/>
      <c r="U34" s="40"/>
      <c r="V34" s="48"/>
      <c r="W34" s="34"/>
      <c r="X34" s="51"/>
      <c r="Z34" s="30"/>
      <c r="AA34" s="40"/>
      <c r="AB34" s="52"/>
      <c r="AC34" s="53"/>
      <c r="AD34" s="54"/>
      <c r="AE34" s="192"/>
      <c r="AF34" s="193"/>
      <c r="AG34" s="45" t="s">
        <v>1</v>
      </c>
      <c r="AH34" s="61"/>
      <c r="AI34" s="62"/>
      <c r="AJ34" s="30">
        <f t="shared" si="8"/>
        <v>0</v>
      </c>
      <c r="AK34" s="40"/>
      <c r="AL34" s="40"/>
      <c r="AM34" s="57"/>
      <c r="AN34" s="40"/>
      <c r="AO34" s="40"/>
      <c r="AP34" s="57"/>
      <c r="AQ34" s="57"/>
      <c r="AR34" s="40"/>
      <c r="AS34" s="40"/>
      <c r="AT34" s="57"/>
      <c r="AU34" s="40"/>
      <c r="AV34" s="58"/>
      <c r="AW34" s="57"/>
      <c r="AX34" s="57"/>
      <c r="AY34" s="40"/>
      <c r="AZ34" s="40"/>
      <c r="BA34" s="40"/>
      <c r="BB34" s="40"/>
      <c r="BC34" s="40"/>
      <c r="BD34" s="40"/>
      <c r="BE34" s="57"/>
      <c r="BF34" s="59"/>
      <c r="BG34" s="60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</row>
    <row r="35" spans="1:277" s="50" customFormat="1" ht="23.1" customHeight="1" x14ac:dyDescent="0.35">
      <c r="A35" s="45">
        <v>11</v>
      </c>
      <c r="B35" s="46" t="s">
        <v>75</v>
      </c>
      <c r="C35" s="62" t="s">
        <v>76</v>
      </c>
      <c r="D35" s="40">
        <v>47228</v>
      </c>
      <c r="E35" s="40">
        <v>2314</v>
      </c>
      <c r="F35" s="30">
        <f t="shared" si="0"/>
        <v>49542</v>
      </c>
      <c r="G35" s="40">
        <v>2290</v>
      </c>
      <c r="H35" s="40"/>
      <c r="I35" s="40"/>
      <c r="J35" s="30">
        <f t="shared" si="1"/>
        <v>51832</v>
      </c>
      <c r="K35" s="48">
        <f>J35</f>
        <v>51832</v>
      </c>
      <c r="L35" s="40">
        <f>ROUND(K35/6/31/60*(O35+N35*60+M35*6*60),2)</f>
        <v>0</v>
      </c>
      <c r="P35" s="48">
        <f>K35-L35</f>
        <v>51832</v>
      </c>
      <c r="Q35" s="40">
        <v>4570.33</v>
      </c>
      <c r="R35" s="30">
        <f t="shared" ref="R35" si="86">SUM(AK35:AT35)</f>
        <v>4664.88</v>
      </c>
      <c r="S35" s="30">
        <f t="shared" ref="S35" si="87">SUM(AV35:AX35)</f>
        <v>200</v>
      </c>
      <c r="T35" s="30">
        <f t="shared" ref="T35" si="88">ROUNDDOWN(J35*5%/2,2)</f>
        <v>1295.8</v>
      </c>
      <c r="U35" s="30">
        <f t="shared" ref="U35" si="89">SUM(BA35:BE35)</f>
        <v>100</v>
      </c>
      <c r="V35" s="48">
        <f>Q35+R35+S35+T35+U35</f>
        <v>10831.009999999998</v>
      </c>
      <c r="W35" s="34">
        <f t="shared" ref="W35" si="90">ROUND(AF35,0)</f>
        <v>20500</v>
      </c>
      <c r="X35" s="51">
        <f>(AE35-W35)</f>
        <v>20500.990000000005</v>
      </c>
      <c r="Y35" s="50">
        <f>+A35</f>
        <v>11</v>
      </c>
      <c r="Z35" s="30">
        <f t="shared" ref="Z35" si="91">J35*12%</f>
        <v>6219.84</v>
      </c>
      <c r="AA35" s="30">
        <v>0</v>
      </c>
      <c r="AB35" s="35">
        <v>100</v>
      </c>
      <c r="AC35" s="36">
        <f>ROUNDUP(J35*5%/2,2)</f>
        <v>1295.8</v>
      </c>
      <c r="AD35" s="37">
        <v>200</v>
      </c>
      <c r="AE35" s="192">
        <f>+P35-V35</f>
        <v>41000.990000000005</v>
      </c>
      <c r="AF35" s="193">
        <f>(+P35-V35)/2</f>
        <v>20500.495000000003</v>
      </c>
      <c r="AG35" s="45">
        <v>11</v>
      </c>
      <c r="AH35" s="46" t="s">
        <v>75</v>
      </c>
      <c r="AI35" s="62" t="s">
        <v>76</v>
      </c>
      <c r="AJ35" s="30">
        <f t="shared" si="8"/>
        <v>4570.33</v>
      </c>
      <c r="AK35" s="30">
        <f t="shared" ref="AK35" si="92">J35*9%</f>
        <v>4664.88</v>
      </c>
      <c r="AL35" s="40">
        <v>0</v>
      </c>
      <c r="AM35" s="40">
        <v>0</v>
      </c>
      <c r="AN35" s="40">
        <v>0</v>
      </c>
      <c r="AO35" s="40">
        <v>0</v>
      </c>
      <c r="AP35" s="40">
        <v>0</v>
      </c>
      <c r="AQ35" s="40">
        <v>0</v>
      </c>
      <c r="AR35" s="40">
        <v>0</v>
      </c>
      <c r="AS35" s="40"/>
      <c r="AT35" s="40">
        <v>0</v>
      </c>
      <c r="AU35" s="40">
        <f>SUM(AK35:AT35)</f>
        <v>4664.88</v>
      </c>
      <c r="AV35" s="35">
        <v>200</v>
      </c>
      <c r="AW35" s="40">
        <v>0</v>
      </c>
      <c r="AX35" s="40">
        <v>0</v>
      </c>
      <c r="AY35" s="40">
        <f>SUM(AV35:AW35)</f>
        <v>200</v>
      </c>
      <c r="AZ35" s="30">
        <f>ROUNDDOWN(J35*5%/2,2)</f>
        <v>1295.8</v>
      </c>
      <c r="BA35" s="30">
        <v>100</v>
      </c>
      <c r="BB35" s="40">
        <v>0</v>
      </c>
      <c r="BC35" s="40"/>
      <c r="BD35" s="40">
        <v>0</v>
      </c>
      <c r="BE35" s="40">
        <v>0</v>
      </c>
      <c r="BF35" s="59">
        <f>SUM(BA35:BE35)</f>
        <v>100</v>
      </c>
      <c r="BG35" s="60">
        <f>AJ35+AU35+AY35+AZ35+BF35</f>
        <v>10831.009999999998</v>
      </c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</row>
    <row r="36" spans="1:277" s="50" customFormat="1" ht="23.1" customHeight="1" x14ac:dyDescent="0.35">
      <c r="A36" s="45" t="s">
        <v>1</v>
      </c>
      <c r="B36" s="74"/>
      <c r="D36" s="40"/>
      <c r="F36" s="30">
        <f t="shared" si="0"/>
        <v>0</v>
      </c>
      <c r="G36" s="40"/>
      <c r="I36" s="40"/>
      <c r="J36" s="30">
        <f t="shared" si="1"/>
        <v>0</v>
      </c>
      <c r="K36" s="48"/>
      <c r="L36" s="49"/>
      <c r="R36" s="40"/>
      <c r="S36" s="40"/>
      <c r="T36" s="40"/>
      <c r="U36" s="40"/>
      <c r="W36" s="34"/>
      <c r="X36" s="75"/>
      <c r="Z36" s="30"/>
      <c r="AC36" s="53"/>
      <c r="AD36" s="76"/>
      <c r="AE36" s="77"/>
      <c r="AF36" s="78"/>
      <c r="AG36" s="45" t="s">
        <v>1</v>
      </c>
      <c r="AH36" s="74"/>
      <c r="AJ36" s="30">
        <f t="shared" si="8"/>
        <v>0</v>
      </c>
      <c r="AK36" s="40"/>
      <c r="AL36" s="47"/>
      <c r="AM36" s="57"/>
      <c r="AP36" s="57"/>
      <c r="AQ36" s="57"/>
      <c r="AR36" s="57"/>
      <c r="AS36" s="57"/>
      <c r="AT36" s="57"/>
      <c r="AW36" s="57"/>
      <c r="AX36" s="57"/>
      <c r="AZ36" s="40"/>
      <c r="BA36" s="40"/>
      <c r="BE36" s="57"/>
      <c r="BF36" s="79"/>
      <c r="BG36" s="80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</row>
    <row r="37" spans="1:277" s="50" customFormat="1" ht="23.1" customHeight="1" x14ac:dyDescent="0.35">
      <c r="A37" s="45">
        <v>12</v>
      </c>
      <c r="B37" s="28" t="s">
        <v>77</v>
      </c>
      <c r="C37" s="62" t="s">
        <v>61</v>
      </c>
      <c r="D37" s="30">
        <v>36619</v>
      </c>
      <c r="E37" s="30">
        <v>1794</v>
      </c>
      <c r="F37" s="30">
        <f t="shared" si="0"/>
        <v>38413</v>
      </c>
      <c r="G37" s="30">
        <v>1795</v>
      </c>
      <c r="H37" s="30"/>
      <c r="I37" s="30"/>
      <c r="J37" s="30">
        <f t="shared" si="1"/>
        <v>40208</v>
      </c>
      <c r="K37" s="31">
        <f>J37</f>
        <v>40208</v>
      </c>
      <c r="L37" s="32">
        <f>ROUND(K37/6/31/60*(O37+N37*60+M37*6*60),2)</f>
        <v>0</v>
      </c>
      <c r="M37" s="33"/>
      <c r="N37" s="33"/>
      <c r="O37" s="33"/>
      <c r="P37" s="31">
        <f>K37-L37</f>
        <v>40208</v>
      </c>
      <c r="Q37" s="40">
        <v>2285.15</v>
      </c>
      <c r="R37" s="30">
        <f t="shared" ref="R37" si="93">SUM(AK37:AT37)</f>
        <v>9238.17</v>
      </c>
      <c r="S37" s="30">
        <f t="shared" ref="S37" si="94">SUM(AV37:AX37)</f>
        <v>200</v>
      </c>
      <c r="T37" s="30">
        <f t="shared" ref="T37" si="95">ROUNDDOWN(J37*5%/2,2)</f>
        <v>1005.2</v>
      </c>
      <c r="U37" s="30">
        <f t="shared" ref="U37" si="96">SUM(BA37:BE37)</f>
        <v>12827.01</v>
      </c>
      <c r="V37" s="31">
        <f>Q37+R37+S37+T37+U37</f>
        <v>25555.53</v>
      </c>
      <c r="W37" s="34">
        <f t="shared" ref="W37" si="97">ROUND(AF37,0)</f>
        <v>7326</v>
      </c>
      <c r="X37" s="34">
        <f>(AE37-W37)</f>
        <v>7326.4700000000012</v>
      </c>
      <c r="Y37" s="33">
        <f>+A37</f>
        <v>12</v>
      </c>
      <c r="Z37" s="30">
        <f t="shared" ref="Z37" si="98">J37*12%</f>
        <v>4824.96</v>
      </c>
      <c r="AA37" s="30">
        <v>0</v>
      </c>
      <c r="AB37" s="35">
        <v>100</v>
      </c>
      <c r="AC37" s="36">
        <f>ROUNDUP(J37*5%/2,2)</f>
        <v>1005.2</v>
      </c>
      <c r="AD37" s="37">
        <v>200</v>
      </c>
      <c r="AE37" s="38">
        <f>+P37-V37</f>
        <v>14652.470000000001</v>
      </c>
      <c r="AF37" s="39">
        <f>(+P37-V37)/2</f>
        <v>7326.2350000000006</v>
      </c>
      <c r="AG37" s="45">
        <v>12</v>
      </c>
      <c r="AH37" s="28" t="s">
        <v>77</v>
      </c>
      <c r="AI37" s="62" t="s">
        <v>61</v>
      </c>
      <c r="AJ37" s="30">
        <f t="shared" si="8"/>
        <v>2285.15</v>
      </c>
      <c r="AK37" s="30">
        <f t="shared" ref="AK37" si="99">J37*9%</f>
        <v>3618.72</v>
      </c>
      <c r="AL37" s="30">
        <v>0</v>
      </c>
      <c r="AM37" s="40">
        <v>0</v>
      </c>
      <c r="AN37" s="30">
        <v>0</v>
      </c>
      <c r="AO37" s="30">
        <v>0</v>
      </c>
      <c r="AP37" s="40">
        <v>0</v>
      </c>
      <c r="AQ37" s="40">
        <v>0</v>
      </c>
      <c r="AR37" s="30">
        <v>4431.05</v>
      </c>
      <c r="AS37" s="30"/>
      <c r="AT37" s="30">
        <v>1188.4000000000001</v>
      </c>
      <c r="AU37" s="30">
        <f>SUM(AK37:AT37)</f>
        <v>9238.17</v>
      </c>
      <c r="AV37" s="35">
        <v>200</v>
      </c>
      <c r="AW37" s="40">
        <v>0</v>
      </c>
      <c r="AX37" s="40">
        <v>0</v>
      </c>
      <c r="AY37" s="30">
        <f>SUM(AV37:AW37)</f>
        <v>200</v>
      </c>
      <c r="AZ37" s="30">
        <f>ROUNDDOWN(J37*5%/2,2)</f>
        <v>1005.2</v>
      </c>
      <c r="BA37" s="30">
        <v>100</v>
      </c>
      <c r="BB37" s="30">
        <v>12627.01</v>
      </c>
      <c r="BC37" s="30">
        <v>100</v>
      </c>
      <c r="BD37" s="30">
        <v>0</v>
      </c>
      <c r="BE37" s="40">
        <v>0</v>
      </c>
      <c r="BF37" s="42">
        <f>SUM(BA37:BE37)</f>
        <v>12827.01</v>
      </c>
      <c r="BG37" s="43">
        <f>AJ37+AU37+AY37+AZ37+BF37</f>
        <v>25555.53</v>
      </c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</row>
    <row r="38" spans="1:277" s="44" customFormat="1" ht="23.1" customHeight="1" x14ac:dyDescent="0.35">
      <c r="A38" s="45" t="s">
        <v>1</v>
      </c>
      <c r="B38" s="74"/>
      <c r="C38" s="50"/>
      <c r="D38" s="48"/>
      <c r="E38" s="48"/>
      <c r="F38" s="30">
        <f t="shared" si="0"/>
        <v>0</v>
      </c>
      <c r="G38" s="40"/>
      <c r="H38" s="48"/>
      <c r="I38" s="48"/>
      <c r="J38" s="30">
        <f t="shared" si="1"/>
        <v>0</v>
      </c>
      <c r="K38" s="50"/>
      <c r="L38" s="85"/>
      <c r="M38" s="48"/>
      <c r="N38" s="48"/>
      <c r="O38" s="48"/>
      <c r="P38" s="48"/>
      <c r="Q38" s="50"/>
      <c r="R38" s="40"/>
      <c r="S38" s="40"/>
      <c r="T38" s="40"/>
      <c r="U38" s="40"/>
      <c r="V38" s="50"/>
      <c r="W38" s="34"/>
      <c r="X38" s="86"/>
      <c r="Y38" s="48"/>
      <c r="Z38" s="30"/>
      <c r="AA38" s="48"/>
      <c r="AB38" s="48"/>
      <c r="AC38" s="53"/>
      <c r="AD38" s="87"/>
      <c r="AE38" s="55"/>
      <c r="AF38" s="56"/>
      <c r="AG38" s="45" t="s">
        <v>1</v>
      </c>
      <c r="AH38" s="74"/>
      <c r="AI38" s="50"/>
      <c r="AJ38" s="30">
        <f t="shared" si="8"/>
        <v>0</v>
      </c>
      <c r="AK38" s="40"/>
      <c r="AL38" s="48"/>
      <c r="AM38" s="57"/>
      <c r="AN38" s="48"/>
      <c r="AO38" s="48"/>
      <c r="AP38" s="57"/>
      <c r="AQ38" s="57"/>
      <c r="AR38" s="48"/>
      <c r="AS38" s="48"/>
      <c r="AT38" s="48"/>
      <c r="AU38" s="48"/>
      <c r="AV38" s="48"/>
      <c r="AW38" s="57"/>
      <c r="AX38" s="57"/>
      <c r="AY38" s="48"/>
      <c r="AZ38" s="40"/>
      <c r="BA38" s="50"/>
      <c r="BB38" s="48"/>
      <c r="BC38" s="48"/>
      <c r="BD38" s="48"/>
      <c r="BE38" s="57"/>
      <c r="BF38" s="79"/>
      <c r="BG38" s="80"/>
    </row>
    <row r="39" spans="1:277" s="50" customFormat="1" ht="23.1" customHeight="1" x14ac:dyDescent="0.35">
      <c r="A39" s="45">
        <v>13</v>
      </c>
      <c r="B39" s="88" t="s">
        <v>78</v>
      </c>
      <c r="C39" s="67" t="s">
        <v>76</v>
      </c>
      <c r="D39" s="68">
        <v>46725</v>
      </c>
      <c r="E39" s="68">
        <v>2290</v>
      </c>
      <c r="F39" s="30">
        <f t="shared" si="0"/>
        <v>49015</v>
      </c>
      <c r="G39" s="68">
        <v>2289</v>
      </c>
      <c r="H39" s="68"/>
      <c r="I39" s="68"/>
      <c r="J39" s="30">
        <f t="shared" si="1"/>
        <v>51304</v>
      </c>
      <c r="K39" s="69">
        <f>J39</f>
        <v>51304</v>
      </c>
      <c r="L39" s="32">
        <f>ROUND(K39/6/31/60*(O39+N39*60+M39*6*60),2)</f>
        <v>0</v>
      </c>
      <c r="M39" s="70"/>
      <c r="N39" s="70"/>
      <c r="O39" s="70"/>
      <c r="P39" s="69">
        <f>K39-L39</f>
        <v>51304</v>
      </c>
      <c r="Q39" s="68">
        <v>4459.28</v>
      </c>
      <c r="R39" s="30">
        <f t="shared" ref="R39" si="100">SUM(AK39:AT39)</f>
        <v>4617.3599999999997</v>
      </c>
      <c r="S39" s="30">
        <f t="shared" ref="S39" si="101">SUM(AV39:AX39)</f>
        <v>200</v>
      </c>
      <c r="T39" s="30">
        <f t="shared" ref="T39" si="102">ROUNDDOWN(J39*5%/2,2)</f>
        <v>1282.5999999999999</v>
      </c>
      <c r="U39" s="30">
        <f t="shared" ref="U39" si="103">SUM(BA39:BE39)</f>
        <v>200</v>
      </c>
      <c r="V39" s="69">
        <f>Q39+R39+S39+T39+U39</f>
        <v>10759.24</v>
      </c>
      <c r="W39" s="34">
        <f t="shared" ref="W39" si="104">ROUND(AF39,0)</f>
        <v>20272</v>
      </c>
      <c r="X39" s="89">
        <f>(AE39-W39)</f>
        <v>20272.760000000002</v>
      </c>
      <c r="Y39" s="70">
        <f>+A39</f>
        <v>13</v>
      </c>
      <c r="Z39" s="30">
        <f t="shared" ref="Z39" si="105">J39*12%</f>
        <v>6156.48</v>
      </c>
      <c r="AA39" s="71">
        <v>0</v>
      </c>
      <c r="AB39" s="35">
        <v>100</v>
      </c>
      <c r="AC39" s="36">
        <f>ROUNDUP(J39*5%/2,2)</f>
        <v>1282.5999999999999</v>
      </c>
      <c r="AD39" s="37">
        <v>200</v>
      </c>
      <c r="AE39" s="72">
        <f>+P39-V39</f>
        <v>40544.76</v>
      </c>
      <c r="AF39" s="73">
        <f>(+P39-V39)/2</f>
        <v>20272.38</v>
      </c>
      <c r="AG39" s="45">
        <v>13</v>
      </c>
      <c r="AH39" s="88" t="s">
        <v>78</v>
      </c>
      <c r="AI39" s="67" t="s">
        <v>76</v>
      </c>
      <c r="AJ39" s="30">
        <f t="shared" si="8"/>
        <v>4459.28</v>
      </c>
      <c r="AK39" s="30">
        <f t="shared" ref="AK39" si="106">J39*9%</f>
        <v>4617.3599999999997</v>
      </c>
      <c r="AL39" s="68">
        <v>0</v>
      </c>
      <c r="AM39" s="40">
        <v>0</v>
      </c>
      <c r="AN39" s="68">
        <v>0</v>
      </c>
      <c r="AO39" s="68">
        <v>0</v>
      </c>
      <c r="AP39" s="40">
        <v>0</v>
      </c>
      <c r="AQ39" s="40">
        <v>0</v>
      </c>
      <c r="AR39" s="40">
        <v>0</v>
      </c>
      <c r="AS39" s="40"/>
      <c r="AT39" s="40">
        <v>0</v>
      </c>
      <c r="AU39" s="68">
        <f>SUM(AK39:AT39)</f>
        <v>4617.3599999999997</v>
      </c>
      <c r="AV39" s="35">
        <v>200</v>
      </c>
      <c r="AW39" s="40">
        <v>0</v>
      </c>
      <c r="AX39" s="40">
        <v>0</v>
      </c>
      <c r="AY39" s="68">
        <f>SUM(AV39:AW39)</f>
        <v>200</v>
      </c>
      <c r="AZ39" s="30">
        <f>ROUNDDOWN(J39*5%/2,2)</f>
        <v>1282.5999999999999</v>
      </c>
      <c r="BA39" s="30">
        <v>100</v>
      </c>
      <c r="BB39" s="40">
        <v>0</v>
      </c>
      <c r="BC39" s="68">
        <v>100</v>
      </c>
      <c r="BD39" s="68">
        <v>0</v>
      </c>
      <c r="BE39" s="40">
        <v>0</v>
      </c>
      <c r="BF39" s="90">
        <f>SUM(BA39:BE39)</f>
        <v>200</v>
      </c>
      <c r="BG39" s="91">
        <f>AJ39+AU39+AY39+AZ39+BF39</f>
        <v>10759.24</v>
      </c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</row>
    <row r="40" spans="1:277" s="50" customFormat="1" ht="23.1" customHeight="1" x14ac:dyDescent="0.35">
      <c r="A40" s="45" t="s">
        <v>1</v>
      </c>
      <c r="B40" s="61"/>
      <c r="C40" s="62"/>
      <c r="D40" s="40"/>
      <c r="E40" s="40"/>
      <c r="F40" s="30">
        <f t="shared" si="0"/>
        <v>0</v>
      </c>
      <c r="G40" s="40"/>
      <c r="H40" s="40"/>
      <c r="I40" s="40"/>
      <c r="J40" s="30">
        <f t="shared" si="1"/>
        <v>0</v>
      </c>
      <c r="K40" s="48"/>
      <c r="L40" s="49"/>
      <c r="P40" s="48"/>
      <c r="Q40" s="68"/>
      <c r="R40" s="40"/>
      <c r="S40" s="40"/>
      <c r="T40" s="40"/>
      <c r="U40" s="40"/>
      <c r="V40" s="48"/>
      <c r="W40" s="34"/>
      <c r="X40" s="51"/>
      <c r="Z40" s="30"/>
      <c r="AA40" s="40"/>
      <c r="AB40" s="52"/>
      <c r="AC40" s="53"/>
      <c r="AD40" s="54"/>
      <c r="AE40" s="55"/>
      <c r="AF40" s="56"/>
      <c r="AG40" s="45" t="s">
        <v>1</v>
      </c>
      <c r="AH40" s="61"/>
      <c r="AI40" s="62"/>
      <c r="AJ40" s="30">
        <f t="shared" si="8"/>
        <v>0</v>
      </c>
      <c r="AK40" s="40"/>
      <c r="AL40" s="68"/>
      <c r="AM40" s="57"/>
      <c r="AN40" s="40"/>
      <c r="AO40" s="40"/>
      <c r="AP40" s="57"/>
      <c r="AQ40" s="57"/>
      <c r="AR40" s="57"/>
      <c r="AS40" s="57"/>
      <c r="AT40" s="57"/>
      <c r="AU40" s="68"/>
      <c r="AV40" s="58"/>
      <c r="AW40" s="57"/>
      <c r="AX40" s="57"/>
      <c r="AY40" s="40"/>
      <c r="AZ40" s="40"/>
      <c r="BA40" s="40"/>
      <c r="BB40" s="57"/>
      <c r="BC40" s="40"/>
      <c r="BD40" s="40"/>
      <c r="BE40" s="57"/>
      <c r="BF40" s="59"/>
      <c r="BG40" s="60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</row>
    <row r="41" spans="1:277" s="70" customFormat="1" ht="23.1" customHeight="1" x14ac:dyDescent="0.35">
      <c r="A41" s="45">
        <v>14</v>
      </c>
      <c r="B41" s="88" t="s">
        <v>79</v>
      </c>
      <c r="C41" s="62" t="s">
        <v>61</v>
      </c>
      <c r="D41" s="40">
        <v>36619</v>
      </c>
      <c r="E41" s="40">
        <v>1794</v>
      </c>
      <c r="F41" s="30">
        <f t="shared" si="0"/>
        <v>38413</v>
      </c>
      <c r="G41" s="40">
        <v>1795</v>
      </c>
      <c r="H41" s="40"/>
      <c r="I41" s="40"/>
      <c r="J41" s="30">
        <f t="shared" si="1"/>
        <v>40208</v>
      </c>
      <c r="K41" s="48">
        <f>J41</f>
        <v>40208</v>
      </c>
      <c r="L41" s="32">
        <f>ROUND(K41/6/31/60*(O41+N41*60+M41*6*60),2)</f>
        <v>0</v>
      </c>
      <c r="P41" s="69">
        <f>K41-L41</f>
        <v>40208</v>
      </c>
      <c r="Q41" s="68">
        <v>2285.15</v>
      </c>
      <c r="R41" s="30">
        <f t="shared" ref="R41" si="107">SUM(AK41:AT41)</f>
        <v>12530.419999999998</v>
      </c>
      <c r="S41" s="30">
        <f t="shared" ref="S41" si="108">SUM(AV41:AX41)</f>
        <v>200</v>
      </c>
      <c r="T41" s="30">
        <f t="shared" ref="T41" si="109">ROUNDDOWN(J41*5%/2,2)</f>
        <v>1005.2</v>
      </c>
      <c r="U41" s="30">
        <f t="shared" ref="U41" si="110">SUM(BA41:BE41)</f>
        <v>15276.61</v>
      </c>
      <c r="V41" s="48">
        <f>Q41+R41+S41+T41+U41</f>
        <v>31297.379999999997</v>
      </c>
      <c r="W41" s="34">
        <f t="shared" ref="W41" si="111">ROUND(AF41,0)</f>
        <v>4455</v>
      </c>
      <c r="X41" s="51">
        <f>(AE41-W41)</f>
        <v>4455.6200000000026</v>
      </c>
      <c r="Y41" s="70">
        <f>+A41</f>
        <v>14</v>
      </c>
      <c r="Z41" s="30">
        <f t="shared" ref="Z41" si="112">J41*12%</f>
        <v>4824.96</v>
      </c>
      <c r="AA41" s="71">
        <v>0</v>
      </c>
      <c r="AB41" s="35">
        <v>100</v>
      </c>
      <c r="AC41" s="36">
        <f>ROUNDUP(J41*5%/2,2)</f>
        <v>1005.2</v>
      </c>
      <c r="AD41" s="37">
        <v>200</v>
      </c>
      <c r="AE41" s="72">
        <f>+P41-V41</f>
        <v>8910.6200000000026</v>
      </c>
      <c r="AF41" s="56">
        <f>(+P41-V41)/2</f>
        <v>4455.3100000000013</v>
      </c>
      <c r="AG41" s="45">
        <v>14</v>
      </c>
      <c r="AH41" s="88" t="s">
        <v>79</v>
      </c>
      <c r="AI41" s="62" t="s">
        <v>61</v>
      </c>
      <c r="AJ41" s="30">
        <f t="shared" si="8"/>
        <v>2285.15</v>
      </c>
      <c r="AK41" s="30">
        <f t="shared" ref="AK41" si="113">J41*9%</f>
        <v>3618.72</v>
      </c>
      <c r="AL41" s="68">
        <v>0</v>
      </c>
      <c r="AM41" s="68">
        <v>600</v>
      </c>
      <c r="AN41" s="68">
        <v>0</v>
      </c>
      <c r="AO41" s="68">
        <v>0</v>
      </c>
      <c r="AP41" s="40">
        <v>0</v>
      </c>
      <c r="AQ41" s="40">
        <v>0</v>
      </c>
      <c r="AR41" s="68">
        <v>7000.58</v>
      </c>
      <c r="AS41" s="68"/>
      <c r="AT41" s="68">
        <v>1311.12</v>
      </c>
      <c r="AU41" s="40">
        <f>SUM(AK41:AT41)</f>
        <v>12530.419999999998</v>
      </c>
      <c r="AV41" s="35">
        <v>200</v>
      </c>
      <c r="AW41" s="40">
        <v>0</v>
      </c>
      <c r="AX41" s="40">
        <v>0</v>
      </c>
      <c r="AY41" s="40">
        <f>SUM(AV41:AW41)</f>
        <v>200</v>
      </c>
      <c r="AZ41" s="30">
        <f>ROUNDDOWN(J41*5%/2,2)</f>
        <v>1005.2</v>
      </c>
      <c r="BA41" s="30">
        <v>100</v>
      </c>
      <c r="BB41" s="68">
        <v>10101.61</v>
      </c>
      <c r="BC41" s="68">
        <v>5075</v>
      </c>
      <c r="BD41" s="40">
        <v>0</v>
      </c>
      <c r="BE41" s="40">
        <v>0</v>
      </c>
      <c r="BF41" s="59">
        <f>SUM(BA41:BE41)</f>
        <v>15276.61</v>
      </c>
      <c r="BG41" s="60">
        <f>AJ41+AU41+AY41+AZ41+BF41</f>
        <v>31297.379999999997</v>
      </c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</row>
    <row r="42" spans="1:277" s="50" customFormat="1" ht="23.1" customHeight="1" x14ac:dyDescent="0.35">
      <c r="A42" s="45" t="s">
        <v>1</v>
      </c>
      <c r="B42" s="61"/>
      <c r="C42" s="62"/>
      <c r="D42" s="40"/>
      <c r="E42" s="40"/>
      <c r="F42" s="30">
        <f t="shared" si="0"/>
        <v>0</v>
      </c>
      <c r="G42" s="40"/>
      <c r="H42" s="40"/>
      <c r="I42" s="40"/>
      <c r="J42" s="30">
        <f t="shared" si="1"/>
        <v>0</v>
      </c>
      <c r="K42" s="48"/>
      <c r="L42" s="49"/>
      <c r="P42" s="48"/>
      <c r="Q42" s="40"/>
      <c r="R42" s="40"/>
      <c r="S42" s="40"/>
      <c r="T42" s="40"/>
      <c r="U42" s="40"/>
      <c r="V42" s="48"/>
      <c r="W42" s="34"/>
      <c r="X42" s="51"/>
      <c r="Z42" s="30"/>
      <c r="AA42" s="40"/>
      <c r="AB42" s="52"/>
      <c r="AC42" s="53"/>
      <c r="AD42" s="54"/>
      <c r="AE42" s="55"/>
      <c r="AF42" s="56"/>
      <c r="AG42" s="45" t="s">
        <v>1</v>
      </c>
      <c r="AH42" s="61"/>
      <c r="AI42" s="62"/>
      <c r="AJ42" s="30">
        <f t="shared" si="8"/>
        <v>0</v>
      </c>
      <c r="AK42" s="40"/>
      <c r="AL42" s="40"/>
      <c r="AM42" s="40"/>
      <c r="AN42" s="40"/>
      <c r="AO42" s="40"/>
      <c r="AP42" s="57"/>
      <c r="AQ42" s="57"/>
      <c r="AR42" s="40"/>
      <c r="AS42" s="40"/>
      <c r="AT42" s="40"/>
      <c r="AU42" s="40"/>
      <c r="AV42" s="58"/>
      <c r="AW42" s="57"/>
      <c r="AX42" s="57"/>
      <c r="AY42" s="40"/>
      <c r="AZ42" s="40"/>
      <c r="BA42" s="40"/>
      <c r="BB42" s="40"/>
      <c r="BC42" s="40"/>
      <c r="BD42" s="40"/>
      <c r="BE42" s="57"/>
      <c r="BF42" s="59"/>
      <c r="BG42" s="60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</row>
    <row r="43" spans="1:277" s="50" customFormat="1" ht="22.5" customHeight="1" x14ac:dyDescent="0.35">
      <c r="A43" s="45">
        <v>15</v>
      </c>
      <c r="B43" s="61" t="s">
        <v>80</v>
      </c>
      <c r="C43" s="84" t="s">
        <v>81</v>
      </c>
      <c r="D43" s="40">
        <v>33843</v>
      </c>
      <c r="E43" s="40">
        <v>1591</v>
      </c>
      <c r="F43" s="30">
        <f t="shared" si="0"/>
        <v>35434</v>
      </c>
      <c r="G43" s="40">
        <v>1590</v>
      </c>
      <c r="H43" s="40"/>
      <c r="I43" s="40"/>
      <c r="J43" s="30">
        <f t="shared" si="1"/>
        <v>37024</v>
      </c>
      <c r="K43" s="48">
        <f>J43</f>
        <v>37024</v>
      </c>
      <c r="L43" s="32">
        <f>ROUND(K43/6/31/60*(O43+N43*60+M43*6*60),2)</f>
        <v>0</v>
      </c>
      <c r="P43" s="48">
        <f>K43-L43</f>
        <v>37024</v>
      </c>
      <c r="Q43" s="40">
        <v>1759.94</v>
      </c>
      <c r="R43" s="30">
        <f t="shared" ref="R43" si="114">SUM(AK43:AT43)</f>
        <v>9464.619999999999</v>
      </c>
      <c r="S43" s="30">
        <f t="shared" ref="S43" si="115">SUM(AV43:AX43)</f>
        <v>1726.09</v>
      </c>
      <c r="T43" s="30">
        <f t="shared" ref="T43" si="116">ROUNDDOWN(J43*5%/2,2)</f>
        <v>925.6</v>
      </c>
      <c r="U43" s="30">
        <f t="shared" ref="U43" si="117">SUM(BA43:BE43)</f>
        <v>12119.880000000001</v>
      </c>
      <c r="V43" s="48">
        <f>Q43+R43+S43+T43+U43</f>
        <v>25996.13</v>
      </c>
      <c r="W43" s="34">
        <f t="shared" ref="W43" si="118">ROUND(AF43,0)</f>
        <v>5514</v>
      </c>
      <c r="X43" s="51">
        <f>(AE43-W43)</f>
        <v>5513.869999999999</v>
      </c>
      <c r="Y43" s="50">
        <f>+A43</f>
        <v>15</v>
      </c>
      <c r="Z43" s="30">
        <f t="shared" ref="Z43" si="119">J43*12%</f>
        <v>4442.88</v>
      </c>
      <c r="AA43" s="30">
        <v>0</v>
      </c>
      <c r="AB43" s="35">
        <v>100</v>
      </c>
      <c r="AC43" s="36">
        <f>ROUNDUP(J43*5%/2,2)</f>
        <v>925.6</v>
      </c>
      <c r="AD43" s="37">
        <v>200</v>
      </c>
      <c r="AE43" s="55">
        <f>+P43-V43</f>
        <v>11027.869999999999</v>
      </c>
      <c r="AF43" s="56">
        <f>(+P43-V43)/2</f>
        <v>5513.9349999999995</v>
      </c>
      <c r="AG43" s="45">
        <v>15</v>
      </c>
      <c r="AH43" s="61" t="s">
        <v>80</v>
      </c>
      <c r="AI43" s="92" t="s">
        <v>81</v>
      </c>
      <c r="AJ43" s="30">
        <f t="shared" si="8"/>
        <v>1759.94</v>
      </c>
      <c r="AK43" s="30">
        <f t="shared" ref="AK43" si="120">J43*9%</f>
        <v>3332.16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4885.58</v>
      </c>
      <c r="AS43" s="40"/>
      <c r="AT43" s="40">
        <v>1246.8800000000001</v>
      </c>
      <c r="AU43" s="40">
        <f>SUM(AK43:AT43)</f>
        <v>9464.619999999999</v>
      </c>
      <c r="AV43" s="35">
        <v>200</v>
      </c>
      <c r="AW43" s="40">
        <v>1526.09</v>
      </c>
      <c r="AX43" s="40">
        <v>0</v>
      </c>
      <c r="AY43" s="40">
        <f>SUM(AV43:AW43)</f>
        <v>1726.09</v>
      </c>
      <c r="AZ43" s="30">
        <f>ROUNDDOWN(J43*5%/2,2)</f>
        <v>925.6</v>
      </c>
      <c r="BA43" s="30">
        <v>100</v>
      </c>
      <c r="BB43" s="40">
        <v>7891.88</v>
      </c>
      <c r="BC43" s="40">
        <v>4128</v>
      </c>
      <c r="BD43" s="68">
        <v>0</v>
      </c>
      <c r="BE43" s="40">
        <v>0</v>
      </c>
      <c r="BF43" s="59">
        <f>SUM(BA43:BE43)</f>
        <v>12119.880000000001</v>
      </c>
      <c r="BG43" s="60">
        <f>AJ43+AU43+AY43+AZ43+BF43</f>
        <v>25996.13</v>
      </c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</row>
    <row r="44" spans="1:277" s="33" customFormat="1" ht="23.1" customHeight="1" x14ac:dyDescent="0.35">
      <c r="A44" s="45" t="s">
        <v>1</v>
      </c>
      <c r="B44" s="64"/>
      <c r="C44" s="29"/>
      <c r="D44" s="30"/>
      <c r="E44" s="30"/>
      <c r="F44" s="30">
        <f t="shared" si="0"/>
        <v>0</v>
      </c>
      <c r="G44" s="30"/>
      <c r="H44" s="30"/>
      <c r="I44" s="30"/>
      <c r="J44" s="30">
        <f t="shared" si="1"/>
        <v>0</v>
      </c>
      <c r="K44" s="31"/>
      <c r="L44" s="93"/>
      <c r="P44" s="31"/>
      <c r="Q44" s="30"/>
      <c r="R44" s="40"/>
      <c r="S44" s="40"/>
      <c r="T44" s="40"/>
      <c r="U44" s="40"/>
      <c r="V44" s="31"/>
      <c r="W44" s="34"/>
      <c r="X44" s="34"/>
      <c r="Z44" s="30"/>
      <c r="AA44" s="30"/>
      <c r="AB44" s="41"/>
      <c r="AC44" s="53"/>
      <c r="AD44" s="94"/>
      <c r="AE44" s="38"/>
      <c r="AF44" s="39"/>
      <c r="AG44" s="45" t="s">
        <v>1</v>
      </c>
      <c r="AH44" s="64"/>
      <c r="AI44" s="29"/>
      <c r="AJ44" s="30">
        <f t="shared" si="8"/>
        <v>0</v>
      </c>
      <c r="AK44" s="40"/>
      <c r="AL44" s="40">
        <v>0</v>
      </c>
      <c r="AM44" s="57"/>
      <c r="AN44" s="30"/>
      <c r="AO44" s="30"/>
      <c r="AP44" s="57"/>
      <c r="AQ44" s="57"/>
      <c r="AR44" s="30"/>
      <c r="AS44" s="30"/>
      <c r="AT44" s="30"/>
      <c r="AU44" s="30"/>
      <c r="AV44" s="35"/>
      <c r="AW44" s="57"/>
      <c r="AX44" s="57"/>
      <c r="AY44" s="30"/>
      <c r="AZ44" s="40"/>
      <c r="BA44" s="40"/>
      <c r="BB44" s="30"/>
      <c r="BC44" s="30"/>
      <c r="BD44" s="40"/>
      <c r="BE44" s="57"/>
      <c r="BF44" s="42"/>
      <c r="BG44" s="43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</row>
    <row r="45" spans="1:277" s="50" customFormat="1" ht="23.1" customHeight="1" x14ac:dyDescent="0.35">
      <c r="A45" s="45">
        <v>16</v>
      </c>
      <c r="B45" s="61" t="s">
        <v>82</v>
      </c>
      <c r="C45" s="62" t="s">
        <v>72</v>
      </c>
      <c r="D45" s="40">
        <v>39672</v>
      </c>
      <c r="E45" s="40">
        <v>1944</v>
      </c>
      <c r="F45" s="30">
        <f t="shared" si="0"/>
        <v>41616</v>
      </c>
      <c r="G45" s="40">
        <v>1944</v>
      </c>
      <c r="H45" s="40"/>
      <c r="I45" s="40"/>
      <c r="J45" s="30">
        <f t="shared" si="1"/>
        <v>43560</v>
      </c>
      <c r="K45" s="48">
        <f>J45</f>
        <v>43560</v>
      </c>
      <c r="L45" s="32">
        <f>ROUND(K45/6/31/60*(O45+N45*60+M45*6*60),2)</f>
        <v>0</v>
      </c>
      <c r="P45" s="48">
        <f>K45-L45</f>
        <v>43560</v>
      </c>
      <c r="Q45" s="40">
        <v>2878.45</v>
      </c>
      <c r="R45" s="30">
        <f t="shared" ref="R45" si="121">SUM(AK45:AT45)</f>
        <v>8429.7599999999984</v>
      </c>
      <c r="S45" s="30">
        <f t="shared" ref="S45" si="122">SUM(AV45:AX45)</f>
        <v>200</v>
      </c>
      <c r="T45" s="30">
        <f t="shared" ref="T45" si="123">ROUNDDOWN(J45*5%/2,2)</f>
        <v>1089</v>
      </c>
      <c r="U45" s="30">
        <f t="shared" ref="U45" si="124">SUM(BA45:BE45)</f>
        <v>7776.21</v>
      </c>
      <c r="V45" s="48">
        <f>Q45+R45+S45+T45+U45</f>
        <v>20373.419999999998</v>
      </c>
      <c r="W45" s="34">
        <f t="shared" ref="W45" si="125">ROUND(AF45,0)</f>
        <v>11593</v>
      </c>
      <c r="X45" s="51">
        <f>(AE45-W45)</f>
        <v>11593.580000000002</v>
      </c>
      <c r="Y45" s="50">
        <f>+A45</f>
        <v>16</v>
      </c>
      <c r="Z45" s="30">
        <f t="shared" ref="Z45" si="126">J45*12%</f>
        <v>5227.2</v>
      </c>
      <c r="AA45" s="30">
        <v>0</v>
      </c>
      <c r="AB45" s="35">
        <v>100</v>
      </c>
      <c r="AC45" s="36">
        <f>ROUNDUP(J45*5%/2,2)</f>
        <v>1089</v>
      </c>
      <c r="AD45" s="37">
        <v>200</v>
      </c>
      <c r="AE45" s="55">
        <f>+P45-V45</f>
        <v>23186.58</v>
      </c>
      <c r="AF45" s="56">
        <f>(+P45-V45)/2</f>
        <v>11593.29</v>
      </c>
      <c r="AG45" s="45">
        <v>16</v>
      </c>
      <c r="AH45" s="61" t="s">
        <v>82</v>
      </c>
      <c r="AI45" s="62" t="s">
        <v>72</v>
      </c>
      <c r="AJ45" s="30">
        <f t="shared" si="8"/>
        <v>2878.45</v>
      </c>
      <c r="AK45" s="30">
        <f t="shared" ref="AK45" si="127">J45*9%</f>
        <v>3920.3999999999996</v>
      </c>
      <c r="AL45" s="40">
        <v>0</v>
      </c>
      <c r="AM45" s="40">
        <v>0</v>
      </c>
      <c r="AN45" s="40">
        <v>0</v>
      </c>
      <c r="AO45" s="40">
        <v>0</v>
      </c>
      <c r="AP45" s="40">
        <v>0</v>
      </c>
      <c r="AQ45" s="40">
        <v>0</v>
      </c>
      <c r="AR45" s="40">
        <v>4509.3599999999997</v>
      </c>
      <c r="AS45" s="40"/>
      <c r="AT45" s="40">
        <v>0</v>
      </c>
      <c r="AU45" s="40">
        <f>SUM(AK45:AT45)</f>
        <v>8429.7599999999984</v>
      </c>
      <c r="AV45" s="35">
        <v>200</v>
      </c>
      <c r="AW45" s="40">
        <v>0</v>
      </c>
      <c r="AX45" s="40">
        <v>0</v>
      </c>
      <c r="AY45" s="40">
        <f>SUM(AV45:AW45)</f>
        <v>200</v>
      </c>
      <c r="AZ45" s="30">
        <f>ROUNDDOWN(J45*5%/2,2)</f>
        <v>1089</v>
      </c>
      <c r="BA45" s="30">
        <v>100</v>
      </c>
      <c r="BB45" s="40">
        <v>7576.21</v>
      </c>
      <c r="BC45" s="40">
        <v>100</v>
      </c>
      <c r="BD45" s="40">
        <v>0</v>
      </c>
      <c r="BE45" s="40">
        <v>0</v>
      </c>
      <c r="BF45" s="59">
        <f>SUM(BA45:BE45)</f>
        <v>7776.21</v>
      </c>
      <c r="BG45" s="60">
        <f>AJ45+AU45+AY45+AZ45+BF45</f>
        <v>20373.419999999998</v>
      </c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</row>
    <row r="46" spans="1:277" s="50" customFormat="1" ht="23.1" customHeight="1" x14ac:dyDescent="0.35">
      <c r="A46" s="45" t="s">
        <v>1</v>
      </c>
      <c r="B46" s="61"/>
      <c r="C46" s="62"/>
      <c r="D46" s="40"/>
      <c r="E46" s="40"/>
      <c r="F46" s="30">
        <f t="shared" si="0"/>
        <v>0</v>
      </c>
      <c r="G46" s="40"/>
      <c r="H46" s="40"/>
      <c r="I46" s="40"/>
      <c r="J46" s="30">
        <f t="shared" si="1"/>
        <v>0</v>
      </c>
      <c r="K46" s="48"/>
      <c r="L46" s="49"/>
      <c r="P46" s="48"/>
      <c r="Q46" s="40"/>
      <c r="R46" s="40"/>
      <c r="S46" s="40"/>
      <c r="T46" s="40"/>
      <c r="U46" s="40"/>
      <c r="V46" s="48"/>
      <c r="W46" s="34"/>
      <c r="X46" s="51"/>
      <c r="Z46" s="30"/>
      <c r="AA46" s="40"/>
      <c r="AB46" s="52"/>
      <c r="AC46" s="53"/>
      <c r="AD46" s="54"/>
      <c r="AE46" s="55"/>
      <c r="AF46" s="56"/>
      <c r="AG46" s="45" t="s">
        <v>1</v>
      </c>
      <c r="AH46" s="61"/>
      <c r="AI46" s="62"/>
      <c r="AJ46" s="30">
        <f t="shared" si="8"/>
        <v>0</v>
      </c>
      <c r="AK46" s="40"/>
      <c r="AL46" s="40"/>
      <c r="AM46" s="57"/>
      <c r="AN46" s="40"/>
      <c r="AO46" s="40"/>
      <c r="AP46" s="57"/>
      <c r="AQ46" s="57"/>
      <c r="AR46" s="40"/>
      <c r="AS46" s="40"/>
      <c r="AT46" s="40"/>
      <c r="AU46" s="40"/>
      <c r="AV46" s="58"/>
      <c r="AW46" s="57"/>
      <c r="AX46" s="57"/>
      <c r="AY46" s="40"/>
      <c r="AZ46" s="40"/>
      <c r="BA46" s="40"/>
      <c r="BB46" s="40"/>
      <c r="BC46" s="40"/>
      <c r="BD46" s="30"/>
      <c r="BE46" s="57"/>
      <c r="BF46" s="59"/>
      <c r="BG46" s="60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  <c r="JQ46" s="44"/>
    </row>
    <row r="47" spans="1:277" s="50" customFormat="1" ht="23.1" customHeight="1" x14ac:dyDescent="0.35">
      <c r="A47" s="45">
        <v>17</v>
      </c>
      <c r="B47" s="61" t="s">
        <v>99</v>
      </c>
      <c r="C47" s="82" t="s">
        <v>65</v>
      </c>
      <c r="D47" s="40">
        <v>43030</v>
      </c>
      <c r="E47" s="40">
        <v>2108</v>
      </c>
      <c r="F47" s="30">
        <f t="shared" si="0"/>
        <v>45138</v>
      </c>
      <c r="G47" s="40">
        <v>2109</v>
      </c>
      <c r="H47" s="40"/>
      <c r="I47" s="40"/>
      <c r="J47" s="30">
        <f t="shared" si="1"/>
        <v>47247</v>
      </c>
      <c r="K47" s="48">
        <f>J47</f>
        <v>47247</v>
      </c>
      <c r="L47" s="49">
        <f>K47/6/31/60*(O47+N47*60+M47*6*60)</f>
        <v>0</v>
      </c>
      <c r="P47" s="48">
        <f>K47-L47</f>
        <v>47247</v>
      </c>
      <c r="Q47" s="40">
        <v>3605.95</v>
      </c>
      <c r="R47" s="30">
        <f t="shared" ref="R47" si="128">SUM(AK47:AT47)</f>
        <v>12039.68</v>
      </c>
      <c r="S47" s="30">
        <f t="shared" ref="S47" si="129">SUM(AV47:AX47)</f>
        <v>200</v>
      </c>
      <c r="T47" s="30">
        <f t="shared" ref="T47" si="130">ROUNDDOWN(J47*5%/2,2)</f>
        <v>1181.17</v>
      </c>
      <c r="U47" s="30">
        <f t="shared" ref="U47" si="131">SUM(BA47:BE47)</f>
        <v>7460.53</v>
      </c>
      <c r="V47" s="48">
        <f>Q47+R47+S47+T47+U47</f>
        <v>24487.33</v>
      </c>
      <c r="W47" s="34">
        <f t="shared" ref="W47" si="132">ROUND(AF47,0)</f>
        <v>11380</v>
      </c>
      <c r="X47" s="51">
        <f>(AE47-W47)</f>
        <v>11379.669999999998</v>
      </c>
      <c r="Y47" s="50">
        <f>+A47</f>
        <v>17</v>
      </c>
      <c r="Z47" s="30">
        <f t="shared" ref="Z47" si="133">J47*12%</f>
        <v>5669.6399999999994</v>
      </c>
      <c r="AA47" s="30">
        <v>0</v>
      </c>
      <c r="AB47" s="35">
        <v>100</v>
      </c>
      <c r="AC47" s="36">
        <f>ROUNDUP(J47*5%/2,2)</f>
        <v>1181.18</v>
      </c>
      <c r="AD47" s="37">
        <v>200</v>
      </c>
      <c r="AE47" s="55">
        <f>+P47-V47</f>
        <v>22759.67</v>
      </c>
      <c r="AF47" s="56">
        <f>(+P47-V47)/2</f>
        <v>11379.834999999999</v>
      </c>
      <c r="AG47" s="45">
        <v>17</v>
      </c>
      <c r="AH47" s="61" t="s">
        <v>99</v>
      </c>
      <c r="AI47" s="82" t="s">
        <v>65</v>
      </c>
      <c r="AJ47" s="30">
        <f t="shared" si="8"/>
        <v>3605.95</v>
      </c>
      <c r="AK47" s="30">
        <f t="shared" ref="AK47" si="134">J47*9%</f>
        <v>4252.2299999999996</v>
      </c>
      <c r="AL47" s="40">
        <v>0</v>
      </c>
      <c r="AM47" s="40">
        <v>0</v>
      </c>
      <c r="AN47" s="40">
        <v>0</v>
      </c>
      <c r="AO47" s="40">
        <v>0</v>
      </c>
      <c r="AP47" s="40">
        <v>0</v>
      </c>
      <c r="AQ47" s="40">
        <v>0</v>
      </c>
      <c r="AR47" s="40">
        <v>6223.56</v>
      </c>
      <c r="AS47" s="40">
        <v>908.33</v>
      </c>
      <c r="AT47" s="40">
        <v>655.56</v>
      </c>
      <c r="AU47" s="40">
        <f>SUM(AK47:AT47)</f>
        <v>12039.68</v>
      </c>
      <c r="AV47" s="35">
        <v>200</v>
      </c>
      <c r="AW47" s="40">
        <v>0</v>
      </c>
      <c r="AX47" s="40">
        <v>0</v>
      </c>
      <c r="AY47" s="40">
        <f>SUM(AV47:AW47)</f>
        <v>200</v>
      </c>
      <c r="AZ47" s="30">
        <f>ROUNDDOWN(J47*5%/2,2)</f>
        <v>1181.17</v>
      </c>
      <c r="BA47" s="30">
        <v>100</v>
      </c>
      <c r="BB47" s="40">
        <v>7260.53</v>
      </c>
      <c r="BC47" s="40">
        <v>100</v>
      </c>
      <c r="BD47" s="40">
        <v>0</v>
      </c>
      <c r="BE47" s="40">
        <v>0</v>
      </c>
      <c r="BF47" s="59">
        <f>SUM(BA47:BE47)</f>
        <v>7460.53</v>
      </c>
      <c r="BG47" s="60">
        <f>AJ47+AU47+AY47+AZ47+BF47</f>
        <v>24487.33</v>
      </c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  <c r="JQ47" s="44"/>
    </row>
    <row r="48" spans="1:277" s="50" customFormat="1" ht="23.1" customHeight="1" x14ac:dyDescent="0.35">
      <c r="A48" s="45" t="s">
        <v>1</v>
      </c>
      <c r="B48" s="46"/>
      <c r="C48" s="47"/>
      <c r="D48" s="40"/>
      <c r="E48" s="40"/>
      <c r="F48" s="30">
        <f t="shared" si="0"/>
        <v>0</v>
      </c>
      <c r="G48" s="40"/>
      <c r="H48" s="40"/>
      <c r="I48" s="40"/>
      <c r="J48" s="30">
        <f t="shared" si="1"/>
        <v>0</v>
      </c>
      <c r="K48" s="48"/>
      <c r="L48" s="49"/>
      <c r="P48" s="48"/>
      <c r="Q48" s="32"/>
      <c r="R48" s="40"/>
      <c r="S48" s="40"/>
      <c r="T48" s="40"/>
      <c r="U48" s="40"/>
      <c r="V48" s="48"/>
      <c r="W48" s="34"/>
      <c r="X48" s="51"/>
      <c r="Z48" s="30"/>
      <c r="AA48" s="40"/>
      <c r="AB48" s="52"/>
      <c r="AC48" s="53"/>
      <c r="AD48" s="54"/>
      <c r="AE48" s="55"/>
      <c r="AF48" s="56"/>
      <c r="AG48" s="45" t="s">
        <v>1</v>
      </c>
      <c r="AH48" s="46"/>
      <c r="AI48" s="47"/>
      <c r="AJ48" s="30">
        <f t="shared" si="8"/>
        <v>0</v>
      </c>
      <c r="AK48" s="40"/>
      <c r="AL48" s="40"/>
      <c r="AM48" s="57"/>
      <c r="AN48" s="40"/>
      <c r="AO48" s="40"/>
      <c r="AP48" s="57"/>
      <c r="AQ48" s="57"/>
      <c r="AR48" s="40"/>
      <c r="AS48" s="40"/>
      <c r="AT48" s="40"/>
      <c r="AU48" s="40"/>
      <c r="AV48" s="58"/>
      <c r="AW48" s="57"/>
      <c r="AX48" s="57"/>
      <c r="AY48" s="40"/>
      <c r="AZ48" s="40"/>
      <c r="BA48" s="40"/>
      <c r="BB48" s="40"/>
      <c r="BC48" s="40"/>
      <c r="BD48" s="40"/>
      <c r="BE48" s="57"/>
      <c r="BF48" s="59"/>
      <c r="BG48" s="60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  <c r="JQ48" s="44"/>
    </row>
    <row r="49" spans="1:277" s="50" customFormat="1" ht="23.1" customHeight="1" x14ac:dyDescent="0.35">
      <c r="A49" s="45">
        <v>18</v>
      </c>
      <c r="B49" s="46" t="s">
        <v>83</v>
      </c>
      <c r="C49" s="84" t="s">
        <v>81</v>
      </c>
      <c r="D49" s="40">
        <v>34187</v>
      </c>
      <c r="E49" s="40">
        <v>1607</v>
      </c>
      <c r="F49" s="30">
        <f t="shared" si="0"/>
        <v>35794</v>
      </c>
      <c r="G49" s="40">
        <v>1590</v>
      </c>
      <c r="H49" s="40"/>
      <c r="I49" s="40"/>
      <c r="J49" s="30">
        <f t="shared" si="1"/>
        <v>37384</v>
      </c>
      <c r="K49" s="48">
        <f>J49</f>
        <v>37384</v>
      </c>
      <c r="L49" s="32">
        <f>ROUND(K49/6/31/60*(O49+N49*60+M49*6*60),2)</f>
        <v>0</v>
      </c>
      <c r="P49" s="48">
        <f>K49-L49</f>
        <v>37384</v>
      </c>
      <c r="Q49" s="40">
        <v>1807.73</v>
      </c>
      <c r="R49" s="30">
        <f t="shared" ref="R49" si="135">SUM(AK49:AT49)</f>
        <v>10001.86</v>
      </c>
      <c r="S49" s="30">
        <f t="shared" ref="S49" si="136">SUM(AV49:AX49)</f>
        <v>200</v>
      </c>
      <c r="T49" s="30">
        <f t="shared" ref="T49" si="137">ROUNDDOWN(J49*5%/2,2)</f>
        <v>934.6</v>
      </c>
      <c r="U49" s="30">
        <f t="shared" ref="U49" si="138">SUM(BA49:BE49)</f>
        <v>15276.64</v>
      </c>
      <c r="V49" s="48">
        <f>Q49+R49+S49+T49+U49</f>
        <v>28220.83</v>
      </c>
      <c r="W49" s="34">
        <f t="shared" ref="W49" si="139">ROUND(AF49,0)</f>
        <v>4582</v>
      </c>
      <c r="X49" s="51">
        <f>(AE49-W49)</f>
        <v>4581.1699999999983</v>
      </c>
      <c r="Y49" s="50">
        <f>+A49</f>
        <v>18</v>
      </c>
      <c r="Z49" s="30">
        <f t="shared" ref="Z49" si="140">J49*12%</f>
        <v>4486.08</v>
      </c>
      <c r="AA49" s="30">
        <v>0</v>
      </c>
      <c r="AB49" s="35">
        <v>100</v>
      </c>
      <c r="AC49" s="36">
        <f>ROUNDUP(J49*5%/2,2)</f>
        <v>934.6</v>
      </c>
      <c r="AD49" s="37">
        <v>200</v>
      </c>
      <c r="AE49" s="55">
        <f>+P49-V49</f>
        <v>9163.1699999999983</v>
      </c>
      <c r="AF49" s="56">
        <f>(+P49-V49)/2</f>
        <v>4581.5849999999991</v>
      </c>
      <c r="AG49" s="45">
        <v>18</v>
      </c>
      <c r="AH49" s="46" t="s">
        <v>83</v>
      </c>
      <c r="AI49" s="84" t="s">
        <v>81</v>
      </c>
      <c r="AJ49" s="30">
        <f t="shared" si="8"/>
        <v>1807.73</v>
      </c>
      <c r="AK49" s="30">
        <f t="shared" ref="AK49" si="141">J49*9%</f>
        <v>3364.56</v>
      </c>
      <c r="AL49" s="40">
        <v>0</v>
      </c>
      <c r="AM49" s="40"/>
      <c r="AN49" s="40">
        <v>0</v>
      </c>
      <c r="AO49" s="40">
        <v>0</v>
      </c>
      <c r="AP49" s="40">
        <v>0</v>
      </c>
      <c r="AQ49" s="40">
        <v>0</v>
      </c>
      <c r="AR49" s="40">
        <v>5326.18</v>
      </c>
      <c r="AS49" s="40"/>
      <c r="AT49" s="40">
        <v>1311.12</v>
      </c>
      <c r="AU49" s="40">
        <f>SUM(AK49:AT49)</f>
        <v>10001.86</v>
      </c>
      <c r="AV49" s="35">
        <v>200</v>
      </c>
      <c r="AW49" s="40">
        <v>0</v>
      </c>
      <c r="AX49" s="40">
        <v>0</v>
      </c>
      <c r="AY49" s="40">
        <f>SUM(AV49:AW49)</f>
        <v>200</v>
      </c>
      <c r="AZ49" s="30">
        <f>ROUNDDOWN(J49*5%/2,2)</f>
        <v>934.6</v>
      </c>
      <c r="BA49" s="30">
        <v>100</v>
      </c>
      <c r="BB49" s="40">
        <v>11048.64</v>
      </c>
      <c r="BC49" s="40">
        <v>4128</v>
      </c>
      <c r="BD49" s="40">
        <v>0</v>
      </c>
      <c r="BE49" s="40">
        <v>0</v>
      </c>
      <c r="BF49" s="59">
        <f>SUM(BA49:BE49)</f>
        <v>15276.64</v>
      </c>
      <c r="BG49" s="60">
        <f>AJ49+AU49+AY49+AZ49+BF49</f>
        <v>28220.83</v>
      </c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  <c r="JQ49" s="44"/>
    </row>
    <row r="50" spans="1:277" s="50" customFormat="1" ht="23.1" customHeight="1" x14ac:dyDescent="0.35">
      <c r="A50" s="45" t="s">
        <v>1</v>
      </c>
      <c r="B50" s="61"/>
      <c r="C50" s="62"/>
      <c r="D50" s="40"/>
      <c r="E50" s="40"/>
      <c r="F50" s="30">
        <f t="shared" si="0"/>
        <v>0</v>
      </c>
      <c r="G50" s="40"/>
      <c r="H50" s="40"/>
      <c r="I50" s="40"/>
      <c r="J50" s="30">
        <f t="shared" si="1"/>
        <v>0</v>
      </c>
      <c r="K50" s="48"/>
      <c r="L50" s="32"/>
      <c r="P50" s="48"/>
      <c r="Q50" s="40"/>
      <c r="R50" s="40"/>
      <c r="S50" s="40"/>
      <c r="T50" s="40"/>
      <c r="U50" s="40"/>
      <c r="V50" s="48"/>
      <c r="W50" s="34"/>
      <c r="X50" s="51"/>
      <c r="Z50" s="30"/>
      <c r="AA50" s="40"/>
      <c r="AB50" s="52"/>
      <c r="AC50" s="53"/>
      <c r="AD50" s="54"/>
      <c r="AE50" s="55"/>
      <c r="AF50" s="56"/>
      <c r="AG50" s="45" t="s">
        <v>1</v>
      </c>
      <c r="AH50" s="61"/>
      <c r="AI50" s="62"/>
      <c r="AJ50" s="30">
        <f t="shared" si="8"/>
        <v>0</v>
      </c>
      <c r="AK50" s="40"/>
      <c r="AL50" s="40"/>
      <c r="AM50" s="40"/>
      <c r="AN50" s="40"/>
      <c r="AO50" s="40"/>
      <c r="AP50" s="57"/>
      <c r="AQ50" s="57"/>
      <c r="AR50" s="40"/>
      <c r="AS50" s="40"/>
      <c r="AT50" s="40"/>
      <c r="AU50" s="40"/>
      <c r="AV50" s="58"/>
      <c r="AW50" s="57"/>
      <c r="AX50" s="57"/>
      <c r="AY50" s="40"/>
      <c r="AZ50" s="40"/>
      <c r="BA50" s="40"/>
      <c r="BB50" s="40"/>
      <c r="BC50" s="40"/>
      <c r="BD50" s="40"/>
      <c r="BE50" s="57"/>
      <c r="BF50" s="59"/>
      <c r="BG50" s="60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</row>
    <row r="51" spans="1:277" s="50" customFormat="1" ht="23.1" customHeight="1" x14ac:dyDescent="0.35">
      <c r="A51" s="45">
        <v>19</v>
      </c>
      <c r="B51" s="61" t="s">
        <v>85</v>
      </c>
      <c r="C51" s="62" t="s">
        <v>70</v>
      </c>
      <c r="D51" s="40">
        <v>36619</v>
      </c>
      <c r="E51" s="40">
        <v>1794</v>
      </c>
      <c r="F51" s="30">
        <f t="shared" si="0"/>
        <v>38413</v>
      </c>
      <c r="G51" s="40">
        <v>1795</v>
      </c>
      <c r="H51" s="40"/>
      <c r="I51" s="40"/>
      <c r="J51" s="30">
        <f t="shared" si="1"/>
        <v>40208</v>
      </c>
      <c r="K51" s="48">
        <f>J51</f>
        <v>40208</v>
      </c>
      <c r="L51" s="32">
        <f>ROUND(K51/6/31/60*(O51+N51*60+M51*6*60),2)</f>
        <v>0</v>
      </c>
      <c r="P51" s="48">
        <f>K51-L51</f>
        <v>40208</v>
      </c>
      <c r="Q51" s="40">
        <v>2285.15</v>
      </c>
      <c r="R51" s="30">
        <f t="shared" ref="R51" si="142">SUM(AK51:AT51)</f>
        <v>8396.08</v>
      </c>
      <c r="S51" s="30">
        <f t="shared" ref="S51" si="143">SUM(AV51:AX51)</f>
        <v>1566.09</v>
      </c>
      <c r="T51" s="30">
        <f t="shared" ref="T51" si="144">ROUNDDOWN(J51*5%/2,2)</f>
        <v>1005.2</v>
      </c>
      <c r="U51" s="30">
        <f t="shared" ref="U51" si="145">SUM(BA51:BE51)</f>
        <v>8443.51</v>
      </c>
      <c r="V51" s="48">
        <f>Q51+R51+S51+T51+U51</f>
        <v>21696.03</v>
      </c>
      <c r="W51" s="34">
        <f t="shared" ref="W51" si="146">ROUND(AF51,0)</f>
        <v>9256</v>
      </c>
      <c r="X51" s="51">
        <f>(AE51-W51)</f>
        <v>9255.9700000000012</v>
      </c>
      <c r="Y51" s="50">
        <f>+A51</f>
        <v>19</v>
      </c>
      <c r="Z51" s="30">
        <f t="shared" ref="Z51" si="147">J51*12%</f>
        <v>4824.96</v>
      </c>
      <c r="AA51" s="30">
        <v>0</v>
      </c>
      <c r="AB51" s="35">
        <v>100</v>
      </c>
      <c r="AC51" s="36">
        <f>ROUNDUP(J51*5%/2,2)</f>
        <v>1005.2</v>
      </c>
      <c r="AD51" s="37">
        <v>200</v>
      </c>
      <c r="AE51" s="55">
        <f>+P51-V51</f>
        <v>18511.97</v>
      </c>
      <c r="AF51" s="56">
        <f>(+P51-V51)/2</f>
        <v>9255.9850000000006</v>
      </c>
      <c r="AG51" s="45">
        <v>19</v>
      </c>
      <c r="AH51" s="61" t="s">
        <v>85</v>
      </c>
      <c r="AI51" s="62" t="s">
        <v>70</v>
      </c>
      <c r="AJ51" s="30">
        <f t="shared" si="8"/>
        <v>2285.15</v>
      </c>
      <c r="AK51" s="30">
        <f t="shared" ref="AK51" si="148">J51*9%</f>
        <v>3618.72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57"/>
      <c r="AR51" s="40">
        <v>4121.8</v>
      </c>
      <c r="AS51" s="40"/>
      <c r="AT51" s="40">
        <v>655.56</v>
      </c>
      <c r="AU51" s="40">
        <f>SUM(AK51:AT51)</f>
        <v>8396.08</v>
      </c>
      <c r="AV51" s="35">
        <v>200</v>
      </c>
      <c r="AW51" s="95">
        <v>1366.09</v>
      </c>
      <c r="AX51" s="40">
        <v>0</v>
      </c>
      <c r="AY51" s="40">
        <f>SUM(AV51:AW51)</f>
        <v>1566.09</v>
      </c>
      <c r="AZ51" s="30">
        <f>ROUNDDOWN(J51*5%/2,2)</f>
        <v>1005.2</v>
      </c>
      <c r="BA51" s="30">
        <v>100</v>
      </c>
      <c r="BB51" s="40">
        <v>6313.51</v>
      </c>
      <c r="BC51" s="40">
        <v>0</v>
      </c>
      <c r="BD51" s="40">
        <v>2030</v>
      </c>
      <c r="BE51" s="40">
        <v>0</v>
      </c>
      <c r="BF51" s="59">
        <f>SUM(BA51:BE51)</f>
        <v>8443.51</v>
      </c>
      <c r="BG51" s="60">
        <f>AJ51+AU51+AY51+AZ51+BF51</f>
        <v>21696.03</v>
      </c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  <c r="JQ51" s="44"/>
    </row>
    <row r="52" spans="1:277" s="50" customFormat="1" ht="23.1" customHeight="1" x14ac:dyDescent="0.35">
      <c r="A52" s="45" t="s">
        <v>1</v>
      </c>
      <c r="B52" s="74"/>
      <c r="C52" s="96"/>
      <c r="D52" s="40"/>
      <c r="F52" s="30">
        <f t="shared" si="0"/>
        <v>0</v>
      </c>
      <c r="G52" s="40"/>
      <c r="I52" s="40"/>
      <c r="J52" s="30">
        <f t="shared" si="1"/>
        <v>0</v>
      </c>
      <c r="K52" s="48"/>
      <c r="L52" s="49"/>
      <c r="R52" s="40"/>
      <c r="S52" s="40"/>
      <c r="T52" s="40"/>
      <c r="U52" s="40"/>
      <c r="W52" s="34"/>
      <c r="X52" s="75"/>
      <c r="Z52" s="30"/>
      <c r="AC52" s="53"/>
      <c r="AD52" s="76"/>
      <c r="AE52" s="77"/>
      <c r="AF52" s="78"/>
      <c r="AG52" s="45" t="s">
        <v>1</v>
      </c>
      <c r="AH52" s="74"/>
      <c r="AJ52" s="30">
        <f t="shared" si="8"/>
        <v>0</v>
      </c>
      <c r="AK52" s="40"/>
      <c r="AL52" s="47"/>
      <c r="AM52" s="57"/>
      <c r="AP52" s="57"/>
      <c r="AQ52" s="58"/>
      <c r="AW52" s="97"/>
      <c r="AX52" s="57"/>
      <c r="AZ52" s="40"/>
      <c r="BA52" s="40"/>
      <c r="BD52" s="40" t="s">
        <v>84</v>
      </c>
      <c r="BE52" s="57"/>
      <c r="BF52" s="79"/>
      <c r="BG52" s="80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  <c r="JQ52" s="44"/>
    </row>
    <row r="53" spans="1:277" s="50" customFormat="1" ht="23.1" customHeight="1" x14ac:dyDescent="0.35">
      <c r="A53" s="45">
        <v>20</v>
      </c>
      <c r="B53" s="61" t="s">
        <v>86</v>
      </c>
      <c r="C53" s="98" t="s">
        <v>81</v>
      </c>
      <c r="D53" s="40">
        <v>33843</v>
      </c>
      <c r="E53" s="40">
        <v>1591</v>
      </c>
      <c r="F53" s="30">
        <f t="shared" si="0"/>
        <v>35434</v>
      </c>
      <c r="G53" s="40">
        <v>1590</v>
      </c>
      <c r="H53" s="40"/>
      <c r="I53" s="40"/>
      <c r="J53" s="30">
        <f t="shared" si="1"/>
        <v>37024</v>
      </c>
      <c r="K53" s="48">
        <f>J53</f>
        <v>37024</v>
      </c>
      <c r="L53" s="32">
        <f>ROUND(K53/6/31/60*(O53+N53*60+M53*6*60),2)</f>
        <v>0</v>
      </c>
      <c r="P53" s="48">
        <f>K53-L53</f>
        <v>37024</v>
      </c>
      <c r="Q53" s="40">
        <v>1759.94</v>
      </c>
      <c r="R53" s="30">
        <f t="shared" ref="R53" si="149">SUM(AK53:AT53)</f>
        <v>6520.27</v>
      </c>
      <c r="S53" s="30">
        <f t="shared" ref="S53" si="150">SUM(AV53:AX53)</f>
        <v>200</v>
      </c>
      <c r="T53" s="30">
        <f t="shared" ref="T53" si="151">ROUNDDOWN(J53*5%/2,2)</f>
        <v>925.6</v>
      </c>
      <c r="U53" s="30">
        <f t="shared" ref="U53" si="152">SUM(BA53:BE53)</f>
        <v>200</v>
      </c>
      <c r="V53" s="48">
        <f>Q53+R53+S53+T53+U53</f>
        <v>9605.8100000000013</v>
      </c>
      <c r="W53" s="34">
        <f t="shared" ref="W53" si="153">ROUND(AF53,0)</f>
        <v>13709</v>
      </c>
      <c r="X53" s="51">
        <f>(AE53-W53)</f>
        <v>13709.189999999999</v>
      </c>
      <c r="Y53" s="50">
        <f>+A53</f>
        <v>20</v>
      </c>
      <c r="Z53" s="30">
        <f t="shared" ref="Z53" si="154">J53*12%</f>
        <v>4442.88</v>
      </c>
      <c r="AA53" s="30">
        <v>0</v>
      </c>
      <c r="AB53" s="35">
        <v>100</v>
      </c>
      <c r="AC53" s="36">
        <f>ROUNDUP(J53*5%/2,2)</f>
        <v>925.6</v>
      </c>
      <c r="AD53" s="37">
        <v>200</v>
      </c>
      <c r="AE53" s="55">
        <f>+P53-V53</f>
        <v>27418.19</v>
      </c>
      <c r="AF53" s="56">
        <f>(+P53-V53)/2</f>
        <v>13709.094999999999</v>
      </c>
      <c r="AG53" s="45">
        <v>20</v>
      </c>
      <c r="AH53" s="61" t="s">
        <v>86</v>
      </c>
      <c r="AI53" s="99" t="s">
        <v>81</v>
      </c>
      <c r="AJ53" s="30">
        <f t="shared" si="8"/>
        <v>1759.94</v>
      </c>
      <c r="AK53" s="30">
        <f t="shared" ref="AK53" si="155">J53*9%</f>
        <v>3332.16</v>
      </c>
      <c r="AL53" s="40">
        <v>3188.11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/>
      <c r="AT53" s="40">
        <v>0</v>
      </c>
      <c r="AU53" s="40">
        <f>SUM(AK53:AT53)</f>
        <v>6520.27</v>
      </c>
      <c r="AV53" s="35">
        <v>200</v>
      </c>
      <c r="AW53" s="40">
        <v>0</v>
      </c>
      <c r="AX53" s="40">
        <v>0</v>
      </c>
      <c r="AY53" s="40">
        <f>SUM(AV53:AW53)</f>
        <v>200</v>
      </c>
      <c r="AZ53" s="30">
        <f>ROUNDDOWN(J53*5%/2,2)</f>
        <v>925.6</v>
      </c>
      <c r="BA53" s="30">
        <v>100</v>
      </c>
      <c r="BB53" s="40">
        <v>0</v>
      </c>
      <c r="BC53" s="40">
        <v>100</v>
      </c>
      <c r="BD53" s="32">
        <v>0</v>
      </c>
      <c r="BE53" s="40">
        <v>0</v>
      </c>
      <c r="BF53" s="59">
        <f>SUM(BA53:BE53)</f>
        <v>200</v>
      </c>
      <c r="BG53" s="60">
        <f>AJ53+AU53+AY53+AZ53+BF53</f>
        <v>9605.8100000000013</v>
      </c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</row>
    <row r="54" spans="1:277" s="50" customFormat="1" ht="23.1" customHeight="1" x14ac:dyDescent="0.35">
      <c r="A54" s="45" t="s">
        <v>1</v>
      </c>
      <c r="B54" s="46"/>
      <c r="C54" s="62"/>
      <c r="D54" s="40"/>
      <c r="E54" s="40"/>
      <c r="F54" s="30">
        <f t="shared" si="0"/>
        <v>0</v>
      </c>
      <c r="G54" s="40"/>
      <c r="H54" s="40"/>
      <c r="I54" s="40"/>
      <c r="J54" s="30">
        <f t="shared" si="1"/>
        <v>0</v>
      </c>
      <c r="K54" s="48"/>
      <c r="L54" s="32"/>
      <c r="P54" s="48"/>
      <c r="Q54" s="40"/>
      <c r="R54" s="40"/>
      <c r="S54" s="40"/>
      <c r="T54" s="40"/>
      <c r="U54" s="40"/>
      <c r="V54" s="48"/>
      <c r="W54" s="34"/>
      <c r="X54" s="51"/>
      <c r="Z54" s="30"/>
      <c r="AA54" s="40"/>
      <c r="AB54" s="52"/>
      <c r="AC54" s="53"/>
      <c r="AD54" s="54"/>
      <c r="AE54" s="55"/>
      <c r="AF54" s="56"/>
      <c r="AG54" s="45" t="s">
        <v>1</v>
      </c>
      <c r="AH54" s="46"/>
      <c r="AI54" s="62"/>
      <c r="AJ54" s="30">
        <f t="shared" si="8"/>
        <v>0</v>
      </c>
      <c r="AK54" s="40"/>
      <c r="AL54" s="40"/>
      <c r="AM54" s="57"/>
      <c r="AN54" s="40"/>
      <c r="AO54" s="40"/>
      <c r="AP54" s="57"/>
      <c r="AQ54" s="57"/>
      <c r="AR54" s="57"/>
      <c r="AS54" s="57"/>
      <c r="AT54" s="40"/>
      <c r="AU54" s="40"/>
      <c r="AV54" s="58"/>
      <c r="AW54" s="57"/>
      <c r="AX54" s="57"/>
      <c r="AY54" s="40"/>
      <c r="AZ54" s="40"/>
      <c r="BA54" s="40"/>
      <c r="BB54" s="40"/>
      <c r="BC54" s="40"/>
      <c r="BD54" s="97"/>
      <c r="BE54" s="57"/>
      <c r="BF54" s="59"/>
      <c r="BG54" s="60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</row>
    <row r="55" spans="1:277" s="33" customFormat="1" ht="23.1" customHeight="1" x14ac:dyDescent="0.35">
      <c r="A55" s="45">
        <v>21</v>
      </c>
      <c r="B55" s="46" t="s">
        <v>87</v>
      </c>
      <c r="C55" s="47" t="s">
        <v>76</v>
      </c>
      <c r="D55" s="40">
        <v>46725</v>
      </c>
      <c r="E55" s="40">
        <v>2290</v>
      </c>
      <c r="F55" s="30">
        <f t="shared" si="0"/>
        <v>49015</v>
      </c>
      <c r="G55" s="40">
        <v>2289</v>
      </c>
      <c r="H55" s="40"/>
      <c r="I55" s="40"/>
      <c r="J55" s="30">
        <f t="shared" si="1"/>
        <v>51304</v>
      </c>
      <c r="K55" s="48">
        <f>J55</f>
        <v>51304</v>
      </c>
      <c r="L55" s="32">
        <f>ROUND(K55/6/31/60*(O55+N55*60+M55*6*60),2)</f>
        <v>0</v>
      </c>
      <c r="M55" s="50"/>
      <c r="N55" s="50"/>
      <c r="O55" s="50"/>
      <c r="P55" s="48">
        <f>K55-L55</f>
        <v>51304</v>
      </c>
      <c r="Q55" s="40">
        <v>4459.28</v>
      </c>
      <c r="R55" s="30">
        <f t="shared" ref="R55" si="156">SUM(AK55:AT55)</f>
        <v>8735.57</v>
      </c>
      <c r="S55" s="30">
        <f t="shared" ref="S55" si="157">SUM(AV55:AX55)</f>
        <v>200</v>
      </c>
      <c r="T55" s="30">
        <f t="shared" ref="T55" si="158">ROUNDDOWN(J55*5%/2,2)</f>
        <v>1282.5999999999999</v>
      </c>
      <c r="U55" s="30">
        <f t="shared" ref="U55" si="159">SUM(BA55:BE55)</f>
        <v>6706</v>
      </c>
      <c r="V55" s="48">
        <f>Q55+R55+S55+T55+U55</f>
        <v>21383.449999999997</v>
      </c>
      <c r="W55" s="34">
        <f t="shared" ref="W55" si="160">ROUND(AF55,0)</f>
        <v>14960</v>
      </c>
      <c r="X55" s="51">
        <f>(AE55-W55)</f>
        <v>14960.550000000003</v>
      </c>
      <c r="Y55" s="50">
        <f>+A55</f>
        <v>21</v>
      </c>
      <c r="Z55" s="30">
        <f t="shared" ref="Z55" si="161">J55*12%</f>
        <v>6156.48</v>
      </c>
      <c r="AA55" s="30">
        <v>0</v>
      </c>
      <c r="AB55" s="35">
        <v>100</v>
      </c>
      <c r="AC55" s="36">
        <f>ROUNDUP(J55*5%/2,2)</f>
        <v>1282.5999999999999</v>
      </c>
      <c r="AD55" s="37">
        <v>200</v>
      </c>
      <c r="AE55" s="38">
        <f>+P55-V55</f>
        <v>29920.550000000003</v>
      </c>
      <c r="AF55" s="39">
        <f>(+P55-V55)/2</f>
        <v>14960.275000000001</v>
      </c>
      <c r="AG55" s="45">
        <v>21</v>
      </c>
      <c r="AH55" s="46" t="s">
        <v>87</v>
      </c>
      <c r="AI55" s="47" t="s">
        <v>76</v>
      </c>
      <c r="AJ55" s="30">
        <f t="shared" si="8"/>
        <v>4459.28</v>
      </c>
      <c r="AK55" s="30">
        <f t="shared" ref="AK55" si="162">J55*9%</f>
        <v>4617.3599999999997</v>
      </c>
      <c r="AL55" s="40">
        <v>4118.21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/>
      <c r="AT55" s="40">
        <v>0</v>
      </c>
      <c r="AU55" s="40">
        <f>SUM(AK55:AT55)</f>
        <v>8735.57</v>
      </c>
      <c r="AV55" s="35">
        <v>200</v>
      </c>
      <c r="AW55" s="40">
        <v>0</v>
      </c>
      <c r="AX55" s="40">
        <v>0</v>
      </c>
      <c r="AY55" s="40">
        <f>SUM(AV55:AW55)</f>
        <v>200</v>
      </c>
      <c r="AZ55" s="30">
        <f>ROUNDDOWN(J55*5%/2,2)</f>
        <v>1282.5999999999999</v>
      </c>
      <c r="BA55" s="30">
        <v>100</v>
      </c>
      <c r="BB55" s="40">
        <v>0</v>
      </c>
      <c r="BC55" s="40">
        <v>100</v>
      </c>
      <c r="BD55" s="40">
        <v>6506</v>
      </c>
      <c r="BE55" s="40">
        <v>0</v>
      </c>
      <c r="BF55" s="59">
        <f>SUM(BA55:BE55)</f>
        <v>6706</v>
      </c>
      <c r="BG55" s="60">
        <f>AJ55+AU55+AY55+AZ55+BF55</f>
        <v>21383.449999999997</v>
      </c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</row>
    <row r="56" spans="1:277" s="50" customFormat="1" ht="23.1" customHeight="1" x14ac:dyDescent="0.35">
      <c r="A56" s="45" t="s">
        <v>1</v>
      </c>
      <c r="B56" s="46"/>
      <c r="C56" s="62"/>
      <c r="D56" s="40"/>
      <c r="E56" s="40"/>
      <c r="F56" s="30">
        <f t="shared" si="0"/>
        <v>0</v>
      </c>
      <c r="G56" s="40"/>
      <c r="H56" s="40"/>
      <c r="I56" s="40"/>
      <c r="J56" s="30">
        <f t="shared" si="1"/>
        <v>0</v>
      </c>
      <c r="K56" s="48"/>
      <c r="L56" s="32"/>
      <c r="P56" s="48"/>
      <c r="Q56" s="40"/>
      <c r="R56" s="40"/>
      <c r="S56" s="40"/>
      <c r="T56" s="40"/>
      <c r="U56" s="40"/>
      <c r="V56" s="48"/>
      <c r="W56" s="34"/>
      <c r="X56" s="51"/>
      <c r="Z56" s="30"/>
      <c r="AA56" s="40"/>
      <c r="AB56" s="52"/>
      <c r="AC56" s="53"/>
      <c r="AD56" s="54"/>
      <c r="AE56" s="55"/>
      <c r="AF56" s="56"/>
      <c r="AG56" s="45" t="s">
        <v>1</v>
      </c>
      <c r="AH56" s="46"/>
      <c r="AI56" s="62"/>
      <c r="AJ56" s="30">
        <f t="shared" si="8"/>
        <v>0</v>
      </c>
      <c r="AK56" s="40"/>
      <c r="AL56" s="40"/>
      <c r="AM56" s="57"/>
      <c r="AN56" s="40"/>
      <c r="AO56" s="40"/>
      <c r="AP56" s="57"/>
      <c r="AQ56" s="57"/>
      <c r="AR56" s="57"/>
      <c r="AS56" s="57"/>
      <c r="AT56" s="40"/>
      <c r="AU56" s="40"/>
      <c r="AV56" s="58"/>
      <c r="AW56" s="57"/>
      <c r="AX56" s="57"/>
      <c r="AY56" s="40"/>
      <c r="AZ56" s="40"/>
      <c r="BA56" s="40"/>
      <c r="BB56" s="40"/>
      <c r="BC56" s="40"/>
      <c r="BD56" s="40"/>
      <c r="BE56" s="57"/>
      <c r="BF56" s="59"/>
      <c r="BG56" s="60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</row>
    <row r="57" spans="1:277" s="50" customFormat="1" ht="23.1" customHeight="1" x14ac:dyDescent="0.35">
      <c r="A57" s="45">
        <v>22</v>
      </c>
      <c r="B57" s="46" t="s">
        <v>88</v>
      </c>
      <c r="C57" s="47" t="s">
        <v>70</v>
      </c>
      <c r="D57" s="40">
        <v>37380</v>
      </c>
      <c r="E57" s="40">
        <v>1832</v>
      </c>
      <c r="F57" s="30">
        <f t="shared" si="0"/>
        <v>39212</v>
      </c>
      <c r="G57" s="40">
        <v>1794</v>
      </c>
      <c r="H57" s="40"/>
      <c r="I57" s="40"/>
      <c r="J57" s="30">
        <f t="shared" si="1"/>
        <v>41006</v>
      </c>
      <c r="K57" s="48">
        <f>J57</f>
        <v>41006</v>
      </c>
      <c r="L57" s="32">
        <f>ROUND(K57/6/31/60*(O57+N57*60+M57*6*60),2)</f>
        <v>0</v>
      </c>
      <c r="P57" s="48">
        <f>K57-L57</f>
        <v>41006</v>
      </c>
      <c r="Q57" s="40">
        <v>2426.4</v>
      </c>
      <c r="R57" s="30">
        <f t="shared" ref="R57" si="163">SUM(AK57:AT57)</f>
        <v>8722.52</v>
      </c>
      <c r="S57" s="30">
        <f t="shared" ref="S57" si="164">SUM(AV57:AX57)</f>
        <v>200</v>
      </c>
      <c r="T57" s="30">
        <f t="shared" ref="T57" si="165">ROUNDDOWN(J57*5%/2,2)</f>
        <v>1025.1500000000001</v>
      </c>
      <c r="U57" s="30">
        <f t="shared" ref="U57" si="166">SUM(BA57:BE57)</f>
        <v>23631.93</v>
      </c>
      <c r="V57" s="48">
        <f>Q57+R57+S57+T57+U57</f>
        <v>36006</v>
      </c>
      <c r="W57" s="34">
        <f t="shared" ref="W57" si="167">ROUND(AF57,0)</f>
        <v>2500</v>
      </c>
      <c r="X57" s="51">
        <f>(AE57-W57)</f>
        <v>2500</v>
      </c>
      <c r="Y57" s="50">
        <f>+A57</f>
        <v>22</v>
      </c>
      <c r="Z57" s="30">
        <f t="shared" ref="Z57" si="168">J57*12%</f>
        <v>4920.72</v>
      </c>
      <c r="AA57" s="30">
        <v>0</v>
      </c>
      <c r="AB57" s="35">
        <v>100</v>
      </c>
      <c r="AC57" s="36">
        <f>ROUNDUP(J57*5%/2,2)</f>
        <v>1025.1500000000001</v>
      </c>
      <c r="AD57" s="37">
        <v>200</v>
      </c>
      <c r="AE57" s="55">
        <f>+P57-V57</f>
        <v>5000</v>
      </c>
      <c r="AF57" s="56">
        <f>(+P57-V57)/2</f>
        <v>2500</v>
      </c>
      <c r="AG57" s="45">
        <v>22</v>
      </c>
      <c r="AH57" s="46" t="s">
        <v>88</v>
      </c>
      <c r="AI57" s="47" t="s">
        <v>70</v>
      </c>
      <c r="AJ57" s="30">
        <f t="shared" si="8"/>
        <v>2426.4</v>
      </c>
      <c r="AK57" s="30">
        <f t="shared" ref="AK57" si="169">J57*9%</f>
        <v>3690.54</v>
      </c>
      <c r="AL57" s="40">
        <v>5031.9799999999996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/>
      <c r="AT57" s="40">
        <v>0</v>
      </c>
      <c r="AU57" s="40">
        <f>SUM(AK57:AT57)</f>
        <v>8722.52</v>
      </c>
      <c r="AV57" s="35">
        <v>200</v>
      </c>
      <c r="AW57" s="40">
        <v>0</v>
      </c>
      <c r="AX57" s="40">
        <v>0</v>
      </c>
      <c r="AY57" s="40">
        <f>SUM(AV57:AW57)</f>
        <v>200</v>
      </c>
      <c r="AZ57" s="30">
        <f>ROUNDDOWN(J57*5%/2,2)</f>
        <v>1025.1500000000001</v>
      </c>
      <c r="BA57" s="30">
        <v>100</v>
      </c>
      <c r="BB57" s="40">
        <v>11209.41</v>
      </c>
      <c r="BC57" s="40">
        <v>10153.52</v>
      </c>
      <c r="BD57" s="40">
        <v>2169</v>
      </c>
      <c r="BE57" s="40">
        <v>0</v>
      </c>
      <c r="BF57" s="59">
        <f>SUM(BA57:BE57)</f>
        <v>23631.93</v>
      </c>
      <c r="BG57" s="60">
        <f>AJ57+AU57+AY57+AZ57+BF57</f>
        <v>36006</v>
      </c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100"/>
      <c r="CL57" s="100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</row>
    <row r="58" spans="1:277" s="50" customFormat="1" ht="23.1" customHeight="1" x14ac:dyDescent="0.35">
      <c r="A58" s="45" t="s">
        <v>1</v>
      </c>
      <c r="B58" s="61"/>
      <c r="C58" s="62"/>
      <c r="D58" s="40"/>
      <c r="E58" s="40"/>
      <c r="F58" s="30">
        <f t="shared" si="0"/>
        <v>0</v>
      </c>
      <c r="G58" s="40"/>
      <c r="H58" s="40"/>
      <c r="I58" s="40"/>
      <c r="J58" s="30">
        <f t="shared" si="1"/>
        <v>0</v>
      </c>
      <c r="K58" s="48"/>
      <c r="L58" s="49"/>
      <c r="P58" s="48"/>
      <c r="Q58" s="40"/>
      <c r="R58" s="40"/>
      <c r="S58" s="40"/>
      <c r="T58" s="40"/>
      <c r="U58" s="40"/>
      <c r="V58" s="48"/>
      <c r="W58" s="34"/>
      <c r="X58" s="51"/>
      <c r="Z58" s="30"/>
      <c r="AA58" s="30"/>
      <c r="AB58" s="52"/>
      <c r="AC58" s="53"/>
      <c r="AD58" s="54"/>
      <c r="AE58" s="55"/>
      <c r="AF58" s="56"/>
      <c r="AG58" s="45" t="s">
        <v>1</v>
      </c>
      <c r="AH58" s="61"/>
      <c r="AI58" s="62"/>
      <c r="AJ58" s="30">
        <f t="shared" si="8"/>
        <v>0</v>
      </c>
      <c r="AK58" s="40"/>
      <c r="AL58" s="40"/>
      <c r="AM58" s="57"/>
      <c r="AN58" s="40"/>
      <c r="AO58" s="40"/>
      <c r="AP58" s="57"/>
      <c r="AQ58" s="57"/>
      <c r="AR58" s="57"/>
      <c r="AS58" s="57"/>
      <c r="AT58" s="40"/>
      <c r="AU58" s="40"/>
      <c r="AV58" s="58"/>
      <c r="AW58" s="57"/>
      <c r="AX58" s="57"/>
      <c r="AY58" s="40"/>
      <c r="AZ58" s="40"/>
      <c r="BB58" s="40"/>
      <c r="BC58" s="40"/>
      <c r="BD58" s="40"/>
      <c r="BE58" s="57"/>
      <c r="BF58" s="59"/>
      <c r="BG58" s="60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</row>
    <row r="59" spans="1:277" s="50" customFormat="1" ht="23.1" customHeight="1" x14ac:dyDescent="0.35">
      <c r="A59" s="45">
        <v>23</v>
      </c>
      <c r="B59" s="61" t="s">
        <v>89</v>
      </c>
      <c r="C59" s="82" t="s">
        <v>70</v>
      </c>
      <c r="D59" s="40">
        <v>36619</v>
      </c>
      <c r="E59" s="40">
        <v>1794</v>
      </c>
      <c r="F59" s="30">
        <f t="shared" si="0"/>
        <v>38413</v>
      </c>
      <c r="G59" s="40">
        <v>1795</v>
      </c>
      <c r="H59" s="40"/>
      <c r="I59" s="40"/>
      <c r="J59" s="30">
        <f t="shared" si="1"/>
        <v>40208</v>
      </c>
      <c r="K59" s="48">
        <f>J59</f>
        <v>40208</v>
      </c>
      <c r="L59" s="32">
        <f>ROUND(K59/6/31/60*(O59+N59*60+M59*6*60),2)</f>
        <v>0</v>
      </c>
      <c r="P59" s="48">
        <f>K59-L59</f>
        <v>40208</v>
      </c>
      <c r="Q59" s="40">
        <v>2285.15</v>
      </c>
      <c r="R59" s="30">
        <f t="shared" ref="R59" si="170">SUM(AK59:AT59)</f>
        <v>3618.72</v>
      </c>
      <c r="S59" s="30">
        <f t="shared" ref="S59" si="171">SUM(AV59:AX59)</f>
        <v>200</v>
      </c>
      <c r="T59" s="30">
        <f t="shared" ref="T59" si="172">ROUNDDOWN(J59*5%/2,2)</f>
        <v>1005.2</v>
      </c>
      <c r="U59" s="30">
        <f t="shared" ref="U59" si="173">SUM(BA59:BE59)</f>
        <v>100</v>
      </c>
      <c r="V59" s="48">
        <f>Q59+R59+S59+T59+U59</f>
        <v>7209.07</v>
      </c>
      <c r="W59" s="34">
        <f t="shared" ref="W59" si="174">ROUND(AF59,0)</f>
        <v>16499</v>
      </c>
      <c r="X59" s="51">
        <f>(AE59-W59)</f>
        <v>16499.93</v>
      </c>
      <c r="Y59" s="50">
        <f>+A59</f>
        <v>23</v>
      </c>
      <c r="Z59" s="30">
        <f t="shared" ref="Z59" si="175">J59*12%</f>
        <v>4824.96</v>
      </c>
      <c r="AA59" s="30">
        <v>0</v>
      </c>
      <c r="AB59" s="35">
        <v>100</v>
      </c>
      <c r="AC59" s="36">
        <f>ROUNDUP(J59*5%/2,2)</f>
        <v>1005.2</v>
      </c>
      <c r="AD59" s="37">
        <v>200</v>
      </c>
      <c r="AE59" s="55">
        <f>+P59-V59</f>
        <v>32998.93</v>
      </c>
      <c r="AF59" s="56">
        <f>(+P59-V59)/2</f>
        <v>16499.465</v>
      </c>
      <c r="AG59" s="45">
        <v>23</v>
      </c>
      <c r="AH59" s="61" t="s">
        <v>89</v>
      </c>
      <c r="AI59" s="82" t="s">
        <v>70</v>
      </c>
      <c r="AJ59" s="30">
        <f t="shared" si="8"/>
        <v>2285.15</v>
      </c>
      <c r="AK59" s="30">
        <f t="shared" ref="AK59" si="176">J59*9%</f>
        <v>3618.72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>
        <v>0</v>
      </c>
      <c r="AS59" s="40"/>
      <c r="AT59" s="40">
        <v>0</v>
      </c>
      <c r="AU59" s="40">
        <f>SUM(AK59:AT59)</f>
        <v>3618.72</v>
      </c>
      <c r="AV59" s="35">
        <v>200</v>
      </c>
      <c r="AW59" s="40">
        <v>0</v>
      </c>
      <c r="AX59" s="40">
        <v>0</v>
      </c>
      <c r="AY59" s="40">
        <f>SUM(AV59:AW59)</f>
        <v>200</v>
      </c>
      <c r="AZ59" s="30">
        <f>ROUNDDOWN(J59*5%/2,2)</f>
        <v>1005.2</v>
      </c>
      <c r="BA59" s="30">
        <v>100</v>
      </c>
      <c r="BB59" s="40">
        <v>0</v>
      </c>
      <c r="BC59" s="40">
        <v>0</v>
      </c>
      <c r="BD59" s="40"/>
      <c r="BE59" s="40">
        <v>0</v>
      </c>
      <c r="BF59" s="59">
        <f>SUM(BA59:BE59)</f>
        <v>100</v>
      </c>
      <c r="BG59" s="60">
        <f>AJ59+AU59+AY59+AZ59+BF59</f>
        <v>7209.07</v>
      </c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</row>
    <row r="60" spans="1:277" s="50" customFormat="1" ht="23.1" customHeight="1" thickBot="1" x14ac:dyDescent="0.4">
      <c r="A60" s="27"/>
      <c r="B60" s="28"/>
      <c r="C60" s="29"/>
      <c r="D60" s="30"/>
      <c r="E60" s="30"/>
      <c r="F60" s="30"/>
      <c r="G60" s="30"/>
      <c r="H60" s="30"/>
      <c r="I60" s="30"/>
      <c r="J60" s="30"/>
      <c r="K60" s="31"/>
      <c r="L60" s="71"/>
      <c r="M60" s="33"/>
      <c r="N60" s="33"/>
      <c r="O60" s="33"/>
      <c r="P60" s="31"/>
      <c r="Q60" s="30"/>
      <c r="R60" s="40"/>
      <c r="S60" s="40"/>
      <c r="T60" s="40"/>
      <c r="U60" s="40"/>
      <c r="V60" s="31"/>
      <c r="W60" s="34"/>
      <c r="X60" s="34"/>
      <c r="Y60" s="33"/>
      <c r="Z60" s="30"/>
      <c r="AA60" s="30"/>
      <c r="AB60" s="41"/>
      <c r="AC60" s="53"/>
      <c r="AD60" s="94"/>
      <c r="AE60" s="55"/>
      <c r="AF60" s="56"/>
      <c r="AG60" s="27"/>
      <c r="AH60" s="29"/>
      <c r="AI60" s="29"/>
      <c r="AJ60" s="40"/>
      <c r="AK60" s="40"/>
      <c r="AL60" s="30"/>
      <c r="AM60" s="57"/>
      <c r="AN60" s="30"/>
      <c r="AO60" s="30"/>
      <c r="AP60" s="57"/>
      <c r="AQ60" s="57"/>
      <c r="AR60" s="57"/>
      <c r="AS60" s="187"/>
      <c r="AT60" s="30"/>
      <c r="AU60" s="30"/>
      <c r="AV60" s="35"/>
      <c r="AW60" s="57"/>
      <c r="AX60" s="57"/>
      <c r="AY60" s="30"/>
      <c r="AZ60" s="40"/>
      <c r="BA60" s="30"/>
      <c r="BB60" s="30"/>
      <c r="BC60" s="30"/>
      <c r="BD60" s="40"/>
      <c r="BE60" s="57"/>
      <c r="BF60" s="42"/>
      <c r="BG60" s="101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  <c r="IW60" s="44"/>
      <c r="IX60" s="44"/>
      <c r="IY60" s="44"/>
      <c r="IZ60" s="44"/>
      <c r="JA60" s="44"/>
      <c r="JB60" s="44"/>
      <c r="JC60" s="44"/>
      <c r="JD60" s="44"/>
      <c r="JE60" s="44"/>
      <c r="JF60" s="44"/>
      <c r="JG60" s="44"/>
      <c r="JH60" s="44"/>
      <c r="JI60" s="44"/>
      <c r="JJ60" s="44"/>
      <c r="JK60" s="44"/>
      <c r="JL60" s="44"/>
      <c r="JM60" s="44"/>
      <c r="JN60" s="44"/>
      <c r="JO60" s="44"/>
      <c r="JP60" s="44"/>
      <c r="JQ60" s="44"/>
    </row>
    <row r="61" spans="1:277" s="50" customFormat="1" ht="23.1" customHeight="1" x14ac:dyDescent="0.35">
      <c r="A61" s="102"/>
      <c r="B61" s="103"/>
      <c r="C61" s="103"/>
      <c r="D61" s="104"/>
      <c r="E61" s="103"/>
      <c r="F61" s="103"/>
      <c r="G61" s="104"/>
      <c r="H61" s="103"/>
      <c r="I61" s="104"/>
      <c r="J61" s="104"/>
      <c r="K61" s="105"/>
      <c r="L61" s="104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6">
        <f>+AF61</f>
        <v>0</v>
      </c>
      <c r="X61" s="107"/>
      <c r="Y61" s="103"/>
      <c r="Z61" s="103"/>
      <c r="AA61" s="103"/>
      <c r="AB61" s="103"/>
      <c r="AC61" s="108"/>
      <c r="AD61" s="109"/>
      <c r="AE61" s="110"/>
      <c r="AF61" s="79"/>
      <c r="AG61" s="102"/>
      <c r="AH61" s="103"/>
      <c r="AI61" s="103"/>
      <c r="AJ61" s="103"/>
      <c r="AK61" s="103"/>
      <c r="AL61" s="111"/>
      <c r="AM61" s="103"/>
      <c r="AN61" s="103"/>
      <c r="AO61" s="103"/>
      <c r="AP61" s="103"/>
      <c r="AQ61" s="112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40">
        <v>0</v>
      </c>
      <c r="BE61" s="103"/>
      <c r="BF61" s="103"/>
      <c r="BG61" s="109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  <c r="IW61" s="44"/>
      <c r="IX61" s="44"/>
      <c r="IY61" s="44"/>
      <c r="IZ61" s="44"/>
      <c r="JA61" s="44"/>
      <c r="JB61" s="44"/>
      <c r="JC61" s="44"/>
      <c r="JD61" s="44"/>
      <c r="JE61" s="44"/>
      <c r="JF61" s="44"/>
      <c r="JG61" s="44"/>
      <c r="JH61" s="44"/>
      <c r="JI61" s="44"/>
      <c r="JJ61" s="44"/>
      <c r="JK61" s="44"/>
      <c r="JL61" s="44"/>
      <c r="JM61" s="44"/>
      <c r="JN61" s="44"/>
      <c r="JO61" s="44"/>
      <c r="JP61" s="44"/>
      <c r="JQ61" s="44"/>
    </row>
    <row r="62" spans="1:277" s="46" customFormat="1" ht="23.1" customHeight="1" x14ac:dyDescent="0.35">
      <c r="A62" s="113"/>
      <c r="B62" s="114" t="s">
        <v>90</v>
      </c>
      <c r="D62" s="115">
        <f t="shared" ref="D62:AF62" si="177">SUM(D11:D61)</f>
        <v>1028833</v>
      </c>
      <c r="E62" s="115">
        <f t="shared" si="177"/>
        <v>49536</v>
      </c>
      <c r="F62" s="115">
        <f t="shared" si="177"/>
        <v>1065515</v>
      </c>
      <c r="G62" s="115">
        <f t="shared" si="177"/>
        <v>49218</v>
      </c>
      <c r="H62" s="115">
        <f t="shared" si="177"/>
        <v>0</v>
      </c>
      <c r="I62" s="115">
        <f t="shared" si="177"/>
        <v>291</v>
      </c>
      <c r="J62" s="115">
        <f t="shared" si="177"/>
        <v>1115024</v>
      </c>
      <c r="K62" s="115">
        <f t="shared" si="177"/>
        <v>1115024</v>
      </c>
      <c r="L62" s="115">
        <f t="shared" si="177"/>
        <v>0</v>
      </c>
      <c r="M62" s="115">
        <f t="shared" si="177"/>
        <v>0</v>
      </c>
      <c r="N62" s="115">
        <f t="shared" si="177"/>
        <v>0</v>
      </c>
      <c r="O62" s="115">
        <f t="shared" si="177"/>
        <v>0</v>
      </c>
      <c r="P62" s="115">
        <f t="shared" si="177"/>
        <v>1115024</v>
      </c>
      <c r="Q62" s="115">
        <f t="shared" si="177"/>
        <v>81187.079999999987</v>
      </c>
      <c r="R62" s="115">
        <f t="shared" si="177"/>
        <v>234170.19999999995</v>
      </c>
      <c r="S62" s="115">
        <f t="shared" si="177"/>
        <v>12924.59</v>
      </c>
      <c r="T62" s="115">
        <f t="shared" si="177"/>
        <v>27875.590000000004</v>
      </c>
      <c r="U62" s="115">
        <f t="shared" si="177"/>
        <v>180811.88</v>
      </c>
      <c r="V62" s="115">
        <f t="shared" si="177"/>
        <v>536969.34</v>
      </c>
      <c r="W62" s="115">
        <f t="shared" si="177"/>
        <v>289027</v>
      </c>
      <c r="X62" s="115">
        <f t="shared" si="177"/>
        <v>289027.65999999997</v>
      </c>
      <c r="Y62" s="115">
        <f t="shared" si="177"/>
        <v>279</v>
      </c>
      <c r="Z62" s="115">
        <f t="shared" si="177"/>
        <v>133802.88</v>
      </c>
      <c r="AA62" s="115">
        <f t="shared" si="177"/>
        <v>0</v>
      </c>
      <c r="AB62" s="115">
        <f t="shared" si="177"/>
        <v>2500</v>
      </c>
      <c r="AC62" s="115">
        <f t="shared" si="177"/>
        <v>27875.61</v>
      </c>
      <c r="AD62" s="116">
        <f t="shared" si="177"/>
        <v>5000</v>
      </c>
      <c r="AE62" s="117">
        <f t="shared" si="177"/>
        <v>578054.66</v>
      </c>
      <c r="AF62" s="118">
        <f t="shared" si="177"/>
        <v>289027.33</v>
      </c>
      <c r="AG62" s="113"/>
      <c r="AH62" s="114" t="s">
        <v>90</v>
      </c>
      <c r="AJ62" s="115">
        <f t="shared" ref="AJ62:BG62" si="178">SUM(AJ11:AJ61)</f>
        <v>81187.079999999987</v>
      </c>
      <c r="AK62" s="115">
        <f t="shared" si="178"/>
        <v>100352.15999999999</v>
      </c>
      <c r="AL62" s="115">
        <f t="shared" si="178"/>
        <v>12338.3</v>
      </c>
      <c r="AM62" s="115">
        <f t="shared" si="178"/>
        <v>3100</v>
      </c>
      <c r="AN62" s="115">
        <f t="shared" si="178"/>
        <v>0</v>
      </c>
      <c r="AO62" s="115">
        <f t="shared" si="178"/>
        <v>0</v>
      </c>
      <c r="AP62" s="115">
        <f t="shared" si="178"/>
        <v>0</v>
      </c>
      <c r="AQ62" s="115">
        <f t="shared" si="178"/>
        <v>0</v>
      </c>
      <c r="AR62" s="115">
        <f t="shared" si="178"/>
        <v>104020.09000000001</v>
      </c>
      <c r="AS62" s="115">
        <f t="shared" si="178"/>
        <v>908.33</v>
      </c>
      <c r="AT62" s="115">
        <f t="shared" si="178"/>
        <v>13451.320000000002</v>
      </c>
      <c r="AU62" s="115">
        <f t="shared" si="178"/>
        <v>234170.19999999995</v>
      </c>
      <c r="AV62" s="115">
        <f t="shared" si="178"/>
        <v>5000</v>
      </c>
      <c r="AW62" s="115">
        <f t="shared" si="178"/>
        <v>5924.59</v>
      </c>
      <c r="AX62" s="115">
        <f t="shared" si="178"/>
        <v>2000</v>
      </c>
      <c r="AY62" s="115">
        <f t="shared" si="178"/>
        <v>12924.59</v>
      </c>
      <c r="AZ62" s="115">
        <f t="shared" si="178"/>
        <v>27875.590000000004</v>
      </c>
      <c r="BA62" s="115">
        <f t="shared" si="178"/>
        <v>2500</v>
      </c>
      <c r="BB62" s="115">
        <f t="shared" si="178"/>
        <v>133281.31</v>
      </c>
      <c r="BC62" s="115">
        <f t="shared" si="178"/>
        <v>28685.57</v>
      </c>
      <c r="BD62" s="115">
        <f t="shared" si="178"/>
        <v>16345</v>
      </c>
      <c r="BE62" s="115">
        <f t="shared" si="178"/>
        <v>0</v>
      </c>
      <c r="BF62" s="115">
        <f t="shared" si="178"/>
        <v>180811.88</v>
      </c>
      <c r="BG62" s="116">
        <f t="shared" si="178"/>
        <v>536969.34</v>
      </c>
      <c r="BH62" s="119"/>
      <c r="BI62" s="119"/>
      <c r="BJ62" s="119"/>
      <c r="BK62" s="119"/>
      <c r="BL62" s="119"/>
      <c r="BM62" s="119"/>
      <c r="BN62" s="119"/>
      <c r="BO62" s="119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120"/>
      <c r="DQ62" s="120"/>
      <c r="DR62" s="120"/>
      <c r="DS62" s="120"/>
      <c r="DT62" s="120"/>
      <c r="DU62" s="120"/>
      <c r="DV62" s="120"/>
      <c r="DW62" s="120"/>
      <c r="DX62" s="120"/>
      <c r="DY62" s="120"/>
      <c r="DZ62" s="120"/>
      <c r="EA62" s="120"/>
      <c r="EB62" s="120"/>
      <c r="EC62" s="120"/>
      <c r="ED62" s="120"/>
      <c r="EE62" s="120"/>
      <c r="EF62" s="120"/>
      <c r="EG62" s="120"/>
      <c r="EH62" s="120"/>
      <c r="EI62" s="120"/>
      <c r="EJ62" s="120"/>
      <c r="EK62" s="120"/>
      <c r="EL62" s="120"/>
      <c r="EM62" s="120"/>
      <c r="EN62" s="120"/>
      <c r="EO62" s="120"/>
      <c r="EP62" s="120"/>
      <c r="EQ62" s="120"/>
      <c r="ER62" s="120"/>
      <c r="ES62" s="120"/>
      <c r="ET62" s="120"/>
      <c r="EU62" s="120"/>
      <c r="EV62" s="120"/>
      <c r="EW62" s="120"/>
      <c r="EX62" s="120"/>
      <c r="EY62" s="120"/>
      <c r="EZ62" s="120"/>
      <c r="FA62" s="120"/>
      <c r="FB62" s="120"/>
      <c r="FC62" s="120"/>
      <c r="FD62" s="120"/>
      <c r="FE62" s="120"/>
      <c r="FF62" s="120"/>
      <c r="FG62" s="120"/>
      <c r="FH62" s="120"/>
      <c r="FI62" s="120"/>
      <c r="FJ62" s="120"/>
      <c r="FK62" s="120"/>
      <c r="FL62" s="120"/>
      <c r="FM62" s="120"/>
      <c r="FN62" s="120"/>
      <c r="FO62" s="120"/>
      <c r="FP62" s="120"/>
      <c r="FQ62" s="120"/>
      <c r="FR62" s="120"/>
      <c r="FS62" s="120"/>
      <c r="FT62" s="120"/>
      <c r="FU62" s="120"/>
      <c r="FV62" s="120"/>
      <c r="FW62" s="120"/>
      <c r="FX62" s="120"/>
      <c r="FY62" s="120"/>
      <c r="FZ62" s="120"/>
      <c r="GA62" s="120"/>
      <c r="GB62" s="120"/>
      <c r="GC62" s="120"/>
      <c r="GD62" s="120"/>
      <c r="GE62" s="120"/>
      <c r="GF62" s="120"/>
      <c r="GG62" s="120"/>
      <c r="GH62" s="120"/>
      <c r="GI62" s="120"/>
      <c r="GJ62" s="120"/>
      <c r="GK62" s="120"/>
      <c r="GL62" s="120"/>
      <c r="GM62" s="120"/>
      <c r="GN62" s="120"/>
      <c r="GO62" s="120"/>
      <c r="GP62" s="120"/>
      <c r="GQ62" s="120"/>
      <c r="GR62" s="120"/>
      <c r="GS62" s="120"/>
      <c r="GT62" s="120"/>
      <c r="GU62" s="120"/>
      <c r="GV62" s="120"/>
      <c r="GW62" s="120"/>
      <c r="GX62" s="120"/>
      <c r="GY62" s="120"/>
      <c r="GZ62" s="120"/>
      <c r="HA62" s="120"/>
      <c r="HB62" s="120"/>
      <c r="HC62" s="120"/>
      <c r="HD62" s="120"/>
      <c r="HE62" s="120"/>
      <c r="HF62" s="120"/>
      <c r="HG62" s="120"/>
      <c r="HH62" s="120"/>
      <c r="HI62" s="120"/>
      <c r="HJ62" s="120"/>
      <c r="HK62" s="120"/>
      <c r="HL62" s="120"/>
      <c r="HM62" s="120"/>
      <c r="HN62" s="120"/>
      <c r="HO62" s="120"/>
      <c r="HP62" s="120"/>
      <c r="HQ62" s="120"/>
      <c r="HR62" s="120"/>
      <c r="HS62" s="120"/>
      <c r="HT62" s="120"/>
      <c r="HU62" s="120"/>
      <c r="HV62" s="120"/>
      <c r="HW62" s="120"/>
      <c r="HX62" s="120"/>
      <c r="HY62" s="120"/>
      <c r="HZ62" s="120"/>
      <c r="IA62" s="120"/>
      <c r="IB62" s="120"/>
      <c r="IC62" s="120"/>
      <c r="ID62" s="120"/>
      <c r="IE62" s="120"/>
      <c r="IF62" s="120"/>
      <c r="IG62" s="120"/>
      <c r="IH62" s="120"/>
      <c r="II62" s="120"/>
      <c r="IJ62" s="120"/>
      <c r="IK62" s="120"/>
      <c r="IL62" s="120"/>
      <c r="IM62" s="120"/>
      <c r="IN62" s="120"/>
      <c r="IO62" s="120"/>
      <c r="IP62" s="120"/>
      <c r="IQ62" s="120"/>
      <c r="IR62" s="120"/>
      <c r="IS62" s="120"/>
      <c r="IT62" s="120"/>
      <c r="IU62" s="120"/>
      <c r="IV62" s="120"/>
      <c r="IW62" s="120"/>
      <c r="IX62" s="120"/>
      <c r="IY62" s="120"/>
      <c r="IZ62" s="120"/>
      <c r="JA62" s="120"/>
      <c r="JB62" s="120"/>
      <c r="JC62" s="120"/>
      <c r="JD62" s="120"/>
      <c r="JE62" s="120"/>
      <c r="JF62" s="120"/>
      <c r="JG62" s="120"/>
      <c r="JH62" s="120"/>
      <c r="JI62" s="120"/>
      <c r="JJ62" s="120"/>
      <c r="JK62" s="120"/>
      <c r="JL62" s="120"/>
      <c r="JM62" s="120"/>
      <c r="JN62" s="120"/>
      <c r="JO62" s="120"/>
      <c r="JP62" s="120"/>
      <c r="JQ62" s="120"/>
    </row>
    <row r="63" spans="1:277" s="123" customFormat="1" ht="23.1" customHeight="1" thickBot="1" x14ac:dyDescent="0.4">
      <c r="A63" s="121"/>
      <c r="B63" s="122"/>
      <c r="D63" s="124"/>
      <c r="E63" s="124"/>
      <c r="F63" s="124"/>
      <c r="G63" s="18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5"/>
      <c r="X63" s="125" t="s">
        <v>1</v>
      </c>
      <c r="Y63" s="124"/>
      <c r="Z63" s="124"/>
      <c r="AA63" s="124"/>
      <c r="AB63" s="124"/>
      <c r="AC63" s="126"/>
      <c r="AD63" s="127"/>
      <c r="AE63" s="128"/>
      <c r="AF63" s="129"/>
      <c r="AG63" s="121"/>
      <c r="AH63" s="122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7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  <c r="CT63" s="130"/>
      <c r="CU63" s="130"/>
      <c r="CV63" s="130"/>
      <c r="CW63" s="130"/>
      <c r="CX63" s="130"/>
      <c r="CY63" s="130"/>
      <c r="CZ63" s="130"/>
      <c r="DA63" s="130"/>
      <c r="DB63" s="130"/>
      <c r="DC63" s="130"/>
      <c r="DD63" s="130"/>
      <c r="DE63" s="130"/>
      <c r="DF63" s="130"/>
      <c r="DG63" s="130"/>
      <c r="DH63" s="130"/>
      <c r="DI63" s="130"/>
      <c r="DJ63" s="130"/>
      <c r="DK63" s="130"/>
      <c r="DL63" s="130"/>
      <c r="DM63" s="130"/>
      <c r="DN63" s="130"/>
      <c r="DO63" s="130"/>
      <c r="DP63" s="130"/>
      <c r="DQ63" s="130"/>
      <c r="DR63" s="130"/>
      <c r="DS63" s="130"/>
      <c r="DT63" s="130"/>
      <c r="DU63" s="130"/>
      <c r="DV63" s="130"/>
      <c r="DW63" s="130"/>
      <c r="DX63" s="130"/>
      <c r="DY63" s="130"/>
      <c r="DZ63" s="130"/>
      <c r="EA63" s="130"/>
      <c r="EB63" s="130"/>
      <c r="EC63" s="130"/>
      <c r="ED63" s="130"/>
      <c r="EE63" s="130"/>
      <c r="EF63" s="130"/>
      <c r="EG63" s="130"/>
      <c r="EH63" s="130"/>
      <c r="EI63" s="130"/>
      <c r="EJ63" s="130"/>
      <c r="EK63" s="130"/>
      <c r="EL63" s="130"/>
      <c r="EM63" s="130"/>
      <c r="EN63" s="130"/>
      <c r="EO63" s="130"/>
      <c r="EP63" s="130"/>
      <c r="EQ63" s="130"/>
      <c r="ER63" s="130"/>
      <c r="ES63" s="130"/>
      <c r="ET63" s="130"/>
      <c r="EU63" s="130"/>
      <c r="EV63" s="130"/>
      <c r="EW63" s="130"/>
      <c r="EX63" s="130"/>
      <c r="EY63" s="130"/>
      <c r="EZ63" s="130"/>
      <c r="FA63" s="130"/>
      <c r="FB63" s="130"/>
      <c r="FC63" s="130"/>
      <c r="FD63" s="130"/>
      <c r="FE63" s="130"/>
      <c r="FF63" s="130"/>
      <c r="FG63" s="130"/>
      <c r="FH63" s="130"/>
      <c r="FI63" s="130"/>
      <c r="FJ63" s="130"/>
      <c r="FK63" s="130"/>
      <c r="FL63" s="130"/>
      <c r="FM63" s="130"/>
      <c r="FN63" s="130"/>
      <c r="FO63" s="130"/>
      <c r="FP63" s="130"/>
      <c r="FQ63" s="130"/>
      <c r="FR63" s="130"/>
      <c r="FS63" s="130"/>
      <c r="FT63" s="130"/>
      <c r="FU63" s="130"/>
      <c r="FV63" s="130"/>
      <c r="FW63" s="130"/>
      <c r="FX63" s="130"/>
      <c r="FY63" s="130"/>
      <c r="FZ63" s="130"/>
      <c r="GA63" s="130"/>
      <c r="GB63" s="130"/>
      <c r="GC63" s="130"/>
      <c r="GD63" s="130"/>
      <c r="GE63" s="130"/>
      <c r="GF63" s="130"/>
      <c r="GG63" s="130"/>
      <c r="GH63" s="130"/>
      <c r="GI63" s="130"/>
      <c r="GJ63" s="130"/>
      <c r="GK63" s="130"/>
      <c r="GL63" s="130"/>
      <c r="GM63" s="130"/>
      <c r="GN63" s="130"/>
      <c r="GO63" s="130"/>
      <c r="GP63" s="130"/>
      <c r="GQ63" s="130"/>
      <c r="GR63" s="130"/>
      <c r="GS63" s="130"/>
      <c r="GT63" s="130"/>
      <c r="GU63" s="130"/>
      <c r="GV63" s="130"/>
      <c r="GW63" s="130"/>
      <c r="GX63" s="130"/>
      <c r="GY63" s="130"/>
      <c r="GZ63" s="130"/>
      <c r="HA63" s="130"/>
      <c r="HB63" s="130"/>
      <c r="HC63" s="130"/>
      <c r="HD63" s="130"/>
      <c r="HE63" s="130"/>
      <c r="HF63" s="130"/>
      <c r="HG63" s="130"/>
      <c r="HH63" s="130"/>
      <c r="HI63" s="130"/>
      <c r="HJ63" s="130"/>
      <c r="HK63" s="130"/>
      <c r="HL63" s="130"/>
      <c r="HM63" s="130"/>
      <c r="HN63" s="130"/>
      <c r="HO63" s="130"/>
      <c r="HP63" s="130"/>
      <c r="HQ63" s="130"/>
      <c r="HR63" s="130"/>
      <c r="HS63" s="130"/>
      <c r="HT63" s="130"/>
      <c r="HU63" s="130"/>
      <c r="HV63" s="130"/>
      <c r="HW63" s="130"/>
      <c r="HX63" s="130"/>
      <c r="HY63" s="130"/>
      <c r="HZ63" s="130"/>
      <c r="IA63" s="130"/>
      <c r="IB63" s="130"/>
      <c r="IC63" s="130"/>
      <c r="ID63" s="130"/>
      <c r="IE63" s="130"/>
      <c r="IF63" s="130"/>
      <c r="IG63" s="130"/>
      <c r="IH63" s="130"/>
      <c r="II63" s="130"/>
      <c r="IJ63" s="130"/>
      <c r="IK63" s="130"/>
      <c r="IL63" s="130"/>
      <c r="IM63" s="130"/>
      <c r="IN63" s="130"/>
      <c r="IO63" s="130"/>
      <c r="IP63" s="130"/>
      <c r="IQ63" s="130"/>
      <c r="IR63" s="130"/>
      <c r="IS63" s="130"/>
      <c r="IT63" s="130"/>
      <c r="IU63" s="130"/>
      <c r="IV63" s="130"/>
      <c r="IW63" s="130"/>
      <c r="IX63" s="130"/>
      <c r="IY63" s="130"/>
      <c r="IZ63" s="130"/>
      <c r="JA63" s="130"/>
      <c r="JB63" s="130"/>
      <c r="JC63" s="130"/>
      <c r="JD63" s="130"/>
      <c r="JE63" s="130"/>
      <c r="JF63" s="130"/>
      <c r="JG63" s="130"/>
      <c r="JH63" s="130"/>
      <c r="JI63" s="130"/>
      <c r="JJ63" s="130"/>
      <c r="JK63" s="130"/>
      <c r="JL63" s="130"/>
      <c r="JM63" s="130"/>
      <c r="JN63" s="130"/>
      <c r="JO63" s="130"/>
      <c r="JP63" s="130"/>
      <c r="JQ63" s="130"/>
    </row>
    <row r="64" spans="1:277" ht="23.1" customHeight="1" x14ac:dyDescent="0.35">
      <c r="B64" s="15"/>
      <c r="E64" s="6"/>
      <c r="F64" s="6"/>
      <c r="H64" s="6"/>
      <c r="I64" s="6"/>
      <c r="J64" s="6"/>
      <c r="K64" s="6"/>
      <c r="L64" s="6"/>
      <c r="M64" s="6"/>
      <c r="N64" s="6"/>
      <c r="O64" s="6"/>
      <c r="P64" s="6"/>
      <c r="Q64" s="172"/>
      <c r="R64" s="172"/>
      <c r="S64" s="172"/>
      <c r="T64" s="172"/>
      <c r="W64" s="130"/>
      <c r="X64" s="173"/>
      <c r="Y64" s="172"/>
      <c r="Z64" s="172"/>
      <c r="AA64" s="172"/>
      <c r="AB64" s="172"/>
      <c r="AC64" s="174"/>
      <c r="AD64" s="172"/>
      <c r="AE64" s="172"/>
      <c r="AF64" s="172"/>
      <c r="AH64" s="175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</row>
    <row r="65" spans="1:79" ht="23.1" customHeight="1" x14ac:dyDescent="0.35">
      <c r="A65" s="7"/>
      <c r="B65" s="225" t="s">
        <v>91</v>
      </c>
      <c r="C65" s="225"/>
      <c r="D65" s="225"/>
      <c r="E65" s="6"/>
      <c r="F65" s="6"/>
      <c r="H65" s="6"/>
      <c r="I65" s="6"/>
      <c r="J65" s="226" t="s">
        <v>92</v>
      </c>
      <c r="K65" s="226"/>
      <c r="L65" s="226"/>
      <c r="M65" s="226"/>
      <c r="N65" s="226"/>
      <c r="O65" s="226"/>
      <c r="P65" s="226"/>
      <c r="Q65" s="176"/>
      <c r="R65" s="176"/>
      <c r="S65" s="227" t="s">
        <v>93</v>
      </c>
      <c r="T65" s="227"/>
      <c r="U65" s="227"/>
      <c r="W65" s="173"/>
      <c r="X65" s="228" t="s">
        <v>94</v>
      </c>
      <c r="Y65" s="228"/>
      <c r="Z65" s="228"/>
      <c r="AA65" s="228"/>
      <c r="AB65" s="228"/>
      <c r="AC65" s="228"/>
      <c r="AD65" s="172"/>
      <c r="AE65" s="172"/>
      <c r="AF65" s="172"/>
      <c r="AH65" s="229" t="s">
        <v>91</v>
      </c>
      <c r="AI65" s="229"/>
      <c r="AJ65" s="229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2"/>
      <c r="AW65" s="172"/>
      <c r="AX65" s="172"/>
      <c r="AY65" s="172"/>
      <c r="AZ65" s="172"/>
      <c r="BA65" s="172"/>
      <c r="BB65" s="172"/>
      <c r="BC65" s="172"/>
      <c r="BD65" s="172"/>
      <c r="BE65" s="172"/>
    </row>
    <row r="66" spans="1:79" ht="23.1" customHeight="1" x14ac:dyDescent="0.35">
      <c r="A66" s="8"/>
      <c r="B66" s="15"/>
      <c r="D66" s="25"/>
      <c r="E66" s="6"/>
      <c r="F66" s="6"/>
      <c r="H66" s="6"/>
      <c r="I66" s="6"/>
      <c r="J66" s="6"/>
      <c r="K66" s="6"/>
      <c r="L66" s="6"/>
      <c r="M66" s="6"/>
      <c r="N66" s="6"/>
      <c r="O66" s="6"/>
      <c r="P66" s="8"/>
      <c r="Q66" s="137"/>
      <c r="S66" s="172"/>
      <c r="T66" s="172"/>
      <c r="U66" s="137"/>
      <c r="W66" s="173"/>
      <c r="X66" s="173"/>
      <c r="Y66" s="172"/>
      <c r="Z66" s="172"/>
      <c r="AA66" s="172"/>
      <c r="AB66" s="172"/>
      <c r="AC66" s="174"/>
      <c r="AD66" s="172"/>
      <c r="AE66" s="172"/>
      <c r="AF66" s="172"/>
      <c r="AG66" s="137"/>
      <c r="AH66" s="175"/>
      <c r="AJ66" s="177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37"/>
    </row>
    <row r="67" spans="1:79" s="26" customFormat="1" ht="23.1" customHeight="1" x14ac:dyDescent="0.35">
      <c r="B67" s="230" t="s">
        <v>107</v>
      </c>
      <c r="C67" s="230"/>
      <c r="D67" s="230"/>
      <c r="E67" s="14"/>
      <c r="F67" s="14"/>
      <c r="G67" s="185"/>
      <c r="H67" s="14"/>
      <c r="I67" s="14"/>
      <c r="J67" s="231" t="s">
        <v>95</v>
      </c>
      <c r="K67" s="231"/>
      <c r="L67" s="231"/>
      <c r="M67" s="231"/>
      <c r="N67" s="231"/>
      <c r="O67" s="231"/>
      <c r="P67" s="231"/>
      <c r="Q67" s="178"/>
      <c r="R67" s="179"/>
      <c r="S67" s="232" t="s">
        <v>96</v>
      </c>
      <c r="T67" s="232"/>
      <c r="U67" s="232"/>
      <c r="V67" s="179"/>
      <c r="W67" s="180"/>
      <c r="X67" s="233" t="s">
        <v>97</v>
      </c>
      <c r="Y67" s="233"/>
      <c r="Z67" s="233"/>
      <c r="AA67" s="233"/>
      <c r="AB67" s="233"/>
      <c r="AC67" s="233"/>
      <c r="AD67" s="178"/>
      <c r="AE67" s="178"/>
      <c r="AF67" s="178"/>
      <c r="AG67" s="179"/>
      <c r="AH67" s="234" t="s">
        <v>107</v>
      </c>
      <c r="AI67" s="234"/>
      <c r="AJ67" s="234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9"/>
      <c r="AV67" s="178"/>
      <c r="AW67" s="178"/>
      <c r="AX67" s="178"/>
      <c r="AY67" s="178"/>
      <c r="AZ67" s="178"/>
      <c r="BA67" s="178"/>
      <c r="BB67" s="178"/>
      <c r="BC67" s="178"/>
      <c r="BD67" s="178"/>
      <c r="BE67" s="178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</row>
    <row r="68" spans="1:79" ht="23.1" customHeight="1" x14ac:dyDescent="0.35">
      <c r="B68" s="225" t="s">
        <v>108</v>
      </c>
      <c r="C68" s="225"/>
      <c r="D68" s="225"/>
      <c r="J68" s="226" t="s">
        <v>102</v>
      </c>
      <c r="K68" s="226"/>
      <c r="L68" s="226"/>
      <c r="M68" s="226"/>
      <c r="N68" s="226"/>
      <c r="O68" s="226"/>
      <c r="P68" s="226"/>
      <c r="S68" s="227" t="s">
        <v>103</v>
      </c>
      <c r="T68" s="227"/>
      <c r="U68" s="227"/>
      <c r="X68" s="228" t="s">
        <v>98</v>
      </c>
      <c r="Y68" s="228"/>
      <c r="Z68" s="228"/>
      <c r="AA68" s="228"/>
      <c r="AB68" s="228"/>
      <c r="AC68" s="228"/>
      <c r="AH68" s="229" t="s">
        <v>108</v>
      </c>
      <c r="AI68" s="229"/>
      <c r="AJ68" s="229"/>
    </row>
  </sheetData>
  <mergeCells count="27">
    <mergeCell ref="Q1:T1"/>
    <mergeCell ref="AT1:AW1"/>
    <mergeCell ref="Q2:T2"/>
    <mergeCell ref="AT2:AW2"/>
    <mergeCell ref="Q3:T3"/>
    <mergeCell ref="AT3:AW3"/>
    <mergeCell ref="Q4:T4"/>
    <mergeCell ref="AT4:AW4"/>
    <mergeCell ref="Q5:T5"/>
    <mergeCell ref="AT5:AW5"/>
    <mergeCell ref="F7:F9"/>
    <mergeCell ref="G7:G9"/>
    <mergeCell ref="B67:D67"/>
    <mergeCell ref="J67:P67"/>
    <mergeCell ref="S67:U67"/>
    <mergeCell ref="X67:AC67"/>
    <mergeCell ref="AH67:AJ67"/>
    <mergeCell ref="B65:D65"/>
    <mergeCell ref="J65:P65"/>
    <mergeCell ref="S65:U65"/>
    <mergeCell ref="X65:AC65"/>
    <mergeCell ref="AH65:AJ65"/>
    <mergeCell ref="B68:D68"/>
    <mergeCell ref="J68:P68"/>
    <mergeCell ref="S68:U68"/>
    <mergeCell ref="X68:AC68"/>
    <mergeCell ref="AH68:AJ68"/>
  </mergeCells>
  <printOptions horizontalCentered="1"/>
  <pageMargins left="0.31496062992125984" right="0.23622047244094491" top="0.35433070866141736" bottom="0.27559055118110237" header="0.15748031496062992" footer="0.15748031496062992"/>
  <pageSetup paperSize="258" scale="36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ED7E-B402-423A-AA97-266B84926AB0}">
  <dimension ref="A1:JQ66"/>
  <sheetViews>
    <sheetView view="pageBreakPreview" topLeftCell="AD1" zoomScale="68" zoomScaleNormal="60" zoomScaleSheetLayoutView="68" workbookViewId="0">
      <selection activeCell="AJ7" sqref="AJ7:AK9"/>
    </sheetView>
  </sheetViews>
  <sheetFormatPr defaultColWidth="9.140625" defaultRowHeight="23.1" customHeight="1" x14ac:dyDescent="0.35"/>
  <cols>
    <col min="1" max="1" width="5.5703125" style="1" customWidth="1"/>
    <col min="2" max="2" width="35" style="1" customWidth="1"/>
    <col min="3" max="3" width="14" style="1" customWidth="1"/>
    <col min="4" max="4" width="17.42578125" style="1" hidden="1" customWidth="1"/>
    <col min="5" max="5" width="15.7109375" style="1" hidden="1" customWidth="1"/>
    <col min="6" max="6" width="19.7109375" style="1" customWidth="1"/>
    <col min="7" max="7" width="15.7109375" style="182" customWidth="1"/>
    <col min="8" max="8" width="8.140625" style="1" customWidth="1"/>
    <col min="9" max="9" width="14" style="1" customWidth="1"/>
    <col min="10" max="10" width="17.42578125" style="1" customWidth="1"/>
    <col min="11" max="11" width="17.28515625" style="1" hidden="1" customWidth="1"/>
    <col min="12" max="12" width="15.5703125" style="1" customWidth="1"/>
    <col min="13" max="13" width="4.85546875" style="1" customWidth="1"/>
    <col min="14" max="14" width="3.28515625" style="1" customWidth="1"/>
    <col min="15" max="15" width="5.28515625" style="1" customWidth="1"/>
    <col min="16" max="16" width="21.140625" style="1" customWidth="1"/>
    <col min="17" max="17" width="17.42578125" style="130" customWidth="1"/>
    <col min="18" max="19" width="17" style="130" customWidth="1"/>
    <col min="20" max="20" width="19" style="130" customWidth="1"/>
    <col min="21" max="21" width="17.42578125" style="130" customWidth="1"/>
    <col min="22" max="22" width="18.5703125" style="130" customWidth="1"/>
    <col min="23" max="23" width="22.140625" style="131" customWidth="1"/>
    <col min="24" max="24" width="21.85546875" style="131" customWidth="1"/>
    <col min="25" max="25" width="5.7109375" style="130" customWidth="1"/>
    <col min="26" max="26" width="16.5703125" style="130" customWidth="1"/>
    <col min="27" max="27" width="14.7109375" style="130" hidden="1" customWidth="1"/>
    <col min="28" max="28" width="12.28515625" style="130" customWidth="1"/>
    <col min="29" max="29" width="15.85546875" style="132" customWidth="1"/>
    <col min="30" max="30" width="13.140625" style="130" customWidth="1"/>
    <col min="31" max="31" width="16.85546875" style="130" customWidth="1"/>
    <col min="32" max="32" width="17" style="130" customWidth="1"/>
    <col min="33" max="33" width="5.5703125" style="130" customWidth="1"/>
    <col min="34" max="34" width="34.140625" style="130" customWidth="1"/>
    <col min="35" max="35" width="14" style="130" customWidth="1"/>
    <col min="36" max="36" width="17.42578125" style="130" customWidth="1"/>
    <col min="37" max="37" width="21.140625" style="130" customWidth="1"/>
    <col min="38" max="38" width="20.5703125" style="130" customWidth="1"/>
    <col min="39" max="39" width="15.85546875" style="130" customWidth="1"/>
    <col min="40" max="40" width="15" style="130" hidden="1" customWidth="1"/>
    <col min="41" max="41" width="11.140625" style="130" customWidth="1"/>
    <col min="42" max="42" width="10.28515625" style="130" customWidth="1"/>
    <col min="43" max="43" width="11.85546875" style="130" customWidth="1"/>
    <col min="44" max="45" width="17.140625" style="130" customWidth="1"/>
    <col min="46" max="46" width="19.42578125" style="130" customWidth="1"/>
    <col min="47" max="47" width="17" style="130" customWidth="1"/>
    <col min="48" max="48" width="17.28515625" style="130" customWidth="1"/>
    <col min="49" max="49" width="16.140625" style="130" customWidth="1"/>
    <col min="50" max="50" width="15" style="130" customWidth="1"/>
    <col min="51" max="51" width="17" style="130" customWidth="1"/>
    <col min="52" max="52" width="19" style="130" customWidth="1"/>
    <col min="53" max="53" width="17.85546875" style="130" customWidth="1"/>
    <col min="54" max="54" width="21.140625" style="130" customWidth="1"/>
    <col min="55" max="55" width="18" style="130" customWidth="1"/>
    <col min="56" max="56" width="17.7109375" style="130" customWidth="1"/>
    <col min="57" max="57" width="16" style="130" customWidth="1"/>
    <col min="58" max="58" width="18.140625" style="130" customWidth="1"/>
    <col min="59" max="59" width="18.5703125" style="130" customWidth="1"/>
    <col min="60" max="65" width="9.140625" style="130"/>
    <col min="66" max="66" width="13.85546875" style="130" customWidth="1"/>
    <col min="67" max="79" width="9.140625" style="130"/>
    <col min="80" max="16384" width="9.140625" style="1"/>
  </cols>
  <sheetData>
    <row r="1" spans="1:277" ht="23.1" customHeight="1" x14ac:dyDescent="0.35">
      <c r="D1" s="15"/>
      <c r="E1" s="15"/>
      <c r="F1" s="15"/>
      <c r="G1" s="181"/>
      <c r="H1" s="15"/>
      <c r="I1" s="15"/>
      <c r="J1" s="15"/>
      <c r="Q1" s="241" t="s">
        <v>0</v>
      </c>
      <c r="R1" s="241"/>
      <c r="S1" s="241"/>
      <c r="T1" s="241"/>
      <c r="V1" s="130" t="s">
        <v>1</v>
      </c>
      <c r="AR1" s="133"/>
      <c r="AS1" s="133"/>
      <c r="AT1" s="241" t="s">
        <v>0</v>
      </c>
      <c r="AU1" s="241"/>
      <c r="AV1" s="241"/>
      <c r="AW1" s="241"/>
      <c r="BG1" s="130" t="s">
        <v>1</v>
      </c>
    </row>
    <row r="2" spans="1:277" ht="23.1" customHeight="1" x14ac:dyDescent="0.35">
      <c r="N2" s="15"/>
      <c r="O2" s="15"/>
      <c r="Q2" s="241" t="s">
        <v>101</v>
      </c>
      <c r="R2" s="241"/>
      <c r="S2" s="241"/>
      <c r="T2" s="241"/>
      <c r="AT2" s="241" t="s">
        <v>101</v>
      </c>
      <c r="AU2" s="241"/>
      <c r="AV2" s="241"/>
      <c r="AW2" s="241"/>
      <c r="BA2" s="134"/>
    </row>
    <row r="3" spans="1:277" ht="23.1" customHeight="1" x14ac:dyDescent="0.35">
      <c r="Q3" s="241" t="s">
        <v>2</v>
      </c>
      <c r="R3" s="241"/>
      <c r="S3" s="241"/>
      <c r="T3" s="241"/>
      <c r="AL3" s="135"/>
      <c r="AM3" s="135"/>
      <c r="AN3" s="135"/>
      <c r="AO3" s="135"/>
      <c r="AT3" s="241" t="s">
        <v>104</v>
      </c>
      <c r="AU3" s="241"/>
      <c r="AV3" s="241"/>
      <c r="AW3" s="241"/>
      <c r="AX3" s="136"/>
      <c r="AY3" s="136"/>
    </row>
    <row r="4" spans="1:277" ht="23.1" customHeight="1" x14ac:dyDescent="0.35">
      <c r="Q4" s="234" t="s">
        <v>116</v>
      </c>
      <c r="R4" s="234"/>
      <c r="S4" s="234"/>
      <c r="T4" s="234"/>
      <c r="AL4" s="137"/>
      <c r="AT4" s="234" t="s">
        <v>114</v>
      </c>
      <c r="AU4" s="234"/>
      <c r="AV4" s="234"/>
      <c r="AW4" s="234"/>
      <c r="AX4" s="137"/>
      <c r="AY4" s="137"/>
      <c r="AZ4" s="137"/>
    </row>
    <row r="5" spans="1:277" ht="23.1" customHeight="1" x14ac:dyDescent="0.35">
      <c r="Q5" s="234" t="s">
        <v>3</v>
      </c>
      <c r="R5" s="234"/>
      <c r="S5" s="234"/>
      <c r="T5" s="234"/>
      <c r="AL5" s="137"/>
      <c r="AT5" s="234" t="s">
        <v>3</v>
      </c>
      <c r="AU5" s="234"/>
      <c r="AV5" s="234"/>
      <c r="AW5" s="234"/>
      <c r="AX5" s="137"/>
      <c r="AY5" s="137"/>
      <c r="AZ5" s="137"/>
    </row>
    <row r="6" spans="1:277" s="2" customFormat="1" ht="23.1" customHeight="1" thickBot="1" x14ac:dyDescent="0.4">
      <c r="G6" s="183"/>
      <c r="Q6" s="138"/>
      <c r="R6" s="138"/>
      <c r="S6" s="138"/>
      <c r="T6" s="138"/>
      <c r="U6" s="138"/>
      <c r="V6" s="138"/>
      <c r="W6" s="139"/>
      <c r="X6" s="139"/>
      <c r="Y6" s="138"/>
      <c r="Z6" s="138"/>
      <c r="AA6" s="138"/>
      <c r="AB6" s="138"/>
      <c r="AC6" s="140"/>
      <c r="AD6" s="138"/>
      <c r="AE6" s="138" t="s">
        <v>1</v>
      </c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</row>
    <row r="7" spans="1:277" s="19" customFormat="1" ht="23.1" customHeight="1" x14ac:dyDescent="0.35">
      <c r="A7" s="16"/>
      <c r="B7" s="3"/>
      <c r="C7" s="3"/>
      <c r="D7" s="17" t="s">
        <v>4</v>
      </c>
      <c r="E7" s="3"/>
      <c r="F7" s="235" t="s">
        <v>111</v>
      </c>
      <c r="G7" s="238" t="s">
        <v>112</v>
      </c>
      <c r="H7" s="3"/>
      <c r="I7" s="3"/>
      <c r="J7" s="17" t="s">
        <v>5</v>
      </c>
      <c r="K7" s="17" t="s">
        <v>5</v>
      </c>
      <c r="L7" s="3"/>
      <c r="M7" s="3"/>
      <c r="N7" s="3"/>
      <c r="O7" s="3"/>
      <c r="P7" s="17" t="s">
        <v>6</v>
      </c>
      <c r="Q7" s="141" t="s">
        <v>127</v>
      </c>
      <c r="R7" s="141" t="s">
        <v>10</v>
      </c>
      <c r="S7" s="141" t="s">
        <v>10</v>
      </c>
      <c r="T7" s="141" t="s">
        <v>13</v>
      </c>
      <c r="U7" s="141" t="s">
        <v>10</v>
      </c>
      <c r="V7" s="141" t="s">
        <v>10</v>
      </c>
      <c r="W7" s="142" t="s">
        <v>17</v>
      </c>
      <c r="X7" s="142" t="s">
        <v>17</v>
      </c>
      <c r="Y7" s="141"/>
      <c r="Z7" s="141" t="s">
        <v>18</v>
      </c>
      <c r="AA7" s="143" t="s">
        <v>9</v>
      </c>
      <c r="AB7" s="141" t="s">
        <v>19</v>
      </c>
      <c r="AC7" s="144" t="s">
        <v>20</v>
      </c>
      <c r="AD7" s="145" t="s">
        <v>21</v>
      </c>
      <c r="AE7" s="146"/>
      <c r="AF7" s="147"/>
      <c r="AG7" s="148"/>
      <c r="AH7" s="141"/>
      <c r="AI7" s="141"/>
      <c r="AJ7" s="141" t="s">
        <v>7</v>
      </c>
      <c r="AK7" s="149" t="s">
        <v>8</v>
      </c>
      <c r="AL7" s="143" t="s">
        <v>9</v>
      </c>
      <c r="AM7" s="143" t="s">
        <v>9</v>
      </c>
      <c r="AN7" s="143" t="s">
        <v>9</v>
      </c>
      <c r="AO7" s="143" t="s">
        <v>9</v>
      </c>
      <c r="AP7" s="143"/>
      <c r="AQ7" s="143"/>
      <c r="AR7" s="143"/>
      <c r="AS7" s="143"/>
      <c r="AT7" s="141" t="s">
        <v>129</v>
      </c>
      <c r="AU7" s="141" t="s">
        <v>10</v>
      </c>
      <c r="AV7" s="149" t="s">
        <v>11</v>
      </c>
      <c r="AW7" s="143" t="s">
        <v>12</v>
      </c>
      <c r="AX7" s="149" t="s">
        <v>11</v>
      </c>
      <c r="AY7" s="141" t="s">
        <v>10</v>
      </c>
      <c r="AZ7" s="141" t="s">
        <v>13</v>
      </c>
      <c r="BA7" s="143"/>
      <c r="BB7" s="149" t="s">
        <v>131</v>
      </c>
      <c r="BC7" s="143" t="s">
        <v>14</v>
      </c>
      <c r="BD7" s="143" t="s">
        <v>15</v>
      </c>
      <c r="BE7" s="143" t="s">
        <v>16</v>
      </c>
      <c r="BF7" s="141" t="s">
        <v>10</v>
      </c>
      <c r="BG7" s="145" t="s">
        <v>10</v>
      </c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</row>
    <row r="8" spans="1:277" s="4" customFormat="1" ht="23.1" customHeight="1" x14ac:dyDescent="0.35">
      <c r="A8" s="20" t="s">
        <v>22</v>
      </c>
      <c r="B8" s="4" t="s">
        <v>23</v>
      </c>
      <c r="C8" s="4" t="s">
        <v>24</v>
      </c>
      <c r="D8" s="4" t="s">
        <v>25</v>
      </c>
      <c r="E8" s="21" t="s">
        <v>106</v>
      </c>
      <c r="F8" s="236"/>
      <c r="G8" s="239"/>
      <c r="H8" s="21" t="s">
        <v>105</v>
      </c>
      <c r="I8" s="22" t="s">
        <v>26</v>
      </c>
      <c r="J8" s="4" t="s">
        <v>27</v>
      </c>
      <c r="K8" s="4" t="s">
        <v>27</v>
      </c>
      <c r="L8" s="21" t="s">
        <v>28</v>
      </c>
      <c r="M8" s="4" t="s">
        <v>29</v>
      </c>
      <c r="N8" s="4" t="s">
        <v>30</v>
      </c>
      <c r="O8" s="4" t="s">
        <v>31</v>
      </c>
      <c r="P8" s="21" t="s">
        <v>27</v>
      </c>
      <c r="Q8" s="151" t="s">
        <v>50</v>
      </c>
      <c r="R8" s="151" t="s">
        <v>9</v>
      </c>
      <c r="S8" s="151" t="s">
        <v>11</v>
      </c>
      <c r="T8" s="151" t="s">
        <v>42</v>
      </c>
      <c r="U8" s="151" t="s">
        <v>46</v>
      </c>
      <c r="V8" s="151" t="s">
        <v>47</v>
      </c>
      <c r="W8" s="152" t="s">
        <v>48</v>
      </c>
      <c r="X8" s="152" t="s">
        <v>49</v>
      </c>
      <c r="Y8" s="151" t="s">
        <v>22</v>
      </c>
      <c r="Z8" s="151"/>
      <c r="AA8" s="153" t="s">
        <v>34</v>
      </c>
      <c r="AB8" s="154"/>
      <c r="AC8" s="155" t="s">
        <v>42</v>
      </c>
      <c r="AD8" s="156"/>
      <c r="AE8" s="157"/>
      <c r="AF8" s="158"/>
      <c r="AG8" s="159" t="s">
        <v>22</v>
      </c>
      <c r="AH8" s="151" t="s">
        <v>23</v>
      </c>
      <c r="AI8" s="151" t="s">
        <v>24</v>
      </c>
      <c r="AJ8" s="151" t="s">
        <v>32</v>
      </c>
      <c r="AK8" s="153" t="s">
        <v>128</v>
      </c>
      <c r="AL8" s="153" t="s">
        <v>27</v>
      </c>
      <c r="AM8" s="153" t="s">
        <v>33</v>
      </c>
      <c r="AN8" s="153" t="s">
        <v>34</v>
      </c>
      <c r="AO8" s="153" t="s">
        <v>35</v>
      </c>
      <c r="AP8" s="153" t="s">
        <v>35</v>
      </c>
      <c r="AQ8" s="153" t="s">
        <v>36</v>
      </c>
      <c r="AR8" s="153" t="s">
        <v>37</v>
      </c>
      <c r="AS8" s="153" t="s">
        <v>117</v>
      </c>
      <c r="AT8" s="151" t="s">
        <v>38</v>
      </c>
      <c r="AU8" s="151" t="s">
        <v>9</v>
      </c>
      <c r="AV8" s="153" t="s">
        <v>39</v>
      </c>
      <c r="AW8" s="153" t="s">
        <v>40</v>
      </c>
      <c r="AX8" s="153" t="s">
        <v>41</v>
      </c>
      <c r="AY8" s="151" t="s">
        <v>11</v>
      </c>
      <c r="AZ8" s="151" t="s">
        <v>42</v>
      </c>
      <c r="BA8" s="153" t="s">
        <v>43</v>
      </c>
      <c r="BB8" s="153" t="s">
        <v>27</v>
      </c>
      <c r="BC8" s="153" t="s">
        <v>44</v>
      </c>
      <c r="BD8" s="153" t="s">
        <v>27</v>
      </c>
      <c r="BE8" s="153" t="s">
        <v>45</v>
      </c>
      <c r="BF8" s="151" t="s">
        <v>46</v>
      </c>
      <c r="BG8" s="156" t="s">
        <v>53</v>
      </c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</row>
    <row r="9" spans="1:277" s="5" customFormat="1" ht="23.1" customHeight="1" thickBot="1" x14ac:dyDescent="0.4">
      <c r="A9" s="23"/>
      <c r="F9" s="237"/>
      <c r="G9" s="240"/>
      <c r="Q9" s="160"/>
      <c r="R9" s="160" t="s">
        <v>53</v>
      </c>
      <c r="S9" s="160" t="s">
        <v>53</v>
      </c>
      <c r="T9" s="161"/>
      <c r="U9" s="160" t="s">
        <v>53</v>
      </c>
      <c r="V9" s="160"/>
      <c r="W9" s="162"/>
      <c r="X9" s="162"/>
      <c r="Y9" s="160"/>
      <c r="Z9" s="160"/>
      <c r="AA9" s="163"/>
      <c r="AB9" s="164"/>
      <c r="AC9" s="165"/>
      <c r="AD9" s="166"/>
      <c r="AE9" s="167"/>
      <c r="AF9" s="168"/>
      <c r="AG9" s="169"/>
      <c r="AH9" s="160"/>
      <c r="AI9" s="160"/>
      <c r="AJ9" s="160" t="s">
        <v>50</v>
      </c>
      <c r="AK9" s="163" t="s">
        <v>51</v>
      </c>
      <c r="AL9" s="163" t="s">
        <v>38</v>
      </c>
      <c r="AM9" s="163" t="s">
        <v>38</v>
      </c>
      <c r="AN9" s="163"/>
      <c r="AO9" s="163" t="s">
        <v>51</v>
      </c>
      <c r="AP9" s="163" t="s">
        <v>52</v>
      </c>
      <c r="AQ9" s="163"/>
      <c r="AR9" s="163"/>
      <c r="AS9" s="163"/>
      <c r="AT9" s="161" t="s">
        <v>130</v>
      </c>
      <c r="AU9" s="160" t="s">
        <v>53</v>
      </c>
      <c r="AV9" s="163" t="s">
        <v>54</v>
      </c>
      <c r="AW9" s="163" t="s">
        <v>38</v>
      </c>
      <c r="AX9" s="163"/>
      <c r="AY9" s="160" t="s">
        <v>53</v>
      </c>
      <c r="AZ9" s="161"/>
      <c r="BA9" s="163"/>
      <c r="BB9" s="163" t="s">
        <v>38</v>
      </c>
      <c r="BC9" s="163" t="s">
        <v>55</v>
      </c>
      <c r="BD9" s="163" t="s">
        <v>38</v>
      </c>
      <c r="BE9" s="163" t="s">
        <v>56</v>
      </c>
      <c r="BF9" s="160" t="s">
        <v>53</v>
      </c>
      <c r="BG9" s="166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</row>
    <row r="10" spans="1:277" s="10" customFormat="1" ht="23.1" customHeight="1" x14ac:dyDescent="0.35">
      <c r="A10" s="24" t="s">
        <v>1</v>
      </c>
      <c r="B10" s="13"/>
      <c r="D10" s="9"/>
      <c r="E10" s="9"/>
      <c r="F10" s="9"/>
      <c r="G10" s="9"/>
      <c r="H10" s="9"/>
      <c r="I10" s="9"/>
      <c r="J10" s="9"/>
      <c r="K10" s="11"/>
      <c r="L10" s="9"/>
      <c r="M10" s="10" t="s">
        <v>1</v>
      </c>
      <c r="N10" s="10" t="s">
        <v>1</v>
      </c>
      <c r="O10" s="10" t="s">
        <v>1</v>
      </c>
      <c r="P10" s="11" t="s">
        <v>1</v>
      </c>
      <c r="Q10" s="40"/>
      <c r="R10" s="40"/>
      <c r="S10" s="40"/>
      <c r="T10" s="40"/>
      <c r="U10" s="40"/>
      <c r="V10" s="48"/>
      <c r="W10" s="170"/>
      <c r="X10" s="170"/>
      <c r="Y10" s="50" t="str">
        <f>+A10</f>
        <v xml:space="preserve"> </v>
      </c>
      <c r="Z10" s="40" t="s">
        <v>1</v>
      </c>
      <c r="AA10" s="40"/>
      <c r="AB10" s="52"/>
      <c r="AC10" s="53"/>
      <c r="AD10" s="54"/>
      <c r="AE10" s="55"/>
      <c r="AF10" s="56"/>
      <c r="AG10" s="45" t="s">
        <v>1</v>
      </c>
      <c r="AH10" s="46"/>
      <c r="AI10" s="50"/>
      <c r="AJ10" s="40"/>
      <c r="AK10" s="40"/>
      <c r="AL10" s="40"/>
      <c r="AM10" s="40" t="s">
        <v>1</v>
      </c>
      <c r="AN10" s="40" t="s">
        <v>1</v>
      </c>
      <c r="AO10" s="40" t="s">
        <v>1</v>
      </c>
      <c r="AP10" s="40"/>
      <c r="AQ10" s="40"/>
      <c r="AR10" s="40"/>
      <c r="AS10" s="40"/>
      <c r="AT10" s="40"/>
      <c r="AU10" s="40"/>
      <c r="AV10" s="58"/>
      <c r="AW10" s="40"/>
      <c r="AX10" s="40"/>
      <c r="AY10" s="40"/>
      <c r="AZ10" s="40"/>
      <c r="BA10" s="40"/>
      <c r="BB10" s="40"/>
      <c r="BC10" s="40"/>
      <c r="BD10" s="40"/>
      <c r="BE10" s="40"/>
      <c r="BF10" s="59"/>
      <c r="BG10" s="17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</row>
    <row r="11" spans="1:277" s="50" customFormat="1" ht="23.1" customHeight="1" x14ac:dyDescent="0.35">
      <c r="A11" s="45">
        <v>1</v>
      </c>
      <c r="B11" s="61" t="s">
        <v>60</v>
      </c>
      <c r="C11" s="62" t="s">
        <v>61</v>
      </c>
      <c r="D11" s="40">
        <v>36619</v>
      </c>
      <c r="E11" s="40">
        <v>1794</v>
      </c>
      <c r="F11" s="30">
        <f t="shared" ref="F11:F57" si="0">SUM(D11:E11)</f>
        <v>38413</v>
      </c>
      <c r="G11" s="40">
        <v>1795</v>
      </c>
      <c r="H11" s="40"/>
      <c r="I11" s="40"/>
      <c r="J11" s="30">
        <f t="shared" ref="J11:J57" si="1">SUM(F11:I11)</f>
        <v>40208</v>
      </c>
      <c r="K11" s="48">
        <f>J11</f>
        <v>40208</v>
      </c>
      <c r="L11" s="32">
        <f>ROUND(K11/6/31/60*(O11+N11*60+M11*6*60),2)</f>
        <v>0</v>
      </c>
      <c r="M11" s="50">
        <v>0</v>
      </c>
      <c r="N11" s="50">
        <v>0</v>
      </c>
      <c r="O11" s="50">
        <v>0</v>
      </c>
      <c r="P11" s="48">
        <f>K11-L11</f>
        <v>40208</v>
      </c>
      <c r="Q11" s="40">
        <v>2285.15</v>
      </c>
      <c r="R11" s="30">
        <f t="shared" ref="R11" si="2">SUM(AK11:AT11)</f>
        <v>3618.72</v>
      </c>
      <c r="S11" s="30">
        <f t="shared" ref="S11" si="3">SUM(AV11:AX11)</f>
        <v>200</v>
      </c>
      <c r="T11" s="30">
        <f t="shared" ref="T11" si="4">ROUNDDOWN(J11*5%/2,2)</f>
        <v>1005.2</v>
      </c>
      <c r="U11" s="30">
        <f t="shared" ref="U11" si="5">SUM(BA11:BE11)</f>
        <v>100</v>
      </c>
      <c r="V11" s="48">
        <f>Q11+R11+S11+T11+U11</f>
        <v>7209.07</v>
      </c>
      <c r="W11" s="34">
        <f t="shared" ref="W11" si="6">ROUND(AF11,0)</f>
        <v>16499</v>
      </c>
      <c r="X11" s="51">
        <f>(AE11-W11)</f>
        <v>16499.93</v>
      </c>
      <c r="Y11" s="50">
        <f>+A11</f>
        <v>1</v>
      </c>
      <c r="Z11" s="30">
        <f t="shared" ref="Z11" si="7">J11*12%</f>
        <v>4824.96</v>
      </c>
      <c r="AA11" s="30">
        <v>0</v>
      </c>
      <c r="AB11" s="35">
        <v>100</v>
      </c>
      <c r="AC11" s="36">
        <f>ROUNDUP(J11*5%/2,2)</f>
        <v>1005.2</v>
      </c>
      <c r="AD11" s="37">
        <v>200</v>
      </c>
      <c r="AE11" s="55">
        <f>+P11-V11</f>
        <v>32998.93</v>
      </c>
      <c r="AF11" s="56">
        <f>(+P11-V11)/2</f>
        <v>16499.465</v>
      </c>
      <c r="AG11" s="45">
        <v>1</v>
      </c>
      <c r="AH11" s="61" t="s">
        <v>60</v>
      </c>
      <c r="AI11" s="62" t="s">
        <v>61</v>
      </c>
      <c r="AJ11" s="30">
        <f t="shared" ref="AJ11:AJ57" si="8">Q11</f>
        <v>2285.15</v>
      </c>
      <c r="AK11" s="30">
        <f t="shared" ref="AK11" si="9">J11*9%</f>
        <v>3618.72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0" t="s">
        <v>59</v>
      </c>
      <c r="AS11" s="40"/>
      <c r="AT11" s="40">
        <v>0</v>
      </c>
      <c r="AU11" s="40">
        <f>SUM(AK11:AT11)</f>
        <v>3618.72</v>
      </c>
      <c r="AV11" s="35">
        <v>200</v>
      </c>
      <c r="AW11" s="40">
        <v>0</v>
      </c>
      <c r="AX11" s="40">
        <v>0</v>
      </c>
      <c r="AY11" s="40">
        <f>SUM(AV11:AW11)</f>
        <v>200</v>
      </c>
      <c r="AZ11" s="30">
        <f>ROUNDDOWN(J11*5%/2,2)</f>
        <v>1005.2</v>
      </c>
      <c r="BA11" s="30">
        <v>100</v>
      </c>
      <c r="BB11" s="40">
        <v>0</v>
      </c>
      <c r="BC11" s="40">
        <v>0</v>
      </c>
      <c r="BD11" s="40"/>
      <c r="BE11" s="40">
        <v>0</v>
      </c>
      <c r="BF11" s="59">
        <f>SUM(BA11:BE11)</f>
        <v>100</v>
      </c>
      <c r="BG11" s="60">
        <f>AJ11+AU11+AY11+AZ11+BF11</f>
        <v>7209.07</v>
      </c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</row>
    <row r="12" spans="1:277" s="50" customFormat="1" ht="23.1" customHeight="1" x14ac:dyDescent="0.35">
      <c r="A12" s="45" t="s">
        <v>1</v>
      </c>
      <c r="B12" s="46"/>
      <c r="C12" s="47"/>
      <c r="D12" s="40"/>
      <c r="E12" s="40"/>
      <c r="F12" s="30">
        <f t="shared" si="0"/>
        <v>0</v>
      </c>
      <c r="G12" s="40"/>
      <c r="H12" s="40"/>
      <c r="I12" s="40"/>
      <c r="J12" s="30">
        <f t="shared" si="1"/>
        <v>0</v>
      </c>
      <c r="K12" s="48"/>
      <c r="L12" s="49"/>
      <c r="P12" s="48" t="s">
        <v>1</v>
      </c>
      <c r="Q12" s="40"/>
      <c r="R12" s="40"/>
      <c r="S12" s="40"/>
      <c r="T12" s="40"/>
      <c r="U12" s="40"/>
      <c r="V12" s="48"/>
      <c r="W12" s="34"/>
      <c r="X12" s="51"/>
      <c r="Z12" s="30"/>
      <c r="AA12" s="40"/>
      <c r="AB12" s="52"/>
      <c r="AC12" s="53"/>
      <c r="AD12" s="54"/>
      <c r="AE12" s="55"/>
      <c r="AF12" s="56"/>
      <c r="AG12" s="45" t="s">
        <v>1</v>
      </c>
      <c r="AH12" s="46"/>
      <c r="AI12" s="47"/>
      <c r="AJ12" s="30">
        <f t="shared" si="8"/>
        <v>0</v>
      </c>
      <c r="AK12" s="40"/>
      <c r="AL12" s="40"/>
      <c r="AM12" s="57"/>
      <c r="AN12" s="40"/>
      <c r="AO12" s="40"/>
      <c r="AP12" s="57"/>
      <c r="AQ12" s="57"/>
      <c r="AR12" s="40"/>
      <c r="AS12" s="40"/>
      <c r="AT12" s="40"/>
      <c r="AU12" s="40"/>
      <c r="AV12" s="58" t="s">
        <v>1</v>
      </c>
      <c r="AW12" s="40"/>
      <c r="AX12" s="57"/>
      <c r="AY12" s="40"/>
      <c r="AZ12" s="40"/>
      <c r="BA12" s="40"/>
      <c r="BB12" s="40"/>
      <c r="BC12" s="40"/>
      <c r="BD12" s="40"/>
      <c r="BE12" s="57"/>
      <c r="BF12" s="59"/>
      <c r="BG12" s="60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</row>
    <row r="13" spans="1:277" s="50" customFormat="1" ht="23.1" customHeight="1" x14ac:dyDescent="0.35">
      <c r="A13" s="45">
        <v>2</v>
      </c>
      <c r="B13" s="46" t="s">
        <v>62</v>
      </c>
      <c r="C13" s="47" t="s">
        <v>63</v>
      </c>
      <c r="D13" s="40">
        <v>71511</v>
      </c>
      <c r="E13" s="40">
        <v>3325</v>
      </c>
      <c r="F13" s="30">
        <f t="shared" si="0"/>
        <v>74836</v>
      </c>
      <c r="G13" s="40">
        <v>3326</v>
      </c>
      <c r="H13" s="40"/>
      <c r="I13" s="40"/>
      <c r="J13" s="30">
        <f t="shared" si="1"/>
        <v>78162</v>
      </c>
      <c r="K13" s="48">
        <f>J13</f>
        <v>78162</v>
      </c>
      <c r="L13" s="32">
        <f>ROUND(K13/6/31/60*(O13+N13*60+M13*6*60),2)</f>
        <v>0</v>
      </c>
      <c r="M13" s="50">
        <v>0</v>
      </c>
      <c r="N13" s="50">
        <v>0</v>
      </c>
      <c r="O13" s="50">
        <v>0</v>
      </c>
      <c r="P13" s="48">
        <f>K13-L13</f>
        <v>78162</v>
      </c>
      <c r="Q13" s="40">
        <v>10500.09</v>
      </c>
      <c r="R13" s="30">
        <f t="shared" ref="R13" si="10">SUM(AK13:AT13)</f>
        <v>7034.58</v>
      </c>
      <c r="S13" s="30">
        <f t="shared" ref="S13" si="11">SUM(AV13:AX13)</f>
        <v>200</v>
      </c>
      <c r="T13" s="30">
        <f t="shared" ref="T13" si="12">ROUNDDOWN(J13*5%/2,2)</f>
        <v>1954.05</v>
      </c>
      <c r="U13" s="30">
        <f t="shared" ref="U13" si="13">SUM(BA13:BE13)</f>
        <v>100</v>
      </c>
      <c r="V13" s="48">
        <f>Q13+R13+S13+T13+U13</f>
        <v>19788.719999999998</v>
      </c>
      <c r="W13" s="34">
        <f t="shared" ref="W13" si="14">ROUND(AF13,0)</f>
        <v>29187</v>
      </c>
      <c r="X13" s="51">
        <f>(AE13-W13)</f>
        <v>29186.28</v>
      </c>
      <c r="Y13" s="50">
        <f>+A13</f>
        <v>2</v>
      </c>
      <c r="Z13" s="30">
        <f t="shared" ref="Z13" si="15">J13*12%</f>
        <v>9379.44</v>
      </c>
      <c r="AA13" s="30">
        <v>0</v>
      </c>
      <c r="AB13" s="35">
        <v>100</v>
      </c>
      <c r="AC13" s="36">
        <f>ROUNDUP(J13*5%/2,2)</f>
        <v>1954.05</v>
      </c>
      <c r="AD13" s="37">
        <v>200</v>
      </c>
      <c r="AE13" s="55">
        <f>+P13-V13</f>
        <v>58373.279999999999</v>
      </c>
      <c r="AF13" s="56">
        <f>(+P13-V13)/2</f>
        <v>29186.639999999999</v>
      </c>
      <c r="AG13" s="45">
        <v>2</v>
      </c>
      <c r="AH13" s="46" t="s">
        <v>62</v>
      </c>
      <c r="AI13" s="47" t="s">
        <v>63</v>
      </c>
      <c r="AJ13" s="30">
        <f t="shared" si="8"/>
        <v>10500.09</v>
      </c>
      <c r="AK13" s="30">
        <f t="shared" ref="AK13" si="16">J13*9%</f>
        <v>7034.58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1">
        <v>0</v>
      </c>
      <c r="AR13" s="40">
        <v>0</v>
      </c>
      <c r="AS13" s="40"/>
      <c r="AT13" s="40">
        <v>0</v>
      </c>
      <c r="AU13" s="40">
        <f>SUM(AK13:AT13)</f>
        <v>7034.58</v>
      </c>
      <c r="AV13" s="35">
        <v>200</v>
      </c>
      <c r="AW13" s="40">
        <v>0</v>
      </c>
      <c r="AX13" s="40">
        <v>0</v>
      </c>
      <c r="AY13" s="40">
        <f>SUM(AV13:AW13)</f>
        <v>200</v>
      </c>
      <c r="AZ13" s="30">
        <f>ROUNDDOWN(J13*5%/2,2)</f>
        <v>1954.05</v>
      </c>
      <c r="BA13" s="30">
        <v>100</v>
      </c>
      <c r="BB13" s="40">
        <v>0</v>
      </c>
      <c r="BC13" s="40">
        <v>0</v>
      </c>
      <c r="BD13" s="40">
        <v>0</v>
      </c>
      <c r="BE13" s="40">
        <v>0</v>
      </c>
      <c r="BF13" s="59">
        <f>SUM(BA13:BE13)</f>
        <v>100</v>
      </c>
      <c r="BG13" s="60">
        <f>AJ13+AU13+AY13+AZ13+BF13</f>
        <v>19788.719999999998</v>
      </c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</row>
    <row r="14" spans="1:277" s="44" customFormat="1" ht="23.1" customHeight="1" x14ac:dyDescent="0.35">
      <c r="A14" s="45" t="s">
        <v>1</v>
      </c>
      <c r="B14" s="46"/>
      <c r="C14" s="47"/>
      <c r="D14" s="40"/>
      <c r="E14" s="40"/>
      <c r="F14" s="30">
        <f t="shared" si="0"/>
        <v>0</v>
      </c>
      <c r="G14" s="40"/>
      <c r="H14" s="40"/>
      <c r="I14" s="40"/>
      <c r="J14" s="30">
        <f t="shared" si="1"/>
        <v>0</v>
      </c>
      <c r="K14" s="48"/>
      <c r="L14" s="49"/>
      <c r="M14" s="50"/>
      <c r="N14" s="50"/>
      <c r="O14" s="50"/>
      <c r="P14" s="48"/>
      <c r="Q14" s="40"/>
      <c r="R14" s="40"/>
      <c r="S14" s="40"/>
      <c r="T14" s="40"/>
      <c r="U14" s="40"/>
      <c r="V14" s="48"/>
      <c r="W14" s="34"/>
      <c r="X14" s="51"/>
      <c r="Y14" s="50"/>
      <c r="Z14" s="30"/>
      <c r="AA14" s="40"/>
      <c r="AB14" s="52"/>
      <c r="AC14" s="53"/>
      <c r="AD14" s="54"/>
      <c r="AE14" s="55"/>
      <c r="AF14" s="56"/>
      <c r="AG14" s="45" t="s">
        <v>1</v>
      </c>
      <c r="AH14" s="46"/>
      <c r="AI14" s="47"/>
      <c r="AJ14" s="30">
        <f t="shared" si="8"/>
        <v>0</v>
      </c>
      <c r="AK14" s="40"/>
      <c r="AL14" s="40"/>
      <c r="AM14" s="57"/>
      <c r="AN14" s="40"/>
      <c r="AO14" s="40"/>
      <c r="AP14" s="57"/>
      <c r="AQ14" s="57"/>
      <c r="AR14" s="40"/>
      <c r="AS14" s="40"/>
      <c r="AT14" s="40"/>
      <c r="AU14" s="40"/>
      <c r="AV14" s="58"/>
      <c r="AW14" s="40"/>
      <c r="AX14" s="57"/>
      <c r="AY14" s="40"/>
      <c r="AZ14" s="40"/>
      <c r="BA14" s="40"/>
      <c r="BB14" s="40"/>
      <c r="BC14" s="57"/>
      <c r="BD14" s="40"/>
      <c r="BE14" s="57"/>
      <c r="BF14" s="59"/>
      <c r="BG14" s="60"/>
    </row>
    <row r="15" spans="1:277" s="44" customFormat="1" ht="23.1" customHeight="1" x14ac:dyDescent="0.35">
      <c r="A15" s="45">
        <v>3</v>
      </c>
      <c r="B15" s="61" t="s">
        <v>64</v>
      </c>
      <c r="C15" s="47" t="s">
        <v>63</v>
      </c>
      <c r="D15" s="40">
        <v>71511</v>
      </c>
      <c r="E15" s="40">
        <v>3325</v>
      </c>
      <c r="F15" s="30">
        <f t="shared" si="0"/>
        <v>74836</v>
      </c>
      <c r="G15" s="40">
        <v>3326</v>
      </c>
      <c r="H15" s="40"/>
      <c r="I15" s="40"/>
      <c r="J15" s="30">
        <f t="shared" si="1"/>
        <v>78162</v>
      </c>
      <c r="K15" s="48">
        <f>J15</f>
        <v>78162</v>
      </c>
      <c r="L15" s="32">
        <f>ROUND(K15/6/31/60*(O15+N15*60+M15*6*60),2)</f>
        <v>0</v>
      </c>
      <c r="M15" s="50">
        <v>0</v>
      </c>
      <c r="N15" s="50">
        <v>0</v>
      </c>
      <c r="O15" s="50">
        <v>0</v>
      </c>
      <c r="P15" s="48">
        <f>K15-L15</f>
        <v>78162</v>
      </c>
      <c r="Q15" s="40">
        <v>10500.09</v>
      </c>
      <c r="R15" s="30">
        <f t="shared" ref="R15" si="17">SUM(AK15:AT15)</f>
        <v>17782.8</v>
      </c>
      <c r="S15" s="30">
        <f t="shared" ref="S15" si="18">SUM(AV15:AX15)</f>
        <v>200</v>
      </c>
      <c r="T15" s="30">
        <f t="shared" ref="T15" si="19">ROUNDDOWN(J15*5%/2,2)</f>
        <v>1954.05</v>
      </c>
      <c r="U15" s="30">
        <f t="shared" ref="U15" si="20">SUM(BA15:BE15)</f>
        <v>8091.88</v>
      </c>
      <c r="V15" s="48">
        <f>Q15+R15+S15+T15+U15</f>
        <v>38528.82</v>
      </c>
      <c r="W15" s="34">
        <f t="shared" ref="W15" si="21">ROUND(AF15,0)</f>
        <v>19817</v>
      </c>
      <c r="X15" s="51">
        <f>(AE15-W15)</f>
        <v>19816.18</v>
      </c>
      <c r="Y15" s="50">
        <f>+A15</f>
        <v>3</v>
      </c>
      <c r="Z15" s="30">
        <f t="shared" ref="Z15" si="22">J15*12%</f>
        <v>9379.44</v>
      </c>
      <c r="AA15" s="30">
        <v>0</v>
      </c>
      <c r="AB15" s="35">
        <v>100</v>
      </c>
      <c r="AC15" s="36">
        <f>ROUNDUP(J15*5%/2,2)</f>
        <v>1954.05</v>
      </c>
      <c r="AD15" s="37">
        <v>200</v>
      </c>
      <c r="AE15" s="55">
        <f>+P15-V15</f>
        <v>39633.18</v>
      </c>
      <c r="AF15" s="56">
        <f>(+P15-V15)/2</f>
        <v>19816.59</v>
      </c>
      <c r="AG15" s="45">
        <v>3</v>
      </c>
      <c r="AH15" s="61" t="s">
        <v>64</v>
      </c>
      <c r="AI15" s="47" t="s">
        <v>63</v>
      </c>
      <c r="AJ15" s="30">
        <f t="shared" si="8"/>
        <v>10500.09</v>
      </c>
      <c r="AK15" s="30">
        <f t="shared" ref="AK15" si="23">J15*9%</f>
        <v>7034.58</v>
      </c>
      <c r="AL15" s="40">
        <v>0</v>
      </c>
      <c r="AM15" s="40">
        <v>0</v>
      </c>
      <c r="AN15" s="40">
        <v>0</v>
      </c>
      <c r="AO15" s="40" t="s">
        <v>59</v>
      </c>
      <c r="AP15" s="40">
        <v>0</v>
      </c>
      <c r="AQ15" s="41">
        <v>0</v>
      </c>
      <c r="AR15" s="40">
        <v>10748.22</v>
      </c>
      <c r="AS15" s="40"/>
      <c r="AT15" s="40">
        <v>0</v>
      </c>
      <c r="AU15" s="40">
        <f>SUM(AK15:AT15)</f>
        <v>17782.8</v>
      </c>
      <c r="AV15" s="35">
        <v>200</v>
      </c>
      <c r="AW15" s="40">
        <v>0</v>
      </c>
      <c r="AX15" s="40">
        <v>0</v>
      </c>
      <c r="AY15" s="40">
        <f>SUM(AV15:AW15)</f>
        <v>200</v>
      </c>
      <c r="AZ15" s="30">
        <f>ROUNDDOWN(J15*5%/2,2)</f>
        <v>1954.05</v>
      </c>
      <c r="BA15" s="30">
        <v>100</v>
      </c>
      <c r="BB15" s="40">
        <v>7891.88</v>
      </c>
      <c r="BC15" s="40">
        <v>100</v>
      </c>
      <c r="BD15" s="40">
        <v>0</v>
      </c>
      <c r="BE15" s="40">
        <v>0</v>
      </c>
      <c r="BF15" s="59">
        <f>SUM(BA15:BE15)</f>
        <v>8091.88</v>
      </c>
      <c r="BG15" s="60">
        <f>AJ15+AU15+AY15+AZ15+BF15</f>
        <v>38528.82</v>
      </c>
    </row>
    <row r="16" spans="1:277" s="44" customFormat="1" ht="23.1" customHeight="1" x14ac:dyDescent="0.35">
      <c r="A16" s="45" t="s">
        <v>1</v>
      </c>
      <c r="B16" s="63"/>
      <c r="C16" s="47"/>
      <c r="D16" s="40"/>
      <c r="E16" s="40"/>
      <c r="F16" s="30">
        <f t="shared" si="0"/>
        <v>0</v>
      </c>
      <c r="G16" s="40"/>
      <c r="H16" s="40"/>
      <c r="I16" s="40"/>
      <c r="J16" s="30">
        <f t="shared" si="1"/>
        <v>0</v>
      </c>
      <c r="K16" s="48"/>
      <c r="L16" s="49"/>
      <c r="M16" s="50"/>
      <c r="N16" s="50"/>
      <c r="O16" s="50"/>
      <c r="P16" s="48"/>
      <c r="Q16" s="40"/>
      <c r="R16" s="40"/>
      <c r="S16" s="40"/>
      <c r="T16" s="40"/>
      <c r="U16" s="40"/>
      <c r="V16" s="48"/>
      <c r="W16" s="34"/>
      <c r="X16" s="51"/>
      <c r="Y16" s="50"/>
      <c r="Z16" s="30"/>
      <c r="AA16" s="40"/>
      <c r="AB16" s="52"/>
      <c r="AC16" s="53"/>
      <c r="AD16" s="54"/>
      <c r="AE16" s="55"/>
      <c r="AF16" s="56"/>
      <c r="AG16" s="45" t="s">
        <v>1</v>
      </c>
      <c r="AH16" s="63"/>
      <c r="AI16" s="47"/>
      <c r="AJ16" s="30">
        <f t="shared" si="8"/>
        <v>0</v>
      </c>
      <c r="AK16" s="40"/>
      <c r="AL16" s="40"/>
      <c r="AM16" s="57"/>
      <c r="AN16" s="40"/>
      <c r="AO16" s="40"/>
      <c r="AP16" s="57"/>
      <c r="AQ16" s="57"/>
      <c r="AR16" s="40"/>
      <c r="AS16" s="40"/>
      <c r="AT16" s="40"/>
      <c r="AU16" s="40"/>
      <c r="AV16" s="58"/>
      <c r="AW16" s="40"/>
      <c r="AX16" s="57"/>
      <c r="AY16" s="40"/>
      <c r="AZ16" s="40"/>
      <c r="BA16" s="40"/>
      <c r="BB16" s="40"/>
      <c r="BC16" s="40"/>
      <c r="BD16" s="40"/>
      <c r="BE16" s="57"/>
      <c r="BF16" s="59"/>
      <c r="BG16" s="60"/>
    </row>
    <row r="17" spans="1:277" s="70" customFormat="1" ht="23.1" customHeight="1" x14ac:dyDescent="0.35">
      <c r="A17" s="45">
        <v>4</v>
      </c>
      <c r="B17" s="66" t="s">
        <v>66</v>
      </c>
      <c r="C17" s="67" t="s">
        <v>100</v>
      </c>
      <c r="D17" s="40">
        <v>51357</v>
      </c>
      <c r="E17" s="40">
        <v>2516</v>
      </c>
      <c r="F17" s="30">
        <f t="shared" si="0"/>
        <v>53873</v>
      </c>
      <c r="G17" s="68">
        <v>2517</v>
      </c>
      <c r="H17" s="68"/>
      <c r="I17" s="68"/>
      <c r="J17" s="30">
        <f t="shared" si="1"/>
        <v>56390</v>
      </c>
      <c r="K17" s="69">
        <f>J17</f>
        <v>56390</v>
      </c>
      <c r="L17" s="32">
        <f>ROUND(K17/6/31/60*(O17+N17*60+M17*6*60),2)</f>
        <v>0</v>
      </c>
      <c r="M17" s="70">
        <v>0</v>
      </c>
      <c r="N17" s="70">
        <v>0</v>
      </c>
      <c r="O17" s="70">
        <v>0</v>
      </c>
      <c r="P17" s="69">
        <f>K17-L17</f>
        <v>56390</v>
      </c>
      <c r="Q17" s="40">
        <v>5529.03</v>
      </c>
      <c r="R17" s="30">
        <f t="shared" ref="R17" si="24">SUM(AK17:AT17)</f>
        <v>13403.009999999998</v>
      </c>
      <c r="S17" s="30">
        <f t="shared" ref="S17" si="25">SUM(AV17:AX17)</f>
        <v>1906.74</v>
      </c>
      <c r="T17" s="30">
        <f t="shared" ref="T17" si="26">ROUNDDOWN(J17*5%/2,2)</f>
        <v>1409.75</v>
      </c>
      <c r="U17" s="30">
        <f t="shared" ref="U17" si="27">SUM(BA17:BE17)</f>
        <v>15210.26</v>
      </c>
      <c r="V17" s="48">
        <f>Q17+R17+S17+T17+U17</f>
        <v>37458.79</v>
      </c>
      <c r="W17" s="34">
        <f t="shared" ref="W17" si="28">ROUND(AF17,0)</f>
        <v>9466</v>
      </c>
      <c r="X17" s="51">
        <f>(AE17-W17)</f>
        <v>9465.2099999999991</v>
      </c>
      <c r="Y17" s="50">
        <f>+A17</f>
        <v>4</v>
      </c>
      <c r="Z17" s="30">
        <f t="shared" ref="Z17" si="29">J17*12%</f>
        <v>6766.8</v>
      </c>
      <c r="AA17" s="71">
        <v>0</v>
      </c>
      <c r="AB17" s="35">
        <v>100</v>
      </c>
      <c r="AC17" s="36">
        <f>ROUNDUP(J17*5%/2,2)</f>
        <v>1409.75</v>
      </c>
      <c r="AD17" s="37">
        <v>200</v>
      </c>
      <c r="AE17" s="72">
        <f>+P17-V17</f>
        <v>18931.21</v>
      </c>
      <c r="AF17" s="73">
        <f>(+P17-V17)/2</f>
        <v>9465.6049999999996</v>
      </c>
      <c r="AG17" s="45">
        <v>4</v>
      </c>
      <c r="AH17" s="66" t="s">
        <v>66</v>
      </c>
      <c r="AI17" s="67" t="s">
        <v>100</v>
      </c>
      <c r="AJ17" s="30">
        <f t="shared" si="8"/>
        <v>5529.03</v>
      </c>
      <c r="AK17" s="30">
        <f t="shared" ref="AK17" si="30">J17*9%</f>
        <v>5075.0999999999995</v>
      </c>
      <c r="AL17" s="40">
        <v>0</v>
      </c>
      <c r="AM17" s="40">
        <v>0</v>
      </c>
      <c r="AN17" s="40">
        <v>0</v>
      </c>
      <c r="AO17" s="40">
        <v>0</v>
      </c>
      <c r="AP17" s="40">
        <v>0</v>
      </c>
      <c r="AQ17" s="40">
        <v>0</v>
      </c>
      <c r="AR17" s="40">
        <v>7081.03</v>
      </c>
      <c r="AS17" s="40"/>
      <c r="AT17" s="40">
        <v>1246.8800000000001</v>
      </c>
      <c r="AU17" s="40">
        <f>SUM(AK17:AT17)</f>
        <v>13403.009999999998</v>
      </c>
      <c r="AV17" s="35">
        <v>200</v>
      </c>
      <c r="AW17" s="40">
        <v>1706.74</v>
      </c>
      <c r="AX17" s="40">
        <v>0</v>
      </c>
      <c r="AY17" s="40">
        <f>SUM(AV17:AW17)</f>
        <v>1906.74</v>
      </c>
      <c r="AZ17" s="30">
        <f>ROUNDDOWN(J17*5%/2,2)</f>
        <v>1409.75</v>
      </c>
      <c r="BA17" s="30">
        <v>100</v>
      </c>
      <c r="BB17" s="40">
        <v>9470.26</v>
      </c>
      <c r="BC17" s="40">
        <v>0</v>
      </c>
      <c r="BD17" s="40">
        <v>5640</v>
      </c>
      <c r="BE17" s="40">
        <v>0</v>
      </c>
      <c r="BF17" s="59">
        <f>SUM(BA17:BE17)</f>
        <v>15210.26</v>
      </c>
      <c r="BG17" s="60">
        <f>AJ17+AU17+AY17+AZ17+BF17</f>
        <v>37458.79</v>
      </c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</row>
    <row r="18" spans="1:277" s="50" customFormat="1" ht="23.1" customHeight="1" x14ac:dyDescent="0.35">
      <c r="A18" s="45" t="s">
        <v>1</v>
      </c>
      <c r="B18" s="74"/>
      <c r="D18" s="40"/>
      <c r="F18" s="30">
        <f t="shared" si="0"/>
        <v>0</v>
      </c>
      <c r="G18" s="40"/>
      <c r="I18" s="40"/>
      <c r="J18" s="30">
        <f t="shared" si="1"/>
        <v>0</v>
      </c>
      <c r="K18" s="48"/>
      <c r="L18" s="49"/>
      <c r="R18" s="40"/>
      <c r="S18" s="40"/>
      <c r="T18" s="40"/>
      <c r="U18" s="40"/>
      <c r="W18" s="34"/>
      <c r="X18" s="75"/>
      <c r="Z18" s="30"/>
      <c r="AC18" s="53"/>
      <c r="AD18" s="76"/>
      <c r="AE18" s="77"/>
      <c r="AF18" s="78"/>
      <c r="AG18" s="45" t="s">
        <v>1</v>
      </c>
      <c r="AH18" s="74"/>
      <c r="AJ18" s="30">
        <f t="shared" si="8"/>
        <v>0</v>
      </c>
      <c r="AK18" s="40"/>
      <c r="AL18" s="47"/>
      <c r="AP18" s="57"/>
      <c r="AQ18" s="57"/>
      <c r="AW18" s="186" t="s">
        <v>115</v>
      </c>
      <c r="AX18" s="57"/>
      <c r="AZ18" s="40"/>
      <c r="BE18" s="57"/>
      <c r="BF18" s="79"/>
      <c r="BG18" s="80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</row>
    <row r="19" spans="1:277" s="50" customFormat="1" ht="23.1" customHeight="1" x14ac:dyDescent="0.35">
      <c r="A19" s="45">
        <v>5</v>
      </c>
      <c r="B19" s="61" t="s">
        <v>67</v>
      </c>
      <c r="C19" s="62" t="s">
        <v>81</v>
      </c>
      <c r="D19" s="40">
        <v>33843</v>
      </c>
      <c r="E19" s="40">
        <v>1591</v>
      </c>
      <c r="F19" s="30">
        <f t="shared" si="0"/>
        <v>35434</v>
      </c>
      <c r="G19" s="40">
        <v>1590</v>
      </c>
      <c r="H19" s="40"/>
      <c r="I19" s="40"/>
      <c r="J19" s="30">
        <f t="shared" si="1"/>
        <v>37024</v>
      </c>
      <c r="K19" s="48">
        <f>J19</f>
        <v>37024</v>
      </c>
      <c r="L19" s="32">
        <f>ROUND(K19/6/31/60*(O19+N19*60+M19*6*60),2)</f>
        <v>3582.97</v>
      </c>
      <c r="M19" s="50">
        <v>2</v>
      </c>
      <c r="N19" s="50">
        <v>6</v>
      </c>
      <c r="O19" s="50">
        <v>0</v>
      </c>
      <c r="P19" s="48">
        <f>K19-L19</f>
        <v>33441.03</v>
      </c>
      <c r="Q19" s="40">
        <v>1759.94</v>
      </c>
      <c r="R19" s="30">
        <f t="shared" ref="R19" si="31">SUM(AK19:AT19)</f>
        <v>10351.630000000001</v>
      </c>
      <c r="S19" s="30">
        <f t="shared" ref="S19" si="32">SUM(AV19:AX19)</f>
        <v>423.76</v>
      </c>
      <c r="T19" s="30">
        <f t="shared" ref="T19" si="33">ROUNDDOWN(J19*5%/2,2)</f>
        <v>925.6</v>
      </c>
      <c r="U19" s="30">
        <f t="shared" ref="U19" si="34">SUM(BA19:BE19)</f>
        <v>11401.18</v>
      </c>
      <c r="V19" s="48">
        <f>Q19+R19+S19+T19+U19</f>
        <v>24862.11</v>
      </c>
      <c r="W19" s="34">
        <f t="shared" ref="W19" si="35">ROUND(AF19,0)</f>
        <v>4289</v>
      </c>
      <c r="X19" s="51">
        <f>(AE19-W19)</f>
        <v>4289.9199999999983</v>
      </c>
      <c r="Y19" s="50">
        <f>+A19</f>
        <v>5</v>
      </c>
      <c r="Z19" s="30">
        <f t="shared" ref="Z19" si="36">J19*12%</f>
        <v>4442.88</v>
      </c>
      <c r="AA19" s="30">
        <v>0</v>
      </c>
      <c r="AB19" s="35">
        <v>100</v>
      </c>
      <c r="AC19" s="36">
        <f>ROUNDUP(J19*5%/2,2)</f>
        <v>925.6</v>
      </c>
      <c r="AD19" s="37">
        <v>200</v>
      </c>
      <c r="AE19" s="55">
        <f>+P19-V19</f>
        <v>8578.9199999999983</v>
      </c>
      <c r="AF19" s="56">
        <f>(+P19-V19)/2</f>
        <v>4289.4599999999991</v>
      </c>
      <c r="AG19" s="45">
        <v>5</v>
      </c>
      <c r="AH19" s="61" t="s">
        <v>67</v>
      </c>
      <c r="AI19" s="62" t="s">
        <v>81</v>
      </c>
      <c r="AJ19" s="30">
        <f t="shared" si="8"/>
        <v>1759.94</v>
      </c>
      <c r="AK19" s="30">
        <f t="shared" ref="AK19" si="37">J19*9%</f>
        <v>3332.16</v>
      </c>
      <c r="AL19" s="40">
        <v>0</v>
      </c>
      <c r="AM19" s="40">
        <v>500</v>
      </c>
      <c r="AN19" s="40">
        <v>0</v>
      </c>
      <c r="AO19" s="40">
        <v>0</v>
      </c>
      <c r="AP19" s="40">
        <v>0</v>
      </c>
      <c r="AQ19" s="40">
        <v>0</v>
      </c>
      <c r="AR19" s="40">
        <v>5272.59</v>
      </c>
      <c r="AS19" s="40"/>
      <c r="AT19" s="40">
        <v>1246.8800000000001</v>
      </c>
      <c r="AU19" s="40">
        <f>SUM(AK19:AT19)</f>
        <v>10351.630000000001</v>
      </c>
      <c r="AV19" s="35">
        <v>200</v>
      </c>
      <c r="AW19" s="40">
        <v>223.76</v>
      </c>
      <c r="AX19" s="40">
        <v>0</v>
      </c>
      <c r="AY19" s="40">
        <f>SUM(AV19:AW19)</f>
        <v>423.76</v>
      </c>
      <c r="AZ19" s="30">
        <f>ROUNDDOWN(J19*5%/2,2)</f>
        <v>925.6</v>
      </c>
      <c r="BA19" s="30">
        <v>100</v>
      </c>
      <c r="BB19" s="40">
        <v>11301.18</v>
      </c>
      <c r="BC19" s="40">
        <v>0</v>
      </c>
      <c r="BD19" s="40">
        <v>0</v>
      </c>
      <c r="BE19" s="40">
        <v>0</v>
      </c>
      <c r="BF19" s="59">
        <f>SUM(BA19:BE19)</f>
        <v>11401.18</v>
      </c>
      <c r="BG19" s="60">
        <f>AJ19+AU19+AY19+AZ19+BF19</f>
        <v>24862.11</v>
      </c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</row>
    <row r="20" spans="1:277" s="50" customFormat="1" ht="23.1" customHeight="1" x14ac:dyDescent="0.35">
      <c r="A20" s="45" t="s">
        <v>1</v>
      </c>
      <c r="B20" s="61"/>
      <c r="C20" s="62"/>
      <c r="D20" s="40"/>
      <c r="E20" s="40"/>
      <c r="F20" s="30">
        <f t="shared" si="0"/>
        <v>0</v>
      </c>
      <c r="G20" s="40"/>
      <c r="H20" s="40"/>
      <c r="I20" s="40"/>
      <c r="J20" s="30">
        <f t="shared" si="1"/>
        <v>0</v>
      </c>
      <c r="K20" s="48"/>
      <c r="L20" s="49"/>
      <c r="P20" s="48"/>
      <c r="Q20" s="40"/>
      <c r="R20" s="40"/>
      <c r="S20" s="40"/>
      <c r="T20" s="40"/>
      <c r="U20" s="40"/>
      <c r="V20" s="48"/>
      <c r="W20" s="34"/>
      <c r="X20" s="51"/>
      <c r="Z20" s="30"/>
      <c r="AA20" s="40"/>
      <c r="AB20" s="52"/>
      <c r="AC20" s="53"/>
      <c r="AD20" s="54"/>
      <c r="AE20" s="55"/>
      <c r="AF20" s="56"/>
      <c r="AG20" s="45" t="s">
        <v>1</v>
      </c>
      <c r="AH20" s="61"/>
      <c r="AI20" s="62"/>
      <c r="AJ20" s="30">
        <f t="shared" si="8"/>
        <v>0</v>
      </c>
      <c r="AK20" s="40"/>
      <c r="AL20" s="40"/>
      <c r="AM20" s="40"/>
      <c r="AN20" s="40"/>
      <c r="AO20" s="40"/>
      <c r="AP20" s="57"/>
      <c r="AQ20" s="57"/>
      <c r="AT20" s="40"/>
      <c r="AU20" s="40"/>
      <c r="AV20" s="58"/>
      <c r="AW20" s="32"/>
      <c r="AX20" s="57"/>
      <c r="AY20" s="40"/>
      <c r="AZ20" s="40"/>
      <c r="BA20" s="40"/>
      <c r="BB20" s="40"/>
      <c r="BC20" s="81"/>
      <c r="BD20" s="40"/>
      <c r="BE20" s="57"/>
      <c r="BF20" s="59"/>
      <c r="BG20" s="60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</row>
    <row r="21" spans="1:277" s="50" customFormat="1" ht="23.1" customHeight="1" x14ac:dyDescent="0.35">
      <c r="A21" s="45">
        <v>6</v>
      </c>
      <c r="B21" s="61" t="s">
        <v>68</v>
      </c>
      <c r="C21" s="62" t="s">
        <v>61</v>
      </c>
      <c r="D21" s="40">
        <v>36619</v>
      </c>
      <c r="E21" s="40">
        <v>1794</v>
      </c>
      <c r="F21" s="30">
        <f t="shared" si="0"/>
        <v>38413</v>
      </c>
      <c r="G21" s="40">
        <v>1795</v>
      </c>
      <c r="H21" s="40"/>
      <c r="I21" s="40"/>
      <c r="J21" s="30">
        <f t="shared" si="1"/>
        <v>40208</v>
      </c>
      <c r="K21" s="48">
        <f>J21</f>
        <v>40208</v>
      </c>
      <c r="L21" s="32">
        <f>ROUND(K21/6/31/60*(O21+N21*60+M21*6*60),2)</f>
        <v>0</v>
      </c>
      <c r="M21" s="50">
        <v>0</v>
      </c>
      <c r="N21" s="50">
        <v>0</v>
      </c>
      <c r="O21" s="50">
        <v>0</v>
      </c>
      <c r="P21" s="48">
        <f>K21-L21</f>
        <v>40208</v>
      </c>
      <c r="Q21" s="40">
        <v>2285.15</v>
      </c>
      <c r="R21" s="30">
        <f t="shared" ref="R21:R23" si="38">SUM(AK21:AT21)</f>
        <v>10323.249999999998</v>
      </c>
      <c r="S21" s="30">
        <f t="shared" ref="S21:S24" si="39">SUM(AV21:AX21)</f>
        <v>1200</v>
      </c>
      <c r="T21" s="30">
        <f t="shared" ref="T21:T24" si="40">ROUNDDOWN(J21*5%/2,2)</f>
        <v>1005.2</v>
      </c>
      <c r="U21" s="30">
        <f t="shared" ref="U21:U24" si="41">SUM(BA21:BE21)</f>
        <v>8307.56</v>
      </c>
      <c r="V21" s="48">
        <f>Q21+R21+S21+T21+U21</f>
        <v>23121.159999999996</v>
      </c>
      <c r="W21" s="34">
        <f t="shared" ref="W21:W24" si="42">ROUND(AF21,0)</f>
        <v>8543</v>
      </c>
      <c r="X21" s="51">
        <f>(AE21-W21)</f>
        <v>8543.8400000000038</v>
      </c>
      <c r="Y21" s="50">
        <f>+A21</f>
        <v>6</v>
      </c>
      <c r="Z21" s="30">
        <f t="shared" ref="Z21:Z24" si="43">J21*12%</f>
        <v>4824.96</v>
      </c>
      <c r="AA21" s="30">
        <v>0</v>
      </c>
      <c r="AB21" s="35">
        <v>100</v>
      </c>
      <c r="AC21" s="36">
        <f>ROUNDUP(J21*5%/2,2)</f>
        <v>1005.2</v>
      </c>
      <c r="AD21" s="37">
        <v>200</v>
      </c>
      <c r="AE21" s="55">
        <f>+P21-V21</f>
        <v>17086.840000000004</v>
      </c>
      <c r="AF21" s="56">
        <f>(+P21-V21)/2</f>
        <v>8543.4200000000019</v>
      </c>
      <c r="AG21" s="45">
        <v>6</v>
      </c>
      <c r="AH21" s="61" t="s">
        <v>68</v>
      </c>
      <c r="AI21" s="62" t="s">
        <v>61</v>
      </c>
      <c r="AJ21" s="30">
        <f t="shared" si="8"/>
        <v>2285.15</v>
      </c>
      <c r="AK21" s="30">
        <f t="shared" ref="AK21:AK24" si="44">J21*9%</f>
        <v>3618.72</v>
      </c>
      <c r="AL21" s="40">
        <v>0</v>
      </c>
      <c r="AM21" s="40">
        <v>1000</v>
      </c>
      <c r="AN21" s="40">
        <v>0</v>
      </c>
      <c r="AO21" s="40">
        <v>0</v>
      </c>
      <c r="AP21" s="40">
        <v>0</v>
      </c>
      <c r="AQ21" s="40">
        <v>0</v>
      </c>
      <c r="AR21" s="40">
        <v>5048.97</v>
      </c>
      <c r="AS21" s="40"/>
      <c r="AT21" s="40">
        <v>655.56</v>
      </c>
      <c r="AU21" s="40">
        <f>SUM(AK21:AT21)</f>
        <v>10323.249999999998</v>
      </c>
      <c r="AV21" s="35">
        <v>200</v>
      </c>
      <c r="AW21" s="40">
        <v>0</v>
      </c>
      <c r="AX21" s="40">
        <v>1000</v>
      </c>
      <c r="AY21" s="40">
        <f>SUM(AV21:AX21)</f>
        <v>1200</v>
      </c>
      <c r="AZ21" s="30">
        <f>ROUNDDOWN(J21*5%/2,2)</f>
        <v>1005.2</v>
      </c>
      <c r="BA21" s="30">
        <v>100</v>
      </c>
      <c r="BB21" s="40">
        <v>8207.56</v>
      </c>
      <c r="BC21" s="40">
        <v>0</v>
      </c>
      <c r="BD21" s="40">
        <v>0</v>
      </c>
      <c r="BE21" s="40">
        <v>0</v>
      </c>
      <c r="BF21" s="59">
        <f>SUM(BA21:BE21)</f>
        <v>8307.56</v>
      </c>
      <c r="BG21" s="60">
        <f>AJ21+AU21+AY21+AZ21+BF21</f>
        <v>23121.159999999996</v>
      </c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</row>
    <row r="22" spans="1:277" s="50" customFormat="1" ht="23.1" customHeight="1" x14ac:dyDescent="0.35">
      <c r="A22" s="45" t="s">
        <v>1</v>
      </c>
      <c r="B22" s="61"/>
      <c r="C22" s="62"/>
      <c r="D22" s="40"/>
      <c r="E22" s="40"/>
      <c r="F22" s="30">
        <f t="shared" si="0"/>
        <v>0</v>
      </c>
      <c r="G22" s="40"/>
      <c r="H22" s="40"/>
      <c r="I22" s="40"/>
      <c r="J22" s="30">
        <f t="shared" si="1"/>
        <v>0</v>
      </c>
      <c r="K22" s="48">
        <f t="shared" ref="K22:K24" si="45">J22</f>
        <v>0</v>
      </c>
      <c r="L22" s="49"/>
      <c r="P22" s="48">
        <f t="shared" ref="P22:P24" si="46">K22-L22</f>
        <v>0</v>
      </c>
      <c r="Q22" s="40"/>
      <c r="R22" s="30">
        <f t="shared" si="38"/>
        <v>0</v>
      </c>
      <c r="S22" s="30">
        <f t="shared" si="39"/>
        <v>0</v>
      </c>
      <c r="T22" s="30">
        <f t="shared" si="40"/>
        <v>0</v>
      </c>
      <c r="U22" s="30">
        <f t="shared" si="41"/>
        <v>0</v>
      </c>
      <c r="V22" s="48">
        <f t="shared" ref="V22:V25" si="47">Q22+R22+S22+T22+U22</f>
        <v>0</v>
      </c>
      <c r="W22" s="34">
        <f t="shared" si="42"/>
        <v>0</v>
      </c>
      <c r="X22" s="51">
        <f t="shared" ref="X22:X25" si="48">(AE22-W22)</f>
        <v>0</v>
      </c>
      <c r="Z22" s="30">
        <f t="shared" si="43"/>
        <v>0</v>
      </c>
      <c r="AA22" s="40"/>
      <c r="AB22" s="52"/>
      <c r="AC22" s="36">
        <f t="shared" ref="AC22:AC23" si="49">ROUNDUP(J22*5%/2,2)</f>
        <v>0</v>
      </c>
      <c r="AD22" s="54"/>
      <c r="AE22" s="55">
        <f t="shared" ref="AE22:AE24" si="50">+P22-V22</f>
        <v>0</v>
      </c>
      <c r="AF22" s="56">
        <f t="shared" ref="AF22:AF25" si="51">(+P22-V22)/2</f>
        <v>0</v>
      </c>
      <c r="AG22" s="45" t="s">
        <v>1</v>
      </c>
      <c r="AH22" s="61"/>
      <c r="AI22" s="62"/>
      <c r="AJ22" s="30">
        <f t="shared" si="8"/>
        <v>0</v>
      </c>
      <c r="AK22" s="30">
        <f t="shared" si="44"/>
        <v>0</v>
      </c>
      <c r="AL22" s="40"/>
      <c r="AM22" s="40"/>
      <c r="AN22" s="40"/>
      <c r="AO22" s="40"/>
      <c r="AP22" s="57"/>
      <c r="AQ22" s="57"/>
      <c r="AR22" s="40"/>
      <c r="AS22" s="40"/>
      <c r="AT22" s="40"/>
      <c r="AU22" s="40">
        <f t="shared" ref="AU22:AU24" si="52">SUM(AK22:AT22)</f>
        <v>0</v>
      </c>
      <c r="AV22" s="58"/>
      <c r="AW22" s="40"/>
      <c r="AX22" s="40"/>
      <c r="AY22" s="40">
        <f t="shared" ref="AY22:AY24" si="53">SUM(AV22:AX22)</f>
        <v>0</v>
      </c>
      <c r="AZ22" s="30">
        <f t="shared" ref="AZ22:AZ24" si="54">ROUNDDOWN(J22*5%/2,2)</f>
        <v>0</v>
      </c>
      <c r="BA22" s="40"/>
      <c r="BB22" s="40"/>
      <c r="BC22" s="40"/>
      <c r="BD22" s="40"/>
      <c r="BE22" s="57"/>
      <c r="BF22" s="59">
        <f t="shared" ref="BF22:BF24" si="55">SUM(BA22:BE22)</f>
        <v>0</v>
      </c>
      <c r="BG22" s="60">
        <f t="shared" ref="BG22:BG24" si="56">AJ22+AU22+AY22+AZ22+BF22</f>
        <v>0</v>
      </c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</row>
    <row r="23" spans="1:277" s="50" customFormat="1" ht="23.1" customHeight="1" x14ac:dyDescent="0.35">
      <c r="A23" s="45"/>
      <c r="B23" s="61" t="s">
        <v>118</v>
      </c>
      <c r="C23" s="62" t="s">
        <v>119</v>
      </c>
      <c r="D23" s="40"/>
      <c r="E23" s="40"/>
      <c r="F23" s="30">
        <v>30705</v>
      </c>
      <c r="G23" s="40">
        <v>1540</v>
      </c>
      <c r="H23" s="40"/>
      <c r="I23" s="40"/>
      <c r="J23" s="30">
        <f t="shared" si="1"/>
        <v>32245</v>
      </c>
      <c r="K23" s="48">
        <f t="shared" si="45"/>
        <v>32245</v>
      </c>
      <c r="L23" s="49"/>
      <c r="M23" s="50">
        <v>0</v>
      </c>
      <c r="N23" s="50">
        <v>0</v>
      </c>
      <c r="O23" s="50">
        <v>0</v>
      </c>
      <c r="P23" s="48">
        <f>K23-L23</f>
        <v>32245</v>
      </c>
      <c r="Q23" s="40">
        <v>1125.52</v>
      </c>
      <c r="R23" s="30">
        <f t="shared" si="38"/>
        <v>11828.630000000001</v>
      </c>
      <c r="S23" s="30">
        <f t="shared" si="39"/>
        <v>200</v>
      </c>
      <c r="T23" s="30">
        <f t="shared" si="40"/>
        <v>806.12</v>
      </c>
      <c r="U23" s="30">
        <f t="shared" si="41"/>
        <v>100</v>
      </c>
      <c r="V23" s="48">
        <f t="shared" si="47"/>
        <v>14060.270000000002</v>
      </c>
      <c r="W23" s="34">
        <f t="shared" si="42"/>
        <v>9092</v>
      </c>
      <c r="X23" s="51">
        <f t="shared" si="48"/>
        <v>9092.7299999999959</v>
      </c>
      <c r="Z23" s="30">
        <f t="shared" si="43"/>
        <v>3869.3999999999996</v>
      </c>
      <c r="AA23" s="30"/>
      <c r="AB23" s="30">
        <v>100</v>
      </c>
      <c r="AC23" s="36">
        <f t="shared" si="49"/>
        <v>806.13</v>
      </c>
      <c r="AD23" s="188">
        <v>200</v>
      </c>
      <c r="AE23" s="55">
        <f t="shared" si="50"/>
        <v>18184.729999999996</v>
      </c>
      <c r="AF23" s="56">
        <f t="shared" si="51"/>
        <v>9092.364999999998</v>
      </c>
      <c r="AG23" s="45"/>
      <c r="AH23" s="61" t="s">
        <v>118</v>
      </c>
      <c r="AI23" s="62" t="s">
        <v>119</v>
      </c>
      <c r="AJ23" s="30">
        <f t="shared" si="8"/>
        <v>1125.52</v>
      </c>
      <c r="AK23" s="30">
        <f t="shared" si="44"/>
        <v>2902.0499999999997</v>
      </c>
      <c r="AL23" s="40"/>
      <c r="AM23" s="40">
        <v>500</v>
      </c>
      <c r="AN23" s="40"/>
      <c r="AO23" s="40"/>
      <c r="AP23" s="57"/>
      <c r="AQ23" s="57"/>
      <c r="AR23" s="40">
        <v>7115.46</v>
      </c>
      <c r="AS23" s="40"/>
      <c r="AT23" s="40">
        <v>1311.12</v>
      </c>
      <c r="AU23" s="40">
        <f t="shared" si="52"/>
        <v>11828.630000000001</v>
      </c>
      <c r="AV23" s="35">
        <v>200</v>
      </c>
      <c r="AW23" s="40"/>
      <c r="AX23" s="40"/>
      <c r="AY23" s="40">
        <f t="shared" si="53"/>
        <v>200</v>
      </c>
      <c r="AZ23" s="30">
        <f t="shared" si="54"/>
        <v>806.12</v>
      </c>
      <c r="BA23" s="30">
        <v>100</v>
      </c>
      <c r="BB23" s="40"/>
      <c r="BC23" s="40"/>
      <c r="BD23" s="40"/>
      <c r="BE23" s="57"/>
      <c r="BF23" s="59">
        <f t="shared" si="55"/>
        <v>100</v>
      </c>
      <c r="BG23" s="60">
        <f t="shared" si="56"/>
        <v>14060.270000000002</v>
      </c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</row>
    <row r="24" spans="1:277" s="50" customFormat="1" ht="23.1" customHeight="1" x14ac:dyDescent="0.35">
      <c r="A24" s="45"/>
      <c r="B24" s="61"/>
      <c r="C24" s="62"/>
      <c r="D24" s="40"/>
      <c r="E24" s="40"/>
      <c r="F24" s="30"/>
      <c r="G24" s="40"/>
      <c r="H24" s="40"/>
      <c r="I24" s="40"/>
      <c r="J24" s="30">
        <f t="shared" si="1"/>
        <v>0</v>
      </c>
      <c r="K24" s="48">
        <f t="shared" si="45"/>
        <v>0</v>
      </c>
      <c r="L24" s="49"/>
      <c r="P24" s="48">
        <f t="shared" si="46"/>
        <v>0</v>
      </c>
      <c r="Q24" s="40"/>
      <c r="R24" s="30"/>
      <c r="S24" s="30">
        <f t="shared" si="39"/>
        <v>0</v>
      </c>
      <c r="T24" s="30">
        <f t="shared" si="40"/>
        <v>0</v>
      </c>
      <c r="U24" s="30">
        <f t="shared" si="41"/>
        <v>0</v>
      </c>
      <c r="V24" s="48">
        <f t="shared" si="47"/>
        <v>0</v>
      </c>
      <c r="W24" s="34">
        <f t="shared" si="42"/>
        <v>0</v>
      </c>
      <c r="X24" s="51">
        <f t="shared" si="48"/>
        <v>0</v>
      </c>
      <c r="Z24" s="30">
        <f t="shared" si="43"/>
        <v>0</v>
      </c>
      <c r="AA24" s="30"/>
      <c r="AB24" s="41"/>
      <c r="AC24" s="36"/>
      <c r="AD24" s="94"/>
      <c r="AE24" s="55">
        <f t="shared" si="50"/>
        <v>0</v>
      </c>
      <c r="AF24" s="56">
        <f t="shared" si="51"/>
        <v>0</v>
      </c>
      <c r="AG24" s="45"/>
      <c r="AH24" s="61"/>
      <c r="AI24" s="62"/>
      <c r="AJ24" s="30">
        <f t="shared" si="8"/>
        <v>0</v>
      </c>
      <c r="AK24" s="30">
        <f t="shared" si="44"/>
        <v>0</v>
      </c>
      <c r="AL24" s="40"/>
      <c r="AM24" s="40"/>
      <c r="AN24" s="40"/>
      <c r="AO24" s="40"/>
      <c r="AP24" s="57"/>
      <c r="AQ24" s="57"/>
      <c r="AR24" s="40"/>
      <c r="AS24" s="40"/>
      <c r="AT24" s="40"/>
      <c r="AU24" s="40">
        <f t="shared" si="52"/>
        <v>0</v>
      </c>
      <c r="AV24" s="35"/>
      <c r="AW24" s="40"/>
      <c r="AX24" s="40"/>
      <c r="AY24" s="40">
        <f t="shared" si="53"/>
        <v>0</v>
      </c>
      <c r="AZ24" s="30">
        <f t="shared" si="54"/>
        <v>0</v>
      </c>
      <c r="BA24" s="30"/>
      <c r="BB24" s="40"/>
      <c r="BC24" s="40"/>
      <c r="BD24" s="40"/>
      <c r="BE24" s="57"/>
      <c r="BF24" s="59">
        <f t="shared" si="55"/>
        <v>0</v>
      </c>
      <c r="BG24" s="60">
        <f t="shared" si="56"/>
        <v>0</v>
      </c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</row>
    <row r="25" spans="1:277" s="50" customFormat="1" ht="23.1" customHeight="1" x14ac:dyDescent="0.35">
      <c r="A25" s="45">
        <v>7</v>
      </c>
      <c r="B25" s="46" t="s">
        <v>69</v>
      </c>
      <c r="C25" s="47" t="s">
        <v>70</v>
      </c>
      <c r="D25" s="40">
        <v>36619</v>
      </c>
      <c r="E25" s="40">
        <v>1794</v>
      </c>
      <c r="F25" s="30">
        <f t="shared" si="0"/>
        <v>38413</v>
      </c>
      <c r="G25" s="40">
        <v>1795</v>
      </c>
      <c r="H25" s="40"/>
      <c r="I25" s="40"/>
      <c r="J25" s="30">
        <f t="shared" si="1"/>
        <v>40208</v>
      </c>
      <c r="K25" s="48">
        <f>J25</f>
        <v>40208</v>
      </c>
      <c r="L25" s="32">
        <f>ROUND(K25/6/31/60*(O25+N25*60+M25*6*60),2)</f>
        <v>0</v>
      </c>
      <c r="M25" s="50">
        <v>0</v>
      </c>
      <c r="N25" s="50">
        <v>0</v>
      </c>
      <c r="O25" s="50">
        <v>0</v>
      </c>
      <c r="P25" s="48">
        <f>K25-L25</f>
        <v>40208</v>
      </c>
      <c r="Q25" s="40">
        <v>2285.15</v>
      </c>
      <c r="R25" s="30">
        <f t="shared" ref="R25" si="57">SUM(AK25:AT25)</f>
        <v>12880.04</v>
      </c>
      <c r="S25" s="30">
        <f t="shared" ref="S25" si="58">SUM(AV25:AX25)</f>
        <v>200</v>
      </c>
      <c r="T25" s="30">
        <f t="shared" ref="T25" si="59">ROUNDDOWN(J25*5%/2,2)</f>
        <v>1005.2</v>
      </c>
      <c r="U25" s="30">
        <f t="shared" ref="U25" si="60">SUM(BA25:BE25)</f>
        <v>6362.08</v>
      </c>
      <c r="V25" s="48">
        <f t="shared" si="47"/>
        <v>22732.47</v>
      </c>
      <c r="W25" s="34">
        <f t="shared" ref="W25" si="61">ROUND(AF25,0)</f>
        <v>8738</v>
      </c>
      <c r="X25" s="51">
        <f t="shared" si="48"/>
        <v>8737.5299999999988</v>
      </c>
      <c r="Y25" s="50">
        <f>+A25</f>
        <v>7</v>
      </c>
      <c r="Z25" s="30">
        <f t="shared" ref="Z25" si="62">J25*12%</f>
        <v>4824.96</v>
      </c>
      <c r="AA25" s="30">
        <v>0</v>
      </c>
      <c r="AB25" s="35">
        <v>100</v>
      </c>
      <c r="AC25" s="36">
        <f>ROUNDUP(J25*5%/2,2)</f>
        <v>1005.2</v>
      </c>
      <c r="AD25" s="37">
        <v>200</v>
      </c>
      <c r="AE25" s="55">
        <f>+P25-V25</f>
        <v>17475.53</v>
      </c>
      <c r="AF25" s="56">
        <f t="shared" si="51"/>
        <v>8737.7649999999994</v>
      </c>
      <c r="AG25" s="45">
        <v>7</v>
      </c>
      <c r="AH25" s="46" t="s">
        <v>69</v>
      </c>
      <c r="AI25" s="47" t="s">
        <v>70</v>
      </c>
      <c r="AJ25" s="30">
        <f t="shared" si="8"/>
        <v>2285.15</v>
      </c>
      <c r="AK25" s="30">
        <f t="shared" ref="AK25" si="63">J25*9%</f>
        <v>3618.72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7950.2</v>
      </c>
      <c r="AS25" s="40"/>
      <c r="AT25" s="40">
        <v>1311.12</v>
      </c>
      <c r="AU25" s="40">
        <f>SUM(AK25:AT25)</f>
        <v>12880.04</v>
      </c>
      <c r="AV25" s="35">
        <v>200</v>
      </c>
      <c r="AW25" s="40">
        <v>0</v>
      </c>
      <c r="AX25" s="40">
        <v>0</v>
      </c>
      <c r="AY25" s="40">
        <f>SUM(AV25:AX25)</f>
        <v>200</v>
      </c>
      <c r="AZ25" s="30">
        <f>ROUNDDOWN(J25*5%/2,2)</f>
        <v>1005.2</v>
      </c>
      <c r="BA25" s="30">
        <v>100</v>
      </c>
      <c r="BB25" s="40">
        <v>6162.08</v>
      </c>
      <c r="BC25" s="40">
        <v>100</v>
      </c>
      <c r="BD25" s="40">
        <v>0</v>
      </c>
      <c r="BE25" s="40">
        <v>0</v>
      </c>
      <c r="BF25" s="59">
        <f>SUM(BA25:BE25)</f>
        <v>6362.08</v>
      </c>
      <c r="BG25" s="60">
        <f>AJ25+AU25+AY25+AZ25+BF25</f>
        <v>22732.47</v>
      </c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</row>
    <row r="26" spans="1:277" s="50" customFormat="1" ht="23.1" customHeight="1" x14ac:dyDescent="0.35">
      <c r="A26" s="45" t="s">
        <v>1</v>
      </c>
      <c r="B26" s="46"/>
      <c r="C26" s="62"/>
      <c r="D26" s="40"/>
      <c r="E26" s="40"/>
      <c r="F26" s="30">
        <f t="shared" si="0"/>
        <v>0</v>
      </c>
      <c r="G26" s="40"/>
      <c r="H26" s="40"/>
      <c r="I26" s="40"/>
      <c r="J26" s="30">
        <f t="shared" si="1"/>
        <v>0</v>
      </c>
      <c r="K26" s="48"/>
      <c r="L26" s="49"/>
      <c r="P26" s="48"/>
      <c r="Q26" s="40"/>
      <c r="R26" s="40"/>
      <c r="S26" s="40"/>
      <c r="T26" s="40"/>
      <c r="U26" s="40"/>
      <c r="V26" s="48"/>
      <c r="W26" s="34"/>
      <c r="X26" s="51"/>
      <c r="Z26" s="30"/>
      <c r="AA26" s="40"/>
      <c r="AB26" s="52"/>
      <c r="AC26" s="53"/>
      <c r="AD26" s="54"/>
      <c r="AE26" s="55"/>
      <c r="AF26" s="56"/>
      <c r="AG26" s="45" t="s">
        <v>1</v>
      </c>
      <c r="AH26" s="46"/>
      <c r="AI26" s="62"/>
      <c r="AJ26" s="30">
        <f t="shared" si="8"/>
        <v>0</v>
      </c>
      <c r="AK26" s="40"/>
      <c r="AL26" s="40"/>
      <c r="AM26" s="40"/>
      <c r="AN26" s="40"/>
      <c r="AO26" s="40"/>
      <c r="AP26" s="57"/>
      <c r="AQ26" s="57"/>
      <c r="AR26" s="40"/>
      <c r="AS26" s="40"/>
      <c r="AT26" s="40"/>
      <c r="AU26" s="40"/>
      <c r="AV26" s="58"/>
      <c r="AW26" s="40"/>
      <c r="AX26" s="57"/>
      <c r="AY26" s="40"/>
      <c r="AZ26" s="40"/>
      <c r="BA26" s="40"/>
      <c r="BB26" s="40"/>
      <c r="BC26" s="40"/>
      <c r="BD26" s="40"/>
      <c r="BE26" s="57"/>
      <c r="BF26" s="59"/>
      <c r="BG26" s="60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</row>
    <row r="27" spans="1:277" s="50" customFormat="1" ht="23.1" customHeight="1" x14ac:dyDescent="0.35">
      <c r="A27" s="45">
        <v>8</v>
      </c>
      <c r="B27" s="46" t="s">
        <v>71</v>
      </c>
      <c r="C27" s="82" t="s">
        <v>72</v>
      </c>
      <c r="D27" s="40">
        <v>39672</v>
      </c>
      <c r="E27" s="40">
        <v>1944</v>
      </c>
      <c r="F27" s="30">
        <f t="shared" si="0"/>
        <v>41616</v>
      </c>
      <c r="G27" s="40">
        <v>1944</v>
      </c>
      <c r="H27" s="40"/>
      <c r="I27" s="40"/>
      <c r="J27" s="30">
        <f t="shared" si="1"/>
        <v>43560</v>
      </c>
      <c r="K27" s="48">
        <f>J27</f>
        <v>43560</v>
      </c>
      <c r="L27" s="32">
        <f>ROUND(K27/6/31/60*(O27+N27*60+M27*6*60),2)</f>
        <v>0</v>
      </c>
      <c r="M27" s="50">
        <v>0</v>
      </c>
      <c r="N27" s="50">
        <v>0</v>
      </c>
      <c r="O27" s="50">
        <v>0</v>
      </c>
      <c r="P27" s="48">
        <f>K27-L27</f>
        <v>43560</v>
      </c>
      <c r="Q27" s="40">
        <v>2878.45</v>
      </c>
      <c r="R27" s="30">
        <f t="shared" ref="R27" si="64">SUM(AK27:AT27)</f>
        <v>12453.529999999999</v>
      </c>
      <c r="S27" s="30">
        <f t="shared" ref="S27" si="65">SUM(AV27:AX27)</f>
        <v>200</v>
      </c>
      <c r="T27" s="30">
        <f t="shared" ref="T27" si="66">ROUNDDOWN(J27*5%/2,2)</f>
        <v>1089</v>
      </c>
      <c r="U27" s="30">
        <f t="shared" ref="U27" si="67">SUM(BA27:BE27)</f>
        <v>100</v>
      </c>
      <c r="V27" s="48">
        <f>Q27+R27+S27+T27+U27</f>
        <v>16720.98</v>
      </c>
      <c r="W27" s="34">
        <f t="shared" ref="W27" si="68">ROUND(AF27,0)</f>
        <v>13420</v>
      </c>
      <c r="X27" s="51">
        <f>(AE27-W27)</f>
        <v>13419.02</v>
      </c>
      <c r="Y27" s="50">
        <f>+A27</f>
        <v>8</v>
      </c>
      <c r="Z27" s="30">
        <f t="shared" ref="Z27" si="69">J27*12%</f>
        <v>5227.2</v>
      </c>
      <c r="AA27" s="30">
        <v>0</v>
      </c>
      <c r="AB27" s="35">
        <v>100</v>
      </c>
      <c r="AC27" s="36">
        <f>ROUNDUP(J27*5%/2,2)</f>
        <v>1089</v>
      </c>
      <c r="AD27" s="37">
        <v>200</v>
      </c>
      <c r="AE27" s="55">
        <f>+P27-V27</f>
        <v>26839.02</v>
      </c>
      <c r="AF27" s="56">
        <f>(+P27-V27)/2</f>
        <v>13419.51</v>
      </c>
      <c r="AG27" s="45">
        <v>8</v>
      </c>
      <c r="AH27" s="46" t="s">
        <v>71</v>
      </c>
      <c r="AI27" s="82" t="s">
        <v>72</v>
      </c>
      <c r="AJ27" s="30">
        <f t="shared" si="8"/>
        <v>2878.45</v>
      </c>
      <c r="AK27" s="30">
        <f t="shared" ref="AK27" si="70">J27*9%</f>
        <v>3920.3999999999996</v>
      </c>
      <c r="AL27" s="40"/>
      <c r="AM27" s="40">
        <v>500</v>
      </c>
      <c r="AN27" s="40">
        <v>0</v>
      </c>
      <c r="AO27" s="40">
        <v>0</v>
      </c>
      <c r="AP27" s="40">
        <v>0</v>
      </c>
      <c r="AQ27" s="40">
        <v>0</v>
      </c>
      <c r="AR27" s="40">
        <v>8033.13</v>
      </c>
      <c r="AS27" s="40"/>
      <c r="AT27" s="40">
        <v>0</v>
      </c>
      <c r="AU27" s="40">
        <f>SUM(AK27:AT27)</f>
        <v>12453.529999999999</v>
      </c>
      <c r="AV27" s="35">
        <v>200</v>
      </c>
      <c r="AW27" s="40">
        <v>0</v>
      </c>
      <c r="AX27" s="40">
        <v>0</v>
      </c>
      <c r="AY27" s="40">
        <f>SUM(AV27:AW27)</f>
        <v>200</v>
      </c>
      <c r="AZ27" s="30">
        <f>ROUNDDOWN(J27*5%/2,2)</f>
        <v>1089</v>
      </c>
      <c r="BA27" s="30">
        <v>100</v>
      </c>
      <c r="BB27" s="40">
        <v>0</v>
      </c>
      <c r="BC27" s="40">
        <v>0</v>
      </c>
      <c r="BD27" s="40">
        <v>0</v>
      </c>
      <c r="BE27" s="40">
        <v>0</v>
      </c>
      <c r="BF27" s="59">
        <f>SUM(BA27:BE27)</f>
        <v>100</v>
      </c>
      <c r="BG27" s="60">
        <f>AJ27+AU27+AY27+AZ27+BF27</f>
        <v>16720.98</v>
      </c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</row>
    <row r="28" spans="1:277" s="50" customFormat="1" ht="23.1" customHeight="1" x14ac:dyDescent="0.35">
      <c r="A28" s="45" t="s">
        <v>1</v>
      </c>
      <c r="B28" s="46"/>
      <c r="C28" s="62"/>
      <c r="D28" s="40"/>
      <c r="E28" s="40"/>
      <c r="F28" s="30">
        <f t="shared" si="0"/>
        <v>0</v>
      </c>
      <c r="G28" s="40"/>
      <c r="H28" s="40"/>
      <c r="I28" s="40"/>
      <c r="J28" s="30">
        <f t="shared" si="1"/>
        <v>0</v>
      </c>
      <c r="K28" s="48"/>
      <c r="L28" s="49"/>
      <c r="P28" s="48"/>
      <c r="Q28" s="40"/>
      <c r="R28" s="40"/>
      <c r="S28" s="40"/>
      <c r="T28" s="40"/>
      <c r="U28" s="40"/>
      <c r="V28" s="48"/>
      <c r="W28" s="34"/>
      <c r="X28" s="51"/>
      <c r="Z28" s="30"/>
      <c r="AA28" s="40"/>
      <c r="AB28" s="52"/>
      <c r="AC28" s="53"/>
      <c r="AD28" s="54"/>
      <c r="AE28" s="55"/>
      <c r="AF28" s="56"/>
      <c r="AG28" s="45" t="s">
        <v>1</v>
      </c>
      <c r="AH28" s="46"/>
      <c r="AI28" s="62"/>
      <c r="AJ28" s="30">
        <f t="shared" si="8"/>
        <v>0</v>
      </c>
      <c r="AK28" s="40"/>
      <c r="AL28" s="40"/>
      <c r="AM28" s="40"/>
      <c r="AN28" s="40"/>
      <c r="AO28" s="40"/>
      <c r="AP28" s="57"/>
      <c r="AQ28" s="57"/>
      <c r="AR28" s="57"/>
      <c r="AS28" s="57"/>
      <c r="AT28" s="57"/>
      <c r="AU28" s="40"/>
      <c r="AV28" s="58"/>
      <c r="AW28" s="40"/>
      <c r="AX28" s="57"/>
      <c r="AY28" s="40"/>
      <c r="AZ28" s="40"/>
      <c r="BA28" s="40"/>
      <c r="BB28" s="40"/>
      <c r="BC28" s="40"/>
      <c r="BD28" s="40"/>
      <c r="BE28" s="57"/>
      <c r="BF28" s="59"/>
      <c r="BG28" s="60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</row>
    <row r="29" spans="1:277" s="50" customFormat="1" ht="23.1" customHeight="1" x14ac:dyDescent="0.35">
      <c r="A29" s="45">
        <v>9</v>
      </c>
      <c r="B29" s="61" t="s">
        <v>73</v>
      </c>
      <c r="C29" s="62" t="s">
        <v>70</v>
      </c>
      <c r="D29" s="40">
        <v>36619</v>
      </c>
      <c r="E29" s="40">
        <v>1794</v>
      </c>
      <c r="F29" s="30">
        <f t="shared" si="0"/>
        <v>38413</v>
      </c>
      <c r="G29" s="40">
        <v>1795</v>
      </c>
      <c r="H29" s="40"/>
      <c r="I29" s="40"/>
      <c r="J29" s="30">
        <f t="shared" si="1"/>
        <v>40208</v>
      </c>
      <c r="K29" s="48">
        <f>J29</f>
        <v>40208</v>
      </c>
      <c r="L29" s="32">
        <f>ROUND(K29/6/31/60*(O29+N29*60+M29*6*60),2)</f>
        <v>0</v>
      </c>
      <c r="M29" s="50">
        <v>0</v>
      </c>
      <c r="N29" s="50">
        <v>0</v>
      </c>
      <c r="O29" s="50">
        <v>0</v>
      </c>
      <c r="P29" s="48">
        <f>K29-L29</f>
        <v>40208</v>
      </c>
      <c r="Q29" s="40">
        <v>2285.15</v>
      </c>
      <c r="R29" s="30">
        <f t="shared" ref="R29" si="71">SUM(AK29:AT29)</f>
        <v>11327.73</v>
      </c>
      <c r="S29" s="30">
        <f t="shared" ref="S29" si="72">SUM(AV29:AX29)</f>
        <v>1200</v>
      </c>
      <c r="T29" s="30">
        <f t="shared" ref="T29" si="73">ROUNDDOWN(J29*5%/2,2)</f>
        <v>1005.2</v>
      </c>
      <c r="U29" s="30">
        <f t="shared" ref="U29" si="74">SUM(BA29:BE29)</f>
        <v>3256.75</v>
      </c>
      <c r="V29" s="48">
        <f>Q29+R29+S29+T29+U29</f>
        <v>19074.830000000002</v>
      </c>
      <c r="W29" s="34">
        <f t="shared" ref="W29" si="75">ROUND(AF29,0)</f>
        <v>10567</v>
      </c>
      <c r="X29" s="51">
        <f>(AE29-W29)</f>
        <v>10566.169999999998</v>
      </c>
      <c r="Y29" s="50">
        <f>+A29</f>
        <v>9</v>
      </c>
      <c r="Z29" s="30">
        <f t="shared" ref="Z29" si="76">J29*12%</f>
        <v>4824.96</v>
      </c>
      <c r="AA29" s="30">
        <v>0</v>
      </c>
      <c r="AB29" s="35">
        <v>100</v>
      </c>
      <c r="AC29" s="36">
        <f>ROUNDUP(J29*5%/2,2)</f>
        <v>1005.2</v>
      </c>
      <c r="AD29" s="37">
        <v>200</v>
      </c>
      <c r="AE29" s="55">
        <f>+P29-V29</f>
        <v>21133.17</v>
      </c>
      <c r="AF29" s="56">
        <f>(+P29-V29)/2</f>
        <v>10566.584999999999</v>
      </c>
      <c r="AG29" s="45">
        <v>9</v>
      </c>
      <c r="AH29" s="61" t="s">
        <v>73</v>
      </c>
      <c r="AI29" s="62" t="s">
        <v>70</v>
      </c>
      <c r="AJ29" s="30">
        <f t="shared" si="8"/>
        <v>2285.15</v>
      </c>
      <c r="AK29" s="30">
        <f t="shared" ref="AK29" si="77">J29*9%</f>
        <v>3618.72</v>
      </c>
      <c r="AL29" s="40">
        <v>0</v>
      </c>
      <c r="AM29" s="40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7709.01</v>
      </c>
      <c r="AS29" s="40"/>
      <c r="AT29" s="40">
        <v>0</v>
      </c>
      <c r="AU29" s="40">
        <f>SUM(AK29:AT29)</f>
        <v>11327.73</v>
      </c>
      <c r="AV29" s="35">
        <v>200</v>
      </c>
      <c r="AW29" s="40"/>
      <c r="AX29" s="40">
        <v>1000</v>
      </c>
      <c r="AY29" s="40">
        <f>SUM(AV29:AX29)</f>
        <v>1200</v>
      </c>
      <c r="AZ29" s="30">
        <f>ROUNDDOWN(J29*5%/2,2)</f>
        <v>1005.2</v>
      </c>
      <c r="BA29" s="30">
        <v>100</v>
      </c>
      <c r="BB29" s="40">
        <v>3156.75</v>
      </c>
      <c r="BC29" s="40">
        <v>0</v>
      </c>
      <c r="BD29" s="40"/>
      <c r="BE29" s="40">
        <v>0</v>
      </c>
      <c r="BF29" s="59">
        <f>SUM(BA29:BE29)</f>
        <v>3256.75</v>
      </c>
      <c r="BG29" s="60">
        <f>AJ29+AU29+AY29+AZ29+BF29</f>
        <v>19074.830000000002</v>
      </c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</row>
    <row r="30" spans="1:277" s="50" customFormat="1" ht="23.1" customHeight="1" x14ac:dyDescent="0.35">
      <c r="A30" s="45" t="s">
        <v>1</v>
      </c>
      <c r="B30" s="46"/>
      <c r="C30" s="47"/>
      <c r="D30" s="40"/>
      <c r="E30" s="40"/>
      <c r="F30" s="30">
        <f t="shared" si="0"/>
        <v>0</v>
      </c>
      <c r="G30" s="40"/>
      <c r="H30" s="40"/>
      <c r="I30" s="40"/>
      <c r="J30" s="30">
        <f t="shared" si="1"/>
        <v>0</v>
      </c>
      <c r="K30" s="48"/>
      <c r="L30" s="49"/>
      <c r="P30" s="48"/>
      <c r="Q30" s="40"/>
      <c r="R30" s="40"/>
      <c r="S30" s="40"/>
      <c r="T30" s="40"/>
      <c r="U30" s="40"/>
      <c r="V30" s="48"/>
      <c r="W30" s="34"/>
      <c r="X30" s="51"/>
      <c r="Z30" s="30"/>
      <c r="AA30" s="40"/>
      <c r="AB30" s="52"/>
      <c r="AC30" s="53"/>
      <c r="AD30" s="54"/>
      <c r="AE30" s="55"/>
      <c r="AF30" s="56"/>
      <c r="AG30" s="45" t="s">
        <v>1</v>
      </c>
      <c r="AH30" s="46"/>
      <c r="AI30" s="47"/>
      <c r="AJ30" s="30">
        <f t="shared" si="8"/>
        <v>0</v>
      </c>
      <c r="AK30" s="40"/>
      <c r="AL30" s="40"/>
      <c r="AM30" s="57"/>
      <c r="AN30" s="40"/>
      <c r="AO30" s="40"/>
      <c r="AP30" s="57"/>
      <c r="AQ30" s="57"/>
      <c r="AR30" s="40"/>
      <c r="AS30" s="40"/>
      <c r="AT30" s="57"/>
      <c r="AU30" s="40"/>
      <c r="AV30" s="58"/>
      <c r="AW30" s="40"/>
      <c r="AX30" s="40"/>
      <c r="AY30" s="40"/>
      <c r="AZ30" s="40"/>
      <c r="BA30" s="40"/>
      <c r="BB30" s="40"/>
      <c r="BC30" s="40"/>
      <c r="BD30" s="83"/>
      <c r="BE30" s="57"/>
      <c r="BF30" s="59"/>
      <c r="BG30" s="60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</row>
    <row r="31" spans="1:277" s="50" customFormat="1" ht="23.1" customHeight="1" x14ac:dyDescent="0.35">
      <c r="A31" s="45">
        <v>10</v>
      </c>
      <c r="B31" s="61" t="s">
        <v>74</v>
      </c>
      <c r="C31" s="84" t="s">
        <v>81</v>
      </c>
      <c r="D31" s="40">
        <v>33843</v>
      </c>
      <c r="E31" s="40">
        <v>1591</v>
      </c>
      <c r="F31" s="30">
        <f t="shared" si="0"/>
        <v>35434</v>
      </c>
      <c r="G31" s="40">
        <v>1590</v>
      </c>
      <c r="H31" s="40"/>
      <c r="I31" s="40"/>
      <c r="J31" s="30">
        <f t="shared" si="1"/>
        <v>37024</v>
      </c>
      <c r="K31" s="48">
        <f>J31</f>
        <v>37024</v>
      </c>
      <c r="L31" s="32">
        <f>ROUND(K31/6/31/60*(O31+N31*60+M31*6*60),2)</f>
        <v>0</v>
      </c>
      <c r="M31" s="50">
        <v>0</v>
      </c>
      <c r="N31" s="50">
        <v>0</v>
      </c>
      <c r="O31" s="50">
        <v>0</v>
      </c>
      <c r="P31" s="48">
        <f>K31-L31</f>
        <v>37024</v>
      </c>
      <c r="Q31" s="40">
        <v>1759.94</v>
      </c>
      <c r="R31" s="30">
        <f t="shared" ref="R31" si="78">SUM(AK31:AT31)</f>
        <v>7795.44</v>
      </c>
      <c r="S31" s="30">
        <f t="shared" ref="S31" si="79">SUM(AV31:AX31)</f>
        <v>1301.9100000000001</v>
      </c>
      <c r="T31" s="30">
        <f t="shared" ref="T31" si="80">ROUNDDOWN(J31*5%/2,2)</f>
        <v>925.6</v>
      </c>
      <c r="U31" s="30">
        <f t="shared" ref="U31" si="81">SUM(BA31:BE31)</f>
        <v>6455.57</v>
      </c>
      <c r="V31" s="48">
        <f>Q31+R31+S31+T31+U31</f>
        <v>18238.46</v>
      </c>
      <c r="W31" s="34">
        <f t="shared" ref="W31" si="82">ROUND(AF31,0)</f>
        <v>9393</v>
      </c>
      <c r="X31" s="51">
        <f>(AE31-W31)</f>
        <v>9392.5400000000009</v>
      </c>
      <c r="Y31" s="50">
        <f>+A31</f>
        <v>10</v>
      </c>
      <c r="Z31" s="30">
        <f t="shared" ref="Z31" si="83">J31*12%</f>
        <v>4442.88</v>
      </c>
      <c r="AA31" s="30">
        <v>0</v>
      </c>
      <c r="AB31" s="35">
        <v>100</v>
      </c>
      <c r="AC31" s="36">
        <f>ROUNDUP(J31*5%/2,2)</f>
        <v>925.6</v>
      </c>
      <c r="AD31" s="37">
        <v>200</v>
      </c>
      <c r="AE31" s="55">
        <f>+P31-V31</f>
        <v>18785.54</v>
      </c>
      <c r="AF31" s="56">
        <f>(+P31-V31)/2</f>
        <v>9392.77</v>
      </c>
      <c r="AG31" s="45">
        <v>10</v>
      </c>
      <c r="AH31" s="61" t="s">
        <v>74</v>
      </c>
      <c r="AI31" s="84" t="s">
        <v>58</v>
      </c>
      <c r="AJ31" s="30">
        <f t="shared" si="8"/>
        <v>1759.94</v>
      </c>
      <c r="AK31" s="30">
        <f t="shared" ref="AK31" si="84">J31*9%</f>
        <v>3332.16</v>
      </c>
      <c r="AL31" s="40">
        <v>0</v>
      </c>
      <c r="AM31" s="40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4463.28</v>
      </c>
      <c r="AS31" s="40"/>
      <c r="AT31" s="40">
        <v>0</v>
      </c>
      <c r="AU31" s="40">
        <f>SUM(AK31:AT31)</f>
        <v>7795.44</v>
      </c>
      <c r="AV31" s="35">
        <v>200</v>
      </c>
      <c r="AW31" s="40">
        <v>1101.9100000000001</v>
      </c>
      <c r="AX31" s="40">
        <v>0</v>
      </c>
      <c r="AY31" s="40">
        <f>SUM(AV31:AW31)</f>
        <v>1301.9100000000001</v>
      </c>
      <c r="AZ31" s="30">
        <f>ROUNDDOWN(J31*5%/2,2)</f>
        <v>925.6</v>
      </c>
      <c r="BA31" s="30">
        <v>100</v>
      </c>
      <c r="BB31" s="40">
        <v>6355.57</v>
      </c>
      <c r="BC31" s="40">
        <v>0</v>
      </c>
      <c r="BD31" s="40">
        <v>0</v>
      </c>
      <c r="BE31" s="40">
        <v>0</v>
      </c>
      <c r="BF31" s="59">
        <f>SUM(BA31:BE31)</f>
        <v>6455.57</v>
      </c>
      <c r="BG31" s="60">
        <f>AJ31+AU31+AY31+AZ31+BF31</f>
        <v>18238.46</v>
      </c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</row>
    <row r="32" spans="1:277" s="50" customFormat="1" ht="23.1" customHeight="1" x14ac:dyDescent="0.35">
      <c r="A32" s="45" t="s">
        <v>1</v>
      </c>
      <c r="B32" s="61"/>
      <c r="C32" s="62"/>
      <c r="D32" s="40"/>
      <c r="E32" s="40"/>
      <c r="F32" s="30">
        <f t="shared" si="0"/>
        <v>0</v>
      </c>
      <c r="G32" s="40"/>
      <c r="H32" s="40"/>
      <c r="I32" s="40"/>
      <c r="J32" s="30">
        <f t="shared" si="1"/>
        <v>0</v>
      </c>
      <c r="K32" s="48"/>
      <c r="L32" s="49"/>
      <c r="P32" s="48"/>
      <c r="Q32" s="40"/>
      <c r="R32" s="40"/>
      <c r="S32" s="40"/>
      <c r="T32" s="40"/>
      <c r="U32" s="40"/>
      <c r="V32" s="48"/>
      <c r="W32" s="34"/>
      <c r="X32" s="51"/>
      <c r="Z32" s="30"/>
      <c r="AA32" s="40"/>
      <c r="AB32" s="52"/>
      <c r="AC32" s="53"/>
      <c r="AD32" s="54"/>
      <c r="AE32" s="55"/>
      <c r="AF32" s="56"/>
      <c r="AG32" s="45" t="s">
        <v>1</v>
      </c>
      <c r="AH32" s="61"/>
      <c r="AI32" s="62"/>
      <c r="AJ32" s="30">
        <f t="shared" si="8"/>
        <v>0</v>
      </c>
      <c r="AK32" s="40"/>
      <c r="AL32" s="40"/>
      <c r="AM32" s="57"/>
      <c r="AN32" s="40"/>
      <c r="AO32" s="40"/>
      <c r="AP32" s="57"/>
      <c r="AQ32" s="57"/>
      <c r="AR32" s="40"/>
      <c r="AS32" s="40"/>
      <c r="AT32" s="57"/>
      <c r="AU32" s="40"/>
      <c r="AV32" s="58"/>
      <c r="AW32" s="57"/>
      <c r="AX32" s="57"/>
      <c r="AY32" s="40"/>
      <c r="AZ32" s="40"/>
      <c r="BA32" s="40"/>
      <c r="BB32" s="40"/>
      <c r="BC32" s="40"/>
      <c r="BD32" s="40"/>
      <c r="BE32" s="57"/>
      <c r="BF32" s="59"/>
      <c r="BG32" s="60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</row>
    <row r="33" spans="1:277" s="50" customFormat="1" ht="23.1" customHeight="1" x14ac:dyDescent="0.35">
      <c r="A33" s="45">
        <v>11</v>
      </c>
      <c r="B33" s="46" t="s">
        <v>75</v>
      </c>
      <c r="C33" s="62" t="s">
        <v>76</v>
      </c>
      <c r="D33" s="40">
        <v>47228</v>
      </c>
      <c r="E33" s="40">
        <v>2314</v>
      </c>
      <c r="F33" s="30">
        <f t="shared" si="0"/>
        <v>49542</v>
      </c>
      <c r="G33" s="40">
        <v>2290</v>
      </c>
      <c r="H33" s="40"/>
      <c r="I33" s="40"/>
      <c r="J33" s="30">
        <f t="shared" si="1"/>
        <v>51832</v>
      </c>
      <c r="K33" s="48">
        <f>J33</f>
        <v>51832</v>
      </c>
      <c r="L33" s="32">
        <f>ROUND(K33/6/31/60*(O33+N33*60+M33*6*60),2)</f>
        <v>0</v>
      </c>
      <c r="M33" s="50">
        <v>0</v>
      </c>
      <c r="N33" s="50">
        <v>0</v>
      </c>
      <c r="O33" s="50">
        <v>0</v>
      </c>
      <c r="P33" s="48">
        <f>K33-L33</f>
        <v>51832</v>
      </c>
      <c r="Q33" s="40">
        <v>4570.33</v>
      </c>
      <c r="R33" s="30">
        <f t="shared" ref="R33" si="85">SUM(AK33:AT33)</f>
        <v>4664.88</v>
      </c>
      <c r="S33" s="30">
        <f t="shared" ref="S33" si="86">SUM(AV33:AX33)</f>
        <v>200</v>
      </c>
      <c r="T33" s="30">
        <f t="shared" ref="T33" si="87">ROUNDDOWN(J33*5%/2,2)</f>
        <v>1295.8</v>
      </c>
      <c r="U33" s="30">
        <f t="shared" ref="U33" si="88">SUM(BA33:BE33)</f>
        <v>100</v>
      </c>
      <c r="V33" s="48">
        <f>Q33+R33+S33+T33+U33</f>
        <v>10831.009999999998</v>
      </c>
      <c r="W33" s="34">
        <f t="shared" ref="W33" si="89">ROUND(AF33,0)</f>
        <v>20500</v>
      </c>
      <c r="X33" s="51">
        <f>(AE33-W33)</f>
        <v>20500.990000000005</v>
      </c>
      <c r="Y33" s="50">
        <f>+A33</f>
        <v>11</v>
      </c>
      <c r="Z33" s="30">
        <f t="shared" ref="Z33" si="90">J33*12%</f>
        <v>6219.84</v>
      </c>
      <c r="AA33" s="30">
        <v>0</v>
      </c>
      <c r="AB33" s="35">
        <v>100</v>
      </c>
      <c r="AC33" s="36">
        <f>ROUNDUP(J33*5%/2,2)</f>
        <v>1295.8</v>
      </c>
      <c r="AD33" s="37">
        <v>200</v>
      </c>
      <c r="AE33" s="55">
        <f>+P33-V33</f>
        <v>41000.990000000005</v>
      </c>
      <c r="AF33" s="56">
        <f>(+P33-V33)/2</f>
        <v>20500.495000000003</v>
      </c>
      <c r="AG33" s="45">
        <v>11</v>
      </c>
      <c r="AH33" s="46" t="s">
        <v>75</v>
      </c>
      <c r="AI33" s="62" t="s">
        <v>76</v>
      </c>
      <c r="AJ33" s="30">
        <f t="shared" si="8"/>
        <v>4570.33</v>
      </c>
      <c r="AK33" s="30">
        <f t="shared" ref="AK33" si="91">J33*9%</f>
        <v>4664.88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0</v>
      </c>
      <c r="AS33" s="40"/>
      <c r="AT33" s="40">
        <v>0</v>
      </c>
      <c r="AU33" s="40">
        <f>SUM(AK33:AT33)</f>
        <v>4664.88</v>
      </c>
      <c r="AV33" s="35">
        <v>200</v>
      </c>
      <c r="AW33" s="40">
        <v>0</v>
      </c>
      <c r="AX33" s="40">
        <v>0</v>
      </c>
      <c r="AY33" s="40">
        <f>SUM(AV33:AW33)</f>
        <v>200</v>
      </c>
      <c r="AZ33" s="30">
        <f>ROUNDDOWN(J33*5%/2,2)</f>
        <v>1295.8</v>
      </c>
      <c r="BA33" s="30">
        <v>100</v>
      </c>
      <c r="BB33" s="40">
        <v>0</v>
      </c>
      <c r="BC33" s="40"/>
      <c r="BD33" s="40">
        <v>0</v>
      </c>
      <c r="BE33" s="40">
        <v>0</v>
      </c>
      <c r="BF33" s="59">
        <f>SUM(BA33:BE33)</f>
        <v>100</v>
      </c>
      <c r="BG33" s="60">
        <f>AJ33+AU33+AY33+AZ33+BF33</f>
        <v>10831.009999999998</v>
      </c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</row>
    <row r="34" spans="1:277" s="50" customFormat="1" ht="23.1" customHeight="1" x14ac:dyDescent="0.35">
      <c r="A34" s="45" t="s">
        <v>1</v>
      </c>
      <c r="B34" s="74"/>
      <c r="D34" s="40"/>
      <c r="F34" s="30">
        <f t="shared" si="0"/>
        <v>0</v>
      </c>
      <c r="G34" s="40"/>
      <c r="I34" s="40"/>
      <c r="J34" s="30">
        <f t="shared" si="1"/>
        <v>0</v>
      </c>
      <c r="K34" s="48"/>
      <c r="L34" s="49"/>
      <c r="R34" s="40"/>
      <c r="S34" s="40"/>
      <c r="T34" s="40"/>
      <c r="U34" s="40"/>
      <c r="W34" s="34"/>
      <c r="X34" s="75"/>
      <c r="Z34" s="30"/>
      <c r="AC34" s="53"/>
      <c r="AD34" s="76"/>
      <c r="AE34" s="77"/>
      <c r="AF34" s="78"/>
      <c r="AG34" s="45" t="s">
        <v>1</v>
      </c>
      <c r="AH34" s="74"/>
      <c r="AJ34" s="30">
        <f t="shared" si="8"/>
        <v>0</v>
      </c>
      <c r="AK34" s="40"/>
      <c r="AL34" s="47"/>
      <c r="AM34" s="57"/>
      <c r="AP34" s="57"/>
      <c r="AQ34" s="57"/>
      <c r="AR34" s="57"/>
      <c r="AS34" s="57"/>
      <c r="AT34" s="57"/>
      <c r="AW34" s="57"/>
      <c r="AX34" s="57"/>
      <c r="AZ34" s="40"/>
      <c r="BA34" s="40"/>
      <c r="BE34" s="57"/>
      <c r="BF34" s="79"/>
      <c r="BG34" s="80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</row>
    <row r="35" spans="1:277" s="50" customFormat="1" ht="23.1" customHeight="1" x14ac:dyDescent="0.35">
      <c r="A35" s="45">
        <v>12</v>
      </c>
      <c r="B35" s="28" t="s">
        <v>77</v>
      </c>
      <c r="C35" s="62" t="s">
        <v>61</v>
      </c>
      <c r="D35" s="30">
        <v>36619</v>
      </c>
      <c r="E35" s="30">
        <v>1794</v>
      </c>
      <c r="F35" s="30">
        <f t="shared" si="0"/>
        <v>38413</v>
      </c>
      <c r="G35" s="30">
        <v>1795</v>
      </c>
      <c r="H35" s="30"/>
      <c r="I35" s="30"/>
      <c r="J35" s="30">
        <f t="shared" si="1"/>
        <v>40208</v>
      </c>
      <c r="K35" s="31">
        <f>J35</f>
        <v>40208</v>
      </c>
      <c r="L35" s="32">
        <f>ROUND(K35/6/31/60*(O35+N35*60+M35*6*60),2)</f>
        <v>0</v>
      </c>
      <c r="M35" s="33">
        <v>0</v>
      </c>
      <c r="N35" s="33">
        <v>0</v>
      </c>
      <c r="O35" s="33">
        <v>0</v>
      </c>
      <c r="P35" s="31">
        <f>K35-L35</f>
        <v>40208</v>
      </c>
      <c r="Q35" s="40">
        <v>2285.15</v>
      </c>
      <c r="R35" s="30">
        <f t="shared" ref="R35" si="92">SUM(AK35:AT35)</f>
        <v>9238.17</v>
      </c>
      <c r="S35" s="30">
        <f t="shared" ref="S35" si="93">SUM(AV35:AX35)</f>
        <v>200</v>
      </c>
      <c r="T35" s="30">
        <f t="shared" ref="T35" si="94">ROUNDDOWN(J35*5%/2,2)</f>
        <v>1005.2</v>
      </c>
      <c r="U35" s="30">
        <f t="shared" ref="U35" si="95">SUM(BA35:BE35)</f>
        <v>12827.01</v>
      </c>
      <c r="V35" s="31">
        <f>Q35+R35+S35+T35+U35</f>
        <v>25555.53</v>
      </c>
      <c r="W35" s="34">
        <f t="shared" ref="W35" si="96">ROUND(AF35,0)</f>
        <v>7326</v>
      </c>
      <c r="X35" s="34">
        <f>(AE35-W35)</f>
        <v>7326.4700000000012</v>
      </c>
      <c r="Y35" s="33">
        <f>+A35</f>
        <v>12</v>
      </c>
      <c r="Z35" s="30">
        <f t="shared" ref="Z35" si="97">J35*12%</f>
        <v>4824.96</v>
      </c>
      <c r="AA35" s="30">
        <v>0</v>
      </c>
      <c r="AB35" s="35">
        <v>100</v>
      </c>
      <c r="AC35" s="36">
        <f>ROUNDUP(J35*5%/2,2)</f>
        <v>1005.2</v>
      </c>
      <c r="AD35" s="37">
        <v>200</v>
      </c>
      <c r="AE35" s="38">
        <f>+P35-V35</f>
        <v>14652.470000000001</v>
      </c>
      <c r="AF35" s="39">
        <f>(+P35-V35)/2</f>
        <v>7326.2350000000006</v>
      </c>
      <c r="AG35" s="45">
        <v>12</v>
      </c>
      <c r="AH35" s="28" t="s">
        <v>77</v>
      </c>
      <c r="AI35" s="62" t="s">
        <v>61</v>
      </c>
      <c r="AJ35" s="30">
        <f t="shared" si="8"/>
        <v>2285.15</v>
      </c>
      <c r="AK35" s="30">
        <f t="shared" ref="AK35" si="98">J35*9%</f>
        <v>3618.72</v>
      </c>
      <c r="AL35" s="30">
        <v>0</v>
      </c>
      <c r="AM35" s="40">
        <v>0</v>
      </c>
      <c r="AN35" s="30">
        <v>0</v>
      </c>
      <c r="AO35" s="30">
        <v>0</v>
      </c>
      <c r="AP35" s="40">
        <v>0</v>
      </c>
      <c r="AQ35" s="40">
        <v>0</v>
      </c>
      <c r="AR35" s="30">
        <v>4431.05</v>
      </c>
      <c r="AS35" s="30"/>
      <c r="AT35" s="30">
        <v>1188.4000000000001</v>
      </c>
      <c r="AU35" s="30">
        <f>SUM(AK35:AT35)</f>
        <v>9238.17</v>
      </c>
      <c r="AV35" s="35">
        <v>200</v>
      </c>
      <c r="AW35" s="40">
        <v>0</v>
      </c>
      <c r="AX35" s="40">
        <v>0</v>
      </c>
      <c r="AY35" s="30">
        <f>SUM(AV35:AW35)</f>
        <v>200</v>
      </c>
      <c r="AZ35" s="30">
        <f>ROUNDDOWN(J35*5%/2,2)</f>
        <v>1005.2</v>
      </c>
      <c r="BA35" s="30">
        <v>100</v>
      </c>
      <c r="BB35" s="30">
        <v>12627.01</v>
      </c>
      <c r="BC35" s="30">
        <v>100</v>
      </c>
      <c r="BD35" s="30">
        <v>0</v>
      </c>
      <c r="BE35" s="40">
        <v>0</v>
      </c>
      <c r="BF35" s="42">
        <f>SUM(BA35:BE35)</f>
        <v>12827.01</v>
      </c>
      <c r="BG35" s="43">
        <f>AJ35+AU35+AY35+AZ35+BF35</f>
        <v>25555.53</v>
      </c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</row>
    <row r="36" spans="1:277" s="44" customFormat="1" ht="23.1" customHeight="1" x14ac:dyDescent="0.35">
      <c r="A36" s="45" t="s">
        <v>1</v>
      </c>
      <c r="B36" s="74"/>
      <c r="C36" s="50"/>
      <c r="D36" s="48"/>
      <c r="E36" s="48"/>
      <c r="F36" s="30">
        <f t="shared" si="0"/>
        <v>0</v>
      </c>
      <c r="G36" s="40"/>
      <c r="H36" s="48"/>
      <c r="I36" s="48"/>
      <c r="J36" s="30">
        <f t="shared" si="1"/>
        <v>0</v>
      </c>
      <c r="K36" s="50"/>
      <c r="L36" s="85"/>
      <c r="M36" s="48"/>
      <c r="N36" s="48"/>
      <c r="O36" s="48"/>
      <c r="P36" s="48"/>
      <c r="Q36" s="50"/>
      <c r="R36" s="40"/>
      <c r="S36" s="40"/>
      <c r="T36" s="40"/>
      <c r="U36" s="40"/>
      <c r="V36" s="50"/>
      <c r="W36" s="34"/>
      <c r="X36" s="86"/>
      <c r="Y36" s="48"/>
      <c r="Z36" s="30"/>
      <c r="AA36" s="48"/>
      <c r="AB36" s="48"/>
      <c r="AC36" s="53"/>
      <c r="AD36" s="87"/>
      <c r="AE36" s="55"/>
      <c r="AF36" s="56"/>
      <c r="AG36" s="45" t="s">
        <v>1</v>
      </c>
      <c r="AH36" s="74"/>
      <c r="AI36" s="50"/>
      <c r="AJ36" s="30">
        <f t="shared" si="8"/>
        <v>0</v>
      </c>
      <c r="AK36" s="40"/>
      <c r="AL36" s="48"/>
      <c r="AM36" s="57"/>
      <c r="AN36" s="48"/>
      <c r="AO36" s="48"/>
      <c r="AP36" s="57"/>
      <c r="AQ36" s="57"/>
      <c r="AR36" s="48"/>
      <c r="AS36" s="48"/>
      <c r="AT36" s="48"/>
      <c r="AU36" s="48"/>
      <c r="AV36" s="48"/>
      <c r="AW36" s="57"/>
      <c r="AX36" s="57"/>
      <c r="AY36" s="48"/>
      <c r="AZ36" s="40"/>
      <c r="BA36" s="50"/>
      <c r="BB36" s="48"/>
      <c r="BC36" s="48"/>
      <c r="BD36" s="48"/>
      <c r="BE36" s="57"/>
      <c r="BF36" s="79"/>
      <c r="BG36" s="80"/>
    </row>
    <row r="37" spans="1:277" s="50" customFormat="1" ht="23.1" customHeight="1" x14ac:dyDescent="0.35">
      <c r="A37" s="45">
        <v>13</v>
      </c>
      <c r="B37" s="88" t="s">
        <v>78</v>
      </c>
      <c r="C37" s="67" t="s">
        <v>76</v>
      </c>
      <c r="D37" s="68">
        <v>46725</v>
      </c>
      <c r="E37" s="68">
        <v>2290</v>
      </c>
      <c r="F37" s="30">
        <f t="shared" si="0"/>
        <v>49015</v>
      </c>
      <c r="G37" s="68">
        <v>2289</v>
      </c>
      <c r="H37" s="68"/>
      <c r="I37" s="68"/>
      <c r="J37" s="30">
        <f t="shared" si="1"/>
        <v>51304</v>
      </c>
      <c r="K37" s="69">
        <f>J37</f>
        <v>51304</v>
      </c>
      <c r="L37" s="32">
        <f>ROUND(K37/6/31/60*(O37+N37*60+M37*6*60),2)</f>
        <v>0</v>
      </c>
      <c r="M37" s="70">
        <v>0</v>
      </c>
      <c r="N37" s="70">
        <v>0</v>
      </c>
      <c r="O37" s="70">
        <v>0</v>
      </c>
      <c r="P37" s="69">
        <f>K37-L37</f>
        <v>51304</v>
      </c>
      <c r="Q37" s="68">
        <v>4459.28</v>
      </c>
      <c r="R37" s="30">
        <f t="shared" ref="R37" si="99">SUM(AK37:AT37)</f>
        <v>4617.3599999999997</v>
      </c>
      <c r="S37" s="30">
        <f t="shared" ref="S37" si="100">SUM(AV37:AX37)</f>
        <v>200</v>
      </c>
      <c r="T37" s="30">
        <f t="shared" ref="T37" si="101">ROUNDDOWN(J37*5%/2,2)</f>
        <v>1282.5999999999999</v>
      </c>
      <c r="U37" s="30">
        <f t="shared" ref="U37" si="102">SUM(BA37:BE37)</f>
        <v>200</v>
      </c>
      <c r="V37" s="69">
        <f>Q37+R37+S37+T37+U37</f>
        <v>10759.24</v>
      </c>
      <c r="W37" s="34">
        <f t="shared" ref="W37" si="103">ROUND(AF37,0)</f>
        <v>20272</v>
      </c>
      <c r="X37" s="89">
        <f>(AE37-W37)</f>
        <v>20272.760000000002</v>
      </c>
      <c r="Y37" s="70">
        <f>+A37</f>
        <v>13</v>
      </c>
      <c r="Z37" s="30">
        <f t="shared" ref="Z37" si="104">J37*12%</f>
        <v>6156.48</v>
      </c>
      <c r="AA37" s="71">
        <v>0</v>
      </c>
      <c r="AB37" s="35">
        <v>100</v>
      </c>
      <c r="AC37" s="36">
        <f>ROUNDUP(J37*5%/2,2)</f>
        <v>1282.5999999999999</v>
      </c>
      <c r="AD37" s="37">
        <v>200</v>
      </c>
      <c r="AE37" s="72">
        <f>+P37-V37</f>
        <v>40544.76</v>
      </c>
      <c r="AF37" s="73">
        <f>(+P37-V37)/2</f>
        <v>20272.38</v>
      </c>
      <c r="AG37" s="45">
        <v>13</v>
      </c>
      <c r="AH37" s="88" t="s">
        <v>78</v>
      </c>
      <c r="AI37" s="67" t="s">
        <v>76</v>
      </c>
      <c r="AJ37" s="30">
        <f t="shared" si="8"/>
        <v>4459.28</v>
      </c>
      <c r="AK37" s="30">
        <f t="shared" ref="AK37" si="105">J37*9%</f>
        <v>4617.3599999999997</v>
      </c>
      <c r="AL37" s="68">
        <v>0</v>
      </c>
      <c r="AM37" s="40">
        <v>0</v>
      </c>
      <c r="AN37" s="68">
        <v>0</v>
      </c>
      <c r="AO37" s="68">
        <v>0</v>
      </c>
      <c r="AP37" s="40">
        <v>0</v>
      </c>
      <c r="AQ37" s="40">
        <v>0</v>
      </c>
      <c r="AR37" s="40">
        <v>0</v>
      </c>
      <c r="AS37" s="40"/>
      <c r="AT37" s="40">
        <v>0</v>
      </c>
      <c r="AU37" s="68">
        <f>SUM(AK37:AT37)</f>
        <v>4617.3599999999997</v>
      </c>
      <c r="AV37" s="35">
        <v>200</v>
      </c>
      <c r="AW37" s="40">
        <v>0</v>
      </c>
      <c r="AX37" s="40">
        <v>0</v>
      </c>
      <c r="AY37" s="68">
        <f>SUM(AV37:AW37)</f>
        <v>200</v>
      </c>
      <c r="AZ37" s="30">
        <f>ROUNDDOWN(J37*5%/2,2)</f>
        <v>1282.5999999999999</v>
      </c>
      <c r="BA37" s="30">
        <v>100</v>
      </c>
      <c r="BB37" s="40">
        <v>0</v>
      </c>
      <c r="BC37" s="68">
        <v>100</v>
      </c>
      <c r="BD37" s="68">
        <v>0</v>
      </c>
      <c r="BE37" s="40">
        <v>0</v>
      </c>
      <c r="BF37" s="90">
        <f>SUM(BA37:BE37)</f>
        <v>200</v>
      </c>
      <c r="BG37" s="91">
        <f>AJ37+AU37+AY37+AZ37+BF37</f>
        <v>10759.24</v>
      </c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</row>
    <row r="38" spans="1:277" s="50" customFormat="1" ht="23.1" customHeight="1" x14ac:dyDescent="0.35">
      <c r="A38" s="45" t="s">
        <v>1</v>
      </c>
      <c r="B38" s="61"/>
      <c r="C38" s="62"/>
      <c r="D38" s="40"/>
      <c r="E38" s="40"/>
      <c r="F38" s="30">
        <f t="shared" si="0"/>
        <v>0</v>
      </c>
      <c r="G38" s="40"/>
      <c r="H38" s="40"/>
      <c r="I38" s="40"/>
      <c r="J38" s="30">
        <f t="shared" si="1"/>
        <v>0</v>
      </c>
      <c r="K38" s="48"/>
      <c r="L38" s="49"/>
      <c r="P38" s="48"/>
      <c r="Q38" s="68"/>
      <c r="R38" s="40"/>
      <c r="S38" s="40"/>
      <c r="T38" s="40"/>
      <c r="U38" s="40"/>
      <c r="V38" s="48"/>
      <c r="W38" s="34"/>
      <c r="X38" s="51"/>
      <c r="Z38" s="30"/>
      <c r="AA38" s="40"/>
      <c r="AB38" s="52"/>
      <c r="AC38" s="53"/>
      <c r="AD38" s="54"/>
      <c r="AE38" s="55"/>
      <c r="AF38" s="56"/>
      <c r="AG38" s="45" t="s">
        <v>1</v>
      </c>
      <c r="AH38" s="61"/>
      <c r="AI38" s="62"/>
      <c r="AJ38" s="30">
        <f t="shared" si="8"/>
        <v>0</v>
      </c>
      <c r="AK38" s="40"/>
      <c r="AL38" s="68"/>
      <c r="AM38" s="57"/>
      <c r="AN38" s="40"/>
      <c r="AO38" s="40"/>
      <c r="AP38" s="57"/>
      <c r="AQ38" s="57"/>
      <c r="AR38" s="57"/>
      <c r="AS38" s="57"/>
      <c r="AT38" s="57"/>
      <c r="AU38" s="68"/>
      <c r="AV38" s="58"/>
      <c r="AW38" s="57"/>
      <c r="AX38" s="57"/>
      <c r="AY38" s="40"/>
      <c r="AZ38" s="40"/>
      <c r="BA38" s="40"/>
      <c r="BB38" s="57"/>
      <c r="BC38" s="40"/>
      <c r="BD38" s="40"/>
      <c r="BE38" s="57"/>
      <c r="BF38" s="59"/>
      <c r="BG38" s="60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4"/>
      <c r="JH38" s="44"/>
      <c r="JI38" s="44"/>
      <c r="JJ38" s="44"/>
      <c r="JK38" s="44"/>
      <c r="JL38" s="44"/>
      <c r="JM38" s="44"/>
      <c r="JN38" s="44"/>
      <c r="JO38" s="44"/>
      <c r="JP38" s="44"/>
      <c r="JQ38" s="44"/>
    </row>
    <row r="39" spans="1:277" s="70" customFormat="1" ht="23.1" customHeight="1" x14ac:dyDescent="0.35">
      <c r="A39" s="45">
        <v>14</v>
      </c>
      <c r="B39" s="88" t="s">
        <v>79</v>
      </c>
      <c r="C39" s="62" t="s">
        <v>61</v>
      </c>
      <c r="D39" s="40">
        <v>36619</v>
      </c>
      <c r="E39" s="40">
        <v>1794</v>
      </c>
      <c r="F39" s="30">
        <f t="shared" si="0"/>
        <v>38413</v>
      </c>
      <c r="G39" s="40">
        <v>1795</v>
      </c>
      <c r="H39" s="40"/>
      <c r="I39" s="40"/>
      <c r="J39" s="30">
        <f t="shared" si="1"/>
        <v>40208</v>
      </c>
      <c r="K39" s="48">
        <f>J39</f>
        <v>40208</v>
      </c>
      <c r="L39" s="32">
        <f>ROUND(K39/6/31/60*(O39+N39*60+M39*6*60),2)</f>
        <v>0</v>
      </c>
      <c r="M39" s="70">
        <v>0</v>
      </c>
      <c r="N39" s="70">
        <v>0</v>
      </c>
      <c r="O39" s="70">
        <v>0</v>
      </c>
      <c r="P39" s="69">
        <f>K39-L39</f>
        <v>40208</v>
      </c>
      <c r="Q39" s="68">
        <v>2285.15</v>
      </c>
      <c r="R39" s="30">
        <f t="shared" ref="R39" si="106">SUM(AK39:AT39)</f>
        <v>12530.419999999998</v>
      </c>
      <c r="S39" s="30">
        <f t="shared" ref="S39" si="107">SUM(AV39:AX39)</f>
        <v>200</v>
      </c>
      <c r="T39" s="30">
        <f t="shared" ref="T39" si="108">ROUNDDOWN(J39*5%/2,2)</f>
        <v>1005.2</v>
      </c>
      <c r="U39" s="30">
        <f t="shared" ref="U39" si="109">SUM(BA39:BE39)</f>
        <v>15276.61</v>
      </c>
      <c r="V39" s="48">
        <f>Q39+R39+S39+T39+U39</f>
        <v>31297.379999999997</v>
      </c>
      <c r="W39" s="34">
        <f t="shared" ref="W39" si="110">ROUND(AF39,0)</f>
        <v>4455</v>
      </c>
      <c r="X39" s="51">
        <f>(AE39-W39)</f>
        <v>4455.6200000000026</v>
      </c>
      <c r="Y39" s="70">
        <f>+A39</f>
        <v>14</v>
      </c>
      <c r="Z39" s="30">
        <f t="shared" ref="Z39" si="111">J39*12%</f>
        <v>4824.96</v>
      </c>
      <c r="AA39" s="71">
        <v>0</v>
      </c>
      <c r="AB39" s="35">
        <v>100</v>
      </c>
      <c r="AC39" s="36">
        <f>ROUNDUP(J39*5%/2,2)</f>
        <v>1005.2</v>
      </c>
      <c r="AD39" s="37">
        <v>200</v>
      </c>
      <c r="AE39" s="72">
        <f>+P39-V39</f>
        <v>8910.6200000000026</v>
      </c>
      <c r="AF39" s="56">
        <f>(+P39-V39)/2</f>
        <v>4455.3100000000013</v>
      </c>
      <c r="AG39" s="45">
        <v>14</v>
      </c>
      <c r="AH39" s="88" t="s">
        <v>79</v>
      </c>
      <c r="AI39" s="62" t="s">
        <v>61</v>
      </c>
      <c r="AJ39" s="30">
        <f t="shared" si="8"/>
        <v>2285.15</v>
      </c>
      <c r="AK39" s="30">
        <f t="shared" ref="AK39" si="112">J39*9%</f>
        <v>3618.72</v>
      </c>
      <c r="AL39" s="68">
        <v>0</v>
      </c>
      <c r="AM39" s="68">
        <v>600</v>
      </c>
      <c r="AN39" s="68">
        <v>0</v>
      </c>
      <c r="AO39" s="68">
        <v>0</v>
      </c>
      <c r="AP39" s="40">
        <v>0</v>
      </c>
      <c r="AQ39" s="40">
        <v>0</v>
      </c>
      <c r="AR39" s="68">
        <v>7000.58</v>
      </c>
      <c r="AS39" s="68"/>
      <c r="AT39" s="68">
        <v>1311.12</v>
      </c>
      <c r="AU39" s="40">
        <f>SUM(AK39:AT39)</f>
        <v>12530.419999999998</v>
      </c>
      <c r="AV39" s="35">
        <v>200</v>
      </c>
      <c r="AW39" s="40">
        <v>0</v>
      </c>
      <c r="AX39" s="40">
        <v>0</v>
      </c>
      <c r="AY39" s="40">
        <f>SUM(AV39:AW39)</f>
        <v>200</v>
      </c>
      <c r="AZ39" s="30">
        <f>ROUNDDOWN(J39*5%/2,2)</f>
        <v>1005.2</v>
      </c>
      <c r="BA39" s="30">
        <v>100</v>
      </c>
      <c r="BB39" s="68">
        <v>10101.61</v>
      </c>
      <c r="BC39" s="68">
        <v>5075</v>
      </c>
      <c r="BD39" s="40">
        <v>0</v>
      </c>
      <c r="BE39" s="40">
        <v>0</v>
      </c>
      <c r="BF39" s="59">
        <f>SUM(BA39:BE39)</f>
        <v>15276.61</v>
      </c>
      <c r="BG39" s="60">
        <f>AJ39+AU39+AY39+AZ39+BF39</f>
        <v>31297.379999999997</v>
      </c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</row>
    <row r="40" spans="1:277" s="50" customFormat="1" ht="23.1" customHeight="1" x14ac:dyDescent="0.35">
      <c r="A40" s="45" t="s">
        <v>1</v>
      </c>
      <c r="B40" s="61"/>
      <c r="C40" s="62"/>
      <c r="D40" s="40"/>
      <c r="E40" s="40"/>
      <c r="F40" s="30">
        <f t="shared" si="0"/>
        <v>0</v>
      </c>
      <c r="G40" s="40"/>
      <c r="H40" s="40"/>
      <c r="I40" s="40"/>
      <c r="J40" s="30">
        <f t="shared" si="1"/>
        <v>0</v>
      </c>
      <c r="K40" s="48"/>
      <c r="L40" s="49"/>
      <c r="P40" s="48"/>
      <c r="Q40" s="40"/>
      <c r="R40" s="40"/>
      <c r="S40" s="40"/>
      <c r="T40" s="40"/>
      <c r="U40" s="40"/>
      <c r="V40" s="48"/>
      <c r="W40" s="34"/>
      <c r="X40" s="51"/>
      <c r="Z40" s="30"/>
      <c r="AA40" s="40"/>
      <c r="AB40" s="52"/>
      <c r="AC40" s="53"/>
      <c r="AD40" s="54"/>
      <c r="AE40" s="55"/>
      <c r="AF40" s="56"/>
      <c r="AG40" s="45" t="s">
        <v>1</v>
      </c>
      <c r="AH40" s="61"/>
      <c r="AI40" s="62"/>
      <c r="AJ40" s="30">
        <f t="shared" si="8"/>
        <v>0</v>
      </c>
      <c r="AK40" s="40"/>
      <c r="AL40" s="40"/>
      <c r="AM40" s="40"/>
      <c r="AN40" s="40"/>
      <c r="AO40" s="40"/>
      <c r="AP40" s="57"/>
      <c r="AQ40" s="57"/>
      <c r="AR40" s="40"/>
      <c r="AS40" s="40"/>
      <c r="AT40" s="40"/>
      <c r="AU40" s="40"/>
      <c r="AV40" s="58"/>
      <c r="AW40" s="57"/>
      <c r="AX40" s="57"/>
      <c r="AY40" s="40"/>
      <c r="AZ40" s="40"/>
      <c r="BA40" s="40"/>
      <c r="BB40" s="40"/>
      <c r="BC40" s="40"/>
      <c r="BD40" s="40"/>
      <c r="BE40" s="57"/>
      <c r="BF40" s="59"/>
      <c r="BG40" s="60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</row>
    <row r="41" spans="1:277" s="50" customFormat="1" ht="23.1" customHeight="1" x14ac:dyDescent="0.35">
      <c r="A41" s="45">
        <v>15</v>
      </c>
      <c r="B41" s="61" t="s">
        <v>80</v>
      </c>
      <c r="C41" s="84" t="s">
        <v>81</v>
      </c>
      <c r="D41" s="40">
        <v>33843</v>
      </c>
      <c r="E41" s="40">
        <v>1591</v>
      </c>
      <c r="F41" s="30">
        <f t="shared" si="0"/>
        <v>35434</v>
      </c>
      <c r="G41" s="40">
        <v>1590</v>
      </c>
      <c r="H41" s="40"/>
      <c r="I41" s="40"/>
      <c r="J41" s="30">
        <f t="shared" si="1"/>
        <v>37024</v>
      </c>
      <c r="K41" s="48">
        <f>J41</f>
        <v>37024</v>
      </c>
      <c r="L41" s="32">
        <f>ROUND(K41/6/31/60*(O41+N41*60+M41*6*60),2)</f>
        <v>2587.6999999999998</v>
      </c>
      <c r="M41" s="50">
        <v>2</v>
      </c>
      <c r="N41" s="50">
        <v>1</v>
      </c>
      <c r="O41" s="50">
        <v>0</v>
      </c>
      <c r="P41" s="48">
        <f>K41-L41</f>
        <v>34436.300000000003</v>
      </c>
      <c r="Q41" s="40">
        <v>1759.94</v>
      </c>
      <c r="R41" s="30">
        <f t="shared" ref="R41" si="113">SUM(AK41:AT41)</f>
        <v>9464.619999999999</v>
      </c>
      <c r="S41" s="30">
        <f t="shared" ref="S41" si="114">SUM(AV41:AX41)</f>
        <v>1726.09</v>
      </c>
      <c r="T41" s="30">
        <f t="shared" ref="T41" si="115">ROUNDDOWN(J41*5%/2,2)</f>
        <v>925.6</v>
      </c>
      <c r="U41" s="30">
        <f t="shared" ref="U41" si="116">SUM(BA41:BE41)</f>
        <v>12119.880000000001</v>
      </c>
      <c r="V41" s="48">
        <f>Q41+R41+S41+T41+U41</f>
        <v>25996.13</v>
      </c>
      <c r="W41" s="34">
        <f t="shared" ref="W41" si="117">ROUND(AF41,0)</f>
        <v>4220</v>
      </c>
      <c r="X41" s="51">
        <f>(AE41-W41)</f>
        <v>4220.1700000000019</v>
      </c>
      <c r="Y41" s="50">
        <f>+A41</f>
        <v>15</v>
      </c>
      <c r="Z41" s="30">
        <f t="shared" ref="Z41" si="118">J41*12%</f>
        <v>4442.88</v>
      </c>
      <c r="AA41" s="30">
        <v>0</v>
      </c>
      <c r="AB41" s="35">
        <v>100</v>
      </c>
      <c r="AC41" s="36">
        <f>ROUNDUP(J41*5%/2,2)</f>
        <v>925.6</v>
      </c>
      <c r="AD41" s="37">
        <v>200</v>
      </c>
      <c r="AE41" s="55">
        <f>+P41-V41</f>
        <v>8440.1700000000019</v>
      </c>
      <c r="AF41" s="56">
        <f>(+P41-V41)/2</f>
        <v>4220.0850000000009</v>
      </c>
      <c r="AG41" s="45">
        <v>15</v>
      </c>
      <c r="AH41" s="61" t="s">
        <v>80</v>
      </c>
      <c r="AI41" s="92" t="s">
        <v>81</v>
      </c>
      <c r="AJ41" s="30">
        <f t="shared" si="8"/>
        <v>1759.94</v>
      </c>
      <c r="AK41" s="30">
        <f t="shared" ref="AK41" si="119">J41*9%</f>
        <v>3332.16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4885.58</v>
      </c>
      <c r="AS41" s="40"/>
      <c r="AT41" s="40">
        <v>1246.8800000000001</v>
      </c>
      <c r="AU41" s="40">
        <f>SUM(AK41:AT41)</f>
        <v>9464.619999999999</v>
      </c>
      <c r="AV41" s="35">
        <v>200</v>
      </c>
      <c r="AW41" s="40">
        <v>1526.09</v>
      </c>
      <c r="AX41" s="40">
        <v>0</v>
      </c>
      <c r="AY41" s="40">
        <f>SUM(AV41:AW41)</f>
        <v>1726.09</v>
      </c>
      <c r="AZ41" s="30">
        <f>ROUNDDOWN(J41*5%/2,2)</f>
        <v>925.6</v>
      </c>
      <c r="BA41" s="30">
        <v>100</v>
      </c>
      <c r="BB41" s="40">
        <v>7891.88</v>
      </c>
      <c r="BC41" s="40">
        <v>4128</v>
      </c>
      <c r="BD41" s="68">
        <v>0</v>
      </c>
      <c r="BE41" s="40">
        <v>0</v>
      </c>
      <c r="BF41" s="59">
        <f>SUM(BA41:BE41)</f>
        <v>12119.880000000001</v>
      </c>
      <c r="BG41" s="60">
        <f>AJ41+AU41+AY41+AZ41+BF41</f>
        <v>25996.13</v>
      </c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</row>
    <row r="42" spans="1:277" s="33" customFormat="1" ht="23.1" customHeight="1" x14ac:dyDescent="0.35">
      <c r="A42" s="45" t="s">
        <v>1</v>
      </c>
      <c r="B42" s="64"/>
      <c r="C42" s="29"/>
      <c r="D42" s="30"/>
      <c r="E42" s="30"/>
      <c r="F42" s="30">
        <f t="shared" si="0"/>
        <v>0</v>
      </c>
      <c r="G42" s="30"/>
      <c r="H42" s="30"/>
      <c r="I42" s="30"/>
      <c r="J42" s="30">
        <f t="shared" si="1"/>
        <v>0</v>
      </c>
      <c r="K42" s="31"/>
      <c r="L42" s="93"/>
      <c r="P42" s="31"/>
      <c r="Q42" s="30"/>
      <c r="R42" s="40"/>
      <c r="S42" s="40"/>
      <c r="T42" s="40"/>
      <c r="U42" s="40"/>
      <c r="V42" s="31"/>
      <c r="W42" s="34"/>
      <c r="X42" s="34"/>
      <c r="Z42" s="30"/>
      <c r="AA42" s="30"/>
      <c r="AB42" s="41"/>
      <c r="AC42" s="53"/>
      <c r="AD42" s="94"/>
      <c r="AE42" s="38"/>
      <c r="AF42" s="39"/>
      <c r="AG42" s="45" t="s">
        <v>1</v>
      </c>
      <c r="AH42" s="64"/>
      <c r="AI42" s="29"/>
      <c r="AJ42" s="30">
        <f t="shared" si="8"/>
        <v>0</v>
      </c>
      <c r="AK42" s="40"/>
      <c r="AL42" s="40">
        <v>0</v>
      </c>
      <c r="AM42" s="57"/>
      <c r="AN42" s="30"/>
      <c r="AO42" s="30"/>
      <c r="AP42" s="57"/>
      <c r="AQ42" s="57"/>
      <c r="AR42" s="30"/>
      <c r="AS42" s="30"/>
      <c r="AT42" s="30"/>
      <c r="AU42" s="30"/>
      <c r="AV42" s="35"/>
      <c r="AW42" s="57"/>
      <c r="AX42" s="57"/>
      <c r="AY42" s="30"/>
      <c r="AZ42" s="40"/>
      <c r="BA42" s="40"/>
      <c r="BB42" s="30"/>
      <c r="BC42" s="30"/>
      <c r="BD42" s="40"/>
      <c r="BE42" s="57"/>
      <c r="BF42" s="42"/>
      <c r="BG42" s="43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</row>
    <row r="43" spans="1:277" s="50" customFormat="1" ht="23.1" customHeight="1" x14ac:dyDescent="0.35">
      <c r="A43" s="45">
        <v>16</v>
      </c>
      <c r="B43" s="61" t="s">
        <v>82</v>
      </c>
      <c r="C43" s="62" t="s">
        <v>72</v>
      </c>
      <c r="D43" s="40">
        <v>39672</v>
      </c>
      <c r="E43" s="40">
        <v>1944</v>
      </c>
      <c r="F43" s="30">
        <f t="shared" si="0"/>
        <v>41616</v>
      </c>
      <c r="G43" s="40">
        <v>1944</v>
      </c>
      <c r="H43" s="40"/>
      <c r="I43" s="40"/>
      <c r="J43" s="30">
        <f t="shared" si="1"/>
        <v>43560</v>
      </c>
      <c r="K43" s="48">
        <f>J43</f>
        <v>43560</v>
      </c>
      <c r="L43" s="32">
        <f>ROUND(K43/6/31/60*(O43+N43*60+M43*6*60),2)</f>
        <v>0</v>
      </c>
      <c r="M43" s="50">
        <v>0</v>
      </c>
      <c r="N43" s="50">
        <v>0</v>
      </c>
      <c r="O43" s="50">
        <v>0</v>
      </c>
      <c r="P43" s="48">
        <f>K43-L43</f>
        <v>43560</v>
      </c>
      <c r="Q43" s="40">
        <v>2878.45</v>
      </c>
      <c r="R43" s="30">
        <f t="shared" ref="R43" si="120">SUM(AK43:AT43)</f>
        <v>8429.7599999999984</v>
      </c>
      <c r="S43" s="30">
        <f t="shared" ref="S43" si="121">SUM(AV43:AX43)</f>
        <v>200</v>
      </c>
      <c r="T43" s="30">
        <f t="shared" ref="T43" si="122">ROUNDDOWN(J43*5%/2,2)</f>
        <v>1089</v>
      </c>
      <c r="U43" s="30">
        <f t="shared" ref="U43" si="123">SUM(BA43:BE43)</f>
        <v>7776.21</v>
      </c>
      <c r="V43" s="48">
        <f>Q43+R43+S43+T43+U43</f>
        <v>20373.419999999998</v>
      </c>
      <c r="W43" s="34">
        <f t="shared" ref="W43" si="124">ROUND(AF43,0)</f>
        <v>11593</v>
      </c>
      <c r="X43" s="51">
        <f>(AE43-W43)</f>
        <v>11593.580000000002</v>
      </c>
      <c r="Y43" s="50">
        <f>+A43</f>
        <v>16</v>
      </c>
      <c r="Z43" s="30">
        <f t="shared" ref="Z43" si="125">J43*12%</f>
        <v>5227.2</v>
      </c>
      <c r="AA43" s="30">
        <v>0</v>
      </c>
      <c r="AB43" s="35">
        <v>100</v>
      </c>
      <c r="AC43" s="36">
        <f>ROUNDUP(J43*5%/2,2)</f>
        <v>1089</v>
      </c>
      <c r="AD43" s="37">
        <v>200</v>
      </c>
      <c r="AE43" s="55">
        <f>+P43-V43</f>
        <v>23186.58</v>
      </c>
      <c r="AF43" s="56">
        <f>(+P43-V43)/2</f>
        <v>11593.29</v>
      </c>
      <c r="AG43" s="45">
        <v>16</v>
      </c>
      <c r="AH43" s="61" t="s">
        <v>82</v>
      </c>
      <c r="AI43" s="62" t="s">
        <v>72</v>
      </c>
      <c r="AJ43" s="30">
        <f t="shared" si="8"/>
        <v>2878.45</v>
      </c>
      <c r="AK43" s="30">
        <f t="shared" ref="AK43" si="126">J43*9%</f>
        <v>3920.3999999999996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4509.3599999999997</v>
      </c>
      <c r="AS43" s="40"/>
      <c r="AT43" s="40">
        <v>0</v>
      </c>
      <c r="AU43" s="40">
        <f>SUM(AK43:AT43)</f>
        <v>8429.7599999999984</v>
      </c>
      <c r="AV43" s="35">
        <v>200</v>
      </c>
      <c r="AW43" s="40">
        <v>0</v>
      </c>
      <c r="AX43" s="40">
        <v>0</v>
      </c>
      <c r="AY43" s="40">
        <f>SUM(AV43:AW43)</f>
        <v>200</v>
      </c>
      <c r="AZ43" s="30">
        <f>ROUNDDOWN(J43*5%/2,2)</f>
        <v>1089</v>
      </c>
      <c r="BA43" s="30">
        <v>100</v>
      </c>
      <c r="BB43" s="40">
        <v>7576.21</v>
      </c>
      <c r="BC43" s="40">
        <v>100</v>
      </c>
      <c r="BD43" s="40">
        <v>0</v>
      </c>
      <c r="BE43" s="40">
        <v>0</v>
      </c>
      <c r="BF43" s="59">
        <f>SUM(BA43:BE43)</f>
        <v>7776.21</v>
      </c>
      <c r="BG43" s="60">
        <f>AJ43+AU43+AY43+AZ43+BF43</f>
        <v>20373.419999999998</v>
      </c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</row>
    <row r="44" spans="1:277" s="50" customFormat="1" ht="23.1" customHeight="1" x14ac:dyDescent="0.35">
      <c r="A44" s="45" t="s">
        <v>1</v>
      </c>
      <c r="B44" s="61"/>
      <c r="C44" s="62"/>
      <c r="D44" s="40"/>
      <c r="E44" s="40"/>
      <c r="F44" s="30">
        <f t="shared" si="0"/>
        <v>0</v>
      </c>
      <c r="G44" s="40"/>
      <c r="H44" s="40"/>
      <c r="I44" s="40"/>
      <c r="J44" s="30">
        <f t="shared" si="1"/>
        <v>0</v>
      </c>
      <c r="K44" s="48"/>
      <c r="L44" s="49"/>
      <c r="P44" s="48"/>
      <c r="Q44" s="40"/>
      <c r="R44" s="40"/>
      <c r="S44" s="40"/>
      <c r="T44" s="40"/>
      <c r="U44" s="40"/>
      <c r="V44" s="48"/>
      <c r="W44" s="34"/>
      <c r="X44" s="51"/>
      <c r="Z44" s="30"/>
      <c r="AA44" s="40"/>
      <c r="AB44" s="52"/>
      <c r="AC44" s="53"/>
      <c r="AD44" s="54"/>
      <c r="AE44" s="55"/>
      <c r="AF44" s="56"/>
      <c r="AG44" s="45" t="s">
        <v>1</v>
      </c>
      <c r="AH44" s="61"/>
      <c r="AI44" s="62"/>
      <c r="AJ44" s="30">
        <f t="shared" si="8"/>
        <v>0</v>
      </c>
      <c r="AK44" s="40"/>
      <c r="AL44" s="40"/>
      <c r="AM44" s="57"/>
      <c r="AN44" s="40"/>
      <c r="AO44" s="40"/>
      <c r="AP44" s="57"/>
      <c r="AQ44" s="57"/>
      <c r="AR44" s="40"/>
      <c r="AS44" s="40"/>
      <c r="AT44" s="40"/>
      <c r="AU44" s="40"/>
      <c r="AV44" s="58"/>
      <c r="AW44" s="57"/>
      <c r="AX44" s="57"/>
      <c r="AY44" s="40"/>
      <c r="AZ44" s="40"/>
      <c r="BA44" s="40"/>
      <c r="BB44" s="40"/>
      <c r="BC44" s="40"/>
      <c r="BD44" s="30"/>
      <c r="BE44" s="57"/>
      <c r="BF44" s="59"/>
      <c r="BG44" s="60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</row>
    <row r="45" spans="1:277" s="50" customFormat="1" ht="23.1" customHeight="1" x14ac:dyDescent="0.35">
      <c r="A45" s="45">
        <v>17</v>
      </c>
      <c r="B45" s="61" t="s">
        <v>99</v>
      </c>
      <c r="C45" s="82" t="s">
        <v>65</v>
      </c>
      <c r="D45" s="40">
        <v>43030</v>
      </c>
      <c r="E45" s="40">
        <v>2108</v>
      </c>
      <c r="F45" s="30">
        <f t="shared" si="0"/>
        <v>45138</v>
      </c>
      <c r="G45" s="40">
        <v>2109</v>
      </c>
      <c r="H45" s="40"/>
      <c r="I45" s="40"/>
      <c r="J45" s="30">
        <f t="shared" si="1"/>
        <v>47247</v>
      </c>
      <c r="K45" s="48">
        <f>J45</f>
        <v>47247</v>
      </c>
      <c r="L45" s="49">
        <f>K45/6/31/60*(O45+N45*60+M45*6*60)</f>
        <v>0</v>
      </c>
      <c r="M45" s="50">
        <v>0</v>
      </c>
      <c r="N45" s="50">
        <v>0</v>
      </c>
      <c r="O45" s="50">
        <v>0</v>
      </c>
      <c r="P45" s="48">
        <f>K45-L45</f>
        <v>47247</v>
      </c>
      <c r="Q45" s="40">
        <v>3605.95</v>
      </c>
      <c r="R45" s="30">
        <f t="shared" ref="R45" si="127">SUM(AK45:AT45)</f>
        <v>12039.68</v>
      </c>
      <c r="S45" s="30">
        <f t="shared" ref="S45" si="128">SUM(AV45:AX45)</f>
        <v>200</v>
      </c>
      <c r="T45" s="30">
        <f t="shared" ref="T45" si="129">ROUNDDOWN(J45*5%/2,2)</f>
        <v>1181.17</v>
      </c>
      <c r="U45" s="30">
        <f t="shared" ref="U45" si="130">SUM(BA45:BE45)</f>
        <v>7460.53</v>
      </c>
      <c r="V45" s="48">
        <f>Q45+R45+S45+T45+U45</f>
        <v>24487.33</v>
      </c>
      <c r="W45" s="34">
        <f t="shared" ref="W45" si="131">ROUND(AF45,0)</f>
        <v>11380</v>
      </c>
      <c r="X45" s="51">
        <f>(AE45-W45)</f>
        <v>11379.669999999998</v>
      </c>
      <c r="Y45" s="50">
        <f>+A45</f>
        <v>17</v>
      </c>
      <c r="Z45" s="30">
        <f t="shared" ref="Z45" si="132">J45*12%</f>
        <v>5669.6399999999994</v>
      </c>
      <c r="AA45" s="30">
        <v>0</v>
      </c>
      <c r="AB45" s="35">
        <v>100</v>
      </c>
      <c r="AC45" s="36">
        <f>ROUNDUP(J45*5%/2,2)</f>
        <v>1181.18</v>
      </c>
      <c r="AD45" s="37">
        <v>200</v>
      </c>
      <c r="AE45" s="55">
        <f>+P45-V45</f>
        <v>22759.67</v>
      </c>
      <c r="AF45" s="56">
        <f>(+P45-V45)/2</f>
        <v>11379.834999999999</v>
      </c>
      <c r="AG45" s="45">
        <v>17</v>
      </c>
      <c r="AH45" s="61" t="s">
        <v>99</v>
      </c>
      <c r="AI45" s="82" t="s">
        <v>65</v>
      </c>
      <c r="AJ45" s="30">
        <f t="shared" si="8"/>
        <v>3605.95</v>
      </c>
      <c r="AK45" s="30">
        <f t="shared" ref="AK45" si="133">J45*9%</f>
        <v>4252.2299999999996</v>
      </c>
      <c r="AL45" s="40">
        <v>0</v>
      </c>
      <c r="AM45" s="40">
        <v>0</v>
      </c>
      <c r="AN45" s="40">
        <v>0</v>
      </c>
      <c r="AO45" s="40">
        <v>0</v>
      </c>
      <c r="AP45" s="40">
        <v>0</v>
      </c>
      <c r="AQ45" s="40">
        <v>0</v>
      </c>
      <c r="AR45" s="40">
        <v>6223.56</v>
      </c>
      <c r="AS45" s="40">
        <v>908.33</v>
      </c>
      <c r="AT45" s="40">
        <v>655.56</v>
      </c>
      <c r="AU45" s="40">
        <f>SUM(AK45:AT45)</f>
        <v>12039.68</v>
      </c>
      <c r="AV45" s="35">
        <v>200</v>
      </c>
      <c r="AW45" s="40">
        <v>0</v>
      </c>
      <c r="AX45" s="40">
        <v>0</v>
      </c>
      <c r="AY45" s="40">
        <f>SUM(AV45:AW45)</f>
        <v>200</v>
      </c>
      <c r="AZ45" s="30">
        <f>ROUNDDOWN(J45*5%/2,2)</f>
        <v>1181.17</v>
      </c>
      <c r="BA45" s="30">
        <v>100</v>
      </c>
      <c r="BB45" s="40">
        <v>7260.53</v>
      </c>
      <c r="BC45" s="40">
        <v>100</v>
      </c>
      <c r="BD45" s="40">
        <v>0</v>
      </c>
      <c r="BE45" s="40">
        <v>0</v>
      </c>
      <c r="BF45" s="59">
        <f>SUM(BA45:BE45)</f>
        <v>7460.53</v>
      </c>
      <c r="BG45" s="60">
        <f>AJ45+AU45+AY45+AZ45+BF45</f>
        <v>24487.33</v>
      </c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</row>
    <row r="46" spans="1:277" s="50" customFormat="1" ht="23.1" customHeight="1" x14ac:dyDescent="0.35">
      <c r="A46" s="45" t="s">
        <v>1</v>
      </c>
      <c r="B46" s="46"/>
      <c r="C46" s="47"/>
      <c r="D46" s="40"/>
      <c r="E46" s="40"/>
      <c r="F46" s="30">
        <f t="shared" si="0"/>
        <v>0</v>
      </c>
      <c r="G46" s="40"/>
      <c r="H46" s="40"/>
      <c r="I46" s="40"/>
      <c r="J46" s="30">
        <f t="shared" si="1"/>
        <v>0</v>
      </c>
      <c r="K46" s="48"/>
      <c r="L46" s="49"/>
      <c r="P46" s="48"/>
      <c r="Q46" s="32"/>
      <c r="R46" s="40"/>
      <c r="S46" s="40"/>
      <c r="T46" s="40"/>
      <c r="U46" s="40"/>
      <c r="V46" s="48"/>
      <c r="W46" s="34"/>
      <c r="X46" s="51"/>
      <c r="Z46" s="30"/>
      <c r="AA46" s="40"/>
      <c r="AB46" s="52"/>
      <c r="AC46" s="53"/>
      <c r="AD46" s="54"/>
      <c r="AE46" s="55"/>
      <c r="AF46" s="56"/>
      <c r="AG46" s="45" t="s">
        <v>1</v>
      </c>
      <c r="AH46" s="46"/>
      <c r="AI46" s="47"/>
      <c r="AJ46" s="30">
        <f t="shared" si="8"/>
        <v>0</v>
      </c>
      <c r="AK46" s="40"/>
      <c r="AL46" s="40"/>
      <c r="AM46" s="57"/>
      <c r="AN46" s="40"/>
      <c r="AO46" s="40"/>
      <c r="AP46" s="57"/>
      <c r="AQ46" s="57"/>
      <c r="AR46" s="40"/>
      <c r="AS46" s="40"/>
      <c r="AT46" s="40"/>
      <c r="AU46" s="40"/>
      <c r="AV46" s="58"/>
      <c r="AW46" s="57"/>
      <c r="AX46" s="57"/>
      <c r="AY46" s="40"/>
      <c r="AZ46" s="40"/>
      <c r="BA46" s="40"/>
      <c r="BB46" s="40"/>
      <c r="BC46" s="40"/>
      <c r="BD46" s="40"/>
      <c r="BE46" s="57"/>
      <c r="BF46" s="59"/>
      <c r="BG46" s="60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  <c r="JQ46" s="44"/>
    </row>
    <row r="47" spans="1:277" s="50" customFormat="1" ht="23.1" customHeight="1" x14ac:dyDescent="0.35">
      <c r="A47" s="45">
        <v>18</v>
      </c>
      <c r="B47" s="46" t="s">
        <v>83</v>
      </c>
      <c r="C47" s="84" t="s">
        <v>81</v>
      </c>
      <c r="D47" s="40">
        <v>34187</v>
      </c>
      <c r="E47" s="40">
        <v>1607</v>
      </c>
      <c r="F47" s="30">
        <f t="shared" si="0"/>
        <v>35794</v>
      </c>
      <c r="G47" s="40">
        <v>1590</v>
      </c>
      <c r="H47" s="40"/>
      <c r="I47" s="40"/>
      <c r="J47" s="30">
        <f t="shared" si="1"/>
        <v>37384</v>
      </c>
      <c r="K47" s="48">
        <f>J47</f>
        <v>37384</v>
      </c>
      <c r="L47" s="32">
        <f>ROUND(K47/6/31/60*(O47+N47*60+M47*6*60),2)</f>
        <v>0</v>
      </c>
      <c r="M47" s="50">
        <v>0</v>
      </c>
      <c r="N47" s="50">
        <v>0</v>
      </c>
      <c r="O47" s="50">
        <v>0</v>
      </c>
      <c r="P47" s="48">
        <f>K47-L47</f>
        <v>37384</v>
      </c>
      <c r="Q47" s="40">
        <v>1807.73</v>
      </c>
      <c r="R47" s="30">
        <f t="shared" ref="R47" si="134">SUM(AK47:AT47)</f>
        <v>10001.86</v>
      </c>
      <c r="S47" s="30">
        <f t="shared" ref="S47" si="135">SUM(AV47:AX47)</f>
        <v>200</v>
      </c>
      <c r="T47" s="30">
        <f t="shared" ref="T47" si="136">ROUNDDOWN(J47*5%/2,2)</f>
        <v>934.6</v>
      </c>
      <c r="U47" s="30">
        <f t="shared" ref="U47" si="137">SUM(BA47:BE47)</f>
        <v>15276.64</v>
      </c>
      <c r="V47" s="48">
        <f>Q47+R47+S47+T47+U47</f>
        <v>28220.83</v>
      </c>
      <c r="W47" s="34">
        <f t="shared" ref="W47" si="138">ROUND(AF47,0)</f>
        <v>4582</v>
      </c>
      <c r="X47" s="51">
        <f>(AE47-W47)</f>
        <v>4581.1699999999983</v>
      </c>
      <c r="Y47" s="50">
        <f>+A47</f>
        <v>18</v>
      </c>
      <c r="Z47" s="30">
        <f t="shared" ref="Z47" si="139">J47*12%</f>
        <v>4486.08</v>
      </c>
      <c r="AA47" s="30">
        <v>0</v>
      </c>
      <c r="AB47" s="35">
        <v>100</v>
      </c>
      <c r="AC47" s="36">
        <f>ROUNDUP(J47*5%/2,2)</f>
        <v>934.6</v>
      </c>
      <c r="AD47" s="37">
        <v>200</v>
      </c>
      <c r="AE47" s="55">
        <f>+P47-V47</f>
        <v>9163.1699999999983</v>
      </c>
      <c r="AF47" s="56">
        <f>(+P47-V47)/2</f>
        <v>4581.5849999999991</v>
      </c>
      <c r="AG47" s="45">
        <v>18</v>
      </c>
      <c r="AH47" s="46" t="s">
        <v>83</v>
      </c>
      <c r="AI47" s="84" t="s">
        <v>81</v>
      </c>
      <c r="AJ47" s="30">
        <f t="shared" si="8"/>
        <v>1807.73</v>
      </c>
      <c r="AK47" s="30">
        <f t="shared" ref="AK47" si="140">J47*9%</f>
        <v>3364.56</v>
      </c>
      <c r="AL47" s="40">
        <v>0</v>
      </c>
      <c r="AM47" s="40"/>
      <c r="AN47" s="40">
        <v>0</v>
      </c>
      <c r="AO47" s="40">
        <v>0</v>
      </c>
      <c r="AP47" s="40">
        <v>0</v>
      </c>
      <c r="AQ47" s="40">
        <v>0</v>
      </c>
      <c r="AR47" s="40">
        <v>5326.18</v>
      </c>
      <c r="AS47" s="40"/>
      <c r="AT47" s="40">
        <v>1311.12</v>
      </c>
      <c r="AU47" s="40">
        <f>SUM(AK47:AT47)</f>
        <v>10001.86</v>
      </c>
      <c r="AV47" s="35">
        <v>200</v>
      </c>
      <c r="AW47" s="40">
        <v>0</v>
      </c>
      <c r="AX47" s="40">
        <v>0</v>
      </c>
      <c r="AY47" s="40">
        <f>SUM(AV47:AW47)</f>
        <v>200</v>
      </c>
      <c r="AZ47" s="30">
        <f>ROUNDDOWN(J47*5%/2,2)</f>
        <v>934.6</v>
      </c>
      <c r="BA47" s="30">
        <v>100</v>
      </c>
      <c r="BB47" s="40">
        <v>11048.64</v>
      </c>
      <c r="BC47" s="40">
        <v>4128</v>
      </c>
      <c r="BD47" s="40">
        <v>0</v>
      </c>
      <c r="BE47" s="40">
        <v>0</v>
      </c>
      <c r="BF47" s="59">
        <f>SUM(BA47:BE47)</f>
        <v>15276.64</v>
      </c>
      <c r="BG47" s="60">
        <f>AJ47+AU47+AY47+AZ47+BF47</f>
        <v>28220.83</v>
      </c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  <c r="JQ47" s="44"/>
    </row>
    <row r="48" spans="1:277" s="50" customFormat="1" ht="23.1" customHeight="1" x14ac:dyDescent="0.35">
      <c r="A48" s="45" t="s">
        <v>1</v>
      </c>
      <c r="B48" s="61"/>
      <c r="C48" s="62"/>
      <c r="D48" s="40"/>
      <c r="E48" s="40"/>
      <c r="F48" s="30">
        <f t="shared" si="0"/>
        <v>0</v>
      </c>
      <c r="G48" s="40"/>
      <c r="H48" s="40"/>
      <c r="I48" s="40"/>
      <c r="J48" s="30">
        <f t="shared" si="1"/>
        <v>0</v>
      </c>
      <c r="K48" s="48"/>
      <c r="L48" s="32"/>
      <c r="P48" s="48"/>
      <c r="Q48" s="40"/>
      <c r="R48" s="40"/>
      <c r="S48" s="40"/>
      <c r="T48" s="40"/>
      <c r="U48" s="40"/>
      <c r="V48" s="48"/>
      <c r="W48" s="34"/>
      <c r="X48" s="51"/>
      <c r="Z48" s="30"/>
      <c r="AA48" s="40"/>
      <c r="AB48" s="52"/>
      <c r="AC48" s="53"/>
      <c r="AD48" s="54"/>
      <c r="AE48" s="55"/>
      <c r="AF48" s="56"/>
      <c r="AG48" s="45" t="s">
        <v>1</v>
      </c>
      <c r="AH48" s="61"/>
      <c r="AI48" s="62"/>
      <c r="AJ48" s="30">
        <f t="shared" si="8"/>
        <v>0</v>
      </c>
      <c r="AK48" s="40"/>
      <c r="AL48" s="40"/>
      <c r="AM48" s="40"/>
      <c r="AN48" s="40"/>
      <c r="AO48" s="40"/>
      <c r="AP48" s="57"/>
      <c r="AQ48" s="57"/>
      <c r="AR48" s="40"/>
      <c r="AS48" s="40"/>
      <c r="AT48" s="40"/>
      <c r="AU48" s="40"/>
      <c r="AV48" s="58"/>
      <c r="AW48" s="57"/>
      <c r="AX48" s="57"/>
      <c r="AY48" s="40"/>
      <c r="AZ48" s="40"/>
      <c r="BA48" s="40"/>
      <c r="BB48" s="40"/>
      <c r="BC48" s="40"/>
      <c r="BD48" s="40"/>
      <c r="BE48" s="57"/>
      <c r="BF48" s="59"/>
      <c r="BG48" s="60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  <c r="JQ48" s="44"/>
    </row>
    <row r="49" spans="1:277" s="50" customFormat="1" ht="23.1" customHeight="1" x14ac:dyDescent="0.35">
      <c r="A49" s="45">
        <v>19</v>
      </c>
      <c r="B49" s="61" t="s">
        <v>85</v>
      </c>
      <c r="C49" s="62" t="s">
        <v>70</v>
      </c>
      <c r="D49" s="40">
        <v>36619</v>
      </c>
      <c r="E49" s="40">
        <v>1794</v>
      </c>
      <c r="F49" s="30">
        <f t="shared" si="0"/>
        <v>38413</v>
      </c>
      <c r="G49" s="40">
        <v>1795</v>
      </c>
      <c r="H49" s="40"/>
      <c r="I49" s="40"/>
      <c r="J49" s="30">
        <f t="shared" si="1"/>
        <v>40208</v>
      </c>
      <c r="K49" s="48">
        <f>J49</f>
        <v>40208</v>
      </c>
      <c r="L49" s="32">
        <f>ROUND(K49/6/31/60*(O49+N49*60+M49*6*60),2)</f>
        <v>0</v>
      </c>
      <c r="M49" s="50">
        <v>0</v>
      </c>
      <c r="N49" s="50">
        <v>0</v>
      </c>
      <c r="O49" s="50">
        <v>0</v>
      </c>
      <c r="P49" s="48">
        <f>K49-L49</f>
        <v>40208</v>
      </c>
      <c r="Q49" s="40">
        <v>2285.15</v>
      </c>
      <c r="R49" s="30">
        <f t="shared" ref="R49" si="141">SUM(AK49:AT49)</f>
        <v>9379.41</v>
      </c>
      <c r="S49" s="30">
        <f t="shared" ref="S49" si="142">SUM(AV49:AX49)</f>
        <v>1566.09</v>
      </c>
      <c r="T49" s="30">
        <f t="shared" ref="T49" si="143">ROUNDDOWN(J49*5%/2,2)</f>
        <v>1005.2</v>
      </c>
      <c r="U49" s="30">
        <f t="shared" ref="U49" si="144">SUM(BA49:BE49)</f>
        <v>8443.51</v>
      </c>
      <c r="V49" s="48">
        <f>Q49+R49+S49+T49+U49</f>
        <v>22679.360000000001</v>
      </c>
      <c r="W49" s="34">
        <f t="shared" ref="W49" si="145">ROUND(AF49,0)</f>
        <v>8764</v>
      </c>
      <c r="X49" s="51">
        <f>(AE49-W49)</f>
        <v>8764.64</v>
      </c>
      <c r="Y49" s="50">
        <f>+A49</f>
        <v>19</v>
      </c>
      <c r="Z49" s="30">
        <f t="shared" ref="Z49" si="146">J49*12%</f>
        <v>4824.96</v>
      </c>
      <c r="AA49" s="30">
        <v>0</v>
      </c>
      <c r="AB49" s="35">
        <v>100</v>
      </c>
      <c r="AC49" s="36">
        <f>ROUNDUP(J49*5%/2,2)</f>
        <v>1005.2</v>
      </c>
      <c r="AD49" s="37">
        <v>200</v>
      </c>
      <c r="AE49" s="55">
        <f>+P49-V49</f>
        <v>17528.64</v>
      </c>
      <c r="AF49" s="56">
        <f>(+P49-V49)/2</f>
        <v>8764.32</v>
      </c>
      <c r="AG49" s="45">
        <v>19</v>
      </c>
      <c r="AH49" s="61" t="s">
        <v>85</v>
      </c>
      <c r="AI49" s="62" t="s">
        <v>70</v>
      </c>
      <c r="AJ49" s="30">
        <f t="shared" si="8"/>
        <v>2285.15</v>
      </c>
      <c r="AK49" s="30">
        <f t="shared" ref="AK49" si="147">J49*9%</f>
        <v>3618.72</v>
      </c>
      <c r="AL49" s="40">
        <v>0</v>
      </c>
      <c r="AM49" s="40">
        <v>0</v>
      </c>
      <c r="AN49" s="40">
        <v>0</v>
      </c>
      <c r="AO49" s="40">
        <v>0</v>
      </c>
      <c r="AP49" s="40">
        <v>0</v>
      </c>
      <c r="AQ49" s="57">
        <v>983.33</v>
      </c>
      <c r="AR49" s="40">
        <v>4121.8</v>
      </c>
      <c r="AS49" s="40"/>
      <c r="AT49" s="40">
        <v>655.56</v>
      </c>
      <c r="AU49" s="40">
        <f>SUM(AK49:AT49)</f>
        <v>9379.41</v>
      </c>
      <c r="AV49" s="35">
        <v>200</v>
      </c>
      <c r="AW49" s="95">
        <v>1366.09</v>
      </c>
      <c r="AX49" s="40">
        <v>0</v>
      </c>
      <c r="AY49" s="40">
        <f>SUM(AV49:AW49)</f>
        <v>1566.09</v>
      </c>
      <c r="AZ49" s="30">
        <f>ROUNDDOWN(J49*5%/2,2)</f>
        <v>1005.2</v>
      </c>
      <c r="BA49" s="30">
        <v>100</v>
      </c>
      <c r="BB49" s="40">
        <v>6313.51</v>
      </c>
      <c r="BC49" s="40">
        <v>0</v>
      </c>
      <c r="BD49" s="40">
        <v>2030</v>
      </c>
      <c r="BE49" s="40">
        <v>0</v>
      </c>
      <c r="BF49" s="59">
        <f>SUM(BA49:BE49)</f>
        <v>8443.51</v>
      </c>
      <c r="BG49" s="60">
        <f>AJ49+AU49+AY49+AZ49+BF49</f>
        <v>22679.360000000001</v>
      </c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  <c r="JQ49" s="44"/>
    </row>
    <row r="50" spans="1:277" s="50" customFormat="1" ht="23.1" customHeight="1" x14ac:dyDescent="0.35">
      <c r="A50" s="45" t="s">
        <v>1</v>
      </c>
      <c r="B50" s="74"/>
      <c r="C50" s="96"/>
      <c r="D50" s="40"/>
      <c r="F50" s="30">
        <f t="shared" si="0"/>
        <v>0</v>
      </c>
      <c r="G50" s="40"/>
      <c r="I50" s="40"/>
      <c r="J50" s="30">
        <f t="shared" si="1"/>
        <v>0</v>
      </c>
      <c r="K50" s="48"/>
      <c r="L50" s="49"/>
      <c r="R50" s="40"/>
      <c r="S50" s="40"/>
      <c r="T50" s="40"/>
      <c r="U50" s="40"/>
      <c r="W50" s="34"/>
      <c r="X50" s="75"/>
      <c r="Z50" s="30"/>
      <c r="AC50" s="53"/>
      <c r="AD50" s="76"/>
      <c r="AE50" s="77"/>
      <c r="AF50" s="78"/>
      <c r="AG50" s="45" t="s">
        <v>1</v>
      </c>
      <c r="AH50" s="74"/>
      <c r="AJ50" s="30">
        <f t="shared" si="8"/>
        <v>0</v>
      </c>
      <c r="AK50" s="40"/>
      <c r="AL50" s="47"/>
      <c r="AM50" s="57"/>
      <c r="AP50" s="57"/>
      <c r="AQ50" s="58"/>
      <c r="AW50" s="97"/>
      <c r="AX50" s="57"/>
      <c r="AZ50" s="40"/>
      <c r="BA50" s="40"/>
      <c r="BD50" s="40" t="s">
        <v>84</v>
      </c>
      <c r="BE50" s="57"/>
      <c r="BF50" s="79"/>
      <c r="BG50" s="80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</row>
    <row r="51" spans="1:277" s="50" customFormat="1" ht="23.1" customHeight="1" x14ac:dyDescent="0.35">
      <c r="A51" s="45">
        <v>20</v>
      </c>
      <c r="B51" s="61" t="s">
        <v>86</v>
      </c>
      <c r="C51" s="98" t="s">
        <v>81</v>
      </c>
      <c r="D51" s="40">
        <v>33843</v>
      </c>
      <c r="E51" s="40">
        <v>1591</v>
      </c>
      <c r="F51" s="30">
        <f t="shared" si="0"/>
        <v>35434</v>
      </c>
      <c r="G51" s="40">
        <v>1590</v>
      </c>
      <c r="H51" s="40"/>
      <c r="I51" s="40"/>
      <c r="J51" s="30">
        <f t="shared" si="1"/>
        <v>37024</v>
      </c>
      <c r="K51" s="48">
        <f>J51</f>
        <v>37024</v>
      </c>
      <c r="L51" s="32">
        <f>ROUND(K51/6/31/60*(O51+N51*60+M51*6*60),2)</f>
        <v>0</v>
      </c>
      <c r="M51" s="50">
        <v>0</v>
      </c>
      <c r="N51" s="50">
        <v>0</v>
      </c>
      <c r="O51" s="50">
        <v>0</v>
      </c>
      <c r="P51" s="48">
        <f>K51-L51</f>
        <v>37024</v>
      </c>
      <c r="Q51" s="40">
        <v>1759.94</v>
      </c>
      <c r="R51" s="30">
        <f t="shared" ref="R51" si="148">SUM(AK51:AT51)</f>
        <v>6520.27</v>
      </c>
      <c r="S51" s="30">
        <f t="shared" ref="S51" si="149">SUM(AV51:AX51)</f>
        <v>200</v>
      </c>
      <c r="T51" s="30">
        <f t="shared" ref="T51" si="150">ROUNDDOWN(J51*5%/2,2)</f>
        <v>925.6</v>
      </c>
      <c r="U51" s="30">
        <f t="shared" ref="U51" si="151">SUM(BA51:BE51)</f>
        <v>200</v>
      </c>
      <c r="V51" s="48">
        <f>Q51+R51+S51+T51+U51</f>
        <v>9605.8100000000013</v>
      </c>
      <c r="W51" s="34">
        <f t="shared" ref="W51" si="152">ROUND(AF51,0)</f>
        <v>13709</v>
      </c>
      <c r="X51" s="51">
        <f>(AE51-W51)</f>
        <v>13709.189999999999</v>
      </c>
      <c r="Y51" s="50">
        <f>+A51</f>
        <v>20</v>
      </c>
      <c r="Z51" s="30">
        <f t="shared" ref="Z51" si="153">J51*12%</f>
        <v>4442.88</v>
      </c>
      <c r="AA51" s="30">
        <v>0</v>
      </c>
      <c r="AB51" s="35">
        <v>100</v>
      </c>
      <c r="AC51" s="36">
        <f>ROUNDUP(J51*5%/2,2)</f>
        <v>925.6</v>
      </c>
      <c r="AD51" s="37">
        <v>200</v>
      </c>
      <c r="AE51" s="55">
        <f>+P51-V51</f>
        <v>27418.19</v>
      </c>
      <c r="AF51" s="56">
        <f>(+P51-V51)/2</f>
        <v>13709.094999999999</v>
      </c>
      <c r="AG51" s="45">
        <v>20</v>
      </c>
      <c r="AH51" s="61" t="s">
        <v>86</v>
      </c>
      <c r="AI51" s="99" t="s">
        <v>81</v>
      </c>
      <c r="AJ51" s="30">
        <f t="shared" si="8"/>
        <v>1759.94</v>
      </c>
      <c r="AK51" s="30">
        <f t="shared" ref="AK51" si="154">J51*9%</f>
        <v>3332.16</v>
      </c>
      <c r="AL51" s="40">
        <v>3188.11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/>
      <c r="AT51" s="40">
        <v>0</v>
      </c>
      <c r="AU51" s="40">
        <f>SUM(AK51:AT51)</f>
        <v>6520.27</v>
      </c>
      <c r="AV51" s="35">
        <v>200</v>
      </c>
      <c r="AW51" s="40">
        <v>0</v>
      </c>
      <c r="AX51" s="40">
        <v>0</v>
      </c>
      <c r="AY51" s="40">
        <f>SUM(AV51:AW51)</f>
        <v>200</v>
      </c>
      <c r="AZ51" s="30">
        <f>ROUNDDOWN(J51*5%/2,2)</f>
        <v>925.6</v>
      </c>
      <c r="BA51" s="30">
        <v>100</v>
      </c>
      <c r="BB51" s="40">
        <v>0</v>
      </c>
      <c r="BC51" s="40">
        <v>100</v>
      </c>
      <c r="BD51" s="32">
        <v>0</v>
      </c>
      <c r="BE51" s="40">
        <v>0</v>
      </c>
      <c r="BF51" s="59">
        <f>SUM(BA51:BE51)</f>
        <v>200</v>
      </c>
      <c r="BG51" s="60">
        <f>AJ51+AU51+AY51+AZ51+BF51</f>
        <v>9605.8100000000013</v>
      </c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  <c r="JQ51" s="44"/>
    </row>
    <row r="52" spans="1:277" s="50" customFormat="1" ht="23.1" customHeight="1" x14ac:dyDescent="0.35">
      <c r="A52" s="45" t="s">
        <v>1</v>
      </c>
      <c r="B52" s="46"/>
      <c r="C52" s="62"/>
      <c r="D52" s="40"/>
      <c r="E52" s="40"/>
      <c r="F52" s="30">
        <f t="shared" si="0"/>
        <v>0</v>
      </c>
      <c r="G52" s="40"/>
      <c r="H52" s="40"/>
      <c r="I52" s="40"/>
      <c r="J52" s="30">
        <f t="shared" si="1"/>
        <v>0</v>
      </c>
      <c r="K52" s="48"/>
      <c r="L52" s="32"/>
      <c r="P52" s="48"/>
      <c r="Q52" s="40"/>
      <c r="R52" s="40"/>
      <c r="S52" s="40"/>
      <c r="T52" s="40"/>
      <c r="U52" s="40"/>
      <c r="V52" s="48"/>
      <c r="W52" s="34"/>
      <c r="X52" s="51"/>
      <c r="Z52" s="30"/>
      <c r="AA52" s="40"/>
      <c r="AB52" s="52"/>
      <c r="AC52" s="53"/>
      <c r="AD52" s="54"/>
      <c r="AE52" s="55"/>
      <c r="AF52" s="56"/>
      <c r="AG52" s="45" t="s">
        <v>1</v>
      </c>
      <c r="AH52" s="46"/>
      <c r="AI52" s="62"/>
      <c r="AJ52" s="30">
        <f t="shared" si="8"/>
        <v>0</v>
      </c>
      <c r="AK52" s="40"/>
      <c r="AL52" s="40"/>
      <c r="AM52" s="57"/>
      <c r="AN52" s="40"/>
      <c r="AO52" s="40"/>
      <c r="AP52" s="57"/>
      <c r="AQ52" s="57"/>
      <c r="AR52" s="57"/>
      <c r="AS52" s="57"/>
      <c r="AT52" s="40"/>
      <c r="AU52" s="40"/>
      <c r="AV52" s="58"/>
      <c r="AW52" s="57"/>
      <c r="AX52" s="57"/>
      <c r="AY52" s="40"/>
      <c r="AZ52" s="40"/>
      <c r="BA52" s="40"/>
      <c r="BB52" s="40"/>
      <c r="BC52" s="40"/>
      <c r="BD52" s="97"/>
      <c r="BE52" s="57"/>
      <c r="BF52" s="59"/>
      <c r="BG52" s="60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  <c r="JQ52" s="44"/>
    </row>
    <row r="53" spans="1:277" s="33" customFormat="1" ht="23.1" customHeight="1" x14ac:dyDescent="0.35">
      <c r="A53" s="45">
        <v>21</v>
      </c>
      <c r="B53" s="46" t="s">
        <v>87</v>
      </c>
      <c r="C53" s="47" t="s">
        <v>76</v>
      </c>
      <c r="D53" s="40">
        <v>46725</v>
      </c>
      <c r="E53" s="40">
        <v>2290</v>
      </c>
      <c r="F53" s="30">
        <f t="shared" si="0"/>
        <v>49015</v>
      </c>
      <c r="G53" s="40">
        <v>2289</v>
      </c>
      <c r="H53" s="40"/>
      <c r="I53" s="40"/>
      <c r="J53" s="30">
        <f t="shared" si="1"/>
        <v>51304</v>
      </c>
      <c r="K53" s="48">
        <f>J53</f>
        <v>51304</v>
      </c>
      <c r="L53" s="32">
        <f>ROUND(K53/6/31/60*(O53+N53*60+M53*6*60),2)</f>
        <v>0</v>
      </c>
      <c r="M53" s="50">
        <v>0</v>
      </c>
      <c r="N53" s="50">
        <v>0</v>
      </c>
      <c r="O53" s="50">
        <v>0</v>
      </c>
      <c r="P53" s="48">
        <f>K53-L53</f>
        <v>51304</v>
      </c>
      <c r="Q53" s="40">
        <v>4459.28</v>
      </c>
      <c r="R53" s="30">
        <f t="shared" ref="R53" si="155">SUM(AK53:AT53)</f>
        <v>8735.57</v>
      </c>
      <c r="S53" s="30">
        <f t="shared" ref="S53" si="156">SUM(AV53:AX53)</f>
        <v>200</v>
      </c>
      <c r="T53" s="30">
        <f t="shared" ref="T53" si="157">ROUNDDOWN(J53*5%/2,2)</f>
        <v>1282.5999999999999</v>
      </c>
      <c r="U53" s="30">
        <f t="shared" ref="U53" si="158">SUM(BA53:BE53)</f>
        <v>6706</v>
      </c>
      <c r="V53" s="48">
        <f>Q53+R53+S53+T53+U53</f>
        <v>21383.449999999997</v>
      </c>
      <c r="W53" s="34">
        <f t="shared" ref="W53" si="159">ROUND(AF53,0)</f>
        <v>14960</v>
      </c>
      <c r="X53" s="51">
        <f>(AE53-W53)</f>
        <v>14960.550000000003</v>
      </c>
      <c r="Y53" s="50">
        <f>+A53</f>
        <v>21</v>
      </c>
      <c r="Z53" s="30">
        <f t="shared" ref="Z53" si="160">J53*12%</f>
        <v>6156.48</v>
      </c>
      <c r="AA53" s="30">
        <v>0</v>
      </c>
      <c r="AB53" s="35">
        <v>100</v>
      </c>
      <c r="AC53" s="36">
        <f>ROUNDUP(J53*5%/2,2)</f>
        <v>1282.5999999999999</v>
      </c>
      <c r="AD53" s="37">
        <v>200</v>
      </c>
      <c r="AE53" s="38">
        <f>+P53-V53</f>
        <v>29920.550000000003</v>
      </c>
      <c r="AF53" s="39">
        <f>(+P53-V53)/2</f>
        <v>14960.275000000001</v>
      </c>
      <c r="AG53" s="45">
        <v>21</v>
      </c>
      <c r="AH53" s="46" t="s">
        <v>87</v>
      </c>
      <c r="AI53" s="47" t="s">
        <v>76</v>
      </c>
      <c r="AJ53" s="30">
        <f t="shared" si="8"/>
        <v>4459.28</v>
      </c>
      <c r="AK53" s="30">
        <f t="shared" ref="AK53" si="161">J53*9%</f>
        <v>4617.3599999999997</v>
      </c>
      <c r="AL53" s="40">
        <v>4118.21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/>
      <c r="AT53" s="40">
        <v>0</v>
      </c>
      <c r="AU53" s="40">
        <f>SUM(AK53:AT53)</f>
        <v>8735.57</v>
      </c>
      <c r="AV53" s="35">
        <v>200</v>
      </c>
      <c r="AW53" s="40">
        <v>0</v>
      </c>
      <c r="AX53" s="40">
        <v>0</v>
      </c>
      <c r="AY53" s="40">
        <f>SUM(AV53:AW53)</f>
        <v>200</v>
      </c>
      <c r="AZ53" s="30">
        <f>ROUNDDOWN(J53*5%/2,2)</f>
        <v>1282.5999999999999</v>
      </c>
      <c r="BA53" s="30">
        <v>100</v>
      </c>
      <c r="BB53" s="40">
        <v>0</v>
      </c>
      <c r="BC53" s="40">
        <v>100</v>
      </c>
      <c r="BD53" s="40">
        <v>6506</v>
      </c>
      <c r="BE53" s="40">
        <v>0</v>
      </c>
      <c r="BF53" s="59">
        <f>SUM(BA53:BE53)</f>
        <v>6706</v>
      </c>
      <c r="BG53" s="60">
        <f>AJ53+AU53+AY53+AZ53+BF53</f>
        <v>21383.449999999997</v>
      </c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</row>
    <row r="54" spans="1:277" s="50" customFormat="1" ht="23.1" customHeight="1" x14ac:dyDescent="0.35">
      <c r="A54" s="45" t="s">
        <v>1</v>
      </c>
      <c r="B54" s="46"/>
      <c r="C54" s="62"/>
      <c r="D54" s="40"/>
      <c r="E54" s="40"/>
      <c r="F54" s="30">
        <f t="shared" si="0"/>
        <v>0</v>
      </c>
      <c r="G54" s="40"/>
      <c r="H54" s="40"/>
      <c r="I54" s="40"/>
      <c r="J54" s="30">
        <f t="shared" si="1"/>
        <v>0</v>
      </c>
      <c r="K54" s="48"/>
      <c r="L54" s="32"/>
      <c r="P54" s="48"/>
      <c r="Q54" s="40"/>
      <c r="R54" s="40"/>
      <c r="S54" s="40"/>
      <c r="T54" s="40"/>
      <c r="U54" s="40"/>
      <c r="V54" s="48"/>
      <c r="W54" s="34"/>
      <c r="X54" s="51"/>
      <c r="Z54" s="30"/>
      <c r="AA54" s="40"/>
      <c r="AB54" s="52"/>
      <c r="AC54" s="53"/>
      <c r="AD54" s="54"/>
      <c r="AE54" s="55"/>
      <c r="AF54" s="56"/>
      <c r="AG54" s="45" t="s">
        <v>1</v>
      </c>
      <c r="AH54" s="46"/>
      <c r="AI54" s="62"/>
      <c r="AJ54" s="30">
        <f t="shared" si="8"/>
        <v>0</v>
      </c>
      <c r="AK54" s="40"/>
      <c r="AL54" s="40"/>
      <c r="AM54" s="57"/>
      <c r="AN54" s="40"/>
      <c r="AO54" s="40"/>
      <c r="AP54" s="57"/>
      <c r="AQ54" s="57"/>
      <c r="AR54" s="57"/>
      <c r="AS54" s="57"/>
      <c r="AT54" s="40"/>
      <c r="AU54" s="40"/>
      <c r="AV54" s="58"/>
      <c r="AW54" s="57"/>
      <c r="AX54" s="57"/>
      <c r="AY54" s="40"/>
      <c r="AZ54" s="40"/>
      <c r="BA54" s="40"/>
      <c r="BB54" s="40"/>
      <c r="BC54" s="40"/>
      <c r="BD54" s="40"/>
      <c r="BE54" s="57"/>
      <c r="BF54" s="59"/>
      <c r="BG54" s="60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</row>
    <row r="55" spans="1:277" s="50" customFormat="1" ht="23.1" customHeight="1" x14ac:dyDescent="0.35">
      <c r="A55" s="45">
        <v>22</v>
      </c>
      <c r="B55" s="46" t="s">
        <v>88</v>
      </c>
      <c r="C55" s="47" t="s">
        <v>70</v>
      </c>
      <c r="D55" s="40">
        <v>37380</v>
      </c>
      <c r="E55" s="40">
        <v>1832</v>
      </c>
      <c r="F55" s="30">
        <f t="shared" si="0"/>
        <v>39212</v>
      </c>
      <c r="G55" s="40">
        <v>1794</v>
      </c>
      <c r="H55" s="40"/>
      <c r="I55" s="40"/>
      <c r="J55" s="30">
        <f t="shared" si="1"/>
        <v>41006</v>
      </c>
      <c r="K55" s="48">
        <f>J55</f>
        <v>41006</v>
      </c>
      <c r="L55" s="32">
        <f>ROUND(K55/6/31/60*(O55+N55*60+M55*6*60),2)</f>
        <v>0</v>
      </c>
      <c r="M55" s="50">
        <v>0</v>
      </c>
      <c r="N55" s="50">
        <v>0</v>
      </c>
      <c r="O55" s="50">
        <v>0</v>
      </c>
      <c r="P55" s="48">
        <f>K55-L55</f>
        <v>41006</v>
      </c>
      <c r="Q55" s="40">
        <v>2426.4</v>
      </c>
      <c r="R55" s="30">
        <f t="shared" ref="R55" si="162">SUM(AK55:AT55)</f>
        <v>8722.52</v>
      </c>
      <c r="S55" s="30">
        <f t="shared" ref="S55" si="163">SUM(AV55:AX55)</f>
        <v>200</v>
      </c>
      <c r="T55" s="30">
        <f t="shared" ref="T55" si="164">ROUNDDOWN(J55*5%/2,2)</f>
        <v>1025.1500000000001</v>
      </c>
      <c r="U55" s="30">
        <f t="shared" ref="U55" si="165">SUM(BA55:BE55)</f>
        <v>23631.93</v>
      </c>
      <c r="V55" s="48">
        <f>Q55+R55+S55+T55+U55</f>
        <v>36006</v>
      </c>
      <c r="W55" s="34">
        <f t="shared" ref="W55" si="166">ROUND(AF55,0)</f>
        <v>2500</v>
      </c>
      <c r="X55" s="51">
        <f>(AE55-W55)</f>
        <v>2500</v>
      </c>
      <c r="Y55" s="50">
        <f>+A55</f>
        <v>22</v>
      </c>
      <c r="Z55" s="30">
        <f t="shared" ref="Z55" si="167">J55*12%</f>
        <v>4920.72</v>
      </c>
      <c r="AA55" s="30">
        <v>0</v>
      </c>
      <c r="AB55" s="35">
        <v>100</v>
      </c>
      <c r="AC55" s="36">
        <f>ROUNDUP(J55*5%/2,2)</f>
        <v>1025.1500000000001</v>
      </c>
      <c r="AD55" s="37">
        <v>200</v>
      </c>
      <c r="AE55" s="55">
        <f>+P55-V55</f>
        <v>5000</v>
      </c>
      <c r="AF55" s="56">
        <f>(+P55-V55)/2</f>
        <v>2500</v>
      </c>
      <c r="AG55" s="45">
        <v>22</v>
      </c>
      <c r="AH55" s="46" t="s">
        <v>88</v>
      </c>
      <c r="AI55" s="47" t="s">
        <v>70</v>
      </c>
      <c r="AJ55" s="30">
        <f t="shared" si="8"/>
        <v>2426.4</v>
      </c>
      <c r="AK55" s="30">
        <f t="shared" ref="AK55" si="168">J55*9%</f>
        <v>3690.54</v>
      </c>
      <c r="AL55" s="40">
        <v>5031.9799999999996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/>
      <c r="AT55" s="40">
        <v>0</v>
      </c>
      <c r="AU55" s="40">
        <f>SUM(AK55:AT55)</f>
        <v>8722.52</v>
      </c>
      <c r="AV55" s="35">
        <v>200</v>
      </c>
      <c r="AW55" s="40">
        <v>0</v>
      </c>
      <c r="AX55" s="40">
        <v>0</v>
      </c>
      <c r="AY55" s="40">
        <f>SUM(AV55:AW55)</f>
        <v>200</v>
      </c>
      <c r="AZ55" s="30">
        <f>ROUNDDOWN(J55*5%/2,2)</f>
        <v>1025.1500000000001</v>
      </c>
      <c r="BA55" s="30">
        <v>100</v>
      </c>
      <c r="BB55" s="40">
        <v>11209.41</v>
      </c>
      <c r="BC55" s="40">
        <v>10153.52</v>
      </c>
      <c r="BD55" s="40">
        <v>2169</v>
      </c>
      <c r="BE55" s="40">
        <v>0</v>
      </c>
      <c r="BF55" s="59">
        <f>SUM(BA55:BE55)</f>
        <v>23631.93</v>
      </c>
      <c r="BG55" s="60">
        <f>AJ55+AU55+AY55+AZ55+BF55</f>
        <v>36006</v>
      </c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100"/>
      <c r="CL55" s="100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</row>
    <row r="56" spans="1:277" s="50" customFormat="1" ht="23.1" customHeight="1" x14ac:dyDescent="0.35">
      <c r="A56" s="45" t="s">
        <v>1</v>
      </c>
      <c r="B56" s="61"/>
      <c r="C56" s="62"/>
      <c r="D56" s="40"/>
      <c r="E56" s="40"/>
      <c r="F56" s="30">
        <f t="shared" si="0"/>
        <v>0</v>
      </c>
      <c r="G56" s="40"/>
      <c r="H56" s="40"/>
      <c r="I56" s="40"/>
      <c r="J56" s="30">
        <f t="shared" si="1"/>
        <v>0</v>
      </c>
      <c r="K56" s="48"/>
      <c r="L56" s="49"/>
      <c r="P56" s="48"/>
      <c r="Q56" s="40"/>
      <c r="R56" s="40"/>
      <c r="S56" s="40"/>
      <c r="T56" s="40"/>
      <c r="U56" s="40"/>
      <c r="V56" s="48"/>
      <c r="W56" s="34"/>
      <c r="X56" s="51"/>
      <c r="Z56" s="30"/>
      <c r="AA56" s="30"/>
      <c r="AB56" s="52"/>
      <c r="AC56" s="53"/>
      <c r="AD56" s="54"/>
      <c r="AE56" s="55"/>
      <c r="AF56" s="56"/>
      <c r="AG56" s="45" t="s">
        <v>1</v>
      </c>
      <c r="AH56" s="61"/>
      <c r="AI56" s="62"/>
      <c r="AJ56" s="30">
        <f t="shared" si="8"/>
        <v>0</v>
      </c>
      <c r="AK56" s="40"/>
      <c r="AL56" s="40"/>
      <c r="AM56" s="57"/>
      <c r="AN56" s="40"/>
      <c r="AO56" s="40"/>
      <c r="AP56" s="57"/>
      <c r="AQ56" s="57"/>
      <c r="AR56" s="57"/>
      <c r="AS56" s="57"/>
      <c r="AT56" s="40"/>
      <c r="AU56" s="40"/>
      <c r="AV56" s="58"/>
      <c r="AW56" s="57"/>
      <c r="AX56" s="57"/>
      <c r="AY56" s="40"/>
      <c r="AZ56" s="40"/>
      <c r="BB56" s="40"/>
      <c r="BC56" s="40"/>
      <c r="BD56" s="40"/>
      <c r="BE56" s="57"/>
      <c r="BF56" s="59"/>
      <c r="BG56" s="60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</row>
    <row r="57" spans="1:277" s="50" customFormat="1" ht="23.1" customHeight="1" x14ac:dyDescent="0.35">
      <c r="A57" s="45">
        <v>23</v>
      </c>
      <c r="B57" s="61" t="s">
        <v>89</v>
      </c>
      <c r="C57" s="82" t="s">
        <v>70</v>
      </c>
      <c r="D57" s="40">
        <v>36619</v>
      </c>
      <c r="E57" s="40">
        <v>1794</v>
      </c>
      <c r="F57" s="30">
        <f t="shared" si="0"/>
        <v>38413</v>
      </c>
      <c r="G57" s="40">
        <v>1795</v>
      </c>
      <c r="H57" s="40"/>
      <c r="I57" s="40"/>
      <c r="J57" s="30">
        <f t="shared" si="1"/>
        <v>40208</v>
      </c>
      <c r="K57" s="48">
        <f>J57</f>
        <v>40208</v>
      </c>
      <c r="L57" s="32">
        <f>ROUND(K57/6/31/60*(O57+N57*60+M57*6*60),2)</f>
        <v>0</v>
      </c>
      <c r="M57" s="50">
        <v>0</v>
      </c>
      <c r="N57" s="50">
        <v>0</v>
      </c>
      <c r="O57" s="50">
        <v>0</v>
      </c>
      <c r="P57" s="48">
        <f>K57-L57</f>
        <v>40208</v>
      </c>
      <c r="Q57" s="40">
        <v>2285.15</v>
      </c>
      <c r="R57" s="30">
        <f t="shared" ref="R57" si="169">SUM(AK57:AT57)</f>
        <v>3618.72</v>
      </c>
      <c r="S57" s="30">
        <f t="shared" ref="S57" si="170">SUM(AV57:AX57)</f>
        <v>200</v>
      </c>
      <c r="T57" s="30">
        <f t="shared" ref="T57" si="171">ROUNDDOWN(J57*5%/2,2)</f>
        <v>1005.2</v>
      </c>
      <c r="U57" s="30">
        <f t="shared" ref="U57" si="172">SUM(BA57:BE57)</f>
        <v>100</v>
      </c>
      <c r="V57" s="48">
        <f>Q57+R57+S57+T57+U57</f>
        <v>7209.07</v>
      </c>
      <c r="W57" s="34">
        <f t="shared" ref="W57" si="173">ROUND(AF57,0)</f>
        <v>16499</v>
      </c>
      <c r="X57" s="51">
        <f>(AE57-W57)</f>
        <v>16499.93</v>
      </c>
      <c r="Y57" s="50">
        <f>+A57</f>
        <v>23</v>
      </c>
      <c r="Z57" s="30">
        <f t="shared" ref="Z57" si="174">J57*12%</f>
        <v>4824.96</v>
      </c>
      <c r="AA57" s="30">
        <v>0</v>
      </c>
      <c r="AB57" s="35">
        <v>100</v>
      </c>
      <c r="AC57" s="36">
        <f>ROUNDUP(J57*5%/2,2)</f>
        <v>1005.2</v>
      </c>
      <c r="AD57" s="37">
        <v>200</v>
      </c>
      <c r="AE57" s="55">
        <f>+P57-V57</f>
        <v>32998.93</v>
      </c>
      <c r="AF57" s="56">
        <f>(+P57-V57)/2</f>
        <v>16499.465</v>
      </c>
      <c r="AG57" s="45">
        <v>23</v>
      </c>
      <c r="AH57" s="61" t="s">
        <v>89</v>
      </c>
      <c r="AI57" s="82" t="s">
        <v>70</v>
      </c>
      <c r="AJ57" s="30">
        <f t="shared" si="8"/>
        <v>2285.15</v>
      </c>
      <c r="AK57" s="30">
        <f t="shared" ref="AK57" si="175">J57*9%</f>
        <v>3618.72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/>
      <c r="AT57" s="40">
        <v>0</v>
      </c>
      <c r="AU57" s="40">
        <f>SUM(AK57:AT57)</f>
        <v>3618.72</v>
      </c>
      <c r="AV57" s="35">
        <v>200</v>
      </c>
      <c r="AW57" s="40">
        <v>0</v>
      </c>
      <c r="AX57" s="40">
        <v>0</v>
      </c>
      <c r="AY57" s="40">
        <f>SUM(AV57:AW57)</f>
        <v>200</v>
      </c>
      <c r="AZ57" s="30">
        <f>ROUNDDOWN(J57*5%/2,2)</f>
        <v>1005.2</v>
      </c>
      <c r="BA57" s="30">
        <v>100</v>
      </c>
      <c r="BB57" s="40">
        <v>0</v>
      </c>
      <c r="BC57" s="40">
        <v>0</v>
      </c>
      <c r="BD57" s="40"/>
      <c r="BE57" s="40">
        <v>0</v>
      </c>
      <c r="BF57" s="59">
        <f>SUM(BA57:BE57)</f>
        <v>100</v>
      </c>
      <c r="BG57" s="60">
        <f>AJ57+AU57+AY57+AZ57+BF57</f>
        <v>7209.07</v>
      </c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</row>
    <row r="58" spans="1:277" s="50" customFormat="1" ht="23.1" customHeight="1" thickBot="1" x14ac:dyDescent="0.4">
      <c r="A58" s="27"/>
      <c r="B58" s="28"/>
      <c r="C58" s="29"/>
      <c r="D58" s="30"/>
      <c r="E58" s="30"/>
      <c r="F58" s="30"/>
      <c r="G58" s="30"/>
      <c r="H58" s="30"/>
      <c r="I58" s="30"/>
      <c r="J58" s="30"/>
      <c r="K58" s="31"/>
      <c r="L58" s="71"/>
      <c r="M58" s="33"/>
      <c r="N58" s="33"/>
      <c r="O58" s="33"/>
      <c r="P58" s="31"/>
      <c r="Q58" s="30"/>
      <c r="R58" s="40"/>
      <c r="S58" s="40"/>
      <c r="T58" s="40"/>
      <c r="U58" s="40"/>
      <c r="V58" s="31"/>
      <c r="W58" s="34"/>
      <c r="X58" s="34"/>
      <c r="Y58" s="33"/>
      <c r="Z58" s="30"/>
      <c r="AA58" s="30"/>
      <c r="AB58" s="41"/>
      <c r="AC58" s="53"/>
      <c r="AD58" s="94"/>
      <c r="AE58" s="55"/>
      <c r="AF58" s="56"/>
      <c r="AG58" s="27"/>
      <c r="AH58" s="29"/>
      <c r="AI58" s="29"/>
      <c r="AJ58" s="40"/>
      <c r="AK58" s="40"/>
      <c r="AL58" s="30"/>
      <c r="AM58" s="57"/>
      <c r="AN58" s="30"/>
      <c r="AO58" s="30"/>
      <c r="AP58" s="57"/>
      <c r="AQ58" s="57"/>
      <c r="AR58" s="57"/>
      <c r="AS58" s="187"/>
      <c r="AT58" s="30"/>
      <c r="AU58" s="30"/>
      <c r="AV58" s="35"/>
      <c r="AW58" s="57"/>
      <c r="AX58" s="57"/>
      <c r="AY58" s="30"/>
      <c r="AZ58" s="40"/>
      <c r="BA58" s="30"/>
      <c r="BB58" s="30"/>
      <c r="BC58" s="30"/>
      <c r="BD58" s="40"/>
      <c r="BE58" s="57"/>
      <c r="BF58" s="42"/>
      <c r="BG58" s="101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</row>
    <row r="59" spans="1:277" s="50" customFormat="1" ht="23.1" customHeight="1" x14ac:dyDescent="0.35">
      <c r="A59" s="102"/>
      <c r="B59" s="103"/>
      <c r="C59" s="103"/>
      <c r="D59" s="104"/>
      <c r="E59" s="103"/>
      <c r="F59" s="103"/>
      <c r="G59" s="104"/>
      <c r="H59" s="103"/>
      <c r="I59" s="104"/>
      <c r="J59" s="104"/>
      <c r="K59" s="105"/>
      <c r="L59" s="104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6">
        <f>+AF59</f>
        <v>0</v>
      </c>
      <c r="X59" s="107"/>
      <c r="Y59" s="103"/>
      <c r="Z59" s="103"/>
      <c r="AA59" s="103"/>
      <c r="AB59" s="103"/>
      <c r="AC59" s="108"/>
      <c r="AD59" s="109"/>
      <c r="AE59" s="110"/>
      <c r="AF59" s="79"/>
      <c r="AG59" s="102"/>
      <c r="AH59" s="103"/>
      <c r="AI59" s="103"/>
      <c r="AJ59" s="103"/>
      <c r="AK59" s="103"/>
      <c r="AL59" s="111"/>
      <c r="AM59" s="103"/>
      <c r="AN59" s="103"/>
      <c r="AO59" s="103"/>
      <c r="AP59" s="103"/>
      <c r="AQ59" s="112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40">
        <v>0</v>
      </c>
      <c r="BE59" s="103"/>
      <c r="BF59" s="103"/>
      <c r="BG59" s="109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</row>
    <row r="60" spans="1:277" s="46" customFormat="1" ht="23.1" customHeight="1" x14ac:dyDescent="0.35">
      <c r="A60" s="113"/>
      <c r="B60" s="114" t="s">
        <v>90</v>
      </c>
      <c r="D60" s="115">
        <f t="shared" ref="D60:AF60" si="176">SUM(D11:D59)</f>
        <v>957322</v>
      </c>
      <c r="E60" s="115">
        <f t="shared" si="176"/>
        <v>46211</v>
      </c>
      <c r="F60" s="115">
        <f t="shared" si="176"/>
        <v>1034238</v>
      </c>
      <c r="G60" s="115">
        <f t="shared" si="176"/>
        <v>47678</v>
      </c>
      <c r="H60" s="115">
        <f t="shared" si="176"/>
        <v>0</v>
      </c>
      <c r="I60" s="115">
        <f t="shared" si="176"/>
        <v>0</v>
      </c>
      <c r="J60" s="115">
        <f t="shared" si="176"/>
        <v>1081916</v>
      </c>
      <c r="K60" s="115">
        <f t="shared" si="176"/>
        <v>1081916</v>
      </c>
      <c r="L60" s="115">
        <f t="shared" si="176"/>
        <v>6170.67</v>
      </c>
      <c r="M60" s="115">
        <f t="shared" si="176"/>
        <v>4</v>
      </c>
      <c r="N60" s="115">
        <f t="shared" si="176"/>
        <v>7</v>
      </c>
      <c r="O60" s="115">
        <f t="shared" si="176"/>
        <v>0</v>
      </c>
      <c r="P60" s="115">
        <f t="shared" si="176"/>
        <v>1075745.33</v>
      </c>
      <c r="Q60" s="115">
        <f t="shared" si="176"/>
        <v>80061.559999999983</v>
      </c>
      <c r="R60" s="115">
        <f t="shared" si="176"/>
        <v>226762.59999999998</v>
      </c>
      <c r="S60" s="115">
        <f t="shared" si="176"/>
        <v>12724.59</v>
      </c>
      <c r="T60" s="115">
        <f t="shared" si="176"/>
        <v>27047.89</v>
      </c>
      <c r="U60" s="115">
        <f t="shared" si="176"/>
        <v>169603.6</v>
      </c>
      <c r="V60" s="115">
        <f t="shared" si="176"/>
        <v>516200.24</v>
      </c>
      <c r="W60" s="115">
        <f t="shared" si="176"/>
        <v>279771</v>
      </c>
      <c r="X60" s="115">
        <f t="shared" si="176"/>
        <v>279774.09000000003</v>
      </c>
      <c r="Y60" s="115">
        <f t="shared" si="176"/>
        <v>276</v>
      </c>
      <c r="Z60" s="115">
        <f t="shared" si="176"/>
        <v>129829.92000000003</v>
      </c>
      <c r="AA60" s="115">
        <f t="shared" si="176"/>
        <v>0</v>
      </c>
      <c r="AB60" s="115">
        <f t="shared" si="176"/>
        <v>2400</v>
      </c>
      <c r="AC60" s="115">
        <f t="shared" si="176"/>
        <v>27047.91</v>
      </c>
      <c r="AD60" s="116">
        <f t="shared" si="176"/>
        <v>4800</v>
      </c>
      <c r="AE60" s="117">
        <f t="shared" si="176"/>
        <v>559545.09</v>
      </c>
      <c r="AF60" s="118">
        <f t="shared" si="176"/>
        <v>279772.54499999998</v>
      </c>
      <c r="AG60" s="113"/>
      <c r="AH60" s="114" t="s">
        <v>90</v>
      </c>
      <c r="AJ60" s="115">
        <f t="shared" ref="AJ60:BG60" si="177">SUM(AJ11:AJ59)</f>
        <v>80061.559999999983</v>
      </c>
      <c r="AK60" s="115">
        <f t="shared" si="177"/>
        <v>97372.439999999988</v>
      </c>
      <c r="AL60" s="115">
        <f t="shared" si="177"/>
        <v>12338.3</v>
      </c>
      <c r="AM60" s="115">
        <f t="shared" si="177"/>
        <v>3100</v>
      </c>
      <c r="AN60" s="115">
        <f t="shared" si="177"/>
        <v>0</v>
      </c>
      <c r="AO60" s="115">
        <f t="shared" si="177"/>
        <v>0</v>
      </c>
      <c r="AP60" s="115">
        <f t="shared" si="177"/>
        <v>0</v>
      </c>
      <c r="AQ60" s="115">
        <f t="shared" si="177"/>
        <v>983.33</v>
      </c>
      <c r="AR60" s="115">
        <f t="shared" si="177"/>
        <v>99920.000000000015</v>
      </c>
      <c r="AS60" s="115">
        <f t="shared" si="177"/>
        <v>908.33</v>
      </c>
      <c r="AT60" s="115">
        <f t="shared" si="177"/>
        <v>12140.200000000003</v>
      </c>
      <c r="AU60" s="115">
        <f t="shared" si="177"/>
        <v>226762.59999999998</v>
      </c>
      <c r="AV60" s="115">
        <f t="shared" si="177"/>
        <v>4800</v>
      </c>
      <c r="AW60" s="115">
        <f t="shared" si="177"/>
        <v>5924.59</v>
      </c>
      <c r="AX60" s="115">
        <f t="shared" si="177"/>
        <v>2000</v>
      </c>
      <c r="AY60" s="115">
        <f t="shared" si="177"/>
        <v>12724.59</v>
      </c>
      <c r="AZ60" s="115">
        <f t="shared" si="177"/>
        <v>27047.89</v>
      </c>
      <c r="BA60" s="115">
        <f t="shared" si="177"/>
        <v>2400</v>
      </c>
      <c r="BB60" s="115">
        <f t="shared" si="177"/>
        <v>126574.08</v>
      </c>
      <c r="BC60" s="115">
        <f t="shared" si="177"/>
        <v>24284.52</v>
      </c>
      <c r="BD60" s="115">
        <f t="shared" si="177"/>
        <v>16345</v>
      </c>
      <c r="BE60" s="115">
        <f t="shared" si="177"/>
        <v>0</v>
      </c>
      <c r="BF60" s="115">
        <f t="shared" si="177"/>
        <v>169603.6</v>
      </c>
      <c r="BG60" s="116">
        <f t="shared" si="177"/>
        <v>516200.24</v>
      </c>
      <c r="BH60" s="119"/>
      <c r="BI60" s="119"/>
      <c r="BJ60" s="119"/>
      <c r="BK60" s="119"/>
      <c r="BL60" s="119"/>
      <c r="BM60" s="119"/>
      <c r="BN60" s="119"/>
      <c r="BO60" s="119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  <c r="DO60" s="120"/>
      <c r="DP60" s="120"/>
      <c r="DQ60" s="120"/>
      <c r="DR60" s="120"/>
      <c r="DS60" s="120"/>
      <c r="DT60" s="120"/>
      <c r="DU60" s="120"/>
      <c r="DV60" s="120"/>
      <c r="DW60" s="120"/>
      <c r="DX60" s="120"/>
      <c r="DY60" s="120"/>
      <c r="DZ60" s="120"/>
      <c r="EA60" s="120"/>
      <c r="EB60" s="120"/>
      <c r="EC60" s="120"/>
      <c r="ED60" s="120"/>
      <c r="EE60" s="120"/>
      <c r="EF60" s="120"/>
      <c r="EG60" s="120"/>
      <c r="EH60" s="120"/>
      <c r="EI60" s="120"/>
      <c r="EJ60" s="120"/>
      <c r="EK60" s="120"/>
      <c r="EL60" s="120"/>
      <c r="EM60" s="120"/>
      <c r="EN60" s="120"/>
      <c r="EO60" s="120"/>
      <c r="EP60" s="120"/>
      <c r="EQ60" s="120"/>
      <c r="ER60" s="120"/>
      <c r="ES60" s="120"/>
      <c r="ET60" s="120"/>
      <c r="EU60" s="120"/>
      <c r="EV60" s="120"/>
      <c r="EW60" s="120"/>
      <c r="EX60" s="120"/>
      <c r="EY60" s="120"/>
      <c r="EZ60" s="120"/>
      <c r="FA60" s="120"/>
      <c r="FB60" s="120"/>
      <c r="FC60" s="120"/>
      <c r="FD60" s="120"/>
      <c r="FE60" s="120"/>
      <c r="FF60" s="120"/>
      <c r="FG60" s="120"/>
      <c r="FH60" s="120"/>
      <c r="FI60" s="120"/>
      <c r="FJ60" s="120"/>
      <c r="FK60" s="120"/>
      <c r="FL60" s="120"/>
      <c r="FM60" s="120"/>
      <c r="FN60" s="120"/>
      <c r="FO60" s="120"/>
      <c r="FP60" s="120"/>
      <c r="FQ60" s="120"/>
      <c r="FR60" s="120"/>
      <c r="FS60" s="120"/>
      <c r="FT60" s="120"/>
      <c r="FU60" s="120"/>
      <c r="FV60" s="120"/>
      <c r="FW60" s="120"/>
      <c r="FX60" s="120"/>
      <c r="FY60" s="120"/>
      <c r="FZ60" s="120"/>
      <c r="GA60" s="120"/>
      <c r="GB60" s="120"/>
      <c r="GC60" s="120"/>
      <c r="GD60" s="120"/>
      <c r="GE60" s="120"/>
      <c r="GF60" s="120"/>
      <c r="GG60" s="120"/>
      <c r="GH60" s="120"/>
      <c r="GI60" s="120"/>
      <c r="GJ60" s="120"/>
      <c r="GK60" s="120"/>
      <c r="GL60" s="120"/>
      <c r="GM60" s="120"/>
      <c r="GN60" s="120"/>
      <c r="GO60" s="120"/>
      <c r="GP60" s="120"/>
      <c r="GQ60" s="120"/>
      <c r="GR60" s="120"/>
      <c r="GS60" s="120"/>
      <c r="GT60" s="120"/>
      <c r="GU60" s="120"/>
      <c r="GV60" s="120"/>
      <c r="GW60" s="120"/>
      <c r="GX60" s="120"/>
      <c r="GY60" s="120"/>
      <c r="GZ60" s="120"/>
      <c r="HA60" s="120"/>
      <c r="HB60" s="120"/>
      <c r="HC60" s="120"/>
      <c r="HD60" s="120"/>
      <c r="HE60" s="120"/>
      <c r="HF60" s="120"/>
      <c r="HG60" s="120"/>
      <c r="HH60" s="120"/>
      <c r="HI60" s="120"/>
      <c r="HJ60" s="120"/>
      <c r="HK60" s="120"/>
      <c r="HL60" s="120"/>
      <c r="HM60" s="120"/>
      <c r="HN60" s="120"/>
      <c r="HO60" s="120"/>
      <c r="HP60" s="120"/>
      <c r="HQ60" s="120"/>
      <c r="HR60" s="120"/>
      <c r="HS60" s="120"/>
      <c r="HT60" s="120"/>
      <c r="HU60" s="120"/>
      <c r="HV60" s="120"/>
      <c r="HW60" s="120"/>
      <c r="HX60" s="120"/>
      <c r="HY60" s="120"/>
      <c r="HZ60" s="120"/>
      <c r="IA60" s="120"/>
      <c r="IB60" s="120"/>
      <c r="IC60" s="120"/>
      <c r="ID60" s="120"/>
      <c r="IE60" s="120"/>
      <c r="IF60" s="120"/>
      <c r="IG60" s="120"/>
      <c r="IH60" s="120"/>
      <c r="II60" s="120"/>
      <c r="IJ60" s="120"/>
      <c r="IK60" s="120"/>
      <c r="IL60" s="120"/>
      <c r="IM60" s="120"/>
      <c r="IN60" s="120"/>
      <c r="IO60" s="120"/>
      <c r="IP60" s="120"/>
      <c r="IQ60" s="120"/>
      <c r="IR60" s="120"/>
      <c r="IS60" s="120"/>
      <c r="IT60" s="120"/>
      <c r="IU60" s="120"/>
      <c r="IV60" s="120"/>
      <c r="IW60" s="120"/>
      <c r="IX60" s="120"/>
      <c r="IY60" s="120"/>
      <c r="IZ60" s="120"/>
      <c r="JA60" s="120"/>
      <c r="JB60" s="120"/>
      <c r="JC60" s="120"/>
      <c r="JD60" s="120"/>
      <c r="JE60" s="120"/>
      <c r="JF60" s="120"/>
      <c r="JG60" s="120"/>
      <c r="JH60" s="120"/>
      <c r="JI60" s="120"/>
      <c r="JJ60" s="120"/>
      <c r="JK60" s="120"/>
      <c r="JL60" s="120"/>
      <c r="JM60" s="120"/>
      <c r="JN60" s="120"/>
      <c r="JO60" s="120"/>
      <c r="JP60" s="120"/>
      <c r="JQ60" s="120"/>
    </row>
    <row r="61" spans="1:277" s="123" customFormat="1" ht="23.1" customHeight="1" thickBot="1" x14ac:dyDescent="0.4">
      <c r="A61" s="121"/>
      <c r="B61" s="122"/>
      <c r="D61" s="124"/>
      <c r="E61" s="124"/>
      <c r="F61" s="124"/>
      <c r="G61" s="18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5"/>
      <c r="X61" s="125" t="s">
        <v>1</v>
      </c>
      <c r="Y61" s="124"/>
      <c r="Z61" s="124"/>
      <c r="AA61" s="124"/>
      <c r="AB61" s="124"/>
      <c r="AC61" s="126"/>
      <c r="AD61" s="127"/>
      <c r="AE61" s="128"/>
      <c r="AF61" s="129"/>
      <c r="AG61" s="121"/>
      <c r="AH61" s="122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7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  <c r="CT61" s="130"/>
      <c r="CU61" s="130"/>
      <c r="CV61" s="130"/>
      <c r="CW61" s="130"/>
      <c r="CX61" s="130"/>
      <c r="CY61" s="130"/>
      <c r="CZ61" s="130"/>
      <c r="DA61" s="130"/>
      <c r="DB61" s="130"/>
      <c r="DC61" s="130"/>
      <c r="DD61" s="130"/>
      <c r="DE61" s="130"/>
      <c r="DF61" s="130"/>
      <c r="DG61" s="130"/>
      <c r="DH61" s="130"/>
      <c r="DI61" s="130"/>
      <c r="DJ61" s="130"/>
      <c r="DK61" s="130"/>
      <c r="DL61" s="130"/>
      <c r="DM61" s="130"/>
      <c r="DN61" s="130"/>
      <c r="DO61" s="130"/>
      <c r="DP61" s="130"/>
      <c r="DQ61" s="130"/>
      <c r="DR61" s="130"/>
      <c r="DS61" s="130"/>
      <c r="DT61" s="130"/>
      <c r="DU61" s="130"/>
      <c r="DV61" s="130"/>
      <c r="DW61" s="130"/>
      <c r="DX61" s="130"/>
      <c r="DY61" s="130"/>
      <c r="DZ61" s="130"/>
      <c r="EA61" s="130"/>
      <c r="EB61" s="130"/>
      <c r="EC61" s="130"/>
      <c r="ED61" s="130"/>
      <c r="EE61" s="130"/>
      <c r="EF61" s="130"/>
      <c r="EG61" s="130"/>
      <c r="EH61" s="130"/>
      <c r="EI61" s="130"/>
      <c r="EJ61" s="130"/>
      <c r="EK61" s="130"/>
      <c r="EL61" s="130"/>
      <c r="EM61" s="130"/>
      <c r="EN61" s="130"/>
      <c r="EO61" s="130"/>
      <c r="EP61" s="130"/>
      <c r="EQ61" s="130"/>
      <c r="ER61" s="130"/>
      <c r="ES61" s="130"/>
      <c r="ET61" s="130"/>
      <c r="EU61" s="130"/>
      <c r="EV61" s="130"/>
      <c r="EW61" s="130"/>
      <c r="EX61" s="130"/>
      <c r="EY61" s="130"/>
      <c r="EZ61" s="130"/>
      <c r="FA61" s="130"/>
      <c r="FB61" s="130"/>
      <c r="FC61" s="130"/>
      <c r="FD61" s="130"/>
      <c r="FE61" s="130"/>
      <c r="FF61" s="130"/>
      <c r="FG61" s="130"/>
      <c r="FH61" s="130"/>
      <c r="FI61" s="130"/>
      <c r="FJ61" s="130"/>
      <c r="FK61" s="130"/>
      <c r="FL61" s="130"/>
      <c r="FM61" s="130"/>
      <c r="FN61" s="130"/>
      <c r="FO61" s="130"/>
      <c r="FP61" s="130"/>
      <c r="FQ61" s="130"/>
      <c r="FR61" s="130"/>
      <c r="FS61" s="130"/>
      <c r="FT61" s="130"/>
      <c r="FU61" s="130"/>
      <c r="FV61" s="130"/>
      <c r="FW61" s="130"/>
      <c r="FX61" s="130"/>
      <c r="FY61" s="130"/>
      <c r="FZ61" s="130"/>
      <c r="GA61" s="130"/>
      <c r="GB61" s="130"/>
      <c r="GC61" s="130"/>
      <c r="GD61" s="130"/>
      <c r="GE61" s="130"/>
      <c r="GF61" s="130"/>
      <c r="GG61" s="130"/>
      <c r="GH61" s="130"/>
      <c r="GI61" s="130"/>
      <c r="GJ61" s="130"/>
      <c r="GK61" s="130"/>
      <c r="GL61" s="130"/>
      <c r="GM61" s="130"/>
      <c r="GN61" s="130"/>
      <c r="GO61" s="130"/>
      <c r="GP61" s="130"/>
      <c r="GQ61" s="130"/>
      <c r="GR61" s="130"/>
      <c r="GS61" s="130"/>
      <c r="GT61" s="130"/>
      <c r="GU61" s="130"/>
      <c r="GV61" s="130"/>
      <c r="GW61" s="130"/>
      <c r="GX61" s="130"/>
      <c r="GY61" s="130"/>
      <c r="GZ61" s="130"/>
      <c r="HA61" s="130"/>
      <c r="HB61" s="130"/>
      <c r="HC61" s="130"/>
      <c r="HD61" s="130"/>
      <c r="HE61" s="130"/>
      <c r="HF61" s="130"/>
      <c r="HG61" s="130"/>
      <c r="HH61" s="130"/>
      <c r="HI61" s="130"/>
      <c r="HJ61" s="130"/>
      <c r="HK61" s="130"/>
      <c r="HL61" s="130"/>
      <c r="HM61" s="130"/>
      <c r="HN61" s="130"/>
      <c r="HO61" s="130"/>
      <c r="HP61" s="130"/>
      <c r="HQ61" s="130"/>
      <c r="HR61" s="130"/>
      <c r="HS61" s="130"/>
      <c r="HT61" s="130"/>
      <c r="HU61" s="130"/>
      <c r="HV61" s="130"/>
      <c r="HW61" s="130"/>
      <c r="HX61" s="130"/>
      <c r="HY61" s="130"/>
      <c r="HZ61" s="130"/>
      <c r="IA61" s="130"/>
      <c r="IB61" s="130"/>
      <c r="IC61" s="130"/>
      <c r="ID61" s="130"/>
      <c r="IE61" s="130"/>
      <c r="IF61" s="130"/>
      <c r="IG61" s="130"/>
      <c r="IH61" s="130"/>
      <c r="II61" s="130"/>
      <c r="IJ61" s="130"/>
      <c r="IK61" s="130"/>
      <c r="IL61" s="130"/>
      <c r="IM61" s="130"/>
      <c r="IN61" s="130"/>
      <c r="IO61" s="130"/>
      <c r="IP61" s="130"/>
      <c r="IQ61" s="130"/>
      <c r="IR61" s="130"/>
      <c r="IS61" s="130"/>
      <c r="IT61" s="130"/>
      <c r="IU61" s="130"/>
      <c r="IV61" s="130"/>
      <c r="IW61" s="130"/>
      <c r="IX61" s="130"/>
      <c r="IY61" s="130"/>
      <c r="IZ61" s="130"/>
      <c r="JA61" s="130"/>
      <c r="JB61" s="130"/>
      <c r="JC61" s="130"/>
      <c r="JD61" s="130"/>
      <c r="JE61" s="130"/>
      <c r="JF61" s="130"/>
      <c r="JG61" s="130"/>
      <c r="JH61" s="130"/>
      <c r="JI61" s="130"/>
      <c r="JJ61" s="130"/>
      <c r="JK61" s="130"/>
      <c r="JL61" s="130"/>
      <c r="JM61" s="130"/>
      <c r="JN61" s="130"/>
      <c r="JO61" s="130"/>
      <c r="JP61" s="130"/>
      <c r="JQ61" s="130"/>
    </row>
    <row r="62" spans="1:277" ht="23.1" customHeight="1" x14ac:dyDescent="0.35">
      <c r="B62" s="15"/>
      <c r="E62" s="6"/>
      <c r="F62" s="6"/>
      <c r="H62" s="6"/>
      <c r="I62" s="6"/>
      <c r="J62" s="6"/>
      <c r="K62" s="6"/>
      <c r="L62" s="6"/>
      <c r="M62" s="6"/>
      <c r="N62" s="6"/>
      <c r="O62" s="6"/>
      <c r="P62" s="6"/>
      <c r="Q62" s="172"/>
      <c r="R62" s="172"/>
      <c r="S62" s="172"/>
      <c r="T62" s="172"/>
      <c r="W62" s="130"/>
      <c r="X62" s="173"/>
      <c r="Y62" s="172"/>
      <c r="Z62" s="172"/>
      <c r="AA62" s="172"/>
      <c r="AB62" s="172"/>
      <c r="AC62" s="174"/>
      <c r="AD62" s="172"/>
      <c r="AE62" s="172"/>
      <c r="AF62" s="172"/>
      <c r="AH62" s="175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72"/>
      <c r="BB62" s="172"/>
      <c r="BC62" s="172"/>
      <c r="BD62" s="172"/>
      <c r="BE62" s="172"/>
    </row>
    <row r="63" spans="1:277" ht="23.1" customHeight="1" x14ac:dyDescent="0.35">
      <c r="A63" s="7"/>
      <c r="B63" s="225" t="s">
        <v>91</v>
      </c>
      <c r="C63" s="225"/>
      <c r="D63" s="225"/>
      <c r="E63" s="6"/>
      <c r="F63" s="6"/>
      <c r="H63" s="6"/>
      <c r="I63" s="6"/>
      <c r="J63" s="226" t="s">
        <v>92</v>
      </c>
      <c r="K63" s="226"/>
      <c r="L63" s="226"/>
      <c r="M63" s="226"/>
      <c r="N63" s="226"/>
      <c r="O63" s="226"/>
      <c r="P63" s="226"/>
      <c r="Q63" s="176"/>
      <c r="R63" s="176"/>
      <c r="S63" s="227" t="s">
        <v>93</v>
      </c>
      <c r="T63" s="227"/>
      <c r="U63" s="227"/>
      <c r="W63" s="173"/>
      <c r="X63" s="228" t="s">
        <v>94</v>
      </c>
      <c r="Y63" s="228"/>
      <c r="Z63" s="228"/>
      <c r="AA63" s="228"/>
      <c r="AB63" s="228"/>
      <c r="AC63" s="228"/>
      <c r="AD63" s="172"/>
      <c r="AE63" s="172"/>
      <c r="AF63" s="172"/>
      <c r="AH63" s="229" t="s">
        <v>91</v>
      </c>
      <c r="AI63" s="229"/>
      <c r="AJ63" s="229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2"/>
      <c r="AW63" s="172"/>
      <c r="AX63" s="172"/>
      <c r="AY63" s="172"/>
      <c r="AZ63" s="172"/>
      <c r="BA63" s="172"/>
      <c r="BB63" s="172"/>
      <c r="BC63" s="172"/>
      <c r="BD63" s="172"/>
      <c r="BE63" s="172"/>
    </row>
    <row r="64" spans="1:277" ht="23.1" customHeight="1" x14ac:dyDescent="0.35">
      <c r="A64" s="8"/>
      <c r="B64" s="15"/>
      <c r="D64" s="25"/>
      <c r="E64" s="6"/>
      <c r="F64" s="6"/>
      <c r="H64" s="6"/>
      <c r="I64" s="6"/>
      <c r="J64" s="6"/>
      <c r="K64" s="6"/>
      <c r="L64" s="6"/>
      <c r="M64" s="6"/>
      <c r="N64" s="6"/>
      <c r="O64" s="6"/>
      <c r="P64" s="8"/>
      <c r="Q64" s="137"/>
      <c r="S64" s="172"/>
      <c r="T64" s="172"/>
      <c r="U64" s="137"/>
      <c r="W64" s="173"/>
      <c r="X64" s="173"/>
      <c r="Y64" s="172"/>
      <c r="Z64" s="172"/>
      <c r="AA64" s="172"/>
      <c r="AB64" s="172"/>
      <c r="AC64" s="174"/>
      <c r="AD64" s="172"/>
      <c r="AE64" s="172"/>
      <c r="AF64" s="172"/>
      <c r="AG64" s="137"/>
      <c r="AH64" s="175"/>
      <c r="AJ64" s="177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  <c r="BF64" s="137"/>
    </row>
    <row r="65" spans="2:79" s="26" customFormat="1" ht="23.1" customHeight="1" x14ac:dyDescent="0.35">
      <c r="B65" s="230" t="s">
        <v>107</v>
      </c>
      <c r="C65" s="230"/>
      <c r="D65" s="230"/>
      <c r="E65" s="14"/>
      <c r="F65" s="14"/>
      <c r="G65" s="185"/>
      <c r="H65" s="14"/>
      <c r="I65" s="14"/>
      <c r="J65" s="231" t="s">
        <v>95</v>
      </c>
      <c r="K65" s="231"/>
      <c r="L65" s="231"/>
      <c r="M65" s="231"/>
      <c r="N65" s="231"/>
      <c r="O65" s="231"/>
      <c r="P65" s="231"/>
      <c r="Q65" s="178"/>
      <c r="R65" s="179"/>
      <c r="S65" s="232" t="s">
        <v>96</v>
      </c>
      <c r="T65" s="232"/>
      <c r="U65" s="232"/>
      <c r="V65" s="179"/>
      <c r="W65" s="180"/>
      <c r="X65" s="233" t="s">
        <v>97</v>
      </c>
      <c r="Y65" s="233"/>
      <c r="Z65" s="233"/>
      <c r="AA65" s="233"/>
      <c r="AB65" s="233"/>
      <c r="AC65" s="233"/>
      <c r="AD65" s="178"/>
      <c r="AE65" s="178"/>
      <c r="AF65" s="178"/>
      <c r="AG65" s="179"/>
      <c r="AH65" s="234" t="s">
        <v>107</v>
      </c>
      <c r="AI65" s="234"/>
      <c r="AJ65" s="234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9"/>
      <c r="AV65" s="178"/>
      <c r="AW65" s="178"/>
      <c r="AX65" s="178"/>
      <c r="AY65" s="178"/>
      <c r="AZ65" s="178"/>
      <c r="BA65" s="178"/>
      <c r="BB65" s="178"/>
      <c r="BC65" s="178"/>
      <c r="BD65" s="178"/>
      <c r="BE65" s="178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  <c r="CA65" s="179"/>
    </row>
    <row r="66" spans="2:79" ht="23.1" customHeight="1" x14ac:dyDescent="0.35">
      <c r="B66" s="225" t="s">
        <v>108</v>
      </c>
      <c r="C66" s="225"/>
      <c r="D66" s="225"/>
      <c r="J66" s="226" t="s">
        <v>102</v>
      </c>
      <c r="K66" s="226"/>
      <c r="L66" s="226"/>
      <c r="M66" s="226"/>
      <c r="N66" s="226"/>
      <c r="O66" s="226"/>
      <c r="P66" s="226"/>
      <c r="S66" s="227" t="s">
        <v>103</v>
      </c>
      <c r="T66" s="227"/>
      <c r="U66" s="227"/>
      <c r="X66" s="228" t="s">
        <v>98</v>
      </c>
      <c r="Y66" s="228"/>
      <c r="Z66" s="228"/>
      <c r="AA66" s="228"/>
      <c r="AB66" s="228"/>
      <c r="AC66" s="228"/>
      <c r="AH66" s="229" t="s">
        <v>108</v>
      </c>
      <c r="AI66" s="229"/>
      <c r="AJ66" s="229"/>
    </row>
  </sheetData>
  <mergeCells count="27">
    <mergeCell ref="B66:D66"/>
    <mergeCell ref="J66:P66"/>
    <mergeCell ref="S66:U66"/>
    <mergeCell ref="X66:AC66"/>
    <mergeCell ref="AH66:AJ66"/>
    <mergeCell ref="B63:D63"/>
    <mergeCell ref="J63:P63"/>
    <mergeCell ref="S63:U63"/>
    <mergeCell ref="X63:AC63"/>
    <mergeCell ref="AH63:AJ63"/>
    <mergeCell ref="B65:D65"/>
    <mergeCell ref="J65:P65"/>
    <mergeCell ref="S65:U65"/>
    <mergeCell ref="X65:AC65"/>
    <mergeCell ref="AH65:AJ65"/>
    <mergeCell ref="Q4:T4"/>
    <mergeCell ref="AT4:AW4"/>
    <mergeCell ref="Q5:T5"/>
    <mergeCell ref="AT5:AW5"/>
    <mergeCell ref="F7:F9"/>
    <mergeCell ref="G7:G9"/>
    <mergeCell ref="Q1:T1"/>
    <mergeCell ref="AT1:AW1"/>
    <mergeCell ref="Q2:T2"/>
    <mergeCell ref="AT2:AW2"/>
    <mergeCell ref="Q3:T3"/>
    <mergeCell ref="AT3:AW3"/>
  </mergeCells>
  <printOptions horizontalCentered="1"/>
  <pageMargins left="0.31496062992125984" right="0.23622047244094491" top="0.35433070866141736" bottom="0.27559055118110237" header="0.15748031496062992" footer="0.15748031496062992"/>
  <pageSetup paperSize="258" scale="36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EFB2-1700-49E1-A94C-BCAD7F152E26}">
  <dimension ref="A1:JP64"/>
  <sheetViews>
    <sheetView view="pageBreakPreview" topLeftCell="AR1" zoomScale="68" zoomScaleNormal="60" zoomScaleSheetLayoutView="68" workbookViewId="0">
      <selection activeCell="BA7" sqref="BA7"/>
    </sheetView>
  </sheetViews>
  <sheetFormatPr defaultColWidth="9.140625" defaultRowHeight="23.1" customHeight="1" x14ac:dyDescent="0.35"/>
  <cols>
    <col min="1" max="1" width="5.5703125" style="1" customWidth="1"/>
    <col min="2" max="2" width="35" style="1" customWidth="1"/>
    <col min="3" max="3" width="14" style="1" customWidth="1"/>
    <col min="4" max="4" width="17.42578125" style="1" hidden="1" customWidth="1"/>
    <col min="5" max="5" width="15.7109375" style="1" hidden="1" customWidth="1"/>
    <col min="6" max="6" width="19.7109375" style="1" customWidth="1"/>
    <col min="7" max="7" width="15.7109375" style="182" customWidth="1"/>
    <col min="8" max="8" width="8.140625" style="1" customWidth="1"/>
    <col min="9" max="9" width="14" style="1" customWidth="1"/>
    <col min="10" max="10" width="17.42578125" style="1" customWidth="1"/>
    <col min="11" max="11" width="17.28515625" style="1" hidden="1" customWidth="1"/>
    <col min="12" max="12" width="15.5703125" style="1" customWidth="1"/>
    <col min="13" max="13" width="4.85546875" style="1" customWidth="1"/>
    <col min="14" max="14" width="3.28515625" style="1" customWidth="1"/>
    <col min="15" max="15" width="5.28515625" style="1" customWidth="1"/>
    <col min="16" max="16" width="21.140625" style="1" customWidth="1"/>
    <col min="17" max="17" width="17.42578125" style="130" customWidth="1"/>
    <col min="18" max="19" width="17" style="130" customWidth="1"/>
    <col min="20" max="20" width="19" style="130" customWidth="1"/>
    <col min="21" max="21" width="17.42578125" style="130" customWidth="1"/>
    <col min="22" max="22" width="18.5703125" style="130" customWidth="1"/>
    <col min="23" max="23" width="22.140625" style="131" customWidth="1"/>
    <col min="24" max="24" width="21.85546875" style="131" customWidth="1"/>
    <col min="25" max="25" width="5.7109375" style="130" customWidth="1"/>
    <col min="26" max="26" width="16.5703125" style="130" customWidth="1"/>
    <col min="27" max="27" width="14.7109375" style="130" hidden="1" customWidth="1"/>
    <col min="28" max="28" width="12.28515625" style="130" customWidth="1"/>
    <col min="29" max="29" width="15.85546875" style="132" customWidth="1"/>
    <col min="30" max="30" width="13.140625" style="130" customWidth="1"/>
    <col min="31" max="31" width="16.85546875" style="130" customWidth="1"/>
    <col min="32" max="32" width="17" style="130" customWidth="1"/>
    <col min="33" max="33" width="5.5703125" style="130" customWidth="1"/>
    <col min="34" max="34" width="34.140625" style="130" customWidth="1"/>
    <col min="35" max="35" width="14" style="130" customWidth="1"/>
    <col min="36" max="36" width="17.42578125" style="130" customWidth="1"/>
    <col min="37" max="37" width="21.140625" style="130" customWidth="1"/>
    <col min="38" max="38" width="20.5703125" style="130" customWidth="1"/>
    <col min="39" max="39" width="15.85546875" style="130" customWidth="1"/>
    <col min="40" max="40" width="15" style="130" hidden="1" customWidth="1"/>
    <col min="41" max="41" width="11.140625" style="130" customWidth="1"/>
    <col min="42" max="42" width="10.28515625" style="130" customWidth="1"/>
    <col min="43" max="43" width="11.85546875" style="130" customWidth="1"/>
    <col min="44" max="44" width="17.140625" style="130" customWidth="1"/>
    <col min="45" max="45" width="19.42578125" style="130" customWidth="1"/>
    <col min="46" max="46" width="17" style="130" customWidth="1"/>
    <col min="47" max="47" width="17.28515625" style="130" customWidth="1"/>
    <col min="48" max="48" width="16.140625" style="130" customWidth="1"/>
    <col min="49" max="49" width="15" style="130" customWidth="1"/>
    <col min="50" max="50" width="17" style="130" customWidth="1"/>
    <col min="51" max="51" width="19" style="130" customWidth="1"/>
    <col min="52" max="52" width="17.85546875" style="130" customWidth="1"/>
    <col min="53" max="53" width="21.140625" style="130" customWidth="1"/>
    <col min="54" max="54" width="18" style="130" customWidth="1"/>
    <col min="55" max="55" width="17.7109375" style="130" customWidth="1"/>
    <col min="56" max="56" width="16" style="130" customWidth="1"/>
    <col min="57" max="57" width="18.140625" style="130" customWidth="1"/>
    <col min="58" max="58" width="18.5703125" style="130" customWidth="1"/>
    <col min="59" max="64" width="9.140625" style="130"/>
    <col min="65" max="65" width="13.85546875" style="130" customWidth="1"/>
    <col min="66" max="78" width="9.140625" style="130"/>
    <col min="79" max="16384" width="9.140625" style="1"/>
  </cols>
  <sheetData>
    <row r="1" spans="1:276" ht="23.1" customHeight="1" x14ac:dyDescent="0.35">
      <c r="D1" s="15"/>
      <c r="E1" s="15"/>
      <c r="F1" s="15"/>
      <c r="G1" s="181"/>
      <c r="H1" s="15"/>
      <c r="I1" s="15"/>
      <c r="J1" s="15"/>
      <c r="Q1" s="241" t="s">
        <v>0</v>
      </c>
      <c r="R1" s="241"/>
      <c r="S1" s="241"/>
      <c r="T1" s="241"/>
      <c r="V1" s="130" t="s">
        <v>1</v>
      </c>
      <c r="AR1" s="133"/>
      <c r="AS1" s="241" t="s">
        <v>0</v>
      </c>
      <c r="AT1" s="241"/>
      <c r="AU1" s="241"/>
      <c r="AV1" s="241"/>
      <c r="BF1" s="130" t="s">
        <v>1</v>
      </c>
    </row>
    <row r="2" spans="1:276" ht="23.1" customHeight="1" x14ac:dyDescent="0.35">
      <c r="N2" s="15"/>
      <c r="O2" s="15"/>
      <c r="Q2" s="241" t="s">
        <v>101</v>
      </c>
      <c r="R2" s="241"/>
      <c r="S2" s="241"/>
      <c r="T2" s="241"/>
      <c r="AS2" s="241" t="s">
        <v>101</v>
      </c>
      <c r="AT2" s="241"/>
      <c r="AU2" s="241"/>
      <c r="AV2" s="241"/>
      <c r="AZ2" s="134"/>
    </row>
    <row r="3" spans="1:276" ht="23.1" customHeight="1" x14ac:dyDescent="0.35">
      <c r="Q3" s="241" t="s">
        <v>2</v>
      </c>
      <c r="R3" s="241"/>
      <c r="S3" s="241"/>
      <c r="T3" s="241"/>
      <c r="AL3" s="135"/>
      <c r="AM3" s="135"/>
      <c r="AN3" s="135"/>
      <c r="AO3" s="135"/>
      <c r="AS3" s="241" t="s">
        <v>104</v>
      </c>
      <c r="AT3" s="241"/>
      <c r="AU3" s="241"/>
      <c r="AV3" s="241"/>
      <c r="AW3" s="136"/>
      <c r="AX3" s="136"/>
    </row>
    <row r="4" spans="1:276" ht="23.1" customHeight="1" x14ac:dyDescent="0.35">
      <c r="Q4" s="234" t="s">
        <v>113</v>
      </c>
      <c r="R4" s="234"/>
      <c r="S4" s="234"/>
      <c r="T4" s="234"/>
      <c r="AL4" s="137"/>
      <c r="AS4" s="234" t="s">
        <v>114</v>
      </c>
      <c r="AT4" s="234"/>
      <c r="AU4" s="234"/>
      <c r="AV4" s="234"/>
      <c r="AW4" s="137"/>
      <c r="AX4" s="137"/>
      <c r="AY4" s="137"/>
    </row>
    <row r="5" spans="1:276" ht="23.1" customHeight="1" x14ac:dyDescent="0.35">
      <c r="Q5" s="234" t="s">
        <v>3</v>
      </c>
      <c r="R5" s="234"/>
      <c r="S5" s="234"/>
      <c r="T5" s="234"/>
      <c r="AL5" s="137"/>
      <c r="AS5" s="234" t="s">
        <v>3</v>
      </c>
      <c r="AT5" s="234"/>
      <c r="AU5" s="234"/>
      <c r="AV5" s="234"/>
      <c r="AW5" s="137"/>
      <c r="AX5" s="137"/>
      <c r="AY5" s="137"/>
    </row>
    <row r="6" spans="1:276" s="2" customFormat="1" ht="23.1" customHeight="1" thickBot="1" x14ac:dyDescent="0.4">
      <c r="G6" s="183"/>
      <c r="Q6" s="138"/>
      <c r="R6" s="138"/>
      <c r="S6" s="138"/>
      <c r="T6" s="138"/>
      <c r="U6" s="138"/>
      <c r="V6" s="138"/>
      <c r="W6" s="139"/>
      <c r="X6" s="139"/>
      <c r="Y6" s="138"/>
      <c r="Z6" s="138"/>
      <c r="AA6" s="138"/>
      <c r="AB6" s="138"/>
      <c r="AC6" s="140"/>
      <c r="AD6" s="138"/>
      <c r="AE6" s="138" t="s">
        <v>1</v>
      </c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</row>
    <row r="7" spans="1:276" s="19" customFormat="1" ht="23.1" customHeight="1" x14ac:dyDescent="0.35">
      <c r="A7" s="16"/>
      <c r="B7" s="3"/>
      <c r="C7" s="3"/>
      <c r="D7" s="17" t="s">
        <v>4</v>
      </c>
      <c r="E7" s="3"/>
      <c r="F7" s="235" t="s">
        <v>111</v>
      </c>
      <c r="G7" s="238" t="s">
        <v>112</v>
      </c>
      <c r="H7" s="3"/>
      <c r="I7" s="3"/>
      <c r="J7" s="17" t="s">
        <v>5</v>
      </c>
      <c r="K7" s="17" t="s">
        <v>5</v>
      </c>
      <c r="L7" s="3"/>
      <c r="M7" s="3"/>
      <c r="N7" s="3"/>
      <c r="O7" s="3"/>
      <c r="P7" s="17" t="s">
        <v>6</v>
      </c>
      <c r="Q7" s="141" t="s">
        <v>127</v>
      </c>
      <c r="R7" s="141" t="s">
        <v>10</v>
      </c>
      <c r="S7" s="141" t="s">
        <v>10</v>
      </c>
      <c r="T7" s="141" t="s">
        <v>13</v>
      </c>
      <c r="U7" s="141" t="s">
        <v>10</v>
      </c>
      <c r="V7" s="141" t="s">
        <v>10</v>
      </c>
      <c r="W7" s="142" t="s">
        <v>17</v>
      </c>
      <c r="X7" s="142" t="s">
        <v>17</v>
      </c>
      <c r="Y7" s="141"/>
      <c r="Z7" s="141" t="s">
        <v>18</v>
      </c>
      <c r="AA7" s="143" t="s">
        <v>9</v>
      </c>
      <c r="AB7" s="141" t="s">
        <v>19</v>
      </c>
      <c r="AC7" s="144" t="s">
        <v>20</v>
      </c>
      <c r="AD7" s="145" t="s">
        <v>21</v>
      </c>
      <c r="AE7" s="146"/>
      <c r="AF7" s="147"/>
      <c r="AG7" s="148"/>
      <c r="AH7" s="141"/>
      <c r="AI7" s="141"/>
      <c r="AJ7" s="141" t="s">
        <v>7</v>
      </c>
      <c r="AK7" s="149" t="s">
        <v>8</v>
      </c>
      <c r="AL7" s="143" t="s">
        <v>9</v>
      </c>
      <c r="AM7" s="143" t="s">
        <v>9</v>
      </c>
      <c r="AN7" s="143" t="s">
        <v>9</v>
      </c>
      <c r="AO7" s="143" t="s">
        <v>9</v>
      </c>
      <c r="AP7" s="143"/>
      <c r="AQ7" s="143"/>
      <c r="AR7" s="143"/>
      <c r="AS7" s="141" t="s">
        <v>129</v>
      </c>
      <c r="AT7" s="141" t="s">
        <v>10</v>
      </c>
      <c r="AU7" s="149" t="s">
        <v>11</v>
      </c>
      <c r="AV7" s="143" t="s">
        <v>12</v>
      </c>
      <c r="AW7" s="149" t="s">
        <v>11</v>
      </c>
      <c r="AX7" s="141" t="s">
        <v>10</v>
      </c>
      <c r="AY7" s="141" t="s">
        <v>13</v>
      </c>
      <c r="AZ7" s="143"/>
      <c r="BA7" s="149" t="s">
        <v>131</v>
      </c>
      <c r="BB7" s="143" t="s">
        <v>14</v>
      </c>
      <c r="BC7" s="143" t="s">
        <v>15</v>
      </c>
      <c r="BD7" s="143" t="s">
        <v>16</v>
      </c>
      <c r="BE7" s="141" t="s">
        <v>10</v>
      </c>
      <c r="BF7" s="145" t="s">
        <v>10</v>
      </c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</row>
    <row r="8" spans="1:276" s="4" customFormat="1" ht="23.1" customHeight="1" x14ac:dyDescent="0.35">
      <c r="A8" s="20" t="s">
        <v>22</v>
      </c>
      <c r="B8" s="4" t="s">
        <v>23</v>
      </c>
      <c r="C8" s="4" t="s">
        <v>24</v>
      </c>
      <c r="D8" s="4" t="s">
        <v>25</v>
      </c>
      <c r="E8" s="21" t="s">
        <v>106</v>
      </c>
      <c r="F8" s="236"/>
      <c r="G8" s="239"/>
      <c r="H8" s="21" t="s">
        <v>105</v>
      </c>
      <c r="I8" s="22" t="s">
        <v>26</v>
      </c>
      <c r="J8" s="4" t="s">
        <v>27</v>
      </c>
      <c r="K8" s="4" t="s">
        <v>27</v>
      </c>
      <c r="L8" s="21" t="s">
        <v>28</v>
      </c>
      <c r="M8" s="4" t="s">
        <v>29</v>
      </c>
      <c r="N8" s="4" t="s">
        <v>30</v>
      </c>
      <c r="O8" s="4" t="s">
        <v>31</v>
      </c>
      <c r="P8" s="21" t="s">
        <v>27</v>
      </c>
      <c r="Q8" s="151" t="s">
        <v>50</v>
      </c>
      <c r="R8" s="151" t="s">
        <v>9</v>
      </c>
      <c r="S8" s="151" t="s">
        <v>11</v>
      </c>
      <c r="T8" s="151" t="s">
        <v>42</v>
      </c>
      <c r="U8" s="151" t="s">
        <v>46</v>
      </c>
      <c r="V8" s="151" t="s">
        <v>47</v>
      </c>
      <c r="W8" s="152" t="s">
        <v>48</v>
      </c>
      <c r="X8" s="152" t="s">
        <v>49</v>
      </c>
      <c r="Y8" s="151" t="s">
        <v>22</v>
      </c>
      <c r="Z8" s="151"/>
      <c r="AA8" s="153" t="s">
        <v>34</v>
      </c>
      <c r="AB8" s="154"/>
      <c r="AC8" s="155" t="s">
        <v>42</v>
      </c>
      <c r="AD8" s="156"/>
      <c r="AE8" s="157"/>
      <c r="AF8" s="158"/>
      <c r="AG8" s="159" t="s">
        <v>22</v>
      </c>
      <c r="AH8" s="151" t="s">
        <v>23</v>
      </c>
      <c r="AI8" s="151" t="s">
        <v>24</v>
      </c>
      <c r="AJ8" s="151" t="s">
        <v>32</v>
      </c>
      <c r="AK8" s="153" t="s">
        <v>128</v>
      </c>
      <c r="AL8" s="153" t="s">
        <v>27</v>
      </c>
      <c r="AM8" s="153" t="s">
        <v>33</v>
      </c>
      <c r="AN8" s="153" t="s">
        <v>34</v>
      </c>
      <c r="AO8" s="153" t="s">
        <v>35</v>
      </c>
      <c r="AP8" s="153" t="s">
        <v>35</v>
      </c>
      <c r="AQ8" s="153" t="s">
        <v>36</v>
      </c>
      <c r="AR8" s="153" t="s">
        <v>37</v>
      </c>
      <c r="AS8" s="151" t="s">
        <v>38</v>
      </c>
      <c r="AT8" s="151" t="s">
        <v>9</v>
      </c>
      <c r="AU8" s="153" t="s">
        <v>39</v>
      </c>
      <c r="AV8" s="153" t="s">
        <v>40</v>
      </c>
      <c r="AW8" s="153" t="s">
        <v>41</v>
      </c>
      <c r="AX8" s="151" t="s">
        <v>11</v>
      </c>
      <c r="AY8" s="151" t="s">
        <v>42</v>
      </c>
      <c r="AZ8" s="153" t="s">
        <v>43</v>
      </c>
      <c r="BA8" s="153" t="s">
        <v>27</v>
      </c>
      <c r="BB8" s="153" t="s">
        <v>44</v>
      </c>
      <c r="BC8" s="153" t="s">
        <v>27</v>
      </c>
      <c r="BD8" s="153" t="s">
        <v>45</v>
      </c>
      <c r="BE8" s="151" t="s">
        <v>46</v>
      </c>
      <c r="BF8" s="156" t="s">
        <v>53</v>
      </c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</row>
    <row r="9" spans="1:276" s="5" customFormat="1" ht="23.1" customHeight="1" thickBot="1" x14ac:dyDescent="0.4">
      <c r="A9" s="23"/>
      <c r="F9" s="237"/>
      <c r="G9" s="240"/>
      <c r="Q9" s="160"/>
      <c r="R9" s="160" t="s">
        <v>53</v>
      </c>
      <c r="S9" s="160" t="s">
        <v>53</v>
      </c>
      <c r="T9" s="161"/>
      <c r="U9" s="160" t="s">
        <v>53</v>
      </c>
      <c r="V9" s="160"/>
      <c r="W9" s="162"/>
      <c r="X9" s="162"/>
      <c r="Y9" s="160"/>
      <c r="Z9" s="160"/>
      <c r="AA9" s="163"/>
      <c r="AB9" s="164"/>
      <c r="AC9" s="165"/>
      <c r="AD9" s="166"/>
      <c r="AE9" s="167"/>
      <c r="AF9" s="168"/>
      <c r="AG9" s="169"/>
      <c r="AH9" s="160"/>
      <c r="AI9" s="160"/>
      <c r="AJ9" s="160" t="s">
        <v>50</v>
      </c>
      <c r="AK9" s="163" t="s">
        <v>51</v>
      </c>
      <c r="AL9" s="163" t="s">
        <v>38</v>
      </c>
      <c r="AM9" s="163" t="s">
        <v>38</v>
      </c>
      <c r="AN9" s="163"/>
      <c r="AO9" s="163" t="s">
        <v>51</v>
      </c>
      <c r="AP9" s="163" t="s">
        <v>52</v>
      </c>
      <c r="AQ9" s="163"/>
      <c r="AR9" s="163"/>
      <c r="AS9" s="161" t="s">
        <v>130</v>
      </c>
      <c r="AT9" s="160" t="s">
        <v>53</v>
      </c>
      <c r="AU9" s="163" t="s">
        <v>54</v>
      </c>
      <c r="AV9" s="163" t="s">
        <v>38</v>
      </c>
      <c r="AW9" s="163"/>
      <c r="AX9" s="160" t="s">
        <v>53</v>
      </c>
      <c r="AY9" s="161"/>
      <c r="AZ9" s="163"/>
      <c r="BA9" s="163" t="s">
        <v>38</v>
      </c>
      <c r="BB9" s="163" t="s">
        <v>55</v>
      </c>
      <c r="BC9" s="163" t="s">
        <v>38</v>
      </c>
      <c r="BD9" s="163" t="s">
        <v>56</v>
      </c>
      <c r="BE9" s="160" t="s">
        <v>53</v>
      </c>
      <c r="BF9" s="166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</row>
    <row r="10" spans="1:276" s="10" customFormat="1" ht="23.1" customHeight="1" x14ac:dyDescent="0.35">
      <c r="A10" s="24" t="s">
        <v>1</v>
      </c>
      <c r="B10" s="13"/>
      <c r="D10" s="9"/>
      <c r="E10" s="9"/>
      <c r="F10" s="9"/>
      <c r="G10" s="9"/>
      <c r="H10" s="9"/>
      <c r="I10" s="9"/>
      <c r="J10" s="9"/>
      <c r="K10" s="11"/>
      <c r="L10" s="9"/>
      <c r="M10" s="10" t="s">
        <v>1</v>
      </c>
      <c r="N10" s="10" t="s">
        <v>1</v>
      </c>
      <c r="O10" s="10" t="s">
        <v>1</v>
      </c>
      <c r="P10" s="11" t="s">
        <v>1</v>
      </c>
      <c r="Q10" s="40"/>
      <c r="R10" s="40"/>
      <c r="S10" s="40"/>
      <c r="T10" s="40"/>
      <c r="U10" s="40"/>
      <c r="V10" s="48"/>
      <c r="W10" s="170"/>
      <c r="X10" s="170"/>
      <c r="Y10" s="50" t="str">
        <f>+A10</f>
        <v xml:space="preserve"> </v>
      </c>
      <c r="Z10" s="40" t="s">
        <v>1</v>
      </c>
      <c r="AA10" s="40"/>
      <c r="AB10" s="52"/>
      <c r="AC10" s="53"/>
      <c r="AD10" s="54"/>
      <c r="AE10" s="55"/>
      <c r="AF10" s="56"/>
      <c r="AG10" s="45" t="s">
        <v>1</v>
      </c>
      <c r="AH10" s="46"/>
      <c r="AI10" s="50"/>
      <c r="AJ10" s="40"/>
      <c r="AK10" s="40"/>
      <c r="AL10" s="40"/>
      <c r="AM10" s="40" t="s">
        <v>1</v>
      </c>
      <c r="AN10" s="40" t="s">
        <v>1</v>
      </c>
      <c r="AO10" s="40" t="s">
        <v>1</v>
      </c>
      <c r="AP10" s="40"/>
      <c r="AQ10" s="40"/>
      <c r="AR10" s="40"/>
      <c r="AS10" s="40"/>
      <c r="AT10" s="40"/>
      <c r="AU10" s="58"/>
      <c r="AV10" s="40"/>
      <c r="AW10" s="40"/>
      <c r="AX10" s="40"/>
      <c r="AY10" s="40"/>
      <c r="AZ10" s="40"/>
      <c r="BA10" s="40"/>
      <c r="BB10" s="40"/>
      <c r="BC10" s="40"/>
      <c r="BD10" s="40"/>
      <c r="BE10" s="59"/>
      <c r="BF10" s="171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</row>
    <row r="11" spans="1:276" s="50" customFormat="1" ht="23.1" customHeight="1" x14ac:dyDescent="0.35">
      <c r="A11" s="45">
        <v>1</v>
      </c>
      <c r="B11" s="61" t="s">
        <v>60</v>
      </c>
      <c r="C11" s="62" t="s">
        <v>61</v>
      </c>
      <c r="D11" s="40">
        <v>36619</v>
      </c>
      <c r="E11" s="40">
        <v>1794</v>
      </c>
      <c r="F11" s="30">
        <f t="shared" ref="F11:F55" si="0">SUM(D11:E11)</f>
        <v>38413</v>
      </c>
      <c r="G11" s="40">
        <v>1795</v>
      </c>
      <c r="H11" s="40"/>
      <c r="I11" s="40"/>
      <c r="J11" s="30">
        <f t="shared" ref="J11:J55" si="1">SUM(F11:I11)</f>
        <v>40208</v>
      </c>
      <c r="K11" s="48">
        <f>J11</f>
        <v>40208</v>
      </c>
      <c r="L11" s="32">
        <f>ROUND(K11/6/31/60*(O11+N11*60+M11*6*60),2)</f>
        <v>0</v>
      </c>
      <c r="M11" s="50">
        <v>0</v>
      </c>
      <c r="N11" s="50">
        <v>0</v>
      </c>
      <c r="O11" s="50">
        <v>0</v>
      </c>
      <c r="P11" s="48">
        <f>K11-L11</f>
        <v>40208</v>
      </c>
      <c r="Q11" s="40">
        <v>2285.15</v>
      </c>
      <c r="R11" s="30">
        <f t="shared" ref="R11" si="2">SUM(AK11:AS11)</f>
        <v>3618.72</v>
      </c>
      <c r="S11" s="30">
        <f t="shared" ref="S11" si="3">SUM(AU11:AW11)</f>
        <v>200</v>
      </c>
      <c r="T11" s="30">
        <f t="shared" ref="T11" si="4">ROUNDDOWN(J11*5%/2,2)</f>
        <v>1005.2</v>
      </c>
      <c r="U11" s="30">
        <f t="shared" ref="U11" si="5">SUM(AZ11:BD11)</f>
        <v>100</v>
      </c>
      <c r="V11" s="48">
        <f>Q11+R11+S11+T11+U11</f>
        <v>7209.07</v>
      </c>
      <c r="W11" s="34">
        <f t="shared" ref="W11" si="6">ROUND(AF11,0)</f>
        <v>16499</v>
      </c>
      <c r="X11" s="51">
        <f>(AE11-W11)</f>
        <v>16499.93</v>
      </c>
      <c r="Y11" s="50">
        <f>+A11</f>
        <v>1</v>
      </c>
      <c r="Z11" s="30">
        <f t="shared" ref="Z11" si="7">J11*12%</f>
        <v>4824.96</v>
      </c>
      <c r="AA11" s="30">
        <v>0</v>
      </c>
      <c r="AB11" s="35">
        <v>100</v>
      </c>
      <c r="AC11" s="36">
        <f>ROUNDUP(J11*5%/2,2)</f>
        <v>1005.2</v>
      </c>
      <c r="AD11" s="37">
        <v>200</v>
      </c>
      <c r="AE11" s="55">
        <f>+P11-V11</f>
        <v>32998.93</v>
      </c>
      <c r="AF11" s="56">
        <f>(+P11-V11)/2</f>
        <v>16499.465</v>
      </c>
      <c r="AG11" s="45">
        <v>1</v>
      </c>
      <c r="AH11" s="61" t="s">
        <v>60</v>
      </c>
      <c r="AI11" s="62" t="s">
        <v>61</v>
      </c>
      <c r="AJ11" s="30">
        <f t="shared" ref="AJ11:AJ55" si="8">Q11</f>
        <v>2285.15</v>
      </c>
      <c r="AK11" s="30">
        <f t="shared" ref="AK11" si="9">J11*9%</f>
        <v>3618.72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0" t="s">
        <v>59</v>
      </c>
      <c r="AS11" s="40">
        <v>0</v>
      </c>
      <c r="AT11" s="40">
        <f>SUM(AK11:AS11)</f>
        <v>3618.72</v>
      </c>
      <c r="AU11" s="35">
        <v>200</v>
      </c>
      <c r="AV11" s="40">
        <v>0</v>
      </c>
      <c r="AW11" s="40">
        <v>0</v>
      </c>
      <c r="AX11" s="40">
        <f>SUM(AU11:AV11)</f>
        <v>200</v>
      </c>
      <c r="AY11" s="30">
        <f>ROUNDDOWN(J11*5%/2,2)</f>
        <v>1005.2</v>
      </c>
      <c r="AZ11" s="30">
        <v>100</v>
      </c>
      <c r="BA11" s="40">
        <v>0</v>
      </c>
      <c r="BB11" s="40">
        <v>0</v>
      </c>
      <c r="BC11" s="40"/>
      <c r="BD11" s="40">
        <v>0</v>
      </c>
      <c r="BE11" s="59">
        <f>SUM(AZ11:BD11)</f>
        <v>100</v>
      </c>
      <c r="BF11" s="60">
        <f>AJ11+AT11+AX11+AY11+BE11</f>
        <v>7209.07</v>
      </c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</row>
    <row r="12" spans="1:276" s="50" customFormat="1" ht="23.1" customHeight="1" x14ac:dyDescent="0.35">
      <c r="A12" s="45" t="s">
        <v>1</v>
      </c>
      <c r="B12" s="46"/>
      <c r="C12" s="47"/>
      <c r="D12" s="40"/>
      <c r="E12" s="40"/>
      <c r="F12" s="30">
        <f t="shared" si="0"/>
        <v>0</v>
      </c>
      <c r="G12" s="40"/>
      <c r="H12" s="40"/>
      <c r="I12" s="40"/>
      <c r="J12" s="30">
        <f t="shared" si="1"/>
        <v>0</v>
      </c>
      <c r="K12" s="48"/>
      <c r="L12" s="49"/>
      <c r="P12" s="48" t="s">
        <v>1</v>
      </c>
      <c r="Q12" s="40"/>
      <c r="R12" s="40"/>
      <c r="S12" s="40"/>
      <c r="T12" s="40"/>
      <c r="U12" s="40"/>
      <c r="V12" s="48"/>
      <c r="W12" s="34"/>
      <c r="X12" s="51"/>
      <c r="Z12" s="30"/>
      <c r="AA12" s="40"/>
      <c r="AB12" s="52"/>
      <c r="AC12" s="53"/>
      <c r="AD12" s="54"/>
      <c r="AE12" s="55"/>
      <c r="AF12" s="56"/>
      <c r="AG12" s="45" t="s">
        <v>1</v>
      </c>
      <c r="AH12" s="46"/>
      <c r="AI12" s="47"/>
      <c r="AJ12" s="30">
        <f t="shared" si="8"/>
        <v>0</v>
      </c>
      <c r="AK12" s="40"/>
      <c r="AL12" s="40"/>
      <c r="AM12" s="57"/>
      <c r="AN12" s="40"/>
      <c r="AO12" s="40"/>
      <c r="AP12" s="57"/>
      <c r="AQ12" s="57"/>
      <c r="AR12" s="40"/>
      <c r="AS12" s="40"/>
      <c r="AT12" s="40"/>
      <c r="AU12" s="58" t="s">
        <v>1</v>
      </c>
      <c r="AV12" s="40"/>
      <c r="AW12" s="57"/>
      <c r="AX12" s="40"/>
      <c r="AY12" s="40"/>
      <c r="AZ12" s="40"/>
      <c r="BA12" s="40"/>
      <c r="BB12" s="40"/>
      <c r="BC12" s="40"/>
      <c r="BD12" s="57"/>
      <c r="BE12" s="59"/>
      <c r="BF12" s="60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</row>
    <row r="13" spans="1:276" s="50" customFormat="1" ht="23.1" customHeight="1" x14ac:dyDescent="0.35">
      <c r="A13" s="45">
        <v>2</v>
      </c>
      <c r="B13" s="46" t="s">
        <v>62</v>
      </c>
      <c r="C13" s="47" t="s">
        <v>63</v>
      </c>
      <c r="D13" s="40">
        <v>71511</v>
      </c>
      <c r="E13" s="40">
        <v>3325</v>
      </c>
      <c r="F13" s="30">
        <f t="shared" si="0"/>
        <v>74836</v>
      </c>
      <c r="G13" s="40">
        <v>3326</v>
      </c>
      <c r="H13" s="40"/>
      <c r="I13" s="40"/>
      <c r="J13" s="30">
        <f t="shared" si="1"/>
        <v>78162</v>
      </c>
      <c r="K13" s="48">
        <f>J13</f>
        <v>78162</v>
      </c>
      <c r="L13" s="32">
        <f>ROUND(K13/6/31/60*(O13+N13*60+M13*6*60),2)</f>
        <v>0</v>
      </c>
      <c r="M13" s="50">
        <v>0</v>
      </c>
      <c r="N13" s="50">
        <v>0</v>
      </c>
      <c r="O13" s="50">
        <v>0</v>
      </c>
      <c r="P13" s="48">
        <f>K13-L13</f>
        <v>78162</v>
      </c>
      <c r="Q13" s="40">
        <v>10500.09</v>
      </c>
      <c r="R13" s="30">
        <f t="shared" ref="R13" si="10">SUM(AK13:AS13)</f>
        <v>7034.58</v>
      </c>
      <c r="S13" s="30">
        <f t="shared" ref="S13" si="11">SUM(AU13:AW13)</f>
        <v>200</v>
      </c>
      <c r="T13" s="30">
        <f t="shared" ref="T13" si="12">ROUNDDOWN(J13*5%/2,2)</f>
        <v>1954.05</v>
      </c>
      <c r="U13" s="30">
        <f t="shared" ref="U13" si="13">SUM(AZ13:BD13)</f>
        <v>100</v>
      </c>
      <c r="V13" s="48">
        <f>Q13+R13+S13+T13+U13</f>
        <v>19788.719999999998</v>
      </c>
      <c r="W13" s="34">
        <f t="shared" ref="W13" si="14">ROUND(AF13,0)</f>
        <v>29187</v>
      </c>
      <c r="X13" s="51">
        <f>(AE13-W13)</f>
        <v>29186.28</v>
      </c>
      <c r="Y13" s="50">
        <f>+A13</f>
        <v>2</v>
      </c>
      <c r="Z13" s="30">
        <f t="shared" ref="Z13" si="15">J13*12%</f>
        <v>9379.44</v>
      </c>
      <c r="AA13" s="30">
        <v>0</v>
      </c>
      <c r="AB13" s="35">
        <v>100</v>
      </c>
      <c r="AC13" s="36">
        <f>ROUNDUP(J13*5%/2,2)</f>
        <v>1954.05</v>
      </c>
      <c r="AD13" s="37">
        <v>200</v>
      </c>
      <c r="AE13" s="55">
        <f>+P13-V13</f>
        <v>58373.279999999999</v>
      </c>
      <c r="AF13" s="56">
        <f>(+P13-V13)/2</f>
        <v>29186.639999999999</v>
      </c>
      <c r="AG13" s="45">
        <v>2</v>
      </c>
      <c r="AH13" s="46" t="s">
        <v>62</v>
      </c>
      <c r="AI13" s="47" t="s">
        <v>63</v>
      </c>
      <c r="AJ13" s="30">
        <f t="shared" si="8"/>
        <v>10500.09</v>
      </c>
      <c r="AK13" s="30">
        <f t="shared" ref="AK13" si="16">J13*9%</f>
        <v>7034.58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1">
        <v>0</v>
      </c>
      <c r="AR13" s="40">
        <v>0</v>
      </c>
      <c r="AS13" s="40">
        <v>0</v>
      </c>
      <c r="AT13" s="40">
        <f>SUM(AK13:AS13)</f>
        <v>7034.58</v>
      </c>
      <c r="AU13" s="35">
        <v>200</v>
      </c>
      <c r="AV13" s="40">
        <v>0</v>
      </c>
      <c r="AW13" s="40">
        <v>0</v>
      </c>
      <c r="AX13" s="40">
        <f>SUM(AU13:AV13)</f>
        <v>200</v>
      </c>
      <c r="AY13" s="30">
        <f>ROUNDDOWN(J13*5%/2,2)</f>
        <v>1954.05</v>
      </c>
      <c r="AZ13" s="30">
        <v>100</v>
      </c>
      <c r="BA13" s="40">
        <v>0</v>
      </c>
      <c r="BB13" s="40">
        <v>0</v>
      </c>
      <c r="BC13" s="40">
        <v>0</v>
      </c>
      <c r="BD13" s="40">
        <v>0</v>
      </c>
      <c r="BE13" s="59">
        <f>SUM(AZ13:BD13)</f>
        <v>100</v>
      </c>
      <c r="BF13" s="60">
        <f>AJ13+AT13+AX13+AY13+BE13</f>
        <v>19788.719999999998</v>
      </c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</row>
    <row r="14" spans="1:276" s="44" customFormat="1" ht="23.1" customHeight="1" x14ac:dyDescent="0.35">
      <c r="A14" s="45" t="s">
        <v>1</v>
      </c>
      <c r="B14" s="46"/>
      <c r="C14" s="47"/>
      <c r="D14" s="40"/>
      <c r="E14" s="40"/>
      <c r="F14" s="30">
        <f t="shared" si="0"/>
        <v>0</v>
      </c>
      <c r="G14" s="40"/>
      <c r="H14" s="40"/>
      <c r="I14" s="40"/>
      <c r="J14" s="30">
        <f t="shared" si="1"/>
        <v>0</v>
      </c>
      <c r="K14" s="48"/>
      <c r="L14" s="49"/>
      <c r="M14" s="50"/>
      <c r="N14" s="50"/>
      <c r="O14" s="50"/>
      <c r="P14" s="48"/>
      <c r="Q14" s="40"/>
      <c r="R14" s="40"/>
      <c r="S14" s="40"/>
      <c r="T14" s="40"/>
      <c r="U14" s="40"/>
      <c r="V14" s="48"/>
      <c r="W14" s="34"/>
      <c r="X14" s="51"/>
      <c r="Y14" s="50"/>
      <c r="Z14" s="30"/>
      <c r="AA14" s="40"/>
      <c r="AB14" s="52"/>
      <c r="AC14" s="53"/>
      <c r="AD14" s="54"/>
      <c r="AE14" s="55"/>
      <c r="AF14" s="56"/>
      <c r="AG14" s="45" t="s">
        <v>1</v>
      </c>
      <c r="AH14" s="46"/>
      <c r="AI14" s="47"/>
      <c r="AJ14" s="30">
        <f t="shared" si="8"/>
        <v>0</v>
      </c>
      <c r="AK14" s="40"/>
      <c r="AL14" s="40"/>
      <c r="AM14" s="57"/>
      <c r="AN14" s="40"/>
      <c r="AO14" s="40"/>
      <c r="AP14" s="57"/>
      <c r="AQ14" s="57"/>
      <c r="AR14" s="40"/>
      <c r="AS14" s="40"/>
      <c r="AT14" s="40"/>
      <c r="AU14" s="58"/>
      <c r="AV14" s="40"/>
      <c r="AW14" s="57"/>
      <c r="AX14" s="40"/>
      <c r="AY14" s="40"/>
      <c r="AZ14" s="40"/>
      <c r="BA14" s="40"/>
      <c r="BB14" s="57"/>
      <c r="BC14" s="40"/>
      <c r="BD14" s="57"/>
      <c r="BE14" s="59"/>
      <c r="BF14" s="60"/>
    </row>
    <row r="15" spans="1:276" s="44" customFormat="1" ht="23.1" customHeight="1" x14ac:dyDescent="0.35">
      <c r="A15" s="45">
        <v>3</v>
      </c>
      <c r="B15" s="61" t="s">
        <v>64</v>
      </c>
      <c r="C15" s="47" t="s">
        <v>63</v>
      </c>
      <c r="D15" s="40">
        <v>71511</v>
      </c>
      <c r="E15" s="40">
        <v>3325</v>
      </c>
      <c r="F15" s="30">
        <f t="shared" si="0"/>
        <v>74836</v>
      </c>
      <c r="G15" s="40">
        <v>3326</v>
      </c>
      <c r="H15" s="40"/>
      <c r="I15" s="40"/>
      <c r="J15" s="30">
        <f t="shared" si="1"/>
        <v>78162</v>
      </c>
      <c r="K15" s="48">
        <f>J15</f>
        <v>78162</v>
      </c>
      <c r="L15" s="32">
        <f>ROUND(K15/6/31/60*(O15+N15*60+M15*6*60),2)</f>
        <v>0</v>
      </c>
      <c r="M15" s="50">
        <v>0</v>
      </c>
      <c r="N15" s="50">
        <v>0</v>
      </c>
      <c r="O15" s="50">
        <v>0</v>
      </c>
      <c r="P15" s="48">
        <f>K15-L15</f>
        <v>78162</v>
      </c>
      <c r="Q15" s="40">
        <v>10500.09</v>
      </c>
      <c r="R15" s="30">
        <f t="shared" ref="R15" si="17">SUM(AK15:AS15)</f>
        <v>17782.8</v>
      </c>
      <c r="S15" s="30">
        <f t="shared" ref="S15" si="18">SUM(AU15:AW15)</f>
        <v>200</v>
      </c>
      <c r="T15" s="30">
        <f t="shared" ref="T15" si="19">ROUNDDOWN(J15*5%/2,2)</f>
        <v>1954.05</v>
      </c>
      <c r="U15" s="30">
        <f t="shared" ref="U15" si="20">SUM(AZ15:BD15)</f>
        <v>8091.88</v>
      </c>
      <c r="V15" s="48">
        <f>Q15+R15+S15+T15+U15</f>
        <v>38528.82</v>
      </c>
      <c r="W15" s="34">
        <f t="shared" ref="W15" si="21">ROUND(AF15,0)</f>
        <v>19817</v>
      </c>
      <c r="X15" s="51">
        <f>(AE15-W15)</f>
        <v>19816.18</v>
      </c>
      <c r="Y15" s="50">
        <f>+A15</f>
        <v>3</v>
      </c>
      <c r="Z15" s="30">
        <f t="shared" ref="Z15" si="22">J15*12%</f>
        <v>9379.44</v>
      </c>
      <c r="AA15" s="30">
        <v>0</v>
      </c>
      <c r="AB15" s="35">
        <v>100</v>
      </c>
      <c r="AC15" s="36">
        <f>ROUNDUP(J15*5%/2,2)</f>
        <v>1954.05</v>
      </c>
      <c r="AD15" s="37">
        <v>200</v>
      </c>
      <c r="AE15" s="55">
        <f>+P15-V15</f>
        <v>39633.18</v>
      </c>
      <c r="AF15" s="56">
        <f>(+P15-V15)/2</f>
        <v>19816.59</v>
      </c>
      <c r="AG15" s="45">
        <v>3</v>
      </c>
      <c r="AH15" s="61" t="s">
        <v>64</v>
      </c>
      <c r="AI15" s="47" t="s">
        <v>63</v>
      </c>
      <c r="AJ15" s="30">
        <f t="shared" si="8"/>
        <v>10500.09</v>
      </c>
      <c r="AK15" s="30">
        <f t="shared" ref="AK15" si="23">J15*9%</f>
        <v>7034.58</v>
      </c>
      <c r="AL15" s="40">
        <v>0</v>
      </c>
      <c r="AM15" s="40">
        <v>0</v>
      </c>
      <c r="AN15" s="40">
        <v>0</v>
      </c>
      <c r="AO15" s="40" t="s">
        <v>59</v>
      </c>
      <c r="AP15" s="40">
        <v>0</v>
      </c>
      <c r="AQ15" s="41">
        <v>0</v>
      </c>
      <c r="AR15" s="40">
        <v>10748.22</v>
      </c>
      <c r="AS15" s="40">
        <v>0</v>
      </c>
      <c r="AT15" s="40">
        <f>SUM(AK15:AS15)</f>
        <v>17782.8</v>
      </c>
      <c r="AU15" s="35">
        <v>200</v>
      </c>
      <c r="AV15" s="40">
        <v>0</v>
      </c>
      <c r="AW15" s="40">
        <v>0</v>
      </c>
      <c r="AX15" s="40">
        <f>SUM(AU15:AV15)</f>
        <v>200</v>
      </c>
      <c r="AY15" s="30">
        <f>ROUNDDOWN(J15*5%/2,2)</f>
        <v>1954.05</v>
      </c>
      <c r="AZ15" s="30">
        <v>100</v>
      </c>
      <c r="BA15" s="40">
        <v>7891.88</v>
      </c>
      <c r="BB15" s="40">
        <v>100</v>
      </c>
      <c r="BC15" s="40">
        <v>0</v>
      </c>
      <c r="BD15" s="40">
        <v>0</v>
      </c>
      <c r="BE15" s="59">
        <f>SUM(AZ15:BD15)</f>
        <v>8091.88</v>
      </c>
      <c r="BF15" s="60">
        <f>AJ15+AT15+AX15+AY15+BE15</f>
        <v>38528.82</v>
      </c>
    </row>
    <row r="16" spans="1:276" s="44" customFormat="1" ht="23.1" customHeight="1" x14ac:dyDescent="0.35">
      <c r="A16" s="45" t="s">
        <v>1</v>
      </c>
      <c r="B16" s="63"/>
      <c r="C16" s="47"/>
      <c r="D16" s="40"/>
      <c r="E16" s="40"/>
      <c r="F16" s="30">
        <f t="shared" si="0"/>
        <v>0</v>
      </c>
      <c r="G16" s="40"/>
      <c r="H16" s="40"/>
      <c r="I16" s="40"/>
      <c r="J16" s="30">
        <f t="shared" si="1"/>
        <v>0</v>
      </c>
      <c r="K16" s="48"/>
      <c r="L16" s="49"/>
      <c r="M16" s="50"/>
      <c r="N16" s="50"/>
      <c r="O16" s="50"/>
      <c r="P16" s="48"/>
      <c r="Q16" s="40"/>
      <c r="R16" s="40"/>
      <c r="S16" s="40"/>
      <c r="T16" s="40"/>
      <c r="U16" s="40"/>
      <c r="V16" s="48"/>
      <c r="W16" s="34"/>
      <c r="X16" s="51"/>
      <c r="Y16" s="50"/>
      <c r="Z16" s="30"/>
      <c r="AA16" s="40"/>
      <c r="AB16" s="52"/>
      <c r="AC16" s="53"/>
      <c r="AD16" s="54"/>
      <c r="AE16" s="55"/>
      <c r="AF16" s="56"/>
      <c r="AG16" s="45" t="s">
        <v>1</v>
      </c>
      <c r="AH16" s="63"/>
      <c r="AI16" s="47"/>
      <c r="AJ16" s="30">
        <f t="shared" si="8"/>
        <v>0</v>
      </c>
      <c r="AK16" s="40"/>
      <c r="AL16" s="40"/>
      <c r="AM16" s="57"/>
      <c r="AN16" s="40"/>
      <c r="AO16" s="40"/>
      <c r="AP16" s="57"/>
      <c r="AQ16" s="57"/>
      <c r="AR16" s="40"/>
      <c r="AS16" s="40"/>
      <c r="AT16" s="40"/>
      <c r="AU16" s="58"/>
      <c r="AV16" s="40"/>
      <c r="AW16" s="57"/>
      <c r="AX16" s="40"/>
      <c r="AY16" s="40"/>
      <c r="AZ16" s="40"/>
      <c r="BA16" s="40"/>
      <c r="BB16" s="40"/>
      <c r="BC16" s="40"/>
      <c r="BD16" s="57"/>
      <c r="BE16" s="59"/>
      <c r="BF16" s="60"/>
    </row>
    <row r="17" spans="1:276" s="70" customFormat="1" ht="23.1" customHeight="1" x14ac:dyDescent="0.35">
      <c r="A17" s="45">
        <v>4</v>
      </c>
      <c r="B17" s="66" t="s">
        <v>66</v>
      </c>
      <c r="C17" s="67" t="s">
        <v>100</v>
      </c>
      <c r="D17" s="40">
        <v>51357</v>
      </c>
      <c r="E17" s="40">
        <v>2516</v>
      </c>
      <c r="F17" s="30">
        <f t="shared" si="0"/>
        <v>53873</v>
      </c>
      <c r="G17" s="68">
        <v>2517</v>
      </c>
      <c r="H17" s="68"/>
      <c r="I17" s="68"/>
      <c r="J17" s="30">
        <f t="shared" si="1"/>
        <v>56390</v>
      </c>
      <c r="K17" s="69">
        <f>J17</f>
        <v>56390</v>
      </c>
      <c r="L17" s="32">
        <f>ROUND(K17/6/31/60*(O17+N17*60+M17*6*60),2)</f>
        <v>0</v>
      </c>
      <c r="M17" s="70">
        <v>0</v>
      </c>
      <c r="N17" s="70">
        <v>0</v>
      </c>
      <c r="O17" s="70">
        <v>0</v>
      </c>
      <c r="P17" s="69">
        <f>K17-L17</f>
        <v>56390</v>
      </c>
      <c r="Q17" s="40">
        <v>5529.03</v>
      </c>
      <c r="R17" s="30">
        <f t="shared" ref="R17" si="24">SUM(AK17:AS17)</f>
        <v>13403.009999999998</v>
      </c>
      <c r="S17" s="30">
        <f t="shared" ref="S17" si="25">SUM(AU17:AW17)</f>
        <v>1906.74</v>
      </c>
      <c r="T17" s="30">
        <f t="shared" ref="T17" si="26">ROUNDDOWN(J17*5%/2,2)</f>
        <v>1409.75</v>
      </c>
      <c r="U17" s="30">
        <f t="shared" ref="U17" si="27">SUM(AZ17:BD17)</f>
        <v>15210.26</v>
      </c>
      <c r="V17" s="48">
        <f>Q17+R17+S17+T17+U17</f>
        <v>37458.79</v>
      </c>
      <c r="W17" s="34">
        <f t="shared" ref="W17" si="28">ROUND(AF17,0)</f>
        <v>9466</v>
      </c>
      <c r="X17" s="51">
        <f>(AE17-W17)</f>
        <v>9465.2099999999991</v>
      </c>
      <c r="Y17" s="50">
        <f>+A17</f>
        <v>4</v>
      </c>
      <c r="Z17" s="30">
        <f t="shared" ref="Z17" si="29">J17*12%</f>
        <v>6766.8</v>
      </c>
      <c r="AA17" s="71">
        <v>0</v>
      </c>
      <c r="AB17" s="35">
        <v>100</v>
      </c>
      <c r="AC17" s="36">
        <f>ROUNDUP(J17*5%/2,2)</f>
        <v>1409.75</v>
      </c>
      <c r="AD17" s="37">
        <v>200</v>
      </c>
      <c r="AE17" s="72">
        <f>+P17-V17</f>
        <v>18931.21</v>
      </c>
      <c r="AF17" s="73">
        <f>(+P17-V17)/2</f>
        <v>9465.6049999999996</v>
      </c>
      <c r="AG17" s="45">
        <v>4</v>
      </c>
      <c r="AH17" s="66" t="s">
        <v>66</v>
      </c>
      <c r="AI17" s="67" t="s">
        <v>100</v>
      </c>
      <c r="AJ17" s="30">
        <f t="shared" si="8"/>
        <v>5529.03</v>
      </c>
      <c r="AK17" s="30">
        <f t="shared" ref="AK17" si="30">J17*9%</f>
        <v>5075.0999999999995</v>
      </c>
      <c r="AL17" s="40">
        <v>0</v>
      </c>
      <c r="AM17" s="40">
        <v>0</v>
      </c>
      <c r="AN17" s="40">
        <v>0</v>
      </c>
      <c r="AO17" s="40">
        <v>0</v>
      </c>
      <c r="AP17" s="40">
        <v>0</v>
      </c>
      <c r="AQ17" s="40">
        <v>0</v>
      </c>
      <c r="AR17" s="40">
        <v>7081.03</v>
      </c>
      <c r="AS17" s="40">
        <v>1246.8800000000001</v>
      </c>
      <c r="AT17" s="40">
        <f>SUM(AK17:AS17)</f>
        <v>13403.009999999998</v>
      </c>
      <c r="AU17" s="35">
        <v>200</v>
      </c>
      <c r="AV17" s="40">
        <v>1706.74</v>
      </c>
      <c r="AW17" s="40">
        <v>0</v>
      </c>
      <c r="AX17" s="40">
        <f>SUM(AU17:AV17)</f>
        <v>1906.74</v>
      </c>
      <c r="AY17" s="30">
        <f>ROUNDDOWN(J17*5%/2,2)</f>
        <v>1409.75</v>
      </c>
      <c r="AZ17" s="30">
        <v>100</v>
      </c>
      <c r="BA17" s="40">
        <v>9470.26</v>
      </c>
      <c r="BB17" s="40">
        <v>0</v>
      </c>
      <c r="BC17" s="40">
        <v>5640</v>
      </c>
      <c r="BD17" s="40">
        <v>0</v>
      </c>
      <c r="BE17" s="59">
        <f>SUM(AZ17:BD17)</f>
        <v>15210.26</v>
      </c>
      <c r="BF17" s="60">
        <f>AJ17+AT17+AX17+AY17+BE17</f>
        <v>37458.79</v>
      </c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</row>
    <row r="18" spans="1:276" s="50" customFormat="1" ht="23.1" customHeight="1" x14ac:dyDescent="0.35">
      <c r="A18" s="45" t="s">
        <v>1</v>
      </c>
      <c r="B18" s="74"/>
      <c r="D18" s="40"/>
      <c r="F18" s="30">
        <f t="shared" si="0"/>
        <v>0</v>
      </c>
      <c r="G18" s="40"/>
      <c r="I18" s="40"/>
      <c r="J18" s="30">
        <f t="shared" si="1"/>
        <v>0</v>
      </c>
      <c r="K18" s="48"/>
      <c r="L18" s="49"/>
      <c r="R18" s="40"/>
      <c r="S18" s="40"/>
      <c r="T18" s="40"/>
      <c r="U18" s="40"/>
      <c r="W18" s="34"/>
      <c r="X18" s="75"/>
      <c r="Z18" s="30"/>
      <c r="AC18" s="53"/>
      <c r="AD18" s="76"/>
      <c r="AE18" s="77"/>
      <c r="AF18" s="78"/>
      <c r="AG18" s="45" t="s">
        <v>1</v>
      </c>
      <c r="AH18" s="74"/>
      <c r="AJ18" s="30">
        <f t="shared" si="8"/>
        <v>0</v>
      </c>
      <c r="AK18" s="40"/>
      <c r="AL18" s="47"/>
      <c r="AP18" s="57"/>
      <c r="AQ18" s="57"/>
      <c r="AV18" s="186" t="s">
        <v>115</v>
      </c>
      <c r="AW18" s="57"/>
      <c r="AY18" s="40"/>
      <c r="BD18" s="57"/>
      <c r="BE18" s="79"/>
      <c r="BF18" s="80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</row>
    <row r="19" spans="1:276" s="50" customFormat="1" ht="23.1" customHeight="1" x14ac:dyDescent="0.35">
      <c r="A19" s="45">
        <v>5</v>
      </c>
      <c r="B19" s="61" t="s">
        <v>67</v>
      </c>
      <c r="C19" s="62" t="s">
        <v>81</v>
      </c>
      <c r="D19" s="40">
        <v>33843</v>
      </c>
      <c r="E19" s="40">
        <v>1591</v>
      </c>
      <c r="F19" s="30">
        <f t="shared" si="0"/>
        <v>35434</v>
      </c>
      <c r="G19" s="40">
        <v>1590</v>
      </c>
      <c r="H19" s="40"/>
      <c r="I19" s="40"/>
      <c r="J19" s="30">
        <f t="shared" si="1"/>
        <v>37024</v>
      </c>
      <c r="K19" s="48">
        <f>J19</f>
        <v>37024</v>
      </c>
      <c r="L19" s="32">
        <f>ROUND(K19/6/31/60*(O19+N19*60+M19*6*60),2)</f>
        <v>0</v>
      </c>
      <c r="M19" s="50">
        <v>0</v>
      </c>
      <c r="N19" s="50">
        <v>0</v>
      </c>
      <c r="O19" s="50">
        <v>0</v>
      </c>
      <c r="P19" s="48">
        <f>K19-L19</f>
        <v>37024</v>
      </c>
      <c r="Q19" s="40">
        <v>1759.94</v>
      </c>
      <c r="R19" s="30">
        <f t="shared" ref="R19" si="31">SUM(AK19:AS19)</f>
        <v>10351.630000000001</v>
      </c>
      <c r="S19" s="30">
        <f t="shared" ref="S19" si="32">SUM(AU19:AW19)</f>
        <v>423.76</v>
      </c>
      <c r="T19" s="30">
        <f t="shared" ref="T19" si="33">ROUNDDOWN(J19*5%/2,2)</f>
        <v>925.6</v>
      </c>
      <c r="U19" s="30">
        <f t="shared" ref="U19" si="34">SUM(AZ19:BD19)</f>
        <v>11401.18</v>
      </c>
      <c r="V19" s="48">
        <f>Q19+R19+S19+T19+U19</f>
        <v>24862.11</v>
      </c>
      <c r="W19" s="34">
        <f t="shared" ref="W19" si="35">ROUND(AF19,0)</f>
        <v>6081</v>
      </c>
      <c r="X19" s="51">
        <f>(AE19-W19)</f>
        <v>6080.8899999999994</v>
      </c>
      <c r="Y19" s="50">
        <f>+A19</f>
        <v>5</v>
      </c>
      <c r="Z19" s="30">
        <f t="shared" ref="Z19" si="36">J19*12%</f>
        <v>4442.88</v>
      </c>
      <c r="AA19" s="30">
        <v>0</v>
      </c>
      <c r="AB19" s="35">
        <v>100</v>
      </c>
      <c r="AC19" s="36">
        <f>ROUNDUP(J19*5%/2,2)</f>
        <v>925.6</v>
      </c>
      <c r="AD19" s="37">
        <v>200</v>
      </c>
      <c r="AE19" s="55">
        <f>+P19-V19</f>
        <v>12161.89</v>
      </c>
      <c r="AF19" s="56">
        <f>(+P19-V19)/2</f>
        <v>6080.9449999999997</v>
      </c>
      <c r="AG19" s="45">
        <v>5</v>
      </c>
      <c r="AH19" s="61" t="s">
        <v>67</v>
      </c>
      <c r="AI19" s="62" t="s">
        <v>81</v>
      </c>
      <c r="AJ19" s="30">
        <f t="shared" si="8"/>
        <v>1759.94</v>
      </c>
      <c r="AK19" s="30">
        <f t="shared" ref="AK19" si="37">J19*9%</f>
        <v>3332.16</v>
      </c>
      <c r="AL19" s="40">
        <v>0</v>
      </c>
      <c r="AM19" s="40">
        <v>500</v>
      </c>
      <c r="AN19" s="40">
        <v>0</v>
      </c>
      <c r="AO19" s="40">
        <v>0</v>
      </c>
      <c r="AP19" s="40">
        <v>0</v>
      </c>
      <c r="AQ19" s="40">
        <v>0</v>
      </c>
      <c r="AR19" s="40">
        <v>5272.59</v>
      </c>
      <c r="AS19" s="40">
        <v>1246.8800000000001</v>
      </c>
      <c r="AT19" s="40">
        <f>SUM(AK19:AS19)</f>
        <v>10351.630000000001</v>
      </c>
      <c r="AU19" s="35">
        <v>200</v>
      </c>
      <c r="AV19" s="40">
        <v>223.76</v>
      </c>
      <c r="AW19" s="40">
        <v>0</v>
      </c>
      <c r="AX19" s="40">
        <f>SUM(AU19:AV19)</f>
        <v>423.76</v>
      </c>
      <c r="AY19" s="30">
        <f>ROUNDDOWN(J19*5%/2,2)</f>
        <v>925.6</v>
      </c>
      <c r="AZ19" s="30">
        <v>100</v>
      </c>
      <c r="BA19" s="40">
        <v>11301.18</v>
      </c>
      <c r="BB19" s="40">
        <v>0</v>
      </c>
      <c r="BC19" s="40">
        <v>0</v>
      </c>
      <c r="BD19" s="40">
        <v>0</v>
      </c>
      <c r="BE19" s="59">
        <f>SUM(AZ19:BD19)</f>
        <v>11401.18</v>
      </c>
      <c r="BF19" s="60">
        <f>AJ19+AT19+AX19+AY19+BE19</f>
        <v>24862.11</v>
      </c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</row>
    <row r="20" spans="1:276" s="50" customFormat="1" ht="23.1" customHeight="1" x14ac:dyDescent="0.35">
      <c r="A20" s="45" t="s">
        <v>1</v>
      </c>
      <c r="B20" s="61"/>
      <c r="C20" s="62"/>
      <c r="D20" s="40"/>
      <c r="E20" s="40"/>
      <c r="F20" s="30">
        <f t="shared" si="0"/>
        <v>0</v>
      </c>
      <c r="G20" s="40"/>
      <c r="H20" s="40"/>
      <c r="I20" s="40"/>
      <c r="J20" s="30">
        <f t="shared" si="1"/>
        <v>0</v>
      </c>
      <c r="K20" s="48"/>
      <c r="L20" s="49"/>
      <c r="P20" s="48"/>
      <c r="Q20" s="40"/>
      <c r="R20" s="40"/>
      <c r="S20" s="40"/>
      <c r="T20" s="40"/>
      <c r="U20" s="40"/>
      <c r="V20" s="48"/>
      <c r="W20" s="34"/>
      <c r="X20" s="51"/>
      <c r="Z20" s="30"/>
      <c r="AA20" s="40"/>
      <c r="AB20" s="52"/>
      <c r="AC20" s="53"/>
      <c r="AD20" s="54"/>
      <c r="AE20" s="55"/>
      <c r="AF20" s="56"/>
      <c r="AG20" s="45" t="s">
        <v>1</v>
      </c>
      <c r="AH20" s="61"/>
      <c r="AI20" s="62"/>
      <c r="AJ20" s="30">
        <f t="shared" si="8"/>
        <v>0</v>
      </c>
      <c r="AK20" s="40"/>
      <c r="AL20" s="40"/>
      <c r="AM20" s="40"/>
      <c r="AN20" s="40"/>
      <c r="AO20" s="40"/>
      <c r="AP20" s="57"/>
      <c r="AQ20" s="57"/>
      <c r="AS20" s="40"/>
      <c r="AT20" s="40"/>
      <c r="AU20" s="58"/>
      <c r="AV20" s="32"/>
      <c r="AW20" s="57"/>
      <c r="AX20" s="40"/>
      <c r="AY20" s="40"/>
      <c r="AZ20" s="40"/>
      <c r="BA20" s="40"/>
      <c r="BB20" s="81"/>
      <c r="BC20" s="40"/>
      <c r="BD20" s="57"/>
      <c r="BE20" s="59"/>
      <c r="BF20" s="60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</row>
    <row r="21" spans="1:276" s="50" customFormat="1" ht="23.1" customHeight="1" x14ac:dyDescent="0.35">
      <c r="A21" s="45">
        <v>6</v>
      </c>
      <c r="B21" s="61" t="s">
        <v>68</v>
      </c>
      <c r="C21" s="62" t="s">
        <v>61</v>
      </c>
      <c r="D21" s="40">
        <v>36619</v>
      </c>
      <c r="E21" s="40">
        <v>1794</v>
      </c>
      <c r="F21" s="30">
        <f t="shared" si="0"/>
        <v>38413</v>
      </c>
      <c r="G21" s="40">
        <v>1795</v>
      </c>
      <c r="H21" s="40"/>
      <c r="I21" s="40"/>
      <c r="J21" s="30">
        <f t="shared" si="1"/>
        <v>40208</v>
      </c>
      <c r="K21" s="48">
        <f>J21</f>
        <v>40208</v>
      </c>
      <c r="L21" s="32">
        <f>ROUND(K21/6/31/60*(O21+N21*60+M21*6*60),2)</f>
        <v>0</v>
      </c>
      <c r="M21" s="50">
        <v>0</v>
      </c>
      <c r="N21" s="50">
        <v>0</v>
      </c>
      <c r="O21" s="50">
        <v>0</v>
      </c>
      <c r="P21" s="48">
        <f>K21-L21</f>
        <v>40208</v>
      </c>
      <c r="Q21" s="40">
        <v>2285.15</v>
      </c>
      <c r="R21" s="30">
        <f t="shared" ref="R21" si="38">SUM(AK21:AS21)</f>
        <v>10323.249999999998</v>
      </c>
      <c r="S21" s="30">
        <f t="shared" ref="S21" si="39">SUM(AU21:AW21)</f>
        <v>1200</v>
      </c>
      <c r="T21" s="30">
        <f t="shared" ref="T21" si="40">ROUNDDOWN(J21*5%/2,2)</f>
        <v>1005.2</v>
      </c>
      <c r="U21" s="30">
        <f t="shared" ref="U21" si="41">SUM(AZ21:BD21)</f>
        <v>8307.56</v>
      </c>
      <c r="V21" s="48">
        <f>Q21+R21+S21+T21+U21</f>
        <v>23121.159999999996</v>
      </c>
      <c r="W21" s="34">
        <f t="shared" ref="W21" si="42">ROUND(AF21,0)</f>
        <v>8543</v>
      </c>
      <c r="X21" s="51">
        <f>(AE21-W21)</f>
        <v>8543.8400000000038</v>
      </c>
      <c r="Y21" s="50">
        <f>+A21</f>
        <v>6</v>
      </c>
      <c r="Z21" s="30">
        <f t="shared" ref="Z21" si="43">J21*12%</f>
        <v>4824.96</v>
      </c>
      <c r="AA21" s="30">
        <v>0</v>
      </c>
      <c r="AB21" s="35">
        <v>100</v>
      </c>
      <c r="AC21" s="36">
        <f>ROUNDUP(J21*5%/2,2)</f>
        <v>1005.2</v>
      </c>
      <c r="AD21" s="37">
        <v>200</v>
      </c>
      <c r="AE21" s="55">
        <f>+P21-V21</f>
        <v>17086.840000000004</v>
      </c>
      <c r="AF21" s="56">
        <f>(+P21-V21)/2</f>
        <v>8543.4200000000019</v>
      </c>
      <c r="AG21" s="45">
        <v>6</v>
      </c>
      <c r="AH21" s="61" t="s">
        <v>68</v>
      </c>
      <c r="AI21" s="62" t="s">
        <v>61</v>
      </c>
      <c r="AJ21" s="30">
        <f t="shared" si="8"/>
        <v>2285.15</v>
      </c>
      <c r="AK21" s="30">
        <f t="shared" ref="AK21" si="44">J21*9%</f>
        <v>3618.72</v>
      </c>
      <c r="AL21" s="40">
        <v>0</v>
      </c>
      <c r="AM21" s="40">
        <v>1000</v>
      </c>
      <c r="AN21" s="40">
        <v>0</v>
      </c>
      <c r="AO21" s="40">
        <v>0</v>
      </c>
      <c r="AP21" s="40">
        <v>0</v>
      </c>
      <c r="AQ21" s="40">
        <v>0</v>
      </c>
      <c r="AR21" s="40">
        <v>5048.97</v>
      </c>
      <c r="AS21" s="40">
        <v>655.56</v>
      </c>
      <c r="AT21" s="40">
        <f>SUM(AK21:AS21)</f>
        <v>10323.249999999998</v>
      </c>
      <c r="AU21" s="35">
        <v>200</v>
      </c>
      <c r="AV21" s="40">
        <v>0</v>
      </c>
      <c r="AW21" s="40">
        <v>1000</v>
      </c>
      <c r="AX21" s="40">
        <f>SUM(AU21:AW21)</f>
        <v>1200</v>
      </c>
      <c r="AY21" s="30">
        <f>ROUNDDOWN(J21*5%/2,2)</f>
        <v>1005.2</v>
      </c>
      <c r="AZ21" s="30">
        <v>100</v>
      </c>
      <c r="BA21" s="40">
        <v>8207.56</v>
      </c>
      <c r="BB21" s="40">
        <v>0</v>
      </c>
      <c r="BC21" s="40">
        <v>0</v>
      </c>
      <c r="BD21" s="40">
        <v>0</v>
      </c>
      <c r="BE21" s="59">
        <f>SUM(AZ21:BD21)</f>
        <v>8307.56</v>
      </c>
      <c r="BF21" s="60">
        <f>AJ21+AT21+AX21+AY21+BE21</f>
        <v>23121.159999999996</v>
      </c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</row>
    <row r="22" spans="1:276" s="50" customFormat="1" ht="23.1" customHeight="1" x14ac:dyDescent="0.35">
      <c r="A22" s="45" t="s">
        <v>1</v>
      </c>
      <c r="B22" s="61"/>
      <c r="C22" s="62"/>
      <c r="D22" s="40"/>
      <c r="E22" s="40"/>
      <c r="F22" s="30">
        <f t="shared" si="0"/>
        <v>0</v>
      </c>
      <c r="G22" s="40"/>
      <c r="H22" s="40"/>
      <c r="I22" s="40"/>
      <c r="J22" s="30">
        <f t="shared" si="1"/>
        <v>0</v>
      </c>
      <c r="K22" s="48"/>
      <c r="L22" s="49"/>
      <c r="P22" s="48"/>
      <c r="Q22" s="40"/>
      <c r="R22" s="40"/>
      <c r="S22" s="40"/>
      <c r="T22" s="40"/>
      <c r="U22" s="40"/>
      <c r="V22" s="48"/>
      <c r="W22" s="34"/>
      <c r="X22" s="51"/>
      <c r="Z22" s="30"/>
      <c r="AA22" s="40"/>
      <c r="AB22" s="52"/>
      <c r="AC22" s="53"/>
      <c r="AD22" s="54"/>
      <c r="AE22" s="55"/>
      <c r="AF22" s="56"/>
      <c r="AG22" s="45" t="s">
        <v>1</v>
      </c>
      <c r="AH22" s="61"/>
      <c r="AI22" s="62"/>
      <c r="AJ22" s="30">
        <f t="shared" si="8"/>
        <v>0</v>
      </c>
      <c r="AK22" s="40"/>
      <c r="AL22" s="40"/>
      <c r="AM22" s="40"/>
      <c r="AN22" s="40"/>
      <c r="AO22" s="40"/>
      <c r="AP22" s="57"/>
      <c r="AQ22" s="57"/>
      <c r="AR22" s="40"/>
      <c r="AS22" s="40"/>
      <c r="AT22" s="40"/>
      <c r="AU22" s="58"/>
      <c r="AV22" s="40"/>
      <c r="AW22" s="40"/>
      <c r="AX22" s="40"/>
      <c r="AY22" s="40"/>
      <c r="AZ22" s="40"/>
      <c r="BA22" s="40"/>
      <c r="BB22" s="40"/>
      <c r="BC22" s="40"/>
      <c r="BD22" s="57"/>
      <c r="BE22" s="59"/>
      <c r="BF22" s="60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</row>
    <row r="23" spans="1:276" s="50" customFormat="1" ht="23.1" customHeight="1" x14ac:dyDescent="0.35">
      <c r="A23" s="45">
        <v>7</v>
      </c>
      <c r="B23" s="46" t="s">
        <v>69</v>
      </c>
      <c r="C23" s="47" t="s">
        <v>70</v>
      </c>
      <c r="D23" s="40">
        <v>36619</v>
      </c>
      <c r="E23" s="40">
        <v>1794</v>
      </c>
      <c r="F23" s="30">
        <f t="shared" si="0"/>
        <v>38413</v>
      </c>
      <c r="G23" s="40">
        <v>1795</v>
      </c>
      <c r="H23" s="40"/>
      <c r="I23" s="40"/>
      <c r="J23" s="30">
        <f t="shared" si="1"/>
        <v>40208</v>
      </c>
      <c r="K23" s="48">
        <f>J23</f>
        <v>40208</v>
      </c>
      <c r="L23" s="32">
        <f>ROUND(K23/6/31/60*(O23+N23*60+M23*6*60),2)</f>
        <v>0</v>
      </c>
      <c r="M23" s="50">
        <v>0</v>
      </c>
      <c r="N23" s="50">
        <v>0</v>
      </c>
      <c r="O23" s="50">
        <v>0</v>
      </c>
      <c r="P23" s="48">
        <f>K23-L23</f>
        <v>40208</v>
      </c>
      <c r="Q23" s="40">
        <v>2285.15</v>
      </c>
      <c r="R23" s="30">
        <f t="shared" ref="R23" si="45">SUM(AK23:AS23)</f>
        <v>12880.04</v>
      </c>
      <c r="S23" s="30">
        <f t="shared" ref="S23" si="46">SUM(AU23:AW23)</f>
        <v>200</v>
      </c>
      <c r="T23" s="30">
        <f t="shared" ref="T23" si="47">ROUNDDOWN(J23*5%/2,2)</f>
        <v>1005.2</v>
      </c>
      <c r="U23" s="30">
        <f t="shared" ref="U23" si="48">SUM(AZ23:BD23)</f>
        <v>6362.08</v>
      </c>
      <c r="V23" s="48">
        <f>Q23+R23+S23+T23+U23</f>
        <v>22732.47</v>
      </c>
      <c r="W23" s="34">
        <f t="shared" ref="W23" si="49">ROUND(AF23,0)</f>
        <v>8738</v>
      </c>
      <c r="X23" s="51">
        <f>(AE23-W23)</f>
        <v>8737.5299999999988</v>
      </c>
      <c r="Y23" s="50">
        <f>+A23</f>
        <v>7</v>
      </c>
      <c r="Z23" s="30">
        <f t="shared" ref="Z23" si="50">J23*12%</f>
        <v>4824.96</v>
      </c>
      <c r="AA23" s="30">
        <v>0</v>
      </c>
      <c r="AB23" s="35">
        <v>100</v>
      </c>
      <c r="AC23" s="36">
        <f>ROUNDUP(J23*5%/2,2)</f>
        <v>1005.2</v>
      </c>
      <c r="AD23" s="37">
        <v>200</v>
      </c>
      <c r="AE23" s="55">
        <f>+P23-V23</f>
        <v>17475.53</v>
      </c>
      <c r="AF23" s="56">
        <f>(+P23-V23)/2</f>
        <v>8737.7649999999994</v>
      </c>
      <c r="AG23" s="45">
        <v>7</v>
      </c>
      <c r="AH23" s="46" t="s">
        <v>69</v>
      </c>
      <c r="AI23" s="47" t="s">
        <v>70</v>
      </c>
      <c r="AJ23" s="30">
        <f t="shared" si="8"/>
        <v>2285.15</v>
      </c>
      <c r="AK23" s="30">
        <f t="shared" ref="AK23" si="51">J23*9%</f>
        <v>3618.72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v>7950.2</v>
      </c>
      <c r="AS23" s="40">
        <v>1311.12</v>
      </c>
      <c r="AT23" s="40">
        <f>SUM(AK23:AS23)</f>
        <v>12880.04</v>
      </c>
      <c r="AU23" s="35">
        <v>200</v>
      </c>
      <c r="AV23" s="40">
        <v>0</v>
      </c>
      <c r="AW23" s="40">
        <v>0</v>
      </c>
      <c r="AX23" s="40">
        <f>SUM(AU23:AW23)</f>
        <v>200</v>
      </c>
      <c r="AY23" s="30">
        <f>ROUNDDOWN(J23*5%/2,2)</f>
        <v>1005.2</v>
      </c>
      <c r="AZ23" s="30">
        <v>100</v>
      </c>
      <c r="BA23" s="40">
        <v>6162.08</v>
      </c>
      <c r="BB23" s="40">
        <v>100</v>
      </c>
      <c r="BC23" s="40">
        <v>0</v>
      </c>
      <c r="BD23" s="40">
        <v>0</v>
      </c>
      <c r="BE23" s="59">
        <f>SUM(AZ23:BD23)</f>
        <v>6362.08</v>
      </c>
      <c r="BF23" s="60">
        <f>AJ23+AT23+AX23+AY23+BE23</f>
        <v>22732.47</v>
      </c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</row>
    <row r="24" spans="1:276" s="50" customFormat="1" ht="23.1" customHeight="1" x14ac:dyDescent="0.35">
      <c r="A24" s="45" t="s">
        <v>1</v>
      </c>
      <c r="B24" s="46"/>
      <c r="C24" s="62"/>
      <c r="D24" s="40"/>
      <c r="E24" s="40"/>
      <c r="F24" s="30">
        <f t="shared" si="0"/>
        <v>0</v>
      </c>
      <c r="G24" s="40"/>
      <c r="H24" s="40"/>
      <c r="I24" s="40"/>
      <c r="J24" s="30">
        <f t="shared" si="1"/>
        <v>0</v>
      </c>
      <c r="K24" s="48"/>
      <c r="L24" s="49"/>
      <c r="P24" s="48"/>
      <c r="Q24" s="40"/>
      <c r="R24" s="40"/>
      <c r="S24" s="40"/>
      <c r="T24" s="40"/>
      <c r="U24" s="40"/>
      <c r="V24" s="48"/>
      <c r="W24" s="34"/>
      <c r="X24" s="51"/>
      <c r="Z24" s="30"/>
      <c r="AA24" s="40"/>
      <c r="AB24" s="52"/>
      <c r="AC24" s="53"/>
      <c r="AD24" s="54"/>
      <c r="AE24" s="55"/>
      <c r="AF24" s="56"/>
      <c r="AG24" s="45" t="s">
        <v>1</v>
      </c>
      <c r="AH24" s="46"/>
      <c r="AI24" s="62"/>
      <c r="AJ24" s="30">
        <f t="shared" si="8"/>
        <v>0</v>
      </c>
      <c r="AK24" s="40"/>
      <c r="AL24" s="40"/>
      <c r="AM24" s="40"/>
      <c r="AN24" s="40"/>
      <c r="AO24" s="40"/>
      <c r="AP24" s="57"/>
      <c r="AQ24" s="57"/>
      <c r="AR24" s="40"/>
      <c r="AS24" s="40"/>
      <c r="AT24" s="40"/>
      <c r="AU24" s="58"/>
      <c r="AV24" s="40"/>
      <c r="AW24" s="57"/>
      <c r="AX24" s="40"/>
      <c r="AY24" s="40"/>
      <c r="AZ24" s="40"/>
      <c r="BA24" s="40"/>
      <c r="BB24" s="40"/>
      <c r="BC24" s="40"/>
      <c r="BD24" s="57"/>
      <c r="BE24" s="59"/>
      <c r="BF24" s="60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</row>
    <row r="25" spans="1:276" s="50" customFormat="1" ht="23.1" customHeight="1" x14ac:dyDescent="0.35">
      <c r="A25" s="45">
        <v>8</v>
      </c>
      <c r="B25" s="46" t="s">
        <v>71</v>
      </c>
      <c r="C25" s="82" t="s">
        <v>72</v>
      </c>
      <c r="D25" s="40">
        <v>39672</v>
      </c>
      <c r="E25" s="40">
        <v>1944</v>
      </c>
      <c r="F25" s="30">
        <f t="shared" si="0"/>
        <v>41616</v>
      </c>
      <c r="G25" s="40">
        <v>1944</v>
      </c>
      <c r="H25" s="40"/>
      <c r="I25" s="40"/>
      <c r="J25" s="30">
        <f t="shared" si="1"/>
        <v>43560</v>
      </c>
      <c r="K25" s="48">
        <f>J25</f>
        <v>43560</v>
      </c>
      <c r="L25" s="32">
        <f>ROUND(K25/6/31/60*(O25+N25*60+M25*6*60),2)</f>
        <v>0</v>
      </c>
      <c r="M25" s="50">
        <v>0</v>
      </c>
      <c r="N25" s="50">
        <v>0</v>
      </c>
      <c r="O25" s="50">
        <v>0</v>
      </c>
      <c r="P25" s="48">
        <f>K25-L25</f>
        <v>43560</v>
      </c>
      <c r="Q25" s="40">
        <v>2878.45</v>
      </c>
      <c r="R25" s="30">
        <f t="shared" ref="R25" si="52">SUM(AK25:AS25)</f>
        <v>12453.529999999999</v>
      </c>
      <c r="S25" s="30">
        <f t="shared" ref="S25" si="53">SUM(AU25:AW25)</f>
        <v>200</v>
      </c>
      <c r="T25" s="30">
        <f t="shared" ref="T25" si="54">ROUNDDOWN(J25*5%/2,2)</f>
        <v>1089</v>
      </c>
      <c r="U25" s="30">
        <f t="shared" ref="U25" si="55">SUM(AZ25:BD25)</f>
        <v>100</v>
      </c>
      <c r="V25" s="48">
        <f>Q25+R25+S25+T25+U25</f>
        <v>16720.98</v>
      </c>
      <c r="W25" s="34">
        <f t="shared" ref="W25" si="56">ROUND(AF25,0)</f>
        <v>13420</v>
      </c>
      <c r="X25" s="51">
        <f>(AE25-W25)</f>
        <v>13419.02</v>
      </c>
      <c r="Y25" s="50">
        <f>+A25</f>
        <v>8</v>
      </c>
      <c r="Z25" s="30">
        <f t="shared" ref="Z25" si="57">J25*12%</f>
        <v>5227.2</v>
      </c>
      <c r="AA25" s="30">
        <v>0</v>
      </c>
      <c r="AB25" s="35">
        <v>100</v>
      </c>
      <c r="AC25" s="36">
        <f>ROUNDUP(J25*5%/2,2)</f>
        <v>1089</v>
      </c>
      <c r="AD25" s="37">
        <v>200</v>
      </c>
      <c r="AE25" s="55">
        <f>+P25-V25</f>
        <v>26839.02</v>
      </c>
      <c r="AF25" s="56">
        <f>(+P25-V25)/2</f>
        <v>13419.51</v>
      </c>
      <c r="AG25" s="45">
        <v>8</v>
      </c>
      <c r="AH25" s="46" t="s">
        <v>71</v>
      </c>
      <c r="AI25" s="82" t="s">
        <v>72</v>
      </c>
      <c r="AJ25" s="30">
        <f t="shared" si="8"/>
        <v>2878.45</v>
      </c>
      <c r="AK25" s="30">
        <f t="shared" ref="AK25" si="58">J25*9%</f>
        <v>3920.3999999999996</v>
      </c>
      <c r="AL25" s="40"/>
      <c r="AM25" s="40">
        <v>500</v>
      </c>
      <c r="AN25" s="40">
        <v>0</v>
      </c>
      <c r="AO25" s="40">
        <v>0</v>
      </c>
      <c r="AP25" s="40">
        <v>0</v>
      </c>
      <c r="AQ25" s="40">
        <v>0</v>
      </c>
      <c r="AR25" s="40">
        <v>8033.13</v>
      </c>
      <c r="AS25" s="40">
        <v>0</v>
      </c>
      <c r="AT25" s="40">
        <f>SUM(AK25:AS25)</f>
        <v>12453.529999999999</v>
      </c>
      <c r="AU25" s="35">
        <v>200</v>
      </c>
      <c r="AV25" s="40">
        <v>0</v>
      </c>
      <c r="AW25" s="40">
        <v>0</v>
      </c>
      <c r="AX25" s="40">
        <f>SUM(AU25:AV25)</f>
        <v>200</v>
      </c>
      <c r="AY25" s="30">
        <f>ROUNDDOWN(J25*5%/2,2)</f>
        <v>1089</v>
      </c>
      <c r="AZ25" s="30">
        <v>100</v>
      </c>
      <c r="BA25" s="40">
        <v>0</v>
      </c>
      <c r="BB25" s="40">
        <v>0</v>
      </c>
      <c r="BC25" s="40">
        <v>0</v>
      </c>
      <c r="BD25" s="40">
        <v>0</v>
      </c>
      <c r="BE25" s="59">
        <f>SUM(AZ25:BD25)</f>
        <v>100</v>
      </c>
      <c r="BF25" s="60">
        <f>AJ25+AT25+AX25+AY25+BE25</f>
        <v>16720.98</v>
      </c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</row>
    <row r="26" spans="1:276" s="50" customFormat="1" ht="23.1" customHeight="1" x14ac:dyDescent="0.35">
      <c r="A26" s="45" t="s">
        <v>1</v>
      </c>
      <c r="B26" s="46"/>
      <c r="C26" s="62"/>
      <c r="D26" s="40"/>
      <c r="E26" s="40"/>
      <c r="F26" s="30">
        <f t="shared" si="0"/>
        <v>0</v>
      </c>
      <c r="G26" s="40"/>
      <c r="H26" s="40"/>
      <c r="I26" s="40"/>
      <c r="J26" s="30">
        <f t="shared" si="1"/>
        <v>0</v>
      </c>
      <c r="K26" s="48"/>
      <c r="L26" s="49"/>
      <c r="P26" s="48"/>
      <c r="Q26" s="40"/>
      <c r="R26" s="40"/>
      <c r="S26" s="40"/>
      <c r="T26" s="40"/>
      <c r="U26" s="40"/>
      <c r="V26" s="48"/>
      <c r="W26" s="34"/>
      <c r="X26" s="51"/>
      <c r="Z26" s="30"/>
      <c r="AA26" s="40"/>
      <c r="AB26" s="52"/>
      <c r="AC26" s="53"/>
      <c r="AD26" s="54"/>
      <c r="AE26" s="55"/>
      <c r="AF26" s="56"/>
      <c r="AG26" s="45" t="s">
        <v>1</v>
      </c>
      <c r="AH26" s="46"/>
      <c r="AI26" s="62"/>
      <c r="AJ26" s="30">
        <f t="shared" si="8"/>
        <v>0</v>
      </c>
      <c r="AK26" s="40"/>
      <c r="AL26" s="40"/>
      <c r="AM26" s="40"/>
      <c r="AN26" s="40"/>
      <c r="AO26" s="40"/>
      <c r="AP26" s="57"/>
      <c r="AQ26" s="57"/>
      <c r="AR26" s="57"/>
      <c r="AS26" s="57"/>
      <c r="AT26" s="40"/>
      <c r="AU26" s="58"/>
      <c r="AV26" s="40"/>
      <c r="AW26" s="57"/>
      <c r="AX26" s="40"/>
      <c r="AY26" s="40"/>
      <c r="AZ26" s="40"/>
      <c r="BA26" s="40"/>
      <c r="BB26" s="40"/>
      <c r="BC26" s="40"/>
      <c r="BD26" s="57"/>
      <c r="BE26" s="59"/>
      <c r="BF26" s="60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</row>
    <row r="27" spans="1:276" s="50" customFormat="1" ht="23.1" customHeight="1" x14ac:dyDescent="0.35">
      <c r="A27" s="45">
        <v>9</v>
      </c>
      <c r="B27" s="61" t="s">
        <v>73</v>
      </c>
      <c r="C27" s="62" t="s">
        <v>70</v>
      </c>
      <c r="D27" s="40">
        <v>36619</v>
      </c>
      <c r="E27" s="40">
        <v>1794</v>
      </c>
      <c r="F27" s="30">
        <f t="shared" si="0"/>
        <v>38413</v>
      </c>
      <c r="G27" s="40">
        <v>1795</v>
      </c>
      <c r="H27" s="40"/>
      <c r="I27" s="40"/>
      <c r="J27" s="30">
        <f t="shared" si="1"/>
        <v>40208</v>
      </c>
      <c r="K27" s="48">
        <f>J27</f>
        <v>40208</v>
      </c>
      <c r="L27" s="32">
        <f>ROUND(K27/6/31/60*(O27+N27*60+M27*6*60),2)</f>
        <v>0</v>
      </c>
      <c r="M27" s="50">
        <v>0</v>
      </c>
      <c r="N27" s="50">
        <v>0</v>
      </c>
      <c r="O27" s="50">
        <v>0</v>
      </c>
      <c r="P27" s="48">
        <f>K27-L27</f>
        <v>40208</v>
      </c>
      <c r="Q27" s="40">
        <v>2285.15</v>
      </c>
      <c r="R27" s="30">
        <f t="shared" ref="R27" si="59">SUM(AK27:AS27)</f>
        <v>11327.73</v>
      </c>
      <c r="S27" s="30">
        <f t="shared" ref="S27" si="60">SUM(AU27:AW27)</f>
        <v>3035.6</v>
      </c>
      <c r="T27" s="30">
        <f t="shared" ref="T27" si="61">ROUNDDOWN(J27*5%/2,2)</f>
        <v>1005.2</v>
      </c>
      <c r="U27" s="30">
        <f t="shared" ref="U27" si="62">SUM(AZ27:BD27)</f>
        <v>3256.75</v>
      </c>
      <c r="V27" s="48">
        <f>Q27+R27+S27+T27+U27</f>
        <v>20910.43</v>
      </c>
      <c r="W27" s="34">
        <f t="shared" ref="W27" si="63">ROUND(AF27,0)</f>
        <v>9649</v>
      </c>
      <c r="X27" s="51">
        <f>(AE27-W27)</f>
        <v>9648.57</v>
      </c>
      <c r="Y27" s="50">
        <f>+A27</f>
        <v>9</v>
      </c>
      <c r="Z27" s="30">
        <f t="shared" ref="Z27" si="64">J27*12%</f>
        <v>4824.96</v>
      </c>
      <c r="AA27" s="30">
        <v>0</v>
      </c>
      <c r="AB27" s="35">
        <v>100</v>
      </c>
      <c r="AC27" s="36">
        <f>ROUNDUP(J27*5%/2,2)</f>
        <v>1005.2</v>
      </c>
      <c r="AD27" s="37">
        <v>200</v>
      </c>
      <c r="AE27" s="55">
        <f>+P27-V27</f>
        <v>19297.57</v>
      </c>
      <c r="AF27" s="56">
        <f>(+P27-V27)/2</f>
        <v>9648.7849999999999</v>
      </c>
      <c r="AG27" s="45">
        <v>9</v>
      </c>
      <c r="AH27" s="61" t="s">
        <v>73</v>
      </c>
      <c r="AI27" s="62" t="s">
        <v>70</v>
      </c>
      <c r="AJ27" s="30">
        <f t="shared" si="8"/>
        <v>2285.15</v>
      </c>
      <c r="AK27" s="30">
        <f t="shared" ref="AK27" si="65">J27*9%</f>
        <v>3618.72</v>
      </c>
      <c r="AL27" s="40">
        <v>0</v>
      </c>
      <c r="AM27" s="40">
        <v>0</v>
      </c>
      <c r="AN27" s="40">
        <v>0</v>
      </c>
      <c r="AO27" s="40">
        <v>0</v>
      </c>
      <c r="AP27" s="40">
        <v>0</v>
      </c>
      <c r="AQ27" s="40">
        <v>0</v>
      </c>
      <c r="AR27" s="40">
        <v>7709.01</v>
      </c>
      <c r="AS27" s="40">
        <v>0</v>
      </c>
      <c r="AT27" s="40">
        <f>SUM(AK27:AS27)</f>
        <v>11327.73</v>
      </c>
      <c r="AU27" s="35">
        <v>200</v>
      </c>
      <c r="AV27" s="40">
        <v>1835.6</v>
      </c>
      <c r="AW27" s="40">
        <v>1000</v>
      </c>
      <c r="AX27" s="40">
        <f>SUM(AU27:AW27)</f>
        <v>3035.6</v>
      </c>
      <c r="AY27" s="30">
        <f>ROUNDDOWN(J27*5%/2,2)</f>
        <v>1005.2</v>
      </c>
      <c r="AZ27" s="30">
        <v>100</v>
      </c>
      <c r="BA27" s="40">
        <v>3156.75</v>
      </c>
      <c r="BB27" s="40">
        <v>0</v>
      </c>
      <c r="BC27" s="40"/>
      <c r="BD27" s="40">
        <v>0</v>
      </c>
      <c r="BE27" s="59">
        <f>SUM(AZ27:BD27)</f>
        <v>3256.75</v>
      </c>
      <c r="BF27" s="60">
        <f>AJ27+AT27+AX27+AY27+BE27</f>
        <v>20910.43</v>
      </c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</row>
    <row r="28" spans="1:276" s="50" customFormat="1" ht="23.1" customHeight="1" x14ac:dyDescent="0.35">
      <c r="A28" s="45" t="s">
        <v>1</v>
      </c>
      <c r="B28" s="46"/>
      <c r="C28" s="47"/>
      <c r="D28" s="40"/>
      <c r="E28" s="40"/>
      <c r="F28" s="30">
        <f t="shared" si="0"/>
        <v>0</v>
      </c>
      <c r="G28" s="40"/>
      <c r="H28" s="40"/>
      <c r="I28" s="40"/>
      <c r="J28" s="30">
        <f t="shared" si="1"/>
        <v>0</v>
      </c>
      <c r="K28" s="48"/>
      <c r="L28" s="49"/>
      <c r="P28" s="48"/>
      <c r="Q28" s="40"/>
      <c r="R28" s="40"/>
      <c r="S28" s="40"/>
      <c r="T28" s="40"/>
      <c r="U28" s="40"/>
      <c r="V28" s="48"/>
      <c r="W28" s="34"/>
      <c r="X28" s="51"/>
      <c r="Z28" s="30"/>
      <c r="AA28" s="40"/>
      <c r="AB28" s="52"/>
      <c r="AC28" s="53"/>
      <c r="AD28" s="54"/>
      <c r="AE28" s="55"/>
      <c r="AF28" s="56"/>
      <c r="AG28" s="45" t="s">
        <v>1</v>
      </c>
      <c r="AH28" s="46"/>
      <c r="AI28" s="47"/>
      <c r="AJ28" s="30">
        <f t="shared" si="8"/>
        <v>0</v>
      </c>
      <c r="AK28" s="40"/>
      <c r="AL28" s="40"/>
      <c r="AM28" s="57"/>
      <c r="AN28" s="40"/>
      <c r="AO28" s="40"/>
      <c r="AP28" s="57"/>
      <c r="AQ28" s="57"/>
      <c r="AR28" s="40"/>
      <c r="AS28" s="57"/>
      <c r="AT28" s="40"/>
      <c r="AU28" s="58"/>
      <c r="AV28" s="40"/>
      <c r="AW28" s="40"/>
      <c r="AX28" s="40"/>
      <c r="AY28" s="40"/>
      <c r="AZ28" s="40"/>
      <c r="BA28" s="40"/>
      <c r="BB28" s="40"/>
      <c r="BC28" s="83"/>
      <c r="BD28" s="57"/>
      <c r="BE28" s="59"/>
      <c r="BF28" s="60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</row>
    <row r="29" spans="1:276" s="50" customFormat="1" ht="23.1" customHeight="1" x14ac:dyDescent="0.35">
      <c r="A29" s="45">
        <v>10</v>
      </c>
      <c r="B29" s="61" t="s">
        <v>74</v>
      </c>
      <c r="C29" s="84" t="s">
        <v>81</v>
      </c>
      <c r="D29" s="40">
        <v>33843</v>
      </c>
      <c r="E29" s="40">
        <v>1591</v>
      </c>
      <c r="F29" s="30">
        <f t="shared" si="0"/>
        <v>35434</v>
      </c>
      <c r="G29" s="40">
        <v>1590</v>
      </c>
      <c r="H29" s="40"/>
      <c r="I29" s="40"/>
      <c r="J29" s="30">
        <f t="shared" si="1"/>
        <v>37024</v>
      </c>
      <c r="K29" s="48">
        <f>J29</f>
        <v>37024</v>
      </c>
      <c r="L29" s="32">
        <f>ROUND(K29/6/31/60*(O29+N29*60+M29*6*60),2)</f>
        <v>0</v>
      </c>
      <c r="M29" s="50">
        <v>0</v>
      </c>
      <c r="N29" s="50">
        <v>0</v>
      </c>
      <c r="O29" s="50">
        <v>0</v>
      </c>
      <c r="P29" s="48">
        <f>K29-L29</f>
        <v>37024</v>
      </c>
      <c r="Q29" s="40">
        <v>1759.94</v>
      </c>
      <c r="R29" s="30">
        <f t="shared" ref="R29" si="66">SUM(AK29:AS29)</f>
        <v>7795.44</v>
      </c>
      <c r="S29" s="30">
        <f t="shared" ref="S29" si="67">SUM(AU29:AW29)</f>
        <v>1301.9100000000001</v>
      </c>
      <c r="T29" s="30">
        <f t="shared" ref="T29" si="68">ROUNDDOWN(J29*5%/2,2)</f>
        <v>925.6</v>
      </c>
      <c r="U29" s="30">
        <f t="shared" ref="U29" si="69">SUM(AZ29:BD29)</f>
        <v>6413.51</v>
      </c>
      <c r="V29" s="48">
        <f>Q29+R29+S29+T29+U29</f>
        <v>18196.400000000001</v>
      </c>
      <c r="W29" s="34">
        <f t="shared" ref="W29" si="70">ROUND(AF29,0)</f>
        <v>9414</v>
      </c>
      <c r="X29" s="51">
        <f>(AE29-W29)</f>
        <v>9413.5999999999985</v>
      </c>
      <c r="Y29" s="50">
        <f>+A29</f>
        <v>10</v>
      </c>
      <c r="Z29" s="30">
        <f t="shared" ref="Z29" si="71">J29*12%</f>
        <v>4442.88</v>
      </c>
      <c r="AA29" s="30">
        <v>0</v>
      </c>
      <c r="AB29" s="35">
        <v>100</v>
      </c>
      <c r="AC29" s="36">
        <f>ROUNDUP(J29*5%/2,2)</f>
        <v>925.6</v>
      </c>
      <c r="AD29" s="37">
        <v>200</v>
      </c>
      <c r="AE29" s="55">
        <f>+P29-V29</f>
        <v>18827.599999999999</v>
      </c>
      <c r="AF29" s="56">
        <f>(+P29-V29)/2</f>
        <v>9413.7999999999993</v>
      </c>
      <c r="AG29" s="45">
        <v>10</v>
      </c>
      <c r="AH29" s="61" t="s">
        <v>74</v>
      </c>
      <c r="AI29" s="84" t="s">
        <v>58</v>
      </c>
      <c r="AJ29" s="30">
        <f t="shared" si="8"/>
        <v>1759.94</v>
      </c>
      <c r="AK29" s="30">
        <f t="shared" ref="AK29" si="72">J29*9%</f>
        <v>3332.16</v>
      </c>
      <c r="AL29" s="40">
        <v>0</v>
      </c>
      <c r="AM29" s="40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4463.28</v>
      </c>
      <c r="AS29" s="40">
        <v>0</v>
      </c>
      <c r="AT29" s="40">
        <f>SUM(AK29:AS29)</f>
        <v>7795.44</v>
      </c>
      <c r="AU29" s="35">
        <v>200</v>
      </c>
      <c r="AV29" s="40">
        <v>1101.9100000000001</v>
      </c>
      <c r="AW29" s="40">
        <v>0</v>
      </c>
      <c r="AX29" s="40">
        <f>SUM(AU29:AV29)</f>
        <v>1301.9100000000001</v>
      </c>
      <c r="AY29" s="30">
        <f>ROUNDDOWN(J29*5%/2,2)</f>
        <v>925.6</v>
      </c>
      <c r="AZ29" s="30">
        <v>100</v>
      </c>
      <c r="BA29" s="40">
        <v>6313.51</v>
      </c>
      <c r="BB29" s="40">
        <v>0</v>
      </c>
      <c r="BC29" s="40">
        <v>0</v>
      </c>
      <c r="BD29" s="40">
        <v>0</v>
      </c>
      <c r="BE29" s="59">
        <f>SUM(AZ29:BD29)</f>
        <v>6413.51</v>
      </c>
      <c r="BF29" s="60">
        <f>AJ29+AT29+AX29+AY29+BE29</f>
        <v>18196.400000000001</v>
      </c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</row>
    <row r="30" spans="1:276" s="50" customFormat="1" ht="23.1" customHeight="1" x14ac:dyDescent="0.35">
      <c r="A30" s="45" t="s">
        <v>1</v>
      </c>
      <c r="B30" s="61"/>
      <c r="C30" s="62"/>
      <c r="D30" s="40"/>
      <c r="E30" s="40"/>
      <c r="F30" s="30">
        <f t="shared" si="0"/>
        <v>0</v>
      </c>
      <c r="G30" s="40"/>
      <c r="H30" s="40"/>
      <c r="I30" s="40"/>
      <c r="J30" s="30">
        <f t="shared" si="1"/>
        <v>0</v>
      </c>
      <c r="K30" s="48"/>
      <c r="L30" s="49"/>
      <c r="P30" s="48"/>
      <c r="Q30" s="40"/>
      <c r="R30" s="40"/>
      <c r="S30" s="40"/>
      <c r="T30" s="40"/>
      <c r="U30" s="40"/>
      <c r="V30" s="48"/>
      <c r="W30" s="34"/>
      <c r="X30" s="51"/>
      <c r="Z30" s="30"/>
      <c r="AA30" s="40"/>
      <c r="AB30" s="52"/>
      <c r="AC30" s="53"/>
      <c r="AD30" s="54"/>
      <c r="AE30" s="55"/>
      <c r="AF30" s="56"/>
      <c r="AG30" s="45" t="s">
        <v>1</v>
      </c>
      <c r="AH30" s="61"/>
      <c r="AI30" s="62"/>
      <c r="AJ30" s="30">
        <f t="shared" si="8"/>
        <v>0</v>
      </c>
      <c r="AK30" s="40"/>
      <c r="AL30" s="40"/>
      <c r="AM30" s="57"/>
      <c r="AN30" s="40"/>
      <c r="AO30" s="40"/>
      <c r="AP30" s="57"/>
      <c r="AQ30" s="57"/>
      <c r="AR30" s="40"/>
      <c r="AS30" s="57"/>
      <c r="AT30" s="40"/>
      <c r="AU30" s="58"/>
      <c r="AV30" s="57"/>
      <c r="AW30" s="57"/>
      <c r="AX30" s="40"/>
      <c r="AY30" s="40"/>
      <c r="AZ30" s="40"/>
      <c r="BA30" s="40"/>
      <c r="BB30" s="40"/>
      <c r="BC30" s="40"/>
      <c r="BD30" s="57"/>
      <c r="BE30" s="59"/>
      <c r="BF30" s="60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</row>
    <row r="31" spans="1:276" s="50" customFormat="1" ht="23.1" customHeight="1" x14ac:dyDescent="0.35">
      <c r="A31" s="45">
        <v>11</v>
      </c>
      <c r="B31" s="46" t="s">
        <v>75</v>
      </c>
      <c r="C31" s="62" t="s">
        <v>76</v>
      </c>
      <c r="D31" s="40">
        <v>47228</v>
      </c>
      <c r="E31" s="40">
        <v>2314</v>
      </c>
      <c r="F31" s="30">
        <f t="shared" si="0"/>
        <v>49542</v>
      </c>
      <c r="G31" s="40">
        <v>2290</v>
      </c>
      <c r="H31" s="40"/>
      <c r="I31" s="40"/>
      <c r="J31" s="30">
        <f t="shared" si="1"/>
        <v>51832</v>
      </c>
      <c r="K31" s="48">
        <f>J31</f>
        <v>51832</v>
      </c>
      <c r="L31" s="32">
        <f>ROUND(K31/6/31/60*(O31+N31*60+M31*6*60),2)</f>
        <v>0</v>
      </c>
      <c r="M31" s="50">
        <v>0</v>
      </c>
      <c r="N31" s="50">
        <v>0</v>
      </c>
      <c r="O31" s="50">
        <v>0</v>
      </c>
      <c r="P31" s="48">
        <f>K31-L31</f>
        <v>51832</v>
      </c>
      <c r="Q31" s="40">
        <v>4570.33</v>
      </c>
      <c r="R31" s="30">
        <f t="shared" ref="R31" si="73">SUM(AK31:AS31)</f>
        <v>4664.88</v>
      </c>
      <c r="S31" s="30">
        <f t="shared" ref="S31" si="74">SUM(AU31:AW31)</f>
        <v>200</v>
      </c>
      <c r="T31" s="30">
        <f t="shared" ref="T31" si="75">ROUNDDOWN(J31*5%/2,2)</f>
        <v>1295.8</v>
      </c>
      <c r="U31" s="30">
        <f t="shared" ref="U31" si="76">SUM(AZ31:BD31)</f>
        <v>100</v>
      </c>
      <c r="V31" s="48">
        <f>Q31+R31+S31+T31+U31</f>
        <v>10831.009999999998</v>
      </c>
      <c r="W31" s="34">
        <f t="shared" ref="W31" si="77">ROUND(AF31,0)</f>
        <v>20500</v>
      </c>
      <c r="X31" s="51">
        <f>(AE31-W31)</f>
        <v>20500.990000000005</v>
      </c>
      <c r="Y31" s="50">
        <f>+A31</f>
        <v>11</v>
      </c>
      <c r="Z31" s="30">
        <f t="shared" ref="Z31" si="78">J31*12%</f>
        <v>6219.84</v>
      </c>
      <c r="AA31" s="30">
        <v>0</v>
      </c>
      <c r="AB31" s="35">
        <v>100</v>
      </c>
      <c r="AC31" s="36">
        <f>ROUNDUP(J31*5%/2,2)</f>
        <v>1295.8</v>
      </c>
      <c r="AD31" s="37">
        <v>200</v>
      </c>
      <c r="AE31" s="55">
        <f>+P31-V31</f>
        <v>41000.990000000005</v>
      </c>
      <c r="AF31" s="56">
        <f>(+P31-V31)/2</f>
        <v>20500.495000000003</v>
      </c>
      <c r="AG31" s="45">
        <v>11</v>
      </c>
      <c r="AH31" s="46" t="s">
        <v>75</v>
      </c>
      <c r="AI31" s="62" t="s">
        <v>76</v>
      </c>
      <c r="AJ31" s="30">
        <f t="shared" si="8"/>
        <v>4570.33</v>
      </c>
      <c r="AK31" s="30">
        <f t="shared" ref="AK31" si="79">J31*9%</f>
        <v>4664.88</v>
      </c>
      <c r="AL31" s="40">
        <v>0</v>
      </c>
      <c r="AM31" s="40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0</v>
      </c>
      <c r="AS31" s="40">
        <v>0</v>
      </c>
      <c r="AT31" s="40">
        <f>SUM(AK31:AS31)</f>
        <v>4664.88</v>
      </c>
      <c r="AU31" s="35">
        <v>200</v>
      </c>
      <c r="AV31" s="40">
        <v>0</v>
      </c>
      <c r="AW31" s="40">
        <v>0</v>
      </c>
      <c r="AX31" s="40">
        <f>SUM(AU31:AV31)</f>
        <v>200</v>
      </c>
      <c r="AY31" s="30">
        <f>ROUNDDOWN(J31*5%/2,2)</f>
        <v>1295.8</v>
      </c>
      <c r="AZ31" s="30">
        <v>100</v>
      </c>
      <c r="BA31" s="40">
        <v>0</v>
      </c>
      <c r="BB31" s="40"/>
      <c r="BC31" s="40">
        <v>0</v>
      </c>
      <c r="BD31" s="40">
        <v>0</v>
      </c>
      <c r="BE31" s="59">
        <f>SUM(AZ31:BD31)</f>
        <v>100</v>
      </c>
      <c r="BF31" s="60">
        <f>AJ31+AT31+AX31+AY31+BE31</f>
        <v>10831.009999999998</v>
      </c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</row>
    <row r="32" spans="1:276" s="50" customFormat="1" ht="23.1" customHeight="1" x14ac:dyDescent="0.35">
      <c r="A32" s="45" t="s">
        <v>1</v>
      </c>
      <c r="B32" s="74"/>
      <c r="D32" s="40"/>
      <c r="F32" s="30">
        <f t="shared" si="0"/>
        <v>0</v>
      </c>
      <c r="G32" s="40"/>
      <c r="I32" s="40"/>
      <c r="J32" s="30">
        <f t="shared" si="1"/>
        <v>0</v>
      </c>
      <c r="K32" s="48"/>
      <c r="L32" s="49"/>
      <c r="R32" s="40"/>
      <c r="S32" s="40"/>
      <c r="T32" s="40"/>
      <c r="U32" s="40"/>
      <c r="W32" s="34"/>
      <c r="X32" s="75"/>
      <c r="Z32" s="30"/>
      <c r="AC32" s="53"/>
      <c r="AD32" s="76"/>
      <c r="AE32" s="77"/>
      <c r="AF32" s="78"/>
      <c r="AG32" s="45" t="s">
        <v>1</v>
      </c>
      <c r="AH32" s="74"/>
      <c r="AJ32" s="30">
        <f t="shared" si="8"/>
        <v>0</v>
      </c>
      <c r="AK32" s="40"/>
      <c r="AL32" s="47"/>
      <c r="AM32" s="57"/>
      <c r="AP32" s="57"/>
      <c r="AQ32" s="57"/>
      <c r="AR32" s="57"/>
      <c r="AS32" s="57"/>
      <c r="AV32" s="57"/>
      <c r="AW32" s="57"/>
      <c r="AY32" s="40"/>
      <c r="AZ32" s="40"/>
      <c r="BD32" s="57"/>
      <c r="BE32" s="79"/>
      <c r="BF32" s="80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</row>
    <row r="33" spans="1:276" s="50" customFormat="1" ht="23.1" customHeight="1" x14ac:dyDescent="0.35">
      <c r="A33" s="45">
        <v>12</v>
      </c>
      <c r="B33" s="28" t="s">
        <v>77</v>
      </c>
      <c r="C33" s="62" t="s">
        <v>61</v>
      </c>
      <c r="D33" s="30">
        <v>36619</v>
      </c>
      <c r="E33" s="30">
        <v>1794</v>
      </c>
      <c r="F33" s="30">
        <f t="shared" si="0"/>
        <v>38413</v>
      </c>
      <c r="G33" s="30">
        <v>1795</v>
      </c>
      <c r="H33" s="30"/>
      <c r="I33" s="30"/>
      <c r="J33" s="30">
        <f t="shared" si="1"/>
        <v>40208</v>
      </c>
      <c r="K33" s="31">
        <f>J33</f>
        <v>40208</v>
      </c>
      <c r="L33" s="32">
        <f>ROUND(K33/6/31/60*(O33+N33*60+M33*6*60),2)</f>
        <v>0</v>
      </c>
      <c r="M33" s="33">
        <v>0</v>
      </c>
      <c r="N33" s="33">
        <v>0</v>
      </c>
      <c r="O33" s="33">
        <v>0</v>
      </c>
      <c r="P33" s="31">
        <f>K33-L33</f>
        <v>40208</v>
      </c>
      <c r="Q33" s="40">
        <v>2285.15</v>
      </c>
      <c r="R33" s="30">
        <f t="shared" ref="R33" si="80">SUM(AK33:AS33)</f>
        <v>9238.17</v>
      </c>
      <c r="S33" s="30">
        <f t="shared" ref="S33" si="81">SUM(AU33:AW33)</f>
        <v>200</v>
      </c>
      <c r="T33" s="30">
        <f t="shared" ref="T33" si="82">ROUNDDOWN(J33*5%/2,2)</f>
        <v>1005.2</v>
      </c>
      <c r="U33" s="30">
        <f t="shared" ref="U33" si="83">SUM(AZ33:BD33)</f>
        <v>12385.07</v>
      </c>
      <c r="V33" s="31">
        <f>Q33+R33+S33+T33+U33</f>
        <v>25113.59</v>
      </c>
      <c r="W33" s="34">
        <f t="shared" ref="W33" si="84">ROUND(AF33,0)</f>
        <v>7547</v>
      </c>
      <c r="X33" s="34">
        <f>(AE33-W33)</f>
        <v>7547.41</v>
      </c>
      <c r="Y33" s="33">
        <f>+A33</f>
        <v>12</v>
      </c>
      <c r="Z33" s="30">
        <f t="shared" ref="Z33" si="85">J33*12%</f>
        <v>4824.96</v>
      </c>
      <c r="AA33" s="30">
        <v>0</v>
      </c>
      <c r="AB33" s="35">
        <v>100</v>
      </c>
      <c r="AC33" s="36">
        <f>ROUNDUP(J33*5%/2,2)</f>
        <v>1005.2</v>
      </c>
      <c r="AD33" s="37">
        <v>200</v>
      </c>
      <c r="AE33" s="38">
        <f>+P33-V33</f>
        <v>15094.41</v>
      </c>
      <c r="AF33" s="39">
        <f>(+P33-V33)/2</f>
        <v>7547.2049999999999</v>
      </c>
      <c r="AG33" s="45">
        <v>12</v>
      </c>
      <c r="AH33" s="28" t="s">
        <v>77</v>
      </c>
      <c r="AI33" s="62" t="s">
        <v>61</v>
      </c>
      <c r="AJ33" s="30">
        <f t="shared" si="8"/>
        <v>2285.15</v>
      </c>
      <c r="AK33" s="30">
        <f t="shared" ref="AK33" si="86">J33*9%</f>
        <v>3618.72</v>
      </c>
      <c r="AL33" s="30">
        <v>0</v>
      </c>
      <c r="AM33" s="40">
        <v>0</v>
      </c>
      <c r="AN33" s="30">
        <v>0</v>
      </c>
      <c r="AO33" s="30">
        <v>0</v>
      </c>
      <c r="AP33" s="40">
        <v>0</v>
      </c>
      <c r="AQ33" s="40">
        <v>0</v>
      </c>
      <c r="AR33" s="30">
        <v>4431.05</v>
      </c>
      <c r="AS33" s="30">
        <v>1188.4000000000001</v>
      </c>
      <c r="AT33" s="30">
        <f>SUM(AK33:AS33)</f>
        <v>9238.17</v>
      </c>
      <c r="AU33" s="35">
        <v>200</v>
      </c>
      <c r="AV33" s="40">
        <v>0</v>
      </c>
      <c r="AW33" s="40">
        <v>0</v>
      </c>
      <c r="AX33" s="30">
        <f>SUM(AU33:AV33)</f>
        <v>200</v>
      </c>
      <c r="AY33" s="30">
        <f>ROUNDDOWN(J33*5%/2,2)</f>
        <v>1005.2</v>
      </c>
      <c r="AZ33" s="30">
        <v>100</v>
      </c>
      <c r="BA33" s="30">
        <v>12185.07</v>
      </c>
      <c r="BB33" s="30">
        <v>100</v>
      </c>
      <c r="BC33" s="30">
        <v>0</v>
      </c>
      <c r="BD33" s="40">
        <v>0</v>
      </c>
      <c r="BE33" s="42">
        <f>SUM(AZ33:BD33)</f>
        <v>12385.07</v>
      </c>
      <c r="BF33" s="43">
        <f>AJ33+AT33+AX33+AY33+BE33</f>
        <v>25113.59</v>
      </c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</row>
    <row r="34" spans="1:276" s="44" customFormat="1" ht="23.1" customHeight="1" x14ac:dyDescent="0.35">
      <c r="A34" s="45" t="s">
        <v>1</v>
      </c>
      <c r="B34" s="74"/>
      <c r="C34" s="50"/>
      <c r="D34" s="48"/>
      <c r="E34" s="48"/>
      <c r="F34" s="30">
        <f t="shared" si="0"/>
        <v>0</v>
      </c>
      <c r="G34" s="40"/>
      <c r="H34" s="48"/>
      <c r="I34" s="48"/>
      <c r="J34" s="30">
        <f t="shared" si="1"/>
        <v>0</v>
      </c>
      <c r="K34" s="50"/>
      <c r="L34" s="85"/>
      <c r="M34" s="48"/>
      <c r="N34" s="48"/>
      <c r="O34" s="48"/>
      <c r="P34" s="48"/>
      <c r="Q34" s="50"/>
      <c r="R34" s="40"/>
      <c r="S34" s="40"/>
      <c r="T34" s="40"/>
      <c r="U34" s="40"/>
      <c r="V34" s="50"/>
      <c r="W34" s="34"/>
      <c r="X34" s="86"/>
      <c r="Y34" s="48"/>
      <c r="Z34" s="30"/>
      <c r="AA34" s="48"/>
      <c r="AB34" s="48"/>
      <c r="AC34" s="53"/>
      <c r="AD34" s="87"/>
      <c r="AE34" s="55"/>
      <c r="AF34" s="56"/>
      <c r="AG34" s="45" t="s">
        <v>1</v>
      </c>
      <c r="AH34" s="74"/>
      <c r="AI34" s="50"/>
      <c r="AJ34" s="30">
        <f t="shared" si="8"/>
        <v>0</v>
      </c>
      <c r="AK34" s="40"/>
      <c r="AL34" s="48"/>
      <c r="AM34" s="57"/>
      <c r="AN34" s="48"/>
      <c r="AO34" s="48"/>
      <c r="AP34" s="57"/>
      <c r="AQ34" s="57"/>
      <c r="AR34" s="48"/>
      <c r="AS34" s="48"/>
      <c r="AT34" s="48"/>
      <c r="AU34" s="48"/>
      <c r="AV34" s="57"/>
      <c r="AW34" s="57"/>
      <c r="AX34" s="48"/>
      <c r="AY34" s="40"/>
      <c r="AZ34" s="50"/>
      <c r="BA34" s="48"/>
      <c r="BB34" s="48"/>
      <c r="BC34" s="48"/>
      <c r="BD34" s="57"/>
      <c r="BE34" s="79"/>
      <c r="BF34" s="80"/>
    </row>
    <row r="35" spans="1:276" s="50" customFormat="1" ht="23.1" customHeight="1" x14ac:dyDescent="0.35">
      <c r="A35" s="45">
        <v>13</v>
      </c>
      <c r="B35" s="88" t="s">
        <v>78</v>
      </c>
      <c r="C35" s="67" t="s">
        <v>76</v>
      </c>
      <c r="D35" s="68">
        <v>46725</v>
      </c>
      <c r="E35" s="68">
        <v>2290</v>
      </c>
      <c r="F35" s="30">
        <f t="shared" si="0"/>
        <v>49015</v>
      </c>
      <c r="G35" s="68">
        <v>2289</v>
      </c>
      <c r="H35" s="68"/>
      <c r="I35" s="68"/>
      <c r="J35" s="30">
        <f t="shared" si="1"/>
        <v>51304</v>
      </c>
      <c r="K35" s="69">
        <f>J35</f>
        <v>51304</v>
      </c>
      <c r="L35" s="32">
        <f>ROUND(K35/6/31/60*(O35+N35*60+M35*6*60),2)</f>
        <v>0</v>
      </c>
      <c r="M35" s="70">
        <v>0</v>
      </c>
      <c r="N35" s="70">
        <v>0</v>
      </c>
      <c r="O35" s="70">
        <v>0</v>
      </c>
      <c r="P35" s="69">
        <f>K35-L35</f>
        <v>51304</v>
      </c>
      <c r="Q35" s="68">
        <v>4459.28</v>
      </c>
      <c r="R35" s="30">
        <f t="shared" ref="R35" si="87">SUM(AK35:AS35)</f>
        <v>4617.3599999999997</v>
      </c>
      <c r="S35" s="30">
        <f t="shared" ref="S35" si="88">SUM(AU35:AW35)</f>
        <v>200</v>
      </c>
      <c r="T35" s="30">
        <f t="shared" ref="T35" si="89">ROUNDDOWN(J35*5%/2,2)</f>
        <v>1282.5999999999999</v>
      </c>
      <c r="U35" s="30">
        <f t="shared" ref="U35" si="90">SUM(AZ35:BD35)</f>
        <v>200</v>
      </c>
      <c r="V35" s="69">
        <f>Q35+R35+S35+T35+U35</f>
        <v>10759.24</v>
      </c>
      <c r="W35" s="34">
        <f t="shared" ref="W35" si="91">ROUND(AF35,0)</f>
        <v>20272</v>
      </c>
      <c r="X35" s="89">
        <f>(AE35-W35)</f>
        <v>20272.760000000002</v>
      </c>
      <c r="Y35" s="70">
        <f>+A35</f>
        <v>13</v>
      </c>
      <c r="Z35" s="30">
        <f t="shared" ref="Z35" si="92">J35*12%</f>
        <v>6156.48</v>
      </c>
      <c r="AA35" s="71">
        <v>0</v>
      </c>
      <c r="AB35" s="35">
        <v>100</v>
      </c>
      <c r="AC35" s="36">
        <f>ROUNDUP(J35*5%/2,2)</f>
        <v>1282.5999999999999</v>
      </c>
      <c r="AD35" s="37">
        <v>200</v>
      </c>
      <c r="AE35" s="72">
        <f>+P35-V35</f>
        <v>40544.76</v>
      </c>
      <c r="AF35" s="73">
        <f>(+P35-V35)/2</f>
        <v>20272.38</v>
      </c>
      <c r="AG35" s="45">
        <v>13</v>
      </c>
      <c r="AH35" s="88" t="s">
        <v>78</v>
      </c>
      <c r="AI35" s="67" t="s">
        <v>76</v>
      </c>
      <c r="AJ35" s="30">
        <f t="shared" si="8"/>
        <v>4459.28</v>
      </c>
      <c r="AK35" s="30">
        <f t="shared" ref="AK35" si="93">J35*9%</f>
        <v>4617.3599999999997</v>
      </c>
      <c r="AL35" s="68">
        <v>0</v>
      </c>
      <c r="AM35" s="40">
        <v>0</v>
      </c>
      <c r="AN35" s="68">
        <v>0</v>
      </c>
      <c r="AO35" s="68">
        <v>0</v>
      </c>
      <c r="AP35" s="40">
        <v>0</v>
      </c>
      <c r="AQ35" s="40">
        <v>0</v>
      </c>
      <c r="AR35" s="40">
        <v>0</v>
      </c>
      <c r="AS35" s="40">
        <v>0</v>
      </c>
      <c r="AT35" s="68">
        <f>SUM(AK35:AS35)</f>
        <v>4617.3599999999997</v>
      </c>
      <c r="AU35" s="35">
        <v>200</v>
      </c>
      <c r="AV35" s="40">
        <v>0</v>
      </c>
      <c r="AW35" s="40">
        <v>0</v>
      </c>
      <c r="AX35" s="68">
        <f>SUM(AU35:AV35)</f>
        <v>200</v>
      </c>
      <c r="AY35" s="30">
        <f>ROUNDDOWN(J35*5%/2,2)</f>
        <v>1282.5999999999999</v>
      </c>
      <c r="AZ35" s="30">
        <v>100</v>
      </c>
      <c r="BA35" s="40">
        <v>0</v>
      </c>
      <c r="BB35" s="68">
        <v>100</v>
      </c>
      <c r="BC35" s="68">
        <v>0</v>
      </c>
      <c r="BD35" s="40">
        <v>0</v>
      </c>
      <c r="BE35" s="90">
        <f>SUM(AZ35:BD35)</f>
        <v>200</v>
      </c>
      <c r="BF35" s="91">
        <f>AJ35+AT35+AX35+AY35+BE35</f>
        <v>10759.24</v>
      </c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</row>
    <row r="36" spans="1:276" s="50" customFormat="1" ht="23.1" customHeight="1" x14ac:dyDescent="0.35">
      <c r="A36" s="45" t="s">
        <v>1</v>
      </c>
      <c r="B36" s="61"/>
      <c r="C36" s="62"/>
      <c r="D36" s="40"/>
      <c r="E36" s="40"/>
      <c r="F36" s="30">
        <f t="shared" si="0"/>
        <v>0</v>
      </c>
      <c r="G36" s="40"/>
      <c r="H36" s="40"/>
      <c r="I36" s="40"/>
      <c r="J36" s="30">
        <f t="shared" si="1"/>
        <v>0</v>
      </c>
      <c r="K36" s="48"/>
      <c r="L36" s="49"/>
      <c r="P36" s="48"/>
      <c r="Q36" s="68"/>
      <c r="R36" s="40"/>
      <c r="S36" s="40"/>
      <c r="T36" s="40"/>
      <c r="U36" s="40"/>
      <c r="V36" s="48"/>
      <c r="W36" s="34"/>
      <c r="X36" s="51"/>
      <c r="Z36" s="30"/>
      <c r="AA36" s="40"/>
      <c r="AB36" s="52"/>
      <c r="AC36" s="53"/>
      <c r="AD36" s="54"/>
      <c r="AE36" s="55"/>
      <c r="AF36" s="56"/>
      <c r="AG36" s="45" t="s">
        <v>1</v>
      </c>
      <c r="AH36" s="61"/>
      <c r="AI36" s="62"/>
      <c r="AJ36" s="30">
        <f t="shared" si="8"/>
        <v>0</v>
      </c>
      <c r="AK36" s="40"/>
      <c r="AL36" s="68"/>
      <c r="AM36" s="57"/>
      <c r="AN36" s="40"/>
      <c r="AO36" s="40"/>
      <c r="AP36" s="57"/>
      <c r="AQ36" s="57"/>
      <c r="AR36" s="57"/>
      <c r="AS36" s="57"/>
      <c r="AT36" s="68"/>
      <c r="AU36" s="58"/>
      <c r="AV36" s="57"/>
      <c r="AW36" s="57"/>
      <c r="AX36" s="40"/>
      <c r="AY36" s="40"/>
      <c r="AZ36" s="40"/>
      <c r="BA36" s="57"/>
      <c r="BB36" s="40"/>
      <c r="BC36" s="40"/>
      <c r="BD36" s="57"/>
      <c r="BE36" s="59"/>
      <c r="BF36" s="60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</row>
    <row r="37" spans="1:276" s="70" customFormat="1" ht="23.1" customHeight="1" x14ac:dyDescent="0.35">
      <c r="A37" s="45">
        <v>14</v>
      </c>
      <c r="B37" s="88" t="s">
        <v>79</v>
      </c>
      <c r="C37" s="62" t="s">
        <v>61</v>
      </c>
      <c r="D37" s="40">
        <v>36619</v>
      </c>
      <c r="E37" s="40">
        <v>1794</v>
      </c>
      <c r="F37" s="30">
        <f t="shared" si="0"/>
        <v>38413</v>
      </c>
      <c r="G37" s="40">
        <v>1795</v>
      </c>
      <c r="H37" s="40"/>
      <c r="I37" s="40"/>
      <c r="J37" s="30">
        <f t="shared" si="1"/>
        <v>40208</v>
      </c>
      <c r="K37" s="48">
        <f>J37</f>
        <v>40208</v>
      </c>
      <c r="L37" s="32">
        <f>ROUND(K37/6/31/60*(O37+N37*60+M37*6*60),2)</f>
        <v>0</v>
      </c>
      <c r="M37" s="70">
        <v>0</v>
      </c>
      <c r="N37" s="70">
        <v>0</v>
      </c>
      <c r="O37" s="70">
        <v>0</v>
      </c>
      <c r="P37" s="69">
        <f>K37-L37</f>
        <v>40208</v>
      </c>
      <c r="Q37" s="68">
        <v>2285.15</v>
      </c>
      <c r="R37" s="30">
        <f t="shared" ref="R37" si="94">SUM(AK37:AS37)</f>
        <v>12530.419999999998</v>
      </c>
      <c r="S37" s="30">
        <f t="shared" ref="S37" si="95">SUM(AU37:AW37)</f>
        <v>200</v>
      </c>
      <c r="T37" s="30">
        <f t="shared" ref="T37" si="96">ROUNDDOWN(J37*5%/2,2)</f>
        <v>1005.2</v>
      </c>
      <c r="U37" s="30">
        <f t="shared" ref="U37" si="97">SUM(AZ37:BD37)</f>
        <v>15276.61</v>
      </c>
      <c r="V37" s="48">
        <f>Q37+R37+S37+T37+U37</f>
        <v>31297.379999999997</v>
      </c>
      <c r="W37" s="34">
        <f t="shared" ref="W37" si="98">ROUND(AF37,0)</f>
        <v>4455</v>
      </c>
      <c r="X37" s="51">
        <f>(AE37-W37)</f>
        <v>4455.6200000000026</v>
      </c>
      <c r="Y37" s="70">
        <f>+A37</f>
        <v>14</v>
      </c>
      <c r="Z37" s="30">
        <f t="shared" ref="Z37" si="99">J37*12%</f>
        <v>4824.96</v>
      </c>
      <c r="AA37" s="71">
        <v>0</v>
      </c>
      <c r="AB37" s="35">
        <v>100</v>
      </c>
      <c r="AC37" s="36">
        <f>ROUNDUP(J37*5%/2,2)</f>
        <v>1005.2</v>
      </c>
      <c r="AD37" s="37">
        <v>200</v>
      </c>
      <c r="AE37" s="72">
        <f>+P37-V37</f>
        <v>8910.6200000000026</v>
      </c>
      <c r="AF37" s="56">
        <f>(+P37-V37)/2</f>
        <v>4455.3100000000013</v>
      </c>
      <c r="AG37" s="45">
        <v>14</v>
      </c>
      <c r="AH37" s="88" t="s">
        <v>79</v>
      </c>
      <c r="AI37" s="62" t="s">
        <v>61</v>
      </c>
      <c r="AJ37" s="30">
        <f t="shared" si="8"/>
        <v>2285.15</v>
      </c>
      <c r="AK37" s="30">
        <f t="shared" ref="AK37" si="100">J37*9%</f>
        <v>3618.72</v>
      </c>
      <c r="AL37" s="68">
        <v>0</v>
      </c>
      <c r="AM37" s="68">
        <v>600</v>
      </c>
      <c r="AN37" s="68">
        <v>0</v>
      </c>
      <c r="AO37" s="68">
        <v>0</v>
      </c>
      <c r="AP37" s="40">
        <v>0</v>
      </c>
      <c r="AQ37" s="40">
        <v>0</v>
      </c>
      <c r="AR37" s="68">
        <v>7000.58</v>
      </c>
      <c r="AS37" s="68">
        <v>1311.12</v>
      </c>
      <c r="AT37" s="40">
        <f>SUM(AK37:AS37)</f>
        <v>12530.419999999998</v>
      </c>
      <c r="AU37" s="35">
        <v>200</v>
      </c>
      <c r="AV37" s="40">
        <v>0</v>
      </c>
      <c r="AW37" s="40">
        <v>0</v>
      </c>
      <c r="AX37" s="40">
        <f>SUM(AU37:AV37)</f>
        <v>200</v>
      </c>
      <c r="AY37" s="30">
        <f>ROUNDDOWN(J37*5%/2,2)</f>
        <v>1005.2</v>
      </c>
      <c r="AZ37" s="30">
        <v>100</v>
      </c>
      <c r="BA37" s="68">
        <v>10101.61</v>
      </c>
      <c r="BB37" s="68">
        <v>5075</v>
      </c>
      <c r="BC37" s="40">
        <v>0</v>
      </c>
      <c r="BD37" s="40">
        <v>0</v>
      </c>
      <c r="BE37" s="59">
        <f>SUM(AZ37:BD37)</f>
        <v>15276.61</v>
      </c>
      <c r="BF37" s="60">
        <f>AJ37+AT37+AX37+AY37+BE37</f>
        <v>31297.379999999997</v>
      </c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</row>
    <row r="38" spans="1:276" s="50" customFormat="1" ht="23.1" customHeight="1" x14ac:dyDescent="0.35">
      <c r="A38" s="45" t="s">
        <v>1</v>
      </c>
      <c r="B38" s="61"/>
      <c r="C38" s="62"/>
      <c r="D38" s="40"/>
      <c r="E38" s="40"/>
      <c r="F38" s="30">
        <f t="shared" si="0"/>
        <v>0</v>
      </c>
      <c r="G38" s="40"/>
      <c r="H38" s="40"/>
      <c r="I38" s="40"/>
      <c r="J38" s="30">
        <f t="shared" si="1"/>
        <v>0</v>
      </c>
      <c r="K38" s="48"/>
      <c r="L38" s="49"/>
      <c r="P38" s="48"/>
      <c r="Q38" s="40"/>
      <c r="R38" s="40"/>
      <c r="S38" s="40"/>
      <c r="T38" s="40"/>
      <c r="U38" s="40"/>
      <c r="V38" s="48"/>
      <c r="W38" s="34"/>
      <c r="X38" s="51"/>
      <c r="Z38" s="30"/>
      <c r="AA38" s="40"/>
      <c r="AB38" s="52"/>
      <c r="AC38" s="53"/>
      <c r="AD38" s="54"/>
      <c r="AE38" s="55"/>
      <c r="AF38" s="56"/>
      <c r="AG38" s="45" t="s">
        <v>1</v>
      </c>
      <c r="AH38" s="61"/>
      <c r="AI38" s="62"/>
      <c r="AJ38" s="30">
        <f t="shared" si="8"/>
        <v>0</v>
      </c>
      <c r="AK38" s="40"/>
      <c r="AL38" s="40"/>
      <c r="AM38" s="40"/>
      <c r="AN38" s="40"/>
      <c r="AO38" s="40"/>
      <c r="AP38" s="57"/>
      <c r="AQ38" s="57"/>
      <c r="AR38" s="40"/>
      <c r="AS38" s="40"/>
      <c r="AT38" s="40"/>
      <c r="AU38" s="58"/>
      <c r="AV38" s="57"/>
      <c r="AW38" s="57"/>
      <c r="AX38" s="40"/>
      <c r="AY38" s="40"/>
      <c r="AZ38" s="40"/>
      <c r="BA38" s="40"/>
      <c r="BB38" s="40"/>
      <c r="BC38" s="40"/>
      <c r="BD38" s="57"/>
      <c r="BE38" s="59"/>
      <c r="BF38" s="60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4"/>
      <c r="JH38" s="44"/>
      <c r="JI38" s="44"/>
      <c r="JJ38" s="44"/>
      <c r="JK38" s="44"/>
      <c r="JL38" s="44"/>
      <c r="JM38" s="44"/>
      <c r="JN38" s="44"/>
      <c r="JO38" s="44"/>
      <c r="JP38" s="44"/>
    </row>
    <row r="39" spans="1:276" s="50" customFormat="1" ht="23.1" customHeight="1" x14ac:dyDescent="0.35">
      <c r="A39" s="45">
        <v>15</v>
      </c>
      <c r="B39" s="61" t="s">
        <v>80</v>
      </c>
      <c r="C39" s="84" t="s">
        <v>81</v>
      </c>
      <c r="D39" s="40">
        <v>33843</v>
      </c>
      <c r="E39" s="40">
        <v>1591</v>
      </c>
      <c r="F39" s="30">
        <f t="shared" si="0"/>
        <v>35434</v>
      </c>
      <c r="G39" s="40">
        <v>1590</v>
      </c>
      <c r="H39" s="40"/>
      <c r="I39" s="40"/>
      <c r="J39" s="30">
        <f t="shared" si="1"/>
        <v>37024</v>
      </c>
      <c r="K39" s="48">
        <f>J39</f>
        <v>37024</v>
      </c>
      <c r="L39" s="32">
        <f>ROUND(K39/6/31/60*(O39+N39*60+M39*6*60),2)</f>
        <v>0</v>
      </c>
      <c r="M39" s="50">
        <v>0</v>
      </c>
      <c r="N39" s="50">
        <v>0</v>
      </c>
      <c r="O39" s="50">
        <v>0</v>
      </c>
      <c r="P39" s="48">
        <f>K39-L39</f>
        <v>37024</v>
      </c>
      <c r="Q39" s="40">
        <v>1759.94</v>
      </c>
      <c r="R39" s="30">
        <f t="shared" ref="R39" si="101">SUM(AK39:AS39)</f>
        <v>9464.619999999999</v>
      </c>
      <c r="S39" s="30">
        <f t="shared" ref="S39" si="102">SUM(AU39:AW39)</f>
        <v>1726.09</v>
      </c>
      <c r="T39" s="30">
        <f t="shared" ref="T39" si="103">ROUNDDOWN(J39*5%/2,2)</f>
        <v>925.6</v>
      </c>
      <c r="U39" s="30">
        <f t="shared" ref="U39" si="104">SUM(AZ39:BD39)</f>
        <v>12119.880000000001</v>
      </c>
      <c r="V39" s="48">
        <f>Q39+R39+S39+T39+U39</f>
        <v>25996.13</v>
      </c>
      <c r="W39" s="34">
        <f t="shared" ref="W39" si="105">ROUND(AF39,0)</f>
        <v>5514</v>
      </c>
      <c r="X39" s="51">
        <f>(AE39-W39)</f>
        <v>5513.869999999999</v>
      </c>
      <c r="Y39" s="50">
        <f>+A39</f>
        <v>15</v>
      </c>
      <c r="Z39" s="30">
        <f t="shared" ref="Z39" si="106">J39*12%</f>
        <v>4442.88</v>
      </c>
      <c r="AA39" s="30">
        <v>0</v>
      </c>
      <c r="AB39" s="35">
        <v>100</v>
      </c>
      <c r="AC39" s="36">
        <f>ROUNDUP(J39*5%/2,2)</f>
        <v>925.6</v>
      </c>
      <c r="AD39" s="37">
        <v>200</v>
      </c>
      <c r="AE39" s="55">
        <f>+P39-V39</f>
        <v>11027.869999999999</v>
      </c>
      <c r="AF39" s="56">
        <f>(+P39-V39)/2</f>
        <v>5513.9349999999995</v>
      </c>
      <c r="AG39" s="45">
        <v>15</v>
      </c>
      <c r="AH39" s="61" t="s">
        <v>80</v>
      </c>
      <c r="AI39" s="92" t="s">
        <v>81</v>
      </c>
      <c r="AJ39" s="30">
        <f t="shared" si="8"/>
        <v>1759.94</v>
      </c>
      <c r="AK39" s="30">
        <f t="shared" ref="AK39" si="107">J39*9%</f>
        <v>3332.16</v>
      </c>
      <c r="AM39" s="40">
        <v>0</v>
      </c>
      <c r="AN39" s="40">
        <v>0</v>
      </c>
      <c r="AO39" s="40">
        <v>0</v>
      </c>
      <c r="AP39" s="40">
        <v>0</v>
      </c>
      <c r="AQ39" s="40">
        <v>0</v>
      </c>
      <c r="AR39" s="40">
        <v>4885.58</v>
      </c>
      <c r="AS39" s="40">
        <v>1246.8800000000001</v>
      </c>
      <c r="AT39" s="40">
        <f>SUM(AK39:AS39)</f>
        <v>9464.619999999999</v>
      </c>
      <c r="AU39" s="35">
        <v>200</v>
      </c>
      <c r="AV39" s="40">
        <v>1526.09</v>
      </c>
      <c r="AW39" s="40">
        <v>0</v>
      </c>
      <c r="AX39" s="40">
        <f>SUM(AU39:AV39)</f>
        <v>1726.09</v>
      </c>
      <c r="AY39" s="30">
        <f>ROUNDDOWN(J39*5%/2,2)</f>
        <v>925.6</v>
      </c>
      <c r="AZ39" s="30">
        <v>100</v>
      </c>
      <c r="BA39" s="40">
        <v>7891.88</v>
      </c>
      <c r="BB39" s="40">
        <v>4128</v>
      </c>
      <c r="BC39" s="68">
        <v>0</v>
      </c>
      <c r="BD39" s="40">
        <v>0</v>
      </c>
      <c r="BE39" s="59">
        <f>SUM(AZ39:BD39)</f>
        <v>12119.880000000001</v>
      </c>
      <c r="BF39" s="60">
        <f>AJ39+AT39+AX39+AY39+BE39</f>
        <v>25996.13</v>
      </c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</row>
    <row r="40" spans="1:276" s="33" customFormat="1" ht="23.1" customHeight="1" x14ac:dyDescent="0.35">
      <c r="A40" s="45" t="s">
        <v>1</v>
      </c>
      <c r="B40" s="64"/>
      <c r="C40" s="29"/>
      <c r="D40" s="30"/>
      <c r="E40" s="30"/>
      <c r="F40" s="30">
        <f t="shared" si="0"/>
        <v>0</v>
      </c>
      <c r="G40" s="30"/>
      <c r="H40" s="30"/>
      <c r="I40" s="30"/>
      <c r="J40" s="30">
        <f t="shared" si="1"/>
        <v>0</v>
      </c>
      <c r="K40" s="31"/>
      <c r="L40" s="93"/>
      <c r="P40" s="31"/>
      <c r="Q40" s="30"/>
      <c r="R40" s="40"/>
      <c r="S40" s="40"/>
      <c r="T40" s="40"/>
      <c r="U40" s="40"/>
      <c r="V40" s="31"/>
      <c r="W40" s="34"/>
      <c r="X40" s="34"/>
      <c r="Z40" s="30"/>
      <c r="AA40" s="30"/>
      <c r="AB40" s="41"/>
      <c r="AC40" s="53"/>
      <c r="AD40" s="94"/>
      <c r="AE40" s="38"/>
      <c r="AF40" s="39"/>
      <c r="AG40" s="45" t="s">
        <v>1</v>
      </c>
      <c r="AH40" s="64"/>
      <c r="AI40" s="29"/>
      <c r="AJ40" s="30">
        <f t="shared" si="8"/>
        <v>0</v>
      </c>
      <c r="AK40" s="40"/>
      <c r="AL40" s="40">
        <v>0</v>
      </c>
      <c r="AM40" s="57"/>
      <c r="AN40" s="30"/>
      <c r="AO40" s="30"/>
      <c r="AP40" s="57"/>
      <c r="AQ40" s="57"/>
      <c r="AR40" s="30"/>
      <c r="AS40" s="30"/>
      <c r="AT40" s="30"/>
      <c r="AU40" s="35"/>
      <c r="AV40" s="57"/>
      <c r="AW40" s="57"/>
      <c r="AX40" s="30"/>
      <c r="AY40" s="40"/>
      <c r="AZ40" s="40"/>
      <c r="BA40" s="30"/>
      <c r="BB40" s="30"/>
      <c r="BC40" s="40"/>
      <c r="BD40" s="57"/>
      <c r="BE40" s="42"/>
      <c r="BF40" s="43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</row>
    <row r="41" spans="1:276" s="50" customFormat="1" ht="23.1" customHeight="1" x14ac:dyDescent="0.35">
      <c r="A41" s="45">
        <v>16</v>
      </c>
      <c r="B41" s="61" t="s">
        <v>82</v>
      </c>
      <c r="C41" s="62" t="s">
        <v>72</v>
      </c>
      <c r="D41" s="40">
        <v>39672</v>
      </c>
      <c r="E41" s="40">
        <v>1944</v>
      </c>
      <c r="F41" s="30">
        <f t="shared" si="0"/>
        <v>41616</v>
      </c>
      <c r="G41" s="40">
        <v>1944</v>
      </c>
      <c r="H41" s="40"/>
      <c r="I41" s="40"/>
      <c r="J41" s="30">
        <f t="shared" si="1"/>
        <v>43560</v>
      </c>
      <c r="K41" s="48">
        <f>J41</f>
        <v>43560</v>
      </c>
      <c r="L41" s="32">
        <f>ROUND(K41/6/31/60*(O41+N41*60+M41*6*60),2)</f>
        <v>0</v>
      </c>
      <c r="M41" s="50">
        <v>0</v>
      </c>
      <c r="N41" s="50">
        <v>0</v>
      </c>
      <c r="O41" s="50">
        <v>0</v>
      </c>
      <c r="P41" s="48">
        <f>K41-L41</f>
        <v>43560</v>
      </c>
      <c r="Q41" s="40">
        <v>2878.45</v>
      </c>
      <c r="R41" s="30">
        <f t="shared" ref="R41" si="108">SUM(AK41:AS41)</f>
        <v>8429.7599999999984</v>
      </c>
      <c r="S41" s="30">
        <f t="shared" ref="S41" si="109">SUM(AU41:AW41)</f>
        <v>200</v>
      </c>
      <c r="T41" s="30">
        <f t="shared" ref="T41" si="110">ROUNDDOWN(J41*5%/2,2)</f>
        <v>1089</v>
      </c>
      <c r="U41" s="30">
        <f t="shared" ref="U41" si="111">SUM(AZ41:BD41)</f>
        <v>7776.21</v>
      </c>
      <c r="V41" s="48">
        <f>Q41+R41+S41+T41+U41</f>
        <v>20373.419999999998</v>
      </c>
      <c r="W41" s="34">
        <f t="shared" ref="W41" si="112">ROUND(AF41,0)</f>
        <v>11593</v>
      </c>
      <c r="X41" s="51">
        <f>(AE41-W41)</f>
        <v>11593.580000000002</v>
      </c>
      <c r="Y41" s="50">
        <f>+A41</f>
        <v>16</v>
      </c>
      <c r="Z41" s="30">
        <f t="shared" ref="Z41" si="113">J41*12%</f>
        <v>5227.2</v>
      </c>
      <c r="AA41" s="30">
        <v>0</v>
      </c>
      <c r="AB41" s="35">
        <v>100</v>
      </c>
      <c r="AC41" s="36">
        <f>ROUNDUP(J41*5%/2,2)</f>
        <v>1089</v>
      </c>
      <c r="AD41" s="37">
        <v>200</v>
      </c>
      <c r="AE41" s="55">
        <f>+P41-V41</f>
        <v>23186.58</v>
      </c>
      <c r="AF41" s="56">
        <f>(+P41-V41)/2</f>
        <v>11593.29</v>
      </c>
      <c r="AG41" s="45">
        <v>16</v>
      </c>
      <c r="AH41" s="61" t="s">
        <v>82</v>
      </c>
      <c r="AI41" s="62" t="s">
        <v>72</v>
      </c>
      <c r="AJ41" s="30">
        <f t="shared" si="8"/>
        <v>2878.45</v>
      </c>
      <c r="AK41" s="30">
        <f t="shared" ref="AK41" si="114">J41*9%</f>
        <v>3920.3999999999996</v>
      </c>
      <c r="AL41" s="40">
        <v>0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4509.3599999999997</v>
      </c>
      <c r="AS41" s="40">
        <v>0</v>
      </c>
      <c r="AT41" s="40">
        <f>SUM(AK41:AS41)</f>
        <v>8429.7599999999984</v>
      </c>
      <c r="AU41" s="35">
        <v>200</v>
      </c>
      <c r="AV41" s="40">
        <v>0</v>
      </c>
      <c r="AW41" s="40">
        <v>0</v>
      </c>
      <c r="AX41" s="40">
        <f>SUM(AU41:AV41)</f>
        <v>200</v>
      </c>
      <c r="AY41" s="30">
        <f>ROUNDDOWN(J41*5%/2,2)</f>
        <v>1089</v>
      </c>
      <c r="AZ41" s="30">
        <v>100</v>
      </c>
      <c r="BA41" s="40">
        <v>7576.21</v>
      </c>
      <c r="BB41" s="40">
        <v>100</v>
      </c>
      <c r="BC41" s="40">
        <v>0</v>
      </c>
      <c r="BD41" s="40">
        <v>0</v>
      </c>
      <c r="BE41" s="59">
        <f>SUM(AZ41:BD41)</f>
        <v>7776.21</v>
      </c>
      <c r="BF41" s="60">
        <f>AJ41+AT41+AX41+AY41+BE41</f>
        <v>20373.419999999998</v>
      </c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</row>
    <row r="42" spans="1:276" s="50" customFormat="1" ht="23.1" customHeight="1" x14ac:dyDescent="0.35">
      <c r="A42" s="45" t="s">
        <v>1</v>
      </c>
      <c r="B42" s="61"/>
      <c r="C42" s="62"/>
      <c r="D42" s="40"/>
      <c r="E42" s="40"/>
      <c r="F42" s="30">
        <f t="shared" si="0"/>
        <v>0</v>
      </c>
      <c r="G42" s="40"/>
      <c r="H42" s="40"/>
      <c r="I42" s="40"/>
      <c r="J42" s="30">
        <f t="shared" si="1"/>
        <v>0</v>
      </c>
      <c r="K42" s="48"/>
      <c r="L42" s="49"/>
      <c r="P42" s="48"/>
      <c r="Q42" s="40"/>
      <c r="R42" s="40"/>
      <c r="S42" s="40"/>
      <c r="T42" s="40"/>
      <c r="U42" s="40"/>
      <c r="V42" s="48"/>
      <c r="W42" s="34"/>
      <c r="X42" s="51"/>
      <c r="Z42" s="30"/>
      <c r="AA42" s="40"/>
      <c r="AB42" s="52"/>
      <c r="AC42" s="53"/>
      <c r="AD42" s="54"/>
      <c r="AE42" s="55"/>
      <c r="AF42" s="56"/>
      <c r="AG42" s="45" t="s">
        <v>1</v>
      </c>
      <c r="AH42" s="61"/>
      <c r="AI42" s="62"/>
      <c r="AJ42" s="30">
        <f t="shared" si="8"/>
        <v>0</v>
      </c>
      <c r="AK42" s="40"/>
      <c r="AL42" s="40"/>
      <c r="AM42" s="57"/>
      <c r="AN42" s="40"/>
      <c r="AO42" s="40"/>
      <c r="AP42" s="57"/>
      <c r="AQ42" s="57"/>
      <c r="AR42" s="40"/>
      <c r="AS42" s="40"/>
      <c r="AT42" s="40"/>
      <c r="AU42" s="58"/>
      <c r="AV42" s="57"/>
      <c r="AW42" s="57"/>
      <c r="AX42" s="40"/>
      <c r="AY42" s="40"/>
      <c r="AZ42" s="40"/>
      <c r="BA42" s="40"/>
      <c r="BB42" s="40"/>
      <c r="BC42" s="30"/>
      <c r="BD42" s="57"/>
      <c r="BE42" s="59"/>
      <c r="BF42" s="60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</row>
    <row r="43" spans="1:276" s="50" customFormat="1" ht="23.1" customHeight="1" x14ac:dyDescent="0.35">
      <c r="A43" s="45">
        <v>17</v>
      </c>
      <c r="B43" s="61" t="s">
        <v>99</v>
      </c>
      <c r="C43" s="82" t="s">
        <v>65</v>
      </c>
      <c r="D43" s="40">
        <v>43030</v>
      </c>
      <c r="E43" s="40">
        <v>2108</v>
      </c>
      <c r="F43" s="30">
        <f t="shared" si="0"/>
        <v>45138</v>
      </c>
      <c r="G43" s="40">
        <v>2109</v>
      </c>
      <c r="H43" s="40"/>
      <c r="I43" s="40"/>
      <c r="J43" s="30">
        <f t="shared" si="1"/>
        <v>47247</v>
      </c>
      <c r="K43" s="48">
        <f>J43</f>
        <v>47247</v>
      </c>
      <c r="L43" s="49">
        <f>K43/6/31/60*(O43+N43*60+M43*6*60)</f>
        <v>0</v>
      </c>
      <c r="M43" s="50">
        <v>0</v>
      </c>
      <c r="N43" s="50">
        <v>0</v>
      </c>
      <c r="O43" s="50">
        <v>0</v>
      </c>
      <c r="P43" s="48">
        <f>K43-L43</f>
        <v>47247</v>
      </c>
      <c r="Q43" s="40">
        <v>3605.95</v>
      </c>
      <c r="R43" s="30">
        <f t="shared" ref="R43" si="115">SUM(AK43:AS43)</f>
        <v>11131.35</v>
      </c>
      <c r="S43" s="30">
        <f t="shared" ref="S43" si="116">SUM(AU43:AW43)</f>
        <v>200</v>
      </c>
      <c r="T43" s="30">
        <f t="shared" ref="T43" si="117">ROUNDDOWN(J43*5%/2,2)</f>
        <v>1181.17</v>
      </c>
      <c r="U43" s="30">
        <f t="shared" ref="U43" si="118">SUM(AZ43:BD43)</f>
        <v>7460.53</v>
      </c>
      <c r="V43" s="48">
        <f>Q43+R43+S43+T43+U43</f>
        <v>23579</v>
      </c>
      <c r="W43" s="34">
        <f t="shared" ref="W43" si="119">ROUND(AF43,0)</f>
        <v>11834</v>
      </c>
      <c r="X43" s="51">
        <f>(AE43-W43)</f>
        <v>11834</v>
      </c>
      <c r="Y43" s="50">
        <f>+A43</f>
        <v>17</v>
      </c>
      <c r="Z43" s="30">
        <f t="shared" ref="Z43" si="120">J43*12%</f>
        <v>5669.6399999999994</v>
      </c>
      <c r="AA43" s="30">
        <v>0</v>
      </c>
      <c r="AB43" s="35">
        <v>100</v>
      </c>
      <c r="AC43" s="36">
        <f>ROUNDUP(J43*5%/2,2)</f>
        <v>1181.18</v>
      </c>
      <c r="AD43" s="37">
        <v>200</v>
      </c>
      <c r="AE43" s="55">
        <f>+P43-V43</f>
        <v>23668</v>
      </c>
      <c r="AF43" s="56">
        <f>(+P43-V43)/2</f>
        <v>11834</v>
      </c>
      <c r="AG43" s="45">
        <v>17</v>
      </c>
      <c r="AH43" s="61" t="s">
        <v>99</v>
      </c>
      <c r="AI43" s="82" t="s">
        <v>65</v>
      </c>
      <c r="AJ43" s="30">
        <f t="shared" si="8"/>
        <v>3605.95</v>
      </c>
      <c r="AK43" s="30">
        <f t="shared" ref="AK43" si="121">J43*9%</f>
        <v>4252.2299999999996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6223.56</v>
      </c>
      <c r="AS43" s="40">
        <v>655.56</v>
      </c>
      <c r="AT43" s="40">
        <f>SUM(AK43:AS43)</f>
        <v>11131.35</v>
      </c>
      <c r="AU43" s="35">
        <v>200</v>
      </c>
      <c r="AV43" s="40">
        <v>0</v>
      </c>
      <c r="AW43" s="40">
        <v>0</v>
      </c>
      <c r="AX43" s="40">
        <f>SUM(AU43:AV43)</f>
        <v>200</v>
      </c>
      <c r="AY43" s="30">
        <f>ROUNDDOWN(J43*5%/2,2)</f>
        <v>1181.17</v>
      </c>
      <c r="AZ43" s="30">
        <v>100</v>
      </c>
      <c r="BA43" s="40">
        <v>7260.53</v>
      </c>
      <c r="BB43" s="40">
        <v>100</v>
      </c>
      <c r="BC43" s="40">
        <v>0</v>
      </c>
      <c r="BD43" s="40">
        <v>0</v>
      </c>
      <c r="BE43" s="59">
        <f>SUM(AZ43:BD43)</f>
        <v>7460.53</v>
      </c>
      <c r="BF43" s="60">
        <f>AJ43+AT43+AX43+AY43+BE43</f>
        <v>23579</v>
      </c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</row>
    <row r="44" spans="1:276" s="50" customFormat="1" ht="23.1" customHeight="1" x14ac:dyDescent="0.35">
      <c r="A44" s="45" t="s">
        <v>1</v>
      </c>
      <c r="B44" s="46"/>
      <c r="C44" s="47"/>
      <c r="D44" s="40"/>
      <c r="E44" s="40"/>
      <c r="F44" s="30">
        <f t="shared" si="0"/>
        <v>0</v>
      </c>
      <c r="G44" s="40"/>
      <c r="H44" s="40"/>
      <c r="I44" s="40"/>
      <c r="J44" s="30">
        <f t="shared" si="1"/>
        <v>0</v>
      </c>
      <c r="K44" s="48"/>
      <c r="L44" s="49"/>
      <c r="P44" s="48"/>
      <c r="Q44" s="32"/>
      <c r="R44" s="40"/>
      <c r="S44" s="40"/>
      <c r="T44" s="40"/>
      <c r="U44" s="40"/>
      <c r="V44" s="48"/>
      <c r="W44" s="34"/>
      <c r="X44" s="51"/>
      <c r="Z44" s="30"/>
      <c r="AA44" s="40"/>
      <c r="AB44" s="52"/>
      <c r="AC44" s="53"/>
      <c r="AD44" s="54"/>
      <c r="AE44" s="55"/>
      <c r="AF44" s="56"/>
      <c r="AG44" s="45" t="s">
        <v>1</v>
      </c>
      <c r="AH44" s="46"/>
      <c r="AI44" s="47"/>
      <c r="AJ44" s="30">
        <f t="shared" si="8"/>
        <v>0</v>
      </c>
      <c r="AK44" s="40"/>
      <c r="AL44" s="40"/>
      <c r="AM44" s="57"/>
      <c r="AN44" s="40"/>
      <c r="AO44" s="40"/>
      <c r="AP44" s="57"/>
      <c r="AQ44" s="57"/>
      <c r="AR44" s="40"/>
      <c r="AS44" s="40"/>
      <c r="AT44" s="40"/>
      <c r="AU44" s="58"/>
      <c r="AV44" s="57"/>
      <c r="AW44" s="57"/>
      <c r="AX44" s="40"/>
      <c r="AY44" s="40"/>
      <c r="AZ44" s="40"/>
      <c r="BA44" s="40"/>
      <c r="BB44" s="40"/>
      <c r="BC44" s="40"/>
      <c r="BD44" s="57"/>
      <c r="BE44" s="59"/>
      <c r="BF44" s="60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</row>
    <row r="45" spans="1:276" s="50" customFormat="1" ht="23.1" customHeight="1" x14ac:dyDescent="0.35">
      <c r="A45" s="45">
        <v>18</v>
      </c>
      <c r="B45" s="46" t="s">
        <v>83</v>
      </c>
      <c r="C45" s="84" t="s">
        <v>81</v>
      </c>
      <c r="D45" s="40">
        <v>34187</v>
      </c>
      <c r="E45" s="40">
        <v>1607</v>
      </c>
      <c r="F45" s="30">
        <f t="shared" si="0"/>
        <v>35794</v>
      </c>
      <c r="G45" s="40">
        <v>1590</v>
      </c>
      <c r="H45" s="40"/>
      <c r="I45" s="40"/>
      <c r="J45" s="30">
        <f t="shared" si="1"/>
        <v>37384</v>
      </c>
      <c r="K45" s="48">
        <f>J45</f>
        <v>37384</v>
      </c>
      <c r="L45" s="32">
        <f>ROUND(K45/6/31/60*(O45+N45*60+M45*6*60),2)</f>
        <v>0</v>
      </c>
      <c r="M45" s="50">
        <v>0</v>
      </c>
      <c r="N45" s="50">
        <v>0</v>
      </c>
      <c r="O45" s="50">
        <v>0</v>
      </c>
      <c r="P45" s="48">
        <f>K45-L45</f>
        <v>37384</v>
      </c>
      <c r="Q45" s="40">
        <v>1807.73</v>
      </c>
      <c r="R45" s="30">
        <f t="shared" ref="R45" si="122">SUM(AK45:AS45)</f>
        <v>10001.86</v>
      </c>
      <c r="S45" s="30">
        <f t="shared" ref="S45" si="123">SUM(AU45:AW45)</f>
        <v>200</v>
      </c>
      <c r="T45" s="30">
        <f t="shared" ref="T45" si="124">ROUNDDOWN(J45*5%/2,2)</f>
        <v>934.6</v>
      </c>
      <c r="U45" s="30">
        <f t="shared" ref="U45" si="125">SUM(AZ45:BD45)</f>
        <v>15276.64</v>
      </c>
      <c r="V45" s="48">
        <f>Q45+R45+S45+T45+U45</f>
        <v>28220.83</v>
      </c>
      <c r="W45" s="34">
        <f t="shared" ref="W45" si="126">ROUND(AF45,0)</f>
        <v>4582</v>
      </c>
      <c r="X45" s="51">
        <f>(AE45-W45)</f>
        <v>4581.1699999999983</v>
      </c>
      <c r="Y45" s="50">
        <f>+A45</f>
        <v>18</v>
      </c>
      <c r="Z45" s="30">
        <f t="shared" ref="Z45" si="127">J45*12%</f>
        <v>4486.08</v>
      </c>
      <c r="AA45" s="30">
        <v>0</v>
      </c>
      <c r="AB45" s="35">
        <v>100</v>
      </c>
      <c r="AC45" s="36">
        <f>ROUNDUP(J45*5%/2,2)</f>
        <v>934.6</v>
      </c>
      <c r="AD45" s="37">
        <v>200</v>
      </c>
      <c r="AE45" s="55">
        <f>+P45-V45</f>
        <v>9163.1699999999983</v>
      </c>
      <c r="AF45" s="56">
        <f>(+P45-V45)/2</f>
        <v>4581.5849999999991</v>
      </c>
      <c r="AG45" s="45">
        <v>18</v>
      </c>
      <c r="AH45" s="46" t="s">
        <v>83</v>
      </c>
      <c r="AI45" s="84" t="s">
        <v>81</v>
      </c>
      <c r="AJ45" s="30">
        <f t="shared" si="8"/>
        <v>1807.73</v>
      </c>
      <c r="AK45" s="30">
        <f t="shared" ref="AK45" si="128">J45*9%</f>
        <v>3364.56</v>
      </c>
      <c r="AL45" s="40">
        <v>0</v>
      </c>
      <c r="AM45" s="40"/>
      <c r="AN45" s="40">
        <v>0</v>
      </c>
      <c r="AO45" s="40">
        <v>0</v>
      </c>
      <c r="AP45" s="40">
        <v>0</v>
      </c>
      <c r="AQ45" s="40">
        <v>0</v>
      </c>
      <c r="AR45" s="40">
        <v>5326.18</v>
      </c>
      <c r="AS45" s="40">
        <v>1311.12</v>
      </c>
      <c r="AT45" s="40">
        <f>SUM(AK45:AS45)</f>
        <v>10001.86</v>
      </c>
      <c r="AU45" s="35">
        <v>200</v>
      </c>
      <c r="AV45" s="40">
        <v>0</v>
      </c>
      <c r="AW45" s="40">
        <v>0</v>
      </c>
      <c r="AX45" s="40">
        <f>SUM(AU45:AV45)</f>
        <v>200</v>
      </c>
      <c r="AY45" s="30">
        <f>ROUNDDOWN(J45*5%/2,2)</f>
        <v>934.6</v>
      </c>
      <c r="AZ45" s="30">
        <v>100</v>
      </c>
      <c r="BA45" s="40">
        <v>11048.64</v>
      </c>
      <c r="BB45" s="40">
        <v>4128</v>
      </c>
      <c r="BC45" s="40">
        <v>0</v>
      </c>
      <c r="BD45" s="40">
        <v>0</v>
      </c>
      <c r="BE45" s="59">
        <f>SUM(AZ45:BD45)</f>
        <v>15276.64</v>
      </c>
      <c r="BF45" s="60">
        <f>AJ45+AT45+AX45+AY45+BE45</f>
        <v>28220.83</v>
      </c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</row>
    <row r="46" spans="1:276" s="50" customFormat="1" ht="23.1" customHeight="1" x14ac:dyDescent="0.35">
      <c r="A46" s="45" t="s">
        <v>1</v>
      </c>
      <c r="B46" s="61"/>
      <c r="C46" s="62"/>
      <c r="D46" s="40"/>
      <c r="E46" s="40"/>
      <c r="F46" s="30">
        <f t="shared" si="0"/>
        <v>0</v>
      </c>
      <c r="G46" s="40"/>
      <c r="H46" s="40"/>
      <c r="I46" s="40"/>
      <c r="J46" s="30">
        <f t="shared" si="1"/>
        <v>0</v>
      </c>
      <c r="K46" s="48"/>
      <c r="L46" s="32"/>
      <c r="P46" s="48"/>
      <c r="Q46" s="40"/>
      <c r="R46" s="40"/>
      <c r="S46" s="40"/>
      <c r="T46" s="40"/>
      <c r="U46" s="40"/>
      <c r="V46" s="48"/>
      <c r="W46" s="34"/>
      <c r="X46" s="51"/>
      <c r="Z46" s="30"/>
      <c r="AA46" s="40"/>
      <c r="AB46" s="52"/>
      <c r="AC46" s="53"/>
      <c r="AD46" s="54"/>
      <c r="AE46" s="55"/>
      <c r="AF46" s="56"/>
      <c r="AG46" s="45" t="s">
        <v>1</v>
      </c>
      <c r="AH46" s="61"/>
      <c r="AI46" s="62"/>
      <c r="AJ46" s="30">
        <f t="shared" si="8"/>
        <v>0</v>
      </c>
      <c r="AK46" s="40"/>
      <c r="AL46" s="40"/>
      <c r="AM46" s="40"/>
      <c r="AN46" s="40"/>
      <c r="AO46" s="40"/>
      <c r="AP46" s="57"/>
      <c r="AQ46" s="57"/>
      <c r="AR46" s="40"/>
      <c r="AS46" s="40"/>
      <c r="AT46" s="40"/>
      <c r="AU46" s="58"/>
      <c r="AV46" s="57"/>
      <c r="AW46" s="57"/>
      <c r="AX46" s="40"/>
      <c r="AY46" s="40"/>
      <c r="AZ46" s="40"/>
      <c r="BA46" s="40"/>
      <c r="BB46" s="40"/>
      <c r="BC46" s="40"/>
      <c r="BD46" s="57"/>
      <c r="BE46" s="59"/>
      <c r="BF46" s="60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</row>
    <row r="47" spans="1:276" s="50" customFormat="1" ht="23.1" customHeight="1" x14ac:dyDescent="0.35">
      <c r="A47" s="45">
        <v>19</v>
      </c>
      <c r="B47" s="61" t="s">
        <v>85</v>
      </c>
      <c r="C47" s="62" t="s">
        <v>70</v>
      </c>
      <c r="D47" s="40">
        <v>36619</v>
      </c>
      <c r="E47" s="40">
        <v>1794</v>
      </c>
      <c r="F47" s="30">
        <f t="shared" si="0"/>
        <v>38413</v>
      </c>
      <c r="G47" s="40">
        <v>1795</v>
      </c>
      <c r="H47" s="40"/>
      <c r="I47" s="40"/>
      <c r="J47" s="30">
        <f t="shared" si="1"/>
        <v>40208</v>
      </c>
      <c r="K47" s="48">
        <f>J47</f>
        <v>40208</v>
      </c>
      <c r="L47" s="32">
        <f>ROUND(K47/6/31/60*(O47+N47*60+M47*6*60),2)</f>
        <v>0</v>
      </c>
      <c r="M47" s="50">
        <v>0</v>
      </c>
      <c r="N47" s="50">
        <v>0</v>
      </c>
      <c r="O47" s="50">
        <v>0</v>
      </c>
      <c r="P47" s="48">
        <f>K47-L47</f>
        <v>40208</v>
      </c>
      <c r="Q47" s="40">
        <v>2285.15</v>
      </c>
      <c r="R47" s="30">
        <f t="shared" ref="R47" si="129">SUM(AK47:AS47)</f>
        <v>9379.41</v>
      </c>
      <c r="S47" s="30">
        <f t="shared" ref="S47" si="130">SUM(AU47:AW47)</f>
        <v>1566.09</v>
      </c>
      <c r="T47" s="30">
        <f t="shared" ref="T47" si="131">ROUNDDOWN(J47*5%/2,2)</f>
        <v>1005.2</v>
      </c>
      <c r="U47" s="30">
        <f t="shared" ref="U47" si="132">SUM(AZ47:BD47)</f>
        <v>8443.51</v>
      </c>
      <c r="V47" s="48">
        <f>Q47+R47+S47+T47+U47</f>
        <v>22679.360000000001</v>
      </c>
      <c r="W47" s="34">
        <f t="shared" ref="W47" si="133">ROUND(AF47,0)</f>
        <v>8764</v>
      </c>
      <c r="X47" s="51">
        <f>(AE47-W47)</f>
        <v>8764.64</v>
      </c>
      <c r="Y47" s="50">
        <f>+A47</f>
        <v>19</v>
      </c>
      <c r="Z47" s="30">
        <f t="shared" ref="Z47" si="134">J47*12%</f>
        <v>4824.96</v>
      </c>
      <c r="AA47" s="30">
        <v>0</v>
      </c>
      <c r="AB47" s="35">
        <v>100</v>
      </c>
      <c r="AC47" s="36">
        <f>ROUNDUP(J47*5%/2,2)</f>
        <v>1005.2</v>
      </c>
      <c r="AD47" s="37">
        <v>200</v>
      </c>
      <c r="AE47" s="55">
        <f>+P47-V47</f>
        <v>17528.64</v>
      </c>
      <c r="AF47" s="56">
        <f>(+P47-V47)/2</f>
        <v>8764.32</v>
      </c>
      <c r="AG47" s="45">
        <v>19</v>
      </c>
      <c r="AH47" s="61" t="s">
        <v>85</v>
      </c>
      <c r="AI47" s="62" t="s">
        <v>70</v>
      </c>
      <c r="AJ47" s="30">
        <f t="shared" si="8"/>
        <v>2285.15</v>
      </c>
      <c r="AK47" s="30">
        <f t="shared" ref="AK47" si="135">J47*9%</f>
        <v>3618.72</v>
      </c>
      <c r="AL47" s="40">
        <v>0</v>
      </c>
      <c r="AM47" s="40">
        <v>0</v>
      </c>
      <c r="AN47" s="40">
        <v>0</v>
      </c>
      <c r="AO47" s="40">
        <v>0</v>
      </c>
      <c r="AP47" s="40">
        <v>0</v>
      </c>
      <c r="AQ47" s="57">
        <v>983.33</v>
      </c>
      <c r="AR47" s="40">
        <v>4121.8</v>
      </c>
      <c r="AS47" s="40">
        <v>655.56</v>
      </c>
      <c r="AT47" s="40">
        <f>SUM(AK47:AS47)</f>
        <v>9379.41</v>
      </c>
      <c r="AU47" s="35">
        <v>200</v>
      </c>
      <c r="AV47" s="95">
        <v>1366.09</v>
      </c>
      <c r="AW47" s="40">
        <v>0</v>
      </c>
      <c r="AX47" s="40">
        <f>SUM(AU47:AV47)</f>
        <v>1566.09</v>
      </c>
      <c r="AY47" s="30">
        <f>ROUNDDOWN(J47*5%/2,2)</f>
        <v>1005.2</v>
      </c>
      <c r="AZ47" s="30">
        <v>100</v>
      </c>
      <c r="BA47" s="40">
        <v>6313.51</v>
      </c>
      <c r="BB47" s="40">
        <v>0</v>
      </c>
      <c r="BC47" s="40">
        <v>2030</v>
      </c>
      <c r="BD47" s="40">
        <v>0</v>
      </c>
      <c r="BE47" s="59">
        <f>SUM(AZ47:BD47)</f>
        <v>8443.51</v>
      </c>
      <c r="BF47" s="60">
        <f>AJ47+AT47+AX47+AY47+BE47</f>
        <v>22679.360000000001</v>
      </c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</row>
    <row r="48" spans="1:276" s="50" customFormat="1" ht="23.1" customHeight="1" x14ac:dyDescent="0.35">
      <c r="A48" s="45" t="s">
        <v>1</v>
      </c>
      <c r="B48" s="74"/>
      <c r="C48" s="96"/>
      <c r="D48" s="40"/>
      <c r="F48" s="30">
        <f t="shared" si="0"/>
        <v>0</v>
      </c>
      <c r="G48" s="40"/>
      <c r="I48" s="40"/>
      <c r="J48" s="30">
        <f t="shared" si="1"/>
        <v>0</v>
      </c>
      <c r="K48" s="48"/>
      <c r="L48" s="49"/>
      <c r="R48" s="40"/>
      <c r="S48" s="40"/>
      <c r="T48" s="40"/>
      <c r="U48" s="40"/>
      <c r="W48" s="34"/>
      <c r="X48" s="75"/>
      <c r="Z48" s="30"/>
      <c r="AC48" s="53"/>
      <c r="AD48" s="76"/>
      <c r="AE48" s="77"/>
      <c r="AF48" s="78"/>
      <c r="AG48" s="45" t="s">
        <v>1</v>
      </c>
      <c r="AH48" s="74"/>
      <c r="AJ48" s="30">
        <f t="shared" si="8"/>
        <v>0</v>
      </c>
      <c r="AK48" s="40"/>
      <c r="AL48" s="47"/>
      <c r="AM48" s="57"/>
      <c r="AP48" s="57"/>
      <c r="AQ48" s="58"/>
      <c r="AV48" s="97"/>
      <c r="AW48" s="57"/>
      <c r="AY48" s="40"/>
      <c r="AZ48" s="40"/>
      <c r="BC48" s="40" t="s">
        <v>84</v>
      </c>
      <c r="BD48" s="57"/>
      <c r="BE48" s="79"/>
      <c r="BF48" s="80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</row>
    <row r="49" spans="1:276" s="50" customFormat="1" ht="23.1" customHeight="1" x14ac:dyDescent="0.35">
      <c r="A49" s="45">
        <v>20</v>
      </c>
      <c r="B49" s="61" t="s">
        <v>86</v>
      </c>
      <c r="C49" s="98" t="s">
        <v>81</v>
      </c>
      <c r="D49" s="40">
        <v>33843</v>
      </c>
      <c r="E49" s="40">
        <v>1591</v>
      </c>
      <c r="F49" s="30">
        <f t="shared" si="0"/>
        <v>35434</v>
      </c>
      <c r="G49" s="40">
        <v>1590</v>
      </c>
      <c r="H49" s="40"/>
      <c r="I49" s="40"/>
      <c r="J49" s="30">
        <f t="shared" si="1"/>
        <v>37024</v>
      </c>
      <c r="K49" s="48">
        <f>J49</f>
        <v>37024</v>
      </c>
      <c r="L49" s="32">
        <f>ROUND(K49/6/31/60*(O49+N49*60+M49*6*60),2)</f>
        <v>0</v>
      </c>
      <c r="M49" s="50">
        <v>0</v>
      </c>
      <c r="N49" s="50">
        <v>0</v>
      </c>
      <c r="O49" s="50">
        <v>0</v>
      </c>
      <c r="P49" s="48">
        <f>K49-L49</f>
        <v>37024</v>
      </c>
      <c r="Q49" s="40">
        <v>1759.94</v>
      </c>
      <c r="R49" s="30">
        <f t="shared" ref="R49" si="136">SUM(AK49:AS49)</f>
        <v>6520.27</v>
      </c>
      <c r="S49" s="30">
        <f t="shared" ref="S49" si="137">SUM(AU49:AW49)</f>
        <v>200</v>
      </c>
      <c r="T49" s="30">
        <f t="shared" ref="T49" si="138">ROUNDDOWN(J49*5%/2,2)</f>
        <v>925.6</v>
      </c>
      <c r="U49" s="30">
        <f t="shared" ref="U49" si="139">SUM(AZ49:BD49)</f>
        <v>200</v>
      </c>
      <c r="V49" s="48">
        <f>Q49+R49+S49+T49+U49</f>
        <v>9605.8100000000013</v>
      </c>
      <c r="W49" s="34">
        <f t="shared" ref="W49" si="140">ROUND(AF49,0)</f>
        <v>13709</v>
      </c>
      <c r="X49" s="51">
        <f>(AE49-W49)</f>
        <v>13709.189999999999</v>
      </c>
      <c r="Y49" s="50">
        <f>+A49</f>
        <v>20</v>
      </c>
      <c r="Z49" s="30">
        <f t="shared" ref="Z49" si="141">J49*12%</f>
        <v>4442.88</v>
      </c>
      <c r="AA49" s="30">
        <v>0</v>
      </c>
      <c r="AB49" s="35">
        <v>100</v>
      </c>
      <c r="AC49" s="36">
        <f>ROUNDUP(J49*5%/2,2)</f>
        <v>925.6</v>
      </c>
      <c r="AD49" s="37">
        <v>200</v>
      </c>
      <c r="AE49" s="55">
        <f>+P49-V49</f>
        <v>27418.19</v>
      </c>
      <c r="AF49" s="56">
        <f>(+P49-V49)/2</f>
        <v>13709.094999999999</v>
      </c>
      <c r="AG49" s="45">
        <v>20</v>
      </c>
      <c r="AH49" s="61" t="s">
        <v>86</v>
      </c>
      <c r="AI49" s="99" t="s">
        <v>81</v>
      </c>
      <c r="AJ49" s="30">
        <f t="shared" si="8"/>
        <v>1759.94</v>
      </c>
      <c r="AK49" s="30">
        <f t="shared" ref="AK49" si="142">J49*9%</f>
        <v>3332.16</v>
      </c>
      <c r="AL49" s="40">
        <v>3188.11</v>
      </c>
      <c r="AM49" s="40">
        <v>0</v>
      </c>
      <c r="AN49" s="40">
        <v>0</v>
      </c>
      <c r="AO49" s="40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f>SUM(AK49:AS49)</f>
        <v>6520.27</v>
      </c>
      <c r="AU49" s="35">
        <v>200</v>
      </c>
      <c r="AV49" s="40">
        <v>0</v>
      </c>
      <c r="AW49" s="40">
        <v>0</v>
      </c>
      <c r="AX49" s="40">
        <f>SUM(AU49:AV49)</f>
        <v>200</v>
      </c>
      <c r="AY49" s="30">
        <f>ROUNDDOWN(J49*5%/2,2)</f>
        <v>925.6</v>
      </c>
      <c r="AZ49" s="30">
        <v>100</v>
      </c>
      <c r="BA49" s="40">
        <v>0</v>
      </c>
      <c r="BB49" s="40">
        <v>100</v>
      </c>
      <c r="BC49" s="32">
        <v>0</v>
      </c>
      <c r="BD49" s="40">
        <v>0</v>
      </c>
      <c r="BE49" s="59">
        <f>SUM(AZ49:BD49)</f>
        <v>200</v>
      </c>
      <c r="BF49" s="60">
        <f>AJ49+AT49+AX49+AY49+BE49</f>
        <v>9605.8100000000013</v>
      </c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</row>
    <row r="50" spans="1:276" s="50" customFormat="1" ht="23.1" customHeight="1" x14ac:dyDescent="0.35">
      <c r="A50" s="45" t="s">
        <v>1</v>
      </c>
      <c r="B50" s="46"/>
      <c r="C50" s="62"/>
      <c r="D50" s="40"/>
      <c r="E50" s="40"/>
      <c r="F50" s="30">
        <f t="shared" si="0"/>
        <v>0</v>
      </c>
      <c r="G50" s="40"/>
      <c r="H50" s="40"/>
      <c r="I50" s="40"/>
      <c r="J50" s="30">
        <f t="shared" si="1"/>
        <v>0</v>
      </c>
      <c r="K50" s="48"/>
      <c r="L50" s="32"/>
      <c r="P50" s="48"/>
      <c r="Q50" s="40"/>
      <c r="R50" s="40"/>
      <c r="S50" s="40"/>
      <c r="T50" s="40"/>
      <c r="U50" s="40"/>
      <c r="V50" s="48"/>
      <c r="W50" s="34"/>
      <c r="X50" s="51"/>
      <c r="Z50" s="30"/>
      <c r="AA50" s="40"/>
      <c r="AB50" s="52"/>
      <c r="AC50" s="53"/>
      <c r="AD50" s="54"/>
      <c r="AE50" s="55"/>
      <c r="AF50" s="56"/>
      <c r="AG50" s="45" t="s">
        <v>1</v>
      </c>
      <c r="AH50" s="46"/>
      <c r="AI50" s="62"/>
      <c r="AJ50" s="30">
        <f t="shared" si="8"/>
        <v>0</v>
      </c>
      <c r="AK50" s="40"/>
      <c r="AL50" s="40"/>
      <c r="AM50" s="57"/>
      <c r="AN50" s="40"/>
      <c r="AO50" s="40"/>
      <c r="AP50" s="57"/>
      <c r="AQ50" s="57"/>
      <c r="AR50" s="57"/>
      <c r="AS50" s="40"/>
      <c r="AT50" s="40"/>
      <c r="AU50" s="58"/>
      <c r="AV50" s="57"/>
      <c r="AW50" s="57"/>
      <c r="AX50" s="40"/>
      <c r="AY50" s="40"/>
      <c r="AZ50" s="40"/>
      <c r="BA50" s="40"/>
      <c r="BB50" s="40"/>
      <c r="BC50" s="97"/>
      <c r="BD50" s="57"/>
      <c r="BE50" s="59"/>
      <c r="BF50" s="60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</row>
    <row r="51" spans="1:276" s="33" customFormat="1" ht="23.1" customHeight="1" x14ac:dyDescent="0.35">
      <c r="A51" s="45">
        <v>21</v>
      </c>
      <c r="B51" s="46" t="s">
        <v>87</v>
      </c>
      <c r="C51" s="47" t="s">
        <v>76</v>
      </c>
      <c r="D51" s="40">
        <v>46725</v>
      </c>
      <c r="E51" s="40">
        <v>2290</v>
      </c>
      <c r="F51" s="30">
        <f t="shared" si="0"/>
        <v>49015</v>
      </c>
      <c r="G51" s="40">
        <v>2289</v>
      </c>
      <c r="H51" s="40"/>
      <c r="I51" s="40"/>
      <c r="J51" s="30">
        <f t="shared" si="1"/>
        <v>51304</v>
      </c>
      <c r="K51" s="48">
        <f>J51</f>
        <v>51304</v>
      </c>
      <c r="L51" s="32">
        <f>ROUND(K51/6/31/60*(O51+N51*60+M51*6*60),2)</f>
        <v>0</v>
      </c>
      <c r="M51" s="50">
        <v>0</v>
      </c>
      <c r="N51" s="50">
        <v>0</v>
      </c>
      <c r="O51" s="50">
        <v>0</v>
      </c>
      <c r="P51" s="48">
        <f>K51-L51</f>
        <v>51304</v>
      </c>
      <c r="Q51" s="40">
        <v>4459.28</v>
      </c>
      <c r="R51" s="30">
        <f t="shared" ref="R51" si="143">SUM(AK51:AS51)</f>
        <v>8735.57</v>
      </c>
      <c r="S51" s="30">
        <f t="shared" ref="S51" si="144">SUM(AU51:AW51)</f>
        <v>200</v>
      </c>
      <c r="T51" s="30">
        <f t="shared" ref="T51" si="145">ROUNDDOWN(J51*5%/2,2)</f>
        <v>1282.5999999999999</v>
      </c>
      <c r="U51" s="30">
        <f t="shared" ref="U51" si="146">SUM(AZ51:BD51)</f>
        <v>6706</v>
      </c>
      <c r="V51" s="48">
        <f>Q51+R51+S51+T51+U51</f>
        <v>21383.449999999997</v>
      </c>
      <c r="W51" s="34">
        <f t="shared" ref="W51" si="147">ROUND(AF51,0)</f>
        <v>14960</v>
      </c>
      <c r="X51" s="51">
        <f>(AE51-W51)</f>
        <v>14960.550000000003</v>
      </c>
      <c r="Y51" s="50">
        <f>+A51</f>
        <v>21</v>
      </c>
      <c r="Z51" s="30">
        <f t="shared" ref="Z51" si="148">J51*12%</f>
        <v>6156.48</v>
      </c>
      <c r="AA51" s="30">
        <v>0</v>
      </c>
      <c r="AB51" s="35">
        <v>100</v>
      </c>
      <c r="AC51" s="36">
        <f>ROUNDUP(J51*5%/2,2)</f>
        <v>1282.5999999999999</v>
      </c>
      <c r="AD51" s="37">
        <v>200</v>
      </c>
      <c r="AE51" s="38">
        <f>+P51-V51</f>
        <v>29920.550000000003</v>
      </c>
      <c r="AF51" s="39">
        <f>(+P51-V51)/2</f>
        <v>14960.275000000001</v>
      </c>
      <c r="AG51" s="45">
        <v>21</v>
      </c>
      <c r="AH51" s="46" t="s">
        <v>87</v>
      </c>
      <c r="AI51" s="47" t="s">
        <v>76</v>
      </c>
      <c r="AJ51" s="30">
        <f t="shared" si="8"/>
        <v>4459.28</v>
      </c>
      <c r="AK51" s="30">
        <f t="shared" ref="AK51" si="149">J51*9%</f>
        <v>4617.3599999999997</v>
      </c>
      <c r="AL51" s="40">
        <v>4118.21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>
        <v>0</v>
      </c>
      <c r="AT51" s="40">
        <f>SUM(AK51:AS51)</f>
        <v>8735.57</v>
      </c>
      <c r="AU51" s="35">
        <v>200</v>
      </c>
      <c r="AV51" s="40">
        <v>0</v>
      </c>
      <c r="AW51" s="40">
        <v>0</v>
      </c>
      <c r="AX51" s="40">
        <f>SUM(AU51:AV51)</f>
        <v>200</v>
      </c>
      <c r="AY51" s="30">
        <f>ROUNDDOWN(J51*5%/2,2)</f>
        <v>1282.5999999999999</v>
      </c>
      <c r="AZ51" s="30">
        <v>100</v>
      </c>
      <c r="BA51" s="40">
        <v>0</v>
      </c>
      <c r="BB51" s="40">
        <v>100</v>
      </c>
      <c r="BC51" s="40">
        <v>6506</v>
      </c>
      <c r="BD51" s="40">
        <v>0</v>
      </c>
      <c r="BE51" s="59">
        <f>SUM(AZ51:BD51)</f>
        <v>6706</v>
      </c>
      <c r="BF51" s="60">
        <f>AJ51+AT51+AX51+AY51+BE51</f>
        <v>21383.449999999997</v>
      </c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</row>
    <row r="52" spans="1:276" s="50" customFormat="1" ht="23.1" customHeight="1" x14ac:dyDescent="0.35">
      <c r="A52" s="45" t="s">
        <v>1</v>
      </c>
      <c r="B52" s="46"/>
      <c r="C52" s="62"/>
      <c r="D52" s="40"/>
      <c r="E52" s="40"/>
      <c r="F52" s="30">
        <f t="shared" si="0"/>
        <v>0</v>
      </c>
      <c r="G52" s="40"/>
      <c r="H52" s="40"/>
      <c r="I52" s="40"/>
      <c r="J52" s="30">
        <f t="shared" si="1"/>
        <v>0</v>
      </c>
      <c r="K52" s="48"/>
      <c r="L52" s="32"/>
      <c r="P52" s="48"/>
      <c r="Q52" s="40"/>
      <c r="R52" s="40"/>
      <c r="S52" s="40"/>
      <c r="T52" s="40"/>
      <c r="U52" s="40"/>
      <c r="V52" s="48"/>
      <c r="W52" s="34"/>
      <c r="X52" s="51"/>
      <c r="Z52" s="30"/>
      <c r="AA52" s="40"/>
      <c r="AB52" s="52"/>
      <c r="AC52" s="53"/>
      <c r="AD52" s="54"/>
      <c r="AE52" s="55"/>
      <c r="AF52" s="56"/>
      <c r="AG52" s="45" t="s">
        <v>1</v>
      </c>
      <c r="AH52" s="46"/>
      <c r="AI52" s="62"/>
      <c r="AJ52" s="30">
        <f t="shared" si="8"/>
        <v>0</v>
      </c>
      <c r="AK52" s="40"/>
      <c r="AL52" s="40"/>
      <c r="AM52" s="57"/>
      <c r="AN52" s="40"/>
      <c r="AO52" s="40"/>
      <c r="AP52" s="57"/>
      <c r="AQ52" s="57"/>
      <c r="AR52" s="57"/>
      <c r="AS52" s="40"/>
      <c r="AT52" s="40"/>
      <c r="AU52" s="58"/>
      <c r="AV52" s="57"/>
      <c r="AW52" s="57"/>
      <c r="AX52" s="40"/>
      <c r="AY52" s="40"/>
      <c r="AZ52" s="40"/>
      <c r="BA52" s="40"/>
      <c r="BB52" s="40"/>
      <c r="BC52" s="40"/>
      <c r="BD52" s="57"/>
      <c r="BE52" s="59"/>
      <c r="BF52" s="60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</row>
    <row r="53" spans="1:276" s="50" customFormat="1" ht="23.1" customHeight="1" x14ac:dyDescent="0.35">
      <c r="A53" s="45">
        <v>22</v>
      </c>
      <c r="B53" s="46" t="s">
        <v>88</v>
      </c>
      <c r="C53" s="47" t="s">
        <v>70</v>
      </c>
      <c r="D53" s="40">
        <v>37380</v>
      </c>
      <c r="E53" s="40">
        <v>1832</v>
      </c>
      <c r="F53" s="30">
        <f t="shared" si="0"/>
        <v>39212</v>
      </c>
      <c r="G53" s="40">
        <v>1794</v>
      </c>
      <c r="H53" s="40"/>
      <c r="I53" s="40"/>
      <c r="J53" s="30">
        <f t="shared" si="1"/>
        <v>41006</v>
      </c>
      <c r="K53" s="48">
        <f>J53</f>
        <v>41006</v>
      </c>
      <c r="L53" s="32">
        <f>ROUND(K53/6/31/60*(O53+N53*60+M53*6*60),2)</f>
        <v>0</v>
      </c>
      <c r="M53" s="50">
        <v>0</v>
      </c>
      <c r="N53" s="50">
        <v>0</v>
      </c>
      <c r="O53" s="50">
        <v>0</v>
      </c>
      <c r="P53" s="48">
        <f>K53-L53</f>
        <v>41006</v>
      </c>
      <c r="Q53" s="40">
        <v>2426.4</v>
      </c>
      <c r="R53" s="30">
        <f t="shared" ref="R53" si="150">SUM(AK53:AS53)</f>
        <v>8722.52</v>
      </c>
      <c r="S53" s="30">
        <f t="shared" ref="S53" si="151">SUM(AU53:AW53)</f>
        <v>200</v>
      </c>
      <c r="T53" s="30">
        <f t="shared" ref="T53" si="152">ROUNDDOWN(J53*5%/2,2)</f>
        <v>1025.1500000000001</v>
      </c>
      <c r="U53" s="30">
        <f t="shared" ref="U53" si="153">SUM(AZ53:BD53)</f>
        <v>23631.93</v>
      </c>
      <c r="V53" s="48">
        <f>Q53+R53+S53+T53+U53</f>
        <v>36006</v>
      </c>
      <c r="W53" s="34">
        <f t="shared" ref="W53" si="154">ROUND(AF53,0)</f>
        <v>2500</v>
      </c>
      <c r="X53" s="51">
        <f>(AE53-W53)</f>
        <v>2500</v>
      </c>
      <c r="Y53" s="50">
        <f>+A53</f>
        <v>22</v>
      </c>
      <c r="Z53" s="30">
        <f t="shared" ref="Z53" si="155">J53*12%</f>
        <v>4920.72</v>
      </c>
      <c r="AA53" s="30">
        <v>0</v>
      </c>
      <c r="AB53" s="35">
        <v>100</v>
      </c>
      <c r="AC53" s="36">
        <f>ROUNDUP(J53*5%/2,2)</f>
        <v>1025.1500000000001</v>
      </c>
      <c r="AD53" s="37">
        <v>200</v>
      </c>
      <c r="AE53" s="55">
        <f>+P53-V53</f>
        <v>5000</v>
      </c>
      <c r="AF53" s="56">
        <f>(+P53-V53)/2</f>
        <v>2500</v>
      </c>
      <c r="AG53" s="45">
        <v>22</v>
      </c>
      <c r="AH53" s="46" t="s">
        <v>88</v>
      </c>
      <c r="AI53" s="47" t="s">
        <v>70</v>
      </c>
      <c r="AJ53" s="30">
        <f t="shared" si="8"/>
        <v>2426.4</v>
      </c>
      <c r="AK53" s="30">
        <f t="shared" ref="AK53" si="156">J53*9%</f>
        <v>3690.54</v>
      </c>
      <c r="AL53" s="40">
        <v>5031.9799999999996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f>SUM(AK53:AS53)</f>
        <v>8722.52</v>
      </c>
      <c r="AU53" s="35">
        <v>200</v>
      </c>
      <c r="AV53" s="40">
        <v>0</v>
      </c>
      <c r="AW53" s="40">
        <v>0</v>
      </c>
      <c r="AX53" s="40">
        <f>SUM(AU53:AV53)</f>
        <v>200</v>
      </c>
      <c r="AY53" s="30">
        <f>ROUNDDOWN(J53*5%/2,2)</f>
        <v>1025.1500000000001</v>
      </c>
      <c r="AZ53" s="30">
        <v>100</v>
      </c>
      <c r="BA53" s="40">
        <v>11209.41</v>
      </c>
      <c r="BB53" s="40">
        <v>10153.52</v>
      </c>
      <c r="BC53" s="40">
        <v>2169</v>
      </c>
      <c r="BD53" s="40">
        <v>0</v>
      </c>
      <c r="BE53" s="59">
        <f>SUM(AZ53:BD53)</f>
        <v>23631.93</v>
      </c>
      <c r="BF53" s="60">
        <f>AJ53+AT53+AX53+AY53+BE53</f>
        <v>36006</v>
      </c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100"/>
      <c r="CK53" s="100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</row>
    <row r="54" spans="1:276" s="50" customFormat="1" ht="23.1" customHeight="1" x14ac:dyDescent="0.35">
      <c r="A54" s="45" t="s">
        <v>1</v>
      </c>
      <c r="B54" s="61"/>
      <c r="C54" s="62"/>
      <c r="D54" s="40"/>
      <c r="E54" s="40"/>
      <c r="F54" s="30">
        <f t="shared" si="0"/>
        <v>0</v>
      </c>
      <c r="G54" s="40"/>
      <c r="H54" s="40"/>
      <c r="I54" s="40"/>
      <c r="J54" s="30">
        <f t="shared" si="1"/>
        <v>0</v>
      </c>
      <c r="K54" s="48"/>
      <c r="L54" s="49"/>
      <c r="P54" s="48"/>
      <c r="Q54" s="40"/>
      <c r="R54" s="40"/>
      <c r="S54" s="40"/>
      <c r="T54" s="40"/>
      <c r="U54" s="40"/>
      <c r="V54" s="48"/>
      <c r="W54" s="34"/>
      <c r="X54" s="51"/>
      <c r="Z54" s="30"/>
      <c r="AA54" s="30"/>
      <c r="AB54" s="52"/>
      <c r="AC54" s="53"/>
      <c r="AD54" s="54"/>
      <c r="AE54" s="55"/>
      <c r="AF54" s="56"/>
      <c r="AG54" s="45" t="s">
        <v>1</v>
      </c>
      <c r="AH54" s="61"/>
      <c r="AI54" s="62"/>
      <c r="AJ54" s="30">
        <f t="shared" si="8"/>
        <v>0</v>
      </c>
      <c r="AK54" s="40"/>
      <c r="AL54" s="40"/>
      <c r="AM54" s="57"/>
      <c r="AN54" s="40"/>
      <c r="AO54" s="40"/>
      <c r="AP54" s="57"/>
      <c r="AQ54" s="57"/>
      <c r="AR54" s="57"/>
      <c r="AS54" s="40"/>
      <c r="AT54" s="40"/>
      <c r="AU54" s="58"/>
      <c r="AV54" s="57"/>
      <c r="AW54" s="57"/>
      <c r="AX54" s="40"/>
      <c r="AY54" s="40"/>
      <c r="BA54" s="40"/>
      <c r="BB54" s="40"/>
      <c r="BC54" s="40"/>
      <c r="BD54" s="57"/>
      <c r="BE54" s="59"/>
      <c r="BF54" s="60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</row>
    <row r="55" spans="1:276" s="50" customFormat="1" ht="23.1" customHeight="1" x14ac:dyDescent="0.35">
      <c r="A55" s="45">
        <v>23</v>
      </c>
      <c r="B55" s="61" t="s">
        <v>89</v>
      </c>
      <c r="C55" s="82" t="s">
        <v>70</v>
      </c>
      <c r="D55" s="40">
        <v>36619</v>
      </c>
      <c r="E55" s="40">
        <v>1794</v>
      </c>
      <c r="F55" s="30">
        <f t="shared" si="0"/>
        <v>38413</v>
      </c>
      <c r="G55" s="40">
        <v>1795</v>
      </c>
      <c r="H55" s="40"/>
      <c r="I55" s="40"/>
      <c r="J55" s="30">
        <f t="shared" si="1"/>
        <v>40208</v>
      </c>
      <c r="K55" s="48">
        <f>J55</f>
        <v>40208</v>
      </c>
      <c r="L55" s="32">
        <f>ROUND(K55/6/31/60*(O55+N55*60+M55*6*60),2)</f>
        <v>0</v>
      </c>
      <c r="M55" s="50">
        <v>0</v>
      </c>
      <c r="N55" s="50">
        <v>0</v>
      </c>
      <c r="O55" s="50">
        <v>0</v>
      </c>
      <c r="P55" s="48">
        <f>K55-L55</f>
        <v>40208</v>
      </c>
      <c r="Q55" s="40">
        <v>2285.15</v>
      </c>
      <c r="R55" s="30">
        <f t="shared" ref="R55" si="157">SUM(AK55:AS55)</f>
        <v>3618.72</v>
      </c>
      <c r="S55" s="30">
        <f t="shared" ref="S55" si="158">SUM(AU55:AW55)</f>
        <v>200</v>
      </c>
      <c r="T55" s="30">
        <f t="shared" ref="T55" si="159">ROUNDDOWN(J55*5%/2,2)</f>
        <v>1005.2</v>
      </c>
      <c r="U55" s="30">
        <f t="shared" ref="U55" si="160">SUM(AZ55:BD55)</f>
        <v>100</v>
      </c>
      <c r="V55" s="48">
        <f>Q55+R55+S55+T55+U55</f>
        <v>7209.07</v>
      </c>
      <c r="W55" s="34">
        <f t="shared" ref="W55" si="161">ROUND(AF55,0)</f>
        <v>16499</v>
      </c>
      <c r="X55" s="51">
        <f>(AE55-W55)</f>
        <v>16499.93</v>
      </c>
      <c r="Y55" s="50">
        <f>+A55</f>
        <v>23</v>
      </c>
      <c r="Z55" s="30">
        <f t="shared" ref="Z55" si="162">J55*12%</f>
        <v>4824.96</v>
      </c>
      <c r="AA55" s="30">
        <v>0</v>
      </c>
      <c r="AB55" s="35">
        <v>100</v>
      </c>
      <c r="AC55" s="36">
        <f>ROUNDUP(J55*5%/2,2)</f>
        <v>1005.2</v>
      </c>
      <c r="AD55" s="37">
        <v>200</v>
      </c>
      <c r="AE55" s="55">
        <f>+P55-V55</f>
        <v>32998.93</v>
      </c>
      <c r="AF55" s="56">
        <f>(+P55-V55)/2</f>
        <v>16499.465</v>
      </c>
      <c r="AG55" s="45">
        <v>23</v>
      </c>
      <c r="AH55" s="61" t="s">
        <v>89</v>
      </c>
      <c r="AI55" s="82" t="s">
        <v>70</v>
      </c>
      <c r="AJ55" s="30">
        <f t="shared" si="8"/>
        <v>2285.15</v>
      </c>
      <c r="AK55" s="30">
        <f t="shared" ref="AK55" si="163">J55*9%</f>
        <v>3618.72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f>SUM(AK55:AS55)</f>
        <v>3618.72</v>
      </c>
      <c r="AU55" s="35">
        <v>200</v>
      </c>
      <c r="AV55" s="40">
        <v>0</v>
      </c>
      <c r="AW55" s="40">
        <v>0</v>
      </c>
      <c r="AX55" s="40">
        <f>SUM(AU55:AV55)</f>
        <v>200</v>
      </c>
      <c r="AY55" s="30">
        <f>ROUNDDOWN(J55*5%/2,2)</f>
        <v>1005.2</v>
      </c>
      <c r="AZ55" s="30">
        <v>100</v>
      </c>
      <c r="BA55" s="40">
        <v>0</v>
      </c>
      <c r="BB55" s="40">
        <v>0</v>
      </c>
      <c r="BC55" s="40"/>
      <c r="BD55" s="40">
        <v>0</v>
      </c>
      <c r="BE55" s="59">
        <f>SUM(AZ55:BD55)</f>
        <v>100</v>
      </c>
      <c r="BF55" s="60">
        <f>AJ55+AT55+AX55+AY55+BE55</f>
        <v>7209.07</v>
      </c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</row>
    <row r="56" spans="1:276" s="50" customFormat="1" ht="23.1" customHeight="1" thickBot="1" x14ac:dyDescent="0.4">
      <c r="A56" s="27"/>
      <c r="B56" s="28"/>
      <c r="C56" s="29"/>
      <c r="D56" s="30"/>
      <c r="E56" s="30"/>
      <c r="F56" s="30"/>
      <c r="G56" s="30"/>
      <c r="H56" s="30"/>
      <c r="I56" s="30"/>
      <c r="J56" s="30"/>
      <c r="K56" s="31"/>
      <c r="L56" s="71"/>
      <c r="M56" s="33"/>
      <c r="N56" s="33"/>
      <c r="O56" s="33"/>
      <c r="P56" s="31"/>
      <c r="Q56" s="30"/>
      <c r="R56" s="40"/>
      <c r="S56" s="40"/>
      <c r="T56" s="40"/>
      <c r="U56" s="40"/>
      <c r="V56" s="31"/>
      <c r="W56" s="34"/>
      <c r="X56" s="34"/>
      <c r="Y56" s="33"/>
      <c r="Z56" s="30"/>
      <c r="AA56" s="30"/>
      <c r="AB56" s="41"/>
      <c r="AC56" s="53"/>
      <c r="AD56" s="94"/>
      <c r="AE56" s="55"/>
      <c r="AF56" s="56"/>
      <c r="AG56" s="27"/>
      <c r="AH56" s="29"/>
      <c r="AI56" s="29"/>
      <c r="AJ56" s="40"/>
      <c r="AK56" s="40"/>
      <c r="AL56" s="30"/>
      <c r="AM56" s="57"/>
      <c r="AN56" s="30"/>
      <c r="AO56" s="30"/>
      <c r="AP56" s="57"/>
      <c r="AQ56" s="57"/>
      <c r="AR56" s="57"/>
      <c r="AS56" s="30"/>
      <c r="AT56" s="30"/>
      <c r="AU56" s="35"/>
      <c r="AV56" s="57"/>
      <c r="AW56" s="57"/>
      <c r="AX56" s="30"/>
      <c r="AY56" s="40"/>
      <c r="AZ56" s="30"/>
      <c r="BA56" s="30"/>
      <c r="BB56" s="30"/>
      <c r="BC56" s="40"/>
      <c r="BD56" s="57"/>
      <c r="BE56" s="42"/>
      <c r="BF56" s="101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</row>
    <row r="57" spans="1:276" s="50" customFormat="1" ht="23.1" customHeight="1" x14ac:dyDescent="0.35">
      <c r="A57" s="102"/>
      <c r="B57" s="103"/>
      <c r="C57" s="103"/>
      <c r="D57" s="104"/>
      <c r="E57" s="103"/>
      <c r="F57" s="103"/>
      <c r="G57" s="104"/>
      <c r="H57" s="103"/>
      <c r="I57" s="104"/>
      <c r="J57" s="104"/>
      <c r="K57" s="105"/>
      <c r="L57" s="104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6">
        <f>+AF57</f>
        <v>0</v>
      </c>
      <c r="X57" s="107"/>
      <c r="Y57" s="103"/>
      <c r="Z57" s="103"/>
      <c r="AA57" s="103"/>
      <c r="AB57" s="103"/>
      <c r="AC57" s="108"/>
      <c r="AD57" s="109"/>
      <c r="AE57" s="110"/>
      <c r="AF57" s="79"/>
      <c r="AG57" s="102"/>
      <c r="AH57" s="103"/>
      <c r="AI57" s="103"/>
      <c r="AJ57" s="103"/>
      <c r="AK57" s="103"/>
      <c r="AL57" s="111"/>
      <c r="AM57" s="103"/>
      <c r="AN57" s="103"/>
      <c r="AO57" s="103"/>
      <c r="AP57" s="103"/>
      <c r="AQ57" s="112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40">
        <v>0</v>
      </c>
      <c r="BD57" s="103"/>
      <c r="BE57" s="103"/>
      <c r="BF57" s="109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</row>
    <row r="58" spans="1:276" s="46" customFormat="1" ht="23.1" customHeight="1" x14ac:dyDescent="0.35">
      <c r="A58" s="113"/>
      <c r="B58" s="114" t="s">
        <v>90</v>
      </c>
      <c r="D58" s="115">
        <f t="shared" ref="D58:AF58" si="164">SUM(D11:D57)</f>
        <v>957322</v>
      </c>
      <c r="E58" s="115">
        <f t="shared" si="164"/>
        <v>46211</v>
      </c>
      <c r="F58" s="115">
        <f t="shared" si="164"/>
        <v>1003533</v>
      </c>
      <c r="G58" s="115">
        <f t="shared" si="164"/>
        <v>46138</v>
      </c>
      <c r="H58" s="115">
        <f t="shared" si="164"/>
        <v>0</v>
      </c>
      <c r="I58" s="115">
        <f t="shared" si="164"/>
        <v>0</v>
      </c>
      <c r="J58" s="115">
        <f t="shared" si="164"/>
        <v>1049671</v>
      </c>
      <c r="K58" s="115">
        <f t="shared" si="164"/>
        <v>1049671</v>
      </c>
      <c r="L58" s="115">
        <f t="shared" si="164"/>
        <v>0</v>
      </c>
      <c r="M58" s="115">
        <f t="shared" si="164"/>
        <v>0</v>
      </c>
      <c r="N58" s="115">
        <f t="shared" si="164"/>
        <v>0</v>
      </c>
      <c r="O58" s="115">
        <f t="shared" si="164"/>
        <v>0</v>
      </c>
      <c r="P58" s="115">
        <f t="shared" si="164"/>
        <v>1049671</v>
      </c>
      <c r="Q58" s="115">
        <f t="shared" si="164"/>
        <v>78936.039999999979</v>
      </c>
      <c r="R58" s="115">
        <f t="shared" si="164"/>
        <v>214025.64</v>
      </c>
      <c r="S58" s="115">
        <f t="shared" si="164"/>
        <v>14360.19</v>
      </c>
      <c r="T58" s="115">
        <f t="shared" si="164"/>
        <v>26241.769999999997</v>
      </c>
      <c r="U58" s="115">
        <f t="shared" si="164"/>
        <v>169019.6</v>
      </c>
      <c r="V58" s="115">
        <f t="shared" si="164"/>
        <v>502583.24</v>
      </c>
      <c r="W58" s="115">
        <f t="shared" si="164"/>
        <v>273543</v>
      </c>
      <c r="X58" s="115">
        <f t="shared" si="164"/>
        <v>273544.76</v>
      </c>
      <c r="Y58" s="115">
        <f t="shared" si="164"/>
        <v>276</v>
      </c>
      <c r="Z58" s="115">
        <f t="shared" si="164"/>
        <v>125960.52000000002</v>
      </c>
      <c r="AA58" s="115">
        <f t="shared" si="164"/>
        <v>0</v>
      </c>
      <c r="AB58" s="115">
        <f t="shared" si="164"/>
        <v>2300</v>
      </c>
      <c r="AC58" s="115">
        <f t="shared" si="164"/>
        <v>26241.78</v>
      </c>
      <c r="AD58" s="116">
        <f t="shared" si="164"/>
        <v>4600</v>
      </c>
      <c r="AE58" s="117">
        <f t="shared" si="164"/>
        <v>547087.76</v>
      </c>
      <c r="AF58" s="118">
        <f t="shared" si="164"/>
        <v>273543.88</v>
      </c>
      <c r="AG58" s="113"/>
      <c r="AH58" s="114" t="s">
        <v>90</v>
      </c>
      <c r="AJ58" s="115">
        <f t="shared" ref="AJ58:BF58" si="165">SUM(AJ11:AJ57)</f>
        <v>78936.039999999979</v>
      </c>
      <c r="AK58" s="115">
        <f t="shared" si="165"/>
        <v>94470.389999999985</v>
      </c>
      <c r="AL58" s="115">
        <f t="shared" si="165"/>
        <v>12338.3</v>
      </c>
      <c r="AM58" s="115">
        <f t="shared" si="165"/>
        <v>2600</v>
      </c>
      <c r="AN58" s="115">
        <f t="shared" si="165"/>
        <v>0</v>
      </c>
      <c r="AO58" s="115">
        <f t="shared" si="165"/>
        <v>0</v>
      </c>
      <c r="AP58" s="115">
        <f t="shared" si="165"/>
        <v>0</v>
      </c>
      <c r="AQ58" s="115">
        <f t="shared" si="165"/>
        <v>983.33</v>
      </c>
      <c r="AR58" s="115">
        <f t="shared" si="165"/>
        <v>92804.54</v>
      </c>
      <c r="AS58" s="115">
        <f t="shared" si="165"/>
        <v>10829.08</v>
      </c>
      <c r="AT58" s="115">
        <f t="shared" si="165"/>
        <v>214025.64</v>
      </c>
      <c r="AU58" s="115">
        <f t="shared" si="165"/>
        <v>4600</v>
      </c>
      <c r="AV58" s="115">
        <f t="shared" si="165"/>
        <v>7760.1900000000005</v>
      </c>
      <c r="AW58" s="115">
        <f t="shared" si="165"/>
        <v>2000</v>
      </c>
      <c r="AX58" s="115">
        <f t="shared" si="165"/>
        <v>14360.19</v>
      </c>
      <c r="AY58" s="115">
        <f t="shared" si="165"/>
        <v>26241.769999999997</v>
      </c>
      <c r="AZ58" s="115">
        <f t="shared" si="165"/>
        <v>2300</v>
      </c>
      <c r="BA58" s="115">
        <f t="shared" si="165"/>
        <v>126090.08</v>
      </c>
      <c r="BB58" s="115">
        <f t="shared" si="165"/>
        <v>24284.52</v>
      </c>
      <c r="BC58" s="115">
        <f t="shared" si="165"/>
        <v>16345</v>
      </c>
      <c r="BD58" s="115">
        <f t="shared" si="165"/>
        <v>0</v>
      </c>
      <c r="BE58" s="115">
        <f t="shared" si="165"/>
        <v>169019.6</v>
      </c>
      <c r="BF58" s="116">
        <f t="shared" si="165"/>
        <v>502583.24</v>
      </c>
      <c r="BG58" s="119"/>
      <c r="BH58" s="119"/>
      <c r="BI58" s="119"/>
      <c r="BJ58" s="119"/>
      <c r="BK58" s="119"/>
      <c r="BL58" s="119"/>
      <c r="BM58" s="119"/>
      <c r="BN58" s="119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  <c r="DO58" s="120"/>
      <c r="DP58" s="120"/>
      <c r="DQ58" s="120"/>
      <c r="DR58" s="120"/>
      <c r="DS58" s="120"/>
      <c r="DT58" s="120"/>
      <c r="DU58" s="120"/>
      <c r="DV58" s="120"/>
      <c r="DW58" s="120"/>
      <c r="DX58" s="120"/>
      <c r="DY58" s="120"/>
      <c r="DZ58" s="120"/>
      <c r="EA58" s="120"/>
      <c r="EB58" s="120"/>
      <c r="EC58" s="120"/>
      <c r="ED58" s="120"/>
      <c r="EE58" s="120"/>
      <c r="EF58" s="120"/>
      <c r="EG58" s="120"/>
      <c r="EH58" s="120"/>
      <c r="EI58" s="120"/>
      <c r="EJ58" s="120"/>
      <c r="EK58" s="120"/>
      <c r="EL58" s="120"/>
      <c r="EM58" s="120"/>
      <c r="EN58" s="120"/>
      <c r="EO58" s="120"/>
      <c r="EP58" s="120"/>
      <c r="EQ58" s="120"/>
      <c r="ER58" s="120"/>
      <c r="ES58" s="120"/>
      <c r="ET58" s="120"/>
      <c r="EU58" s="120"/>
      <c r="EV58" s="120"/>
      <c r="EW58" s="120"/>
      <c r="EX58" s="120"/>
      <c r="EY58" s="120"/>
      <c r="EZ58" s="120"/>
      <c r="FA58" s="120"/>
      <c r="FB58" s="120"/>
      <c r="FC58" s="120"/>
      <c r="FD58" s="120"/>
      <c r="FE58" s="120"/>
      <c r="FF58" s="120"/>
      <c r="FG58" s="120"/>
      <c r="FH58" s="120"/>
      <c r="FI58" s="120"/>
      <c r="FJ58" s="120"/>
      <c r="FK58" s="120"/>
      <c r="FL58" s="120"/>
      <c r="FM58" s="120"/>
      <c r="FN58" s="120"/>
      <c r="FO58" s="120"/>
      <c r="FP58" s="120"/>
      <c r="FQ58" s="120"/>
      <c r="FR58" s="120"/>
      <c r="FS58" s="120"/>
      <c r="FT58" s="120"/>
      <c r="FU58" s="120"/>
      <c r="FV58" s="120"/>
      <c r="FW58" s="120"/>
      <c r="FX58" s="120"/>
      <c r="FY58" s="120"/>
      <c r="FZ58" s="120"/>
      <c r="GA58" s="120"/>
      <c r="GB58" s="120"/>
      <c r="GC58" s="120"/>
      <c r="GD58" s="120"/>
      <c r="GE58" s="120"/>
      <c r="GF58" s="120"/>
      <c r="GG58" s="120"/>
      <c r="GH58" s="120"/>
      <c r="GI58" s="120"/>
      <c r="GJ58" s="120"/>
      <c r="GK58" s="120"/>
      <c r="GL58" s="120"/>
      <c r="GM58" s="120"/>
      <c r="GN58" s="120"/>
      <c r="GO58" s="120"/>
      <c r="GP58" s="120"/>
      <c r="GQ58" s="120"/>
      <c r="GR58" s="120"/>
      <c r="GS58" s="120"/>
      <c r="GT58" s="120"/>
      <c r="GU58" s="120"/>
      <c r="GV58" s="120"/>
      <c r="GW58" s="120"/>
      <c r="GX58" s="120"/>
      <c r="GY58" s="120"/>
      <c r="GZ58" s="120"/>
      <c r="HA58" s="120"/>
      <c r="HB58" s="120"/>
      <c r="HC58" s="120"/>
      <c r="HD58" s="120"/>
      <c r="HE58" s="120"/>
      <c r="HF58" s="120"/>
      <c r="HG58" s="120"/>
      <c r="HH58" s="120"/>
      <c r="HI58" s="120"/>
      <c r="HJ58" s="120"/>
      <c r="HK58" s="120"/>
      <c r="HL58" s="120"/>
      <c r="HM58" s="120"/>
      <c r="HN58" s="120"/>
      <c r="HO58" s="120"/>
      <c r="HP58" s="120"/>
      <c r="HQ58" s="120"/>
      <c r="HR58" s="120"/>
      <c r="HS58" s="120"/>
      <c r="HT58" s="120"/>
      <c r="HU58" s="120"/>
      <c r="HV58" s="120"/>
      <c r="HW58" s="120"/>
      <c r="HX58" s="120"/>
      <c r="HY58" s="120"/>
      <c r="HZ58" s="120"/>
      <c r="IA58" s="120"/>
      <c r="IB58" s="120"/>
      <c r="IC58" s="120"/>
      <c r="ID58" s="120"/>
      <c r="IE58" s="120"/>
      <c r="IF58" s="120"/>
      <c r="IG58" s="120"/>
      <c r="IH58" s="120"/>
      <c r="II58" s="120"/>
      <c r="IJ58" s="120"/>
      <c r="IK58" s="120"/>
      <c r="IL58" s="120"/>
      <c r="IM58" s="120"/>
      <c r="IN58" s="120"/>
      <c r="IO58" s="120"/>
      <c r="IP58" s="120"/>
      <c r="IQ58" s="120"/>
      <c r="IR58" s="120"/>
      <c r="IS58" s="120"/>
      <c r="IT58" s="120"/>
      <c r="IU58" s="120"/>
      <c r="IV58" s="120"/>
      <c r="IW58" s="120"/>
      <c r="IX58" s="120"/>
      <c r="IY58" s="120"/>
      <c r="IZ58" s="120"/>
      <c r="JA58" s="120"/>
      <c r="JB58" s="120"/>
      <c r="JC58" s="120"/>
      <c r="JD58" s="120"/>
      <c r="JE58" s="120"/>
      <c r="JF58" s="120"/>
      <c r="JG58" s="120"/>
      <c r="JH58" s="120"/>
      <c r="JI58" s="120"/>
      <c r="JJ58" s="120"/>
      <c r="JK58" s="120"/>
      <c r="JL58" s="120"/>
      <c r="JM58" s="120"/>
      <c r="JN58" s="120"/>
      <c r="JO58" s="120"/>
      <c r="JP58" s="120"/>
    </row>
    <row r="59" spans="1:276" s="123" customFormat="1" ht="23.1" customHeight="1" thickBot="1" x14ac:dyDescent="0.4">
      <c r="A59" s="121"/>
      <c r="B59" s="122"/>
      <c r="D59" s="124"/>
      <c r="E59" s="124"/>
      <c r="F59" s="124"/>
      <c r="G59" s="18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5"/>
      <c r="X59" s="125" t="s">
        <v>1</v>
      </c>
      <c r="Y59" s="124"/>
      <c r="Z59" s="124"/>
      <c r="AA59" s="124"/>
      <c r="AB59" s="124"/>
      <c r="AC59" s="126"/>
      <c r="AD59" s="127"/>
      <c r="AE59" s="128"/>
      <c r="AF59" s="129"/>
      <c r="AG59" s="121"/>
      <c r="AH59" s="122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7"/>
      <c r="BG59" s="130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  <c r="CT59" s="130"/>
      <c r="CU59" s="130"/>
      <c r="CV59" s="130"/>
      <c r="CW59" s="130"/>
      <c r="CX59" s="130"/>
      <c r="CY59" s="130"/>
      <c r="CZ59" s="130"/>
      <c r="DA59" s="130"/>
      <c r="DB59" s="130"/>
      <c r="DC59" s="130"/>
      <c r="DD59" s="130"/>
      <c r="DE59" s="130"/>
      <c r="DF59" s="130"/>
      <c r="DG59" s="130"/>
      <c r="DH59" s="130"/>
      <c r="DI59" s="130"/>
      <c r="DJ59" s="130"/>
      <c r="DK59" s="130"/>
      <c r="DL59" s="130"/>
      <c r="DM59" s="130"/>
      <c r="DN59" s="130"/>
      <c r="DO59" s="130"/>
      <c r="DP59" s="130"/>
      <c r="DQ59" s="130"/>
      <c r="DR59" s="130"/>
      <c r="DS59" s="130"/>
      <c r="DT59" s="130"/>
      <c r="DU59" s="130"/>
      <c r="DV59" s="130"/>
      <c r="DW59" s="130"/>
      <c r="DX59" s="130"/>
      <c r="DY59" s="130"/>
      <c r="DZ59" s="130"/>
      <c r="EA59" s="130"/>
      <c r="EB59" s="130"/>
      <c r="EC59" s="130"/>
      <c r="ED59" s="130"/>
      <c r="EE59" s="130"/>
      <c r="EF59" s="130"/>
      <c r="EG59" s="130"/>
      <c r="EH59" s="130"/>
      <c r="EI59" s="130"/>
      <c r="EJ59" s="130"/>
      <c r="EK59" s="130"/>
      <c r="EL59" s="130"/>
      <c r="EM59" s="130"/>
      <c r="EN59" s="130"/>
      <c r="EO59" s="130"/>
      <c r="EP59" s="130"/>
      <c r="EQ59" s="130"/>
      <c r="ER59" s="130"/>
      <c r="ES59" s="130"/>
      <c r="ET59" s="130"/>
      <c r="EU59" s="130"/>
      <c r="EV59" s="130"/>
      <c r="EW59" s="130"/>
      <c r="EX59" s="130"/>
      <c r="EY59" s="130"/>
      <c r="EZ59" s="130"/>
      <c r="FA59" s="130"/>
      <c r="FB59" s="130"/>
      <c r="FC59" s="130"/>
      <c r="FD59" s="130"/>
      <c r="FE59" s="130"/>
      <c r="FF59" s="130"/>
      <c r="FG59" s="130"/>
      <c r="FH59" s="130"/>
      <c r="FI59" s="130"/>
      <c r="FJ59" s="130"/>
      <c r="FK59" s="130"/>
      <c r="FL59" s="130"/>
      <c r="FM59" s="130"/>
      <c r="FN59" s="130"/>
      <c r="FO59" s="130"/>
      <c r="FP59" s="130"/>
      <c r="FQ59" s="130"/>
      <c r="FR59" s="130"/>
      <c r="FS59" s="130"/>
      <c r="FT59" s="130"/>
      <c r="FU59" s="130"/>
      <c r="FV59" s="130"/>
      <c r="FW59" s="130"/>
      <c r="FX59" s="130"/>
      <c r="FY59" s="130"/>
      <c r="FZ59" s="130"/>
      <c r="GA59" s="130"/>
      <c r="GB59" s="130"/>
      <c r="GC59" s="130"/>
      <c r="GD59" s="130"/>
      <c r="GE59" s="130"/>
      <c r="GF59" s="130"/>
      <c r="GG59" s="130"/>
      <c r="GH59" s="130"/>
      <c r="GI59" s="130"/>
      <c r="GJ59" s="130"/>
      <c r="GK59" s="130"/>
      <c r="GL59" s="130"/>
      <c r="GM59" s="130"/>
      <c r="GN59" s="130"/>
      <c r="GO59" s="130"/>
      <c r="GP59" s="130"/>
      <c r="GQ59" s="130"/>
      <c r="GR59" s="130"/>
      <c r="GS59" s="130"/>
      <c r="GT59" s="130"/>
      <c r="GU59" s="130"/>
      <c r="GV59" s="130"/>
      <c r="GW59" s="130"/>
      <c r="GX59" s="130"/>
      <c r="GY59" s="130"/>
      <c r="GZ59" s="130"/>
      <c r="HA59" s="130"/>
      <c r="HB59" s="130"/>
      <c r="HC59" s="130"/>
      <c r="HD59" s="130"/>
      <c r="HE59" s="130"/>
      <c r="HF59" s="130"/>
      <c r="HG59" s="130"/>
      <c r="HH59" s="130"/>
      <c r="HI59" s="130"/>
      <c r="HJ59" s="130"/>
      <c r="HK59" s="130"/>
      <c r="HL59" s="130"/>
      <c r="HM59" s="130"/>
      <c r="HN59" s="130"/>
      <c r="HO59" s="130"/>
      <c r="HP59" s="130"/>
      <c r="HQ59" s="130"/>
      <c r="HR59" s="130"/>
      <c r="HS59" s="130"/>
      <c r="HT59" s="130"/>
      <c r="HU59" s="130"/>
      <c r="HV59" s="130"/>
      <c r="HW59" s="130"/>
      <c r="HX59" s="130"/>
      <c r="HY59" s="130"/>
      <c r="HZ59" s="130"/>
      <c r="IA59" s="130"/>
      <c r="IB59" s="130"/>
      <c r="IC59" s="130"/>
      <c r="ID59" s="130"/>
      <c r="IE59" s="130"/>
      <c r="IF59" s="130"/>
      <c r="IG59" s="130"/>
      <c r="IH59" s="130"/>
      <c r="II59" s="130"/>
      <c r="IJ59" s="130"/>
      <c r="IK59" s="130"/>
      <c r="IL59" s="130"/>
      <c r="IM59" s="130"/>
      <c r="IN59" s="130"/>
      <c r="IO59" s="130"/>
      <c r="IP59" s="130"/>
      <c r="IQ59" s="130"/>
      <c r="IR59" s="130"/>
      <c r="IS59" s="130"/>
      <c r="IT59" s="130"/>
      <c r="IU59" s="130"/>
      <c r="IV59" s="130"/>
      <c r="IW59" s="130"/>
      <c r="IX59" s="130"/>
      <c r="IY59" s="130"/>
      <c r="IZ59" s="130"/>
      <c r="JA59" s="130"/>
      <c r="JB59" s="130"/>
      <c r="JC59" s="130"/>
      <c r="JD59" s="130"/>
      <c r="JE59" s="130"/>
      <c r="JF59" s="130"/>
      <c r="JG59" s="130"/>
      <c r="JH59" s="130"/>
      <c r="JI59" s="130"/>
      <c r="JJ59" s="130"/>
      <c r="JK59" s="130"/>
      <c r="JL59" s="130"/>
      <c r="JM59" s="130"/>
      <c r="JN59" s="130"/>
      <c r="JO59" s="130"/>
      <c r="JP59" s="130"/>
    </row>
    <row r="60" spans="1:276" ht="23.1" customHeight="1" x14ac:dyDescent="0.35">
      <c r="B60" s="15"/>
      <c r="E60" s="6"/>
      <c r="F60" s="6"/>
      <c r="H60" s="6"/>
      <c r="I60" s="6"/>
      <c r="J60" s="6"/>
      <c r="K60" s="6"/>
      <c r="L60" s="6"/>
      <c r="M60" s="6"/>
      <c r="N60" s="6"/>
      <c r="O60" s="6"/>
      <c r="P60" s="6"/>
      <c r="Q60" s="172"/>
      <c r="R60" s="172"/>
      <c r="S60" s="172"/>
      <c r="T60" s="172"/>
      <c r="W60" s="130"/>
      <c r="X60" s="173"/>
      <c r="Y60" s="172"/>
      <c r="Z60" s="172"/>
      <c r="AA60" s="172"/>
      <c r="AB60" s="172"/>
      <c r="AC60" s="174"/>
      <c r="AD60" s="172"/>
      <c r="AE60" s="172"/>
      <c r="AF60" s="172"/>
      <c r="AH60" s="175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  <c r="AV60" s="172"/>
      <c r="AW60" s="172"/>
      <c r="AX60" s="172"/>
      <c r="AY60" s="172"/>
      <c r="AZ60" s="172"/>
      <c r="BA60" s="172"/>
      <c r="BB60" s="172"/>
      <c r="BC60" s="172"/>
      <c r="BD60" s="172"/>
    </row>
    <row r="61" spans="1:276" ht="23.1" customHeight="1" x14ac:dyDescent="0.35">
      <c r="A61" s="7"/>
      <c r="B61" s="225" t="s">
        <v>91</v>
      </c>
      <c r="C61" s="225"/>
      <c r="D61" s="225"/>
      <c r="E61" s="6"/>
      <c r="F61" s="6"/>
      <c r="H61" s="6"/>
      <c r="I61" s="6"/>
      <c r="J61" s="226" t="s">
        <v>92</v>
      </c>
      <c r="K61" s="226"/>
      <c r="L61" s="226"/>
      <c r="M61" s="226"/>
      <c r="N61" s="226"/>
      <c r="O61" s="226"/>
      <c r="P61" s="226"/>
      <c r="Q61" s="176"/>
      <c r="R61" s="176"/>
      <c r="S61" s="227" t="s">
        <v>93</v>
      </c>
      <c r="T61" s="227"/>
      <c r="U61" s="227"/>
      <c r="W61" s="173"/>
      <c r="X61" s="228" t="s">
        <v>94</v>
      </c>
      <c r="Y61" s="228"/>
      <c r="Z61" s="228"/>
      <c r="AA61" s="228"/>
      <c r="AB61" s="228"/>
      <c r="AC61" s="228"/>
      <c r="AD61" s="172"/>
      <c r="AE61" s="172"/>
      <c r="AF61" s="172"/>
      <c r="AH61" s="229" t="s">
        <v>91</v>
      </c>
      <c r="AI61" s="229"/>
      <c r="AJ61" s="229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2"/>
      <c r="AV61" s="172"/>
      <c r="AW61" s="172"/>
      <c r="AX61" s="172"/>
      <c r="AY61" s="172"/>
      <c r="AZ61" s="172"/>
      <c r="BA61" s="172"/>
      <c r="BB61" s="172"/>
      <c r="BC61" s="172"/>
      <c r="BD61" s="172"/>
    </row>
    <row r="62" spans="1:276" ht="23.1" customHeight="1" x14ac:dyDescent="0.35">
      <c r="A62" s="8"/>
      <c r="B62" s="15"/>
      <c r="D62" s="25"/>
      <c r="E62" s="6"/>
      <c r="F62" s="6"/>
      <c r="H62" s="6"/>
      <c r="I62" s="6"/>
      <c r="J62" s="6"/>
      <c r="K62" s="6"/>
      <c r="L62" s="6"/>
      <c r="M62" s="6"/>
      <c r="N62" s="6"/>
      <c r="O62" s="6"/>
      <c r="P62" s="8"/>
      <c r="Q62" s="137"/>
      <c r="S62" s="172"/>
      <c r="T62" s="172"/>
      <c r="U62" s="137"/>
      <c r="W62" s="173"/>
      <c r="X62" s="173"/>
      <c r="Y62" s="172"/>
      <c r="Z62" s="172"/>
      <c r="AA62" s="172"/>
      <c r="AB62" s="172"/>
      <c r="AC62" s="174"/>
      <c r="AD62" s="172"/>
      <c r="AE62" s="172"/>
      <c r="AF62" s="172"/>
      <c r="AG62" s="137"/>
      <c r="AH62" s="175"/>
      <c r="AJ62" s="177"/>
      <c r="AK62" s="172"/>
      <c r="AL62" s="172"/>
      <c r="AM62" s="172"/>
      <c r="AN62" s="172"/>
      <c r="AO62" s="172"/>
      <c r="AP62" s="172"/>
      <c r="AQ62" s="172"/>
      <c r="AR62" s="172"/>
      <c r="AS62" s="172"/>
      <c r="AU62" s="172"/>
      <c r="AV62" s="172"/>
      <c r="AW62" s="172"/>
      <c r="AX62" s="172"/>
      <c r="AY62" s="172"/>
      <c r="AZ62" s="172"/>
      <c r="BA62" s="172"/>
      <c r="BB62" s="172"/>
      <c r="BC62" s="172"/>
      <c r="BD62" s="172"/>
      <c r="BE62" s="137"/>
    </row>
    <row r="63" spans="1:276" s="26" customFormat="1" ht="23.1" customHeight="1" x14ac:dyDescent="0.35">
      <c r="B63" s="230" t="s">
        <v>107</v>
      </c>
      <c r="C63" s="230"/>
      <c r="D63" s="230"/>
      <c r="E63" s="14"/>
      <c r="F63" s="14"/>
      <c r="G63" s="185"/>
      <c r="H63" s="14"/>
      <c r="I63" s="14"/>
      <c r="J63" s="231" t="s">
        <v>95</v>
      </c>
      <c r="K63" s="231"/>
      <c r="L63" s="231"/>
      <c r="M63" s="231"/>
      <c r="N63" s="231"/>
      <c r="O63" s="231"/>
      <c r="P63" s="231"/>
      <c r="Q63" s="178"/>
      <c r="R63" s="179"/>
      <c r="S63" s="232" t="s">
        <v>96</v>
      </c>
      <c r="T63" s="232"/>
      <c r="U63" s="232"/>
      <c r="V63" s="179"/>
      <c r="W63" s="180"/>
      <c r="X63" s="233" t="s">
        <v>97</v>
      </c>
      <c r="Y63" s="233"/>
      <c r="Z63" s="233"/>
      <c r="AA63" s="233"/>
      <c r="AB63" s="233"/>
      <c r="AC63" s="233"/>
      <c r="AD63" s="178"/>
      <c r="AE63" s="178"/>
      <c r="AF63" s="178"/>
      <c r="AG63" s="179"/>
      <c r="AH63" s="234" t="s">
        <v>107</v>
      </c>
      <c r="AI63" s="234"/>
      <c r="AJ63" s="234"/>
      <c r="AK63" s="178"/>
      <c r="AL63" s="178"/>
      <c r="AM63" s="178"/>
      <c r="AN63" s="178"/>
      <c r="AO63" s="178"/>
      <c r="AP63" s="178"/>
      <c r="AQ63" s="178"/>
      <c r="AR63" s="178"/>
      <c r="AS63" s="178"/>
      <c r="AT63" s="179"/>
      <c r="AU63" s="178"/>
      <c r="AV63" s="178"/>
      <c r="AW63" s="178"/>
      <c r="AX63" s="178"/>
      <c r="AY63" s="178"/>
      <c r="AZ63" s="178"/>
      <c r="BA63" s="178"/>
      <c r="BB63" s="178"/>
      <c r="BC63" s="178"/>
      <c r="BD63" s="178"/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/>
      <c r="BP63" s="179"/>
      <c r="BQ63" s="179"/>
      <c r="BR63" s="179"/>
      <c r="BS63" s="179"/>
      <c r="BT63" s="179"/>
      <c r="BU63" s="179"/>
      <c r="BV63" s="179"/>
      <c r="BW63" s="179"/>
      <c r="BX63" s="179"/>
      <c r="BY63" s="179"/>
      <c r="BZ63" s="179"/>
    </row>
    <row r="64" spans="1:276" ht="23.1" customHeight="1" x14ac:dyDescent="0.35">
      <c r="B64" s="225" t="s">
        <v>108</v>
      </c>
      <c r="C64" s="225"/>
      <c r="D64" s="225"/>
      <c r="J64" s="226" t="s">
        <v>102</v>
      </c>
      <c r="K64" s="226"/>
      <c r="L64" s="226"/>
      <c r="M64" s="226"/>
      <c r="N64" s="226"/>
      <c r="O64" s="226"/>
      <c r="P64" s="226"/>
      <c r="S64" s="227" t="s">
        <v>103</v>
      </c>
      <c r="T64" s="227"/>
      <c r="U64" s="227"/>
      <c r="X64" s="228" t="s">
        <v>98</v>
      </c>
      <c r="Y64" s="228"/>
      <c r="Z64" s="228"/>
      <c r="AA64" s="228"/>
      <c r="AB64" s="228"/>
      <c r="AC64" s="228"/>
      <c r="AH64" s="229" t="s">
        <v>108</v>
      </c>
      <c r="AI64" s="229"/>
      <c r="AJ64" s="229"/>
    </row>
  </sheetData>
  <mergeCells count="27">
    <mergeCell ref="Q1:T1"/>
    <mergeCell ref="AS1:AV1"/>
    <mergeCell ref="Q2:T2"/>
    <mergeCell ref="AS2:AV2"/>
    <mergeCell ref="Q3:T3"/>
    <mergeCell ref="AS3:AV3"/>
    <mergeCell ref="Q4:T4"/>
    <mergeCell ref="AS4:AV4"/>
    <mergeCell ref="Q5:T5"/>
    <mergeCell ref="AS5:AV5"/>
    <mergeCell ref="F7:F9"/>
    <mergeCell ref="G7:G9"/>
    <mergeCell ref="B63:D63"/>
    <mergeCell ref="J63:P63"/>
    <mergeCell ref="S63:U63"/>
    <mergeCell ref="X63:AC63"/>
    <mergeCell ref="AH63:AJ63"/>
    <mergeCell ref="B61:D61"/>
    <mergeCell ref="J61:P61"/>
    <mergeCell ref="S61:U61"/>
    <mergeCell ref="X61:AC61"/>
    <mergeCell ref="AH61:AJ61"/>
    <mergeCell ref="B64:D64"/>
    <mergeCell ref="J64:P64"/>
    <mergeCell ref="S64:U64"/>
    <mergeCell ref="X64:AC64"/>
    <mergeCell ref="AH64:AJ64"/>
  </mergeCells>
  <printOptions horizontalCentered="1"/>
  <pageMargins left="0.31496062992125984" right="0.23622047244094491" top="0.35433070866141736" bottom="0.27559055118110237" header="0.15748031496062992" footer="0.15748031496062992"/>
  <pageSetup paperSize="258" scale="37" fitToHeight="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D578-E337-459D-B13E-BB9A5C0D6216}">
  <dimension ref="A1:JP66"/>
  <sheetViews>
    <sheetView view="pageBreakPreview" topLeftCell="AG1" zoomScale="68" zoomScaleNormal="60" zoomScaleSheetLayoutView="68" workbookViewId="0">
      <selection activeCell="BA7" sqref="BA7"/>
    </sheetView>
  </sheetViews>
  <sheetFormatPr defaultColWidth="9.140625" defaultRowHeight="23.1" customHeight="1" x14ac:dyDescent="0.35"/>
  <cols>
    <col min="1" max="1" width="5.5703125" style="1" customWidth="1"/>
    <col min="2" max="2" width="35" style="1" customWidth="1"/>
    <col min="3" max="3" width="14" style="1" customWidth="1"/>
    <col min="4" max="4" width="17.42578125" style="1" hidden="1" customWidth="1"/>
    <col min="5" max="5" width="15.7109375" style="1" hidden="1" customWidth="1"/>
    <col min="6" max="6" width="19.7109375" style="1" customWidth="1"/>
    <col min="7" max="7" width="15.7109375" style="182" customWidth="1"/>
    <col min="8" max="8" width="8.140625" style="1" customWidth="1"/>
    <col min="9" max="9" width="14" style="1" customWidth="1"/>
    <col min="10" max="10" width="17.42578125" style="1" customWidth="1"/>
    <col min="11" max="11" width="17.28515625" style="1" hidden="1" customWidth="1"/>
    <col min="12" max="12" width="15.5703125" style="1" customWidth="1"/>
    <col min="13" max="13" width="4.85546875" style="1" customWidth="1"/>
    <col min="14" max="14" width="3.28515625" style="1" customWidth="1"/>
    <col min="15" max="15" width="5.28515625" style="1" customWidth="1"/>
    <col min="16" max="16" width="21.140625" style="1" customWidth="1"/>
    <col min="17" max="17" width="17.42578125" style="130" customWidth="1"/>
    <col min="18" max="19" width="17" style="130" customWidth="1"/>
    <col min="20" max="20" width="19" style="130" customWidth="1"/>
    <col min="21" max="21" width="17.42578125" style="130" customWidth="1"/>
    <col min="22" max="22" width="18.5703125" style="130" customWidth="1"/>
    <col min="23" max="23" width="22.140625" style="131" customWidth="1"/>
    <col min="24" max="24" width="21.85546875" style="131" customWidth="1"/>
    <col min="25" max="25" width="5.7109375" style="130" customWidth="1"/>
    <col min="26" max="26" width="16.5703125" style="130" customWidth="1"/>
    <col min="27" max="27" width="14.7109375" style="130" hidden="1" customWidth="1"/>
    <col min="28" max="28" width="12.28515625" style="130" customWidth="1"/>
    <col min="29" max="29" width="15.85546875" style="132" customWidth="1"/>
    <col min="30" max="30" width="13.140625" style="130" customWidth="1"/>
    <col min="31" max="31" width="16.85546875" style="130" customWidth="1"/>
    <col min="32" max="32" width="17" style="130" customWidth="1"/>
    <col min="33" max="33" width="5.5703125" style="130" customWidth="1"/>
    <col min="34" max="34" width="34.140625" style="130" customWidth="1"/>
    <col min="35" max="35" width="14" style="130" customWidth="1"/>
    <col min="36" max="36" width="17.42578125" style="130" customWidth="1"/>
    <col min="37" max="37" width="21.140625" style="130" customWidth="1"/>
    <col min="38" max="38" width="20.5703125" style="130" customWidth="1"/>
    <col min="39" max="39" width="15.85546875" style="130" customWidth="1"/>
    <col min="40" max="40" width="15" style="130" hidden="1" customWidth="1"/>
    <col min="41" max="41" width="11.140625" style="130" customWidth="1"/>
    <col min="42" max="42" width="10.28515625" style="130" customWidth="1"/>
    <col min="43" max="43" width="11.85546875" style="130" customWidth="1"/>
    <col min="44" max="44" width="17.140625" style="130" customWidth="1"/>
    <col min="45" max="45" width="19.42578125" style="130" customWidth="1"/>
    <col min="46" max="46" width="17" style="130" customWidth="1"/>
    <col min="47" max="47" width="17.28515625" style="130" customWidth="1"/>
    <col min="48" max="48" width="16.140625" style="130" customWidth="1"/>
    <col min="49" max="49" width="15" style="130" customWidth="1"/>
    <col min="50" max="50" width="17" style="130" customWidth="1"/>
    <col min="51" max="51" width="19" style="130" customWidth="1"/>
    <col min="52" max="52" width="17.85546875" style="130" customWidth="1"/>
    <col min="53" max="53" width="21.140625" style="130" customWidth="1"/>
    <col min="54" max="54" width="18" style="130" customWidth="1"/>
    <col min="55" max="55" width="17.7109375" style="130" customWidth="1"/>
    <col min="56" max="56" width="16" style="130" customWidth="1"/>
    <col min="57" max="57" width="18.140625" style="130" customWidth="1"/>
    <col min="58" max="58" width="18.5703125" style="130" customWidth="1"/>
    <col min="59" max="64" width="9.140625" style="130"/>
    <col min="65" max="65" width="13.85546875" style="130" customWidth="1"/>
    <col min="66" max="78" width="9.140625" style="130"/>
    <col min="79" max="16384" width="9.140625" style="1"/>
  </cols>
  <sheetData>
    <row r="1" spans="1:276" ht="23.1" customHeight="1" x14ac:dyDescent="0.35">
      <c r="D1" s="15"/>
      <c r="E1" s="15"/>
      <c r="F1" s="15"/>
      <c r="G1" s="181"/>
      <c r="H1" s="15"/>
      <c r="I1" s="15"/>
      <c r="J1" s="15"/>
      <c r="Q1" s="241" t="s">
        <v>0</v>
      </c>
      <c r="R1" s="241"/>
      <c r="S1" s="241"/>
      <c r="T1" s="241"/>
      <c r="V1" s="130" t="s">
        <v>1</v>
      </c>
      <c r="AR1" s="133"/>
      <c r="AS1" s="241" t="s">
        <v>0</v>
      </c>
      <c r="AT1" s="241"/>
      <c r="AU1" s="241"/>
      <c r="AV1" s="241"/>
      <c r="BF1" s="130" t="s">
        <v>1</v>
      </c>
    </row>
    <row r="2" spans="1:276" ht="23.1" customHeight="1" x14ac:dyDescent="0.35">
      <c r="N2" s="15"/>
      <c r="O2" s="15"/>
      <c r="Q2" s="241" t="s">
        <v>101</v>
      </c>
      <c r="R2" s="241"/>
      <c r="S2" s="241"/>
      <c r="T2" s="241"/>
      <c r="AS2" s="241" t="s">
        <v>101</v>
      </c>
      <c r="AT2" s="241"/>
      <c r="AU2" s="241"/>
      <c r="AV2" s="241"/>
      <c r="AZ2" s="134"/>
    </row>
    <row r="3" spans="1:276" ht="23.1" customHeight="1" x14ac:dyDescent="0.35">
      <c r="Q3" s="241" t="s">
        <v>2</v>
      </c>
      <c r="R3" s="241"/>
      <c r="S3" s="241"/>
      <c r="T3" s="241"/>
      <c r="AL3" s="135"/>
      <c r="AM3" s="135"/>
      <c r="AN3" s="135"/>
      <c r="AO3" s="135"/>
      <c r="AS3" s="241" t="s">
        <v>104</v>
      </c>
      <c r="AT3" s="241"/>
      <c r="AU3" s="241"/>
      <c r="AV3" s="241"/>
      <c r="AW3" s="136"/>
      <c r="AX3" s="136"/>
    </row>
    <row r="4" spans="1:276" ht="23.1" customHeight="1" x14ac:dyDescent="0.35">
      <c r="Q4" s="234" t="s">
        <v>109</v>
      </c>
      <c r="R4" s="234"/>
      <c r="S4" s="234"/>
      <c r="T4" s="234"/>
      <c r="AL4" s="137"/>
      <c r="AS4" s="234" t="s">
        <v>110</v>
      </c>
      <c r="AT4" s="234"/>
      <c r="AU4" s="234"/>
      <c r="AV4" s="234"/>
      <c r="AW4" s="137"/>
      <c r="AX4" s="137"/>
      <c r="AY4" s="137"/>
    </row>
    <row r="5" spans="1:276" ht="23.1" customHeight="1" x14ac:dyDescent="0.35">
      <c r="Q5" s="234" t="s">
        <v>3</v>
      </c>
      <c r="R5" s="234"/>
      <c r="S5" s="234"/>
      <c r="T5" s="234"/>
      <c r="AL5" s="137"/>
      <c r="AS5" s="234" t="s">
        <v>3</v>
      </c>
      <c r="AT5" s="234"/>
      <c r="AU5" s="234"/>
      <c r="AV5" s="234"/>
      <c r="AW5" s="137"/>
      <c r="AX5" s="137"/>
      <c r="AY5" s="137"/>
    </row>
    <row r="6" spans="1:276" s="2" customFormat="1" ht="23.1" customHeight="1" thickBot="1" x14ac:dyDescent="0.4">
      <c r="G6" s="183"/>
      <c r="Q6" s="138"/>
      <c r="R6" s="138"/>
      <c r="S6" s="138"/>
      <c r="T6" s="138"/>
      <c r="U6" s="138"/>
      <c r="V6" s="138"/>
      <c r="W6" s="139"/>
      <c r="X6" s="139"/>
      <c r="Y6" s="138"/>
      <c r="Z6" s="138"/>
      <c r="AA6" s="138"/>
      <c r="AB6" s="138"/>
      <c r="AC6" s="140"/>
      <c r="AD6" s="138"/>
      <c r="AE6" s="138" t="s">
        <v>1</v>
      </c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</row>
    <row r="7" spans="1:276" s="19" customFormat="1" ht="23.1" customHeight="1" x14ac:dyDescent="0.35">
      <c r="A7" s="16"/>
      <c r="B7" s="3"/>
      <c r="C7" s="3"/>
      <c r="D7" s="17" t="s">
        <v>4</v>
      </c>
      <c r="E7" s="3"/>
      <c r="F7" s="235" t="s">
        <v>111</v>
      </c>
      <c r="G7" s="238" t="s">
        <v>112</v>
      </c>
      <c r="H7" s="3"/>
      <c r="I7" s="3"/>
      <c r="J7" s="17" t="s">
        <v>5</v>
      </c>
      <c r="K7" s="17" t="s">
        <v>5</v>
      </c>
      <c r="L7" s="3"/>
      <c r="M7" s="3"/>
      <c r="N7" s="3"/>
      <c r="O7" s="3"/>
      <c r="P7" s="17" t="s">
        <v>6</v>
      </c>
      <c r="Q7" s="141" t="s">
        <v>127</v>
      </c>
      <c r="R7" s="141" t="s">
        <v>10</v>
      </c>
      <c r="S7" s="141" t="s">
        <v>10</v>
      </c>
      <c r="T7" s="141" t="s">
        <v>13</v>
      </c>
      <c r="U7" s="141" t="s">
        <v>10</v>
      </c>
      <c r="V7" s="141" t="s">
        <v>10</v>
      </c>
      <c r="W7" s="142" t="s">
        <v>17</v>
      </c>
      <c r="X7" s="142" t="s">
        <v>17</v>
      </c>
      <c r="Y7" s="141"/>
      <c r="Z7" s="141" t="s">
        <v>18</v>
      </c>
      <c r="AA7" s="143" t="s">
        <v>9</v>
      </c>
      <c r="AB7" s="141" t="s">
        <v>19</v>
      </c>
      <c r="AC7" s="144" t="s">
        <v>20</v>
      </c>
      <c r="AD7" s="145" t="s">
        <v>21</v>
      </c>
      <c r="AE7" s="146"/>
      <c r="AF7" s="147"/>
      <c r="AG7" s="148"/>
      <c r="AH7" s="141"/>
      <c r="AI7" s="141"/>
      <c r="AJ7" s="141" t="s">
        <v>7</v>
      </c>
      <c r="AK7" s="149" t="s">
        <v>8</v>
      </c>
      <c r="AL7" s="143" t="s">
        <v>9</v>
      </c>
      <c r="AM7" s="143" t="s">
        <v>9</v>
      </c>
      <c r="AN7" s="143" t="s">
        <v>9</v>
      </c>
      <c r="AO7" s="143" t="s">
        <v>9</v>
      </c>
      <c r="AP7" s="143"/>
      <c r="AQ7" s="143"/>
      <c r="AR7" s="143"/>
      <c r="AS7" s="141" t="s">
        <v>129</v>
      </c>
      <c r="AT7" s="141" t="s">
        <v>10</v>
      </c>
      <c r="AU7" s="149" t="s">
        <v>11</v>
      </c>
      <c r="AV7" s="143" t="s">
        <v>12</v>
      </c>
      <c r="AW7" s="149" t="s">
        <v>11</v>
      </c>
      <c r="AX7" s="141" t="s">
        <v>10</v>
      </c>
      <c r="AY7" s="141" t="s">
        <v>13</v>
      </c>
      <c r="AZ7" s="143"/>
      <c r="BA7" s="149" t="s">
        <v>131</v>
      </c>
      <c r="BB7" s="143" t="s">
        <v>14</v>
      </c>
      <c r="BC7" s="143" t="s">
        <v>15</v>
      </c>
      <c r="BD7" s="143" t="s">
        <v>16</v>
      </c>
      <c r="BE7" s="141" t="s">
        <v>10</v>
      </c>
      <c r="BF7" s="145" t="s">
        <v>10</v>
      </c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</row>
    <row r="8" spans="1:276" s="4" customFormat="1" ht="23.1" customHeight="1" x14ac:dyDescent="0.35">
      <c r="A8" s="20" t="s">
        <v>22</v>
      </c>
      <c r="B8" s="4" t="s">
        <v>23</v>
      </c>
      <c r="C8" s="4" t="s">
        <v>24</v>
      </c>
      <c r="D8" s="4" t="s">
        <v>25</v>
      </c>
      <c r="E8" s="21" t="s">
        <v>106</v>
      </c>
      <c r="F8" s="236"/>
      <c r="G8" s="239"/>
      <c r="H8" s="21" t="s">
        <v>105</v>
      </c>
      <c r="I8" s="22" t="s">
        <v>26</v>
      </c>
      <c r="J8" s="4" t="s">
        <v>27</v>
      </c>
      <c r="K8" s="4" t="s">
        <v>27</v>
      </c>
      <c r="L8" s="21" t="s">
        <v>28</v>
      </c>
      <c r="M8" s="4" t="s">
        <v>29</v>
      </c>
      <c r="N8" s="4" t="s">
        <v>30</v>
      </c>
      <c r="O8" s="4" t="s">
        <v>31</v>
      </c>
      <c r="P8" s="21" t="s">
        <v>27</v>
      </c>
      <c r="Q8" s="151" t="s">
        <v>50</v>
      </c>
      <c r="R8" s="151" t="s">
        <v>9</v>
      </c>
      <c r="S8" s="151" t="s">
        <v>11</v>
      </c>
      <c r="T8" s="151" t="s">
        <v>42</v>
      </c>
      <c r="U8" s="151" t="s">
        <v>46</v>
      </c>
      <c r="V8" s="151" t="s">
        <v>47</v>
      </c>
      <c r="W8" s="152" t="s">
        <v>48</v>
      </c>
      <c r="X8" s="152" t="s">
        <v>49</v>
      </c>
      <c r="Y8" s="151" t="s">
        <v>22</v>
      </c>
      <c r="Z8" s="151"/>
      <c r="AA8" s="153" t="s">
        <v>34</v>
      </c>
      <c r="AB8" s="154"/>
      <c r="AC8" s="155" t="s">
        <v>42</v>
      </c>
      <c r="AD8" s="156"/>
      <c r="AE8" s="157"/>
      <c r="AF8" s="158"/>
      <c r="AG8" s="159" t="s">
        <v>22</v>
      </c>
      <c r="AH8" s="151" t="s">
        <v>23</v>
      </c>
      <c r="AI8" s="151" t="s">
        <v>24</v>
      </c>
      <c r="AJ8" s="151" t="s">
        <v>32</v>
      </c>
      <c r="AK8" s="153" t="s">
        <v>128</v>
      </c>
      <c r="AL8" s="153" t="s">
        <v>27</v>
      </c>
      <c r="AM8" s="153" t="s">
        <v>33</v>
      </c>
      <c r="AN8" s="153" t="s">
        <v>34</v>
      </c>
      <c r="AO8" s="153" t="s">
        <v>35</v>
      </c>
      <c r="AP8" s="153" t="s">
        <v>35</v>
      </c>
      <c r="AQ8" s="153" t="s">
        <v>36</v>
      </c>
      <c r="AR8" s="153" t="s">
        <v>37</v>
      </c>
      <c r="AS8" s="151" t="s">
        <v>38</v>
      </c>
      <c r="AT8" s="151" t="s">
        <v>9</v>
      </c>
      <c r="AU8" s="153" t="s">
        <v>39</v>
      </c>
      <c r="AV8" s="153" t="s">
        <v>40</v>
      </c>
      <c r="AW8" s="153" t="s">
        <v>41</v>
      </c>
      <c r="AX8" s="151" t="s">
        <v>11</v>
      </c>
      <c r="AY8" s="151" t="s">
        <v>42</v>
      </c>
      <c r="AZ8" s="153" t="s">
        <v>43</v>
      </c>
      <c r="BA8" s="153" t="s">
        <v>27</v>
      </c>
      <c r="BB8" s="153" t="s">
        <v>44</v>
      </c>
      <c r="BC8" s="153" t="s">
        <v>27</v>
      </c>
      <c r="BD8" s="153" t="s">
        <v>45</v>
      </c>
      <c r="BE8" s="151" t="s">
        <v>46</v>
      </c>
      <c r="BF8" s="156" t="s">
        <v>53</v>
      </c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</row>
    <row r="9" spans="1:276" s="5" customFormat="1" ht="23.1" customHeight="1" thickBot="1" x14ac:dyDescent="0.4">
      <c r="A9" s="23"/>
      <c r="F9" s="237"/>
      <c r="G9" s="240"/>
      <c r="Q9" s="160"/>
      <c r="R9" s="160" t="s">
        <v>53</v>
      </c>
      <c r="S9" s="160" t="s">
        <v>53</v>
      </c>
      <c r="T9" s="161"/>
      <c r="U9" s="160" t="s">
        <v>53</v>
      </c>
      <c r="V9" s="160"/>
      <c r="W9" s="162"/>
      <c r="X9" s="162"/>
      <c r="Y9" s="160"/>
      <c r="Z9" s="160"/>
      <c r="AA9" s="163"/>
      <c r="AB9" s="164"/>
      <c r="AC9" s="165"/>
      <c r="AD9" s="166"/>
      <c r="AE9" s="167"/>
      <c r="AF9" s="168"/>
      <c r="AG9" s="169"/>
      <c r="AH9" s="160"/>
      <c r="AI9" s="160"/>
      <c r="AJ9" s="160" t="s">
        <v>50</v>
      </c>
      <c r="AK9" s="163" t="s">
        <v>51</v>
      </c>
      <c r="AL9" s="163" t="s">
        <v>38</v>
      </c>
      <c r="AM9" s="163" t="s">
        <v>38</v>
      </c>
      <c r="AN9" s="163"/>
      <c r="AO9" s="163" t="s">
        <v>51</v>
      </c>
      <c r="AP9" s="163" t="s">
        <v>52</v>
      </c>
      <c r="AQ9" s="163"/>
      <c r="AR9" s="163"/>
      <c r="AS9" s="161" t="s">
        <v>130</v>
      </c>
      <c r="AT9" s="160" t="s">
        <v>53</v>
      </c>
      <c r="AU9" s="163" t="s">
        <v>54</v>
      </c>
      <c r="AV9" s="163" t="s">
        <v>38</v>
      </c>
      <c r="AW9" s="163"/>
      <c r="AX9" s="160" t="s">
        <v>53</v>
      </c>
      <c r="AY9" s="161"/>
      <c r="AZ9" s="163"/>
      <c r="BA9" s="163" t="s">
        <v>38</v>
      </c>
      <c r="BB9" s="163" t="s">
        <v>55</v>
      </c>
      <c r="BC9" s="163" t="s">
        <v>38</v>
      </c>
      <c r="BD9" s="163" t="s">
        <v>56</v>
      </c>
      <c r="BE9" s="160" t="s">
        <v>53</v>
      </c>
      <c r="BF9" s="166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</row>
    <row r="10" spans="1:276" s="10" customFormat="1" ht="23.1" customHeight="1" x14ac:dyDescent="0.35">
      <c r="A10" s="24" t="s">
        <v>1</v>
      </c>
      <c r="B10" s="13"/>
      <c r="D10" s="9"/>
      <c r="E10" s="9"/>
      <c r="F10" s="9"/>
      <c r="G10" s="9"/>
      <c r="H10" s="9"/>
      <c r="I10" s="9"/>
      <c r="J10" s="9"/>
      <c r="K10" s="11"/>
      <c r="L10" s="9"/>
      <c r="M10" s="10" t="s">
        <v>1</v>
      </c>
      <c r="N10" s="10" t="s">
        <v>1</v>
      </c>
      <c r="O10" s="10" t="s">
        <v>1</v>
      </c>
      <c r="P10" s="11" t="s">
        <v>1</v>
      </c>
      <c r="Q10" s="40"/>
      <c r="R10" s="40"/>
      <c r="S10" s="40"/>
      <c r="T10" s="40"/>
      <c r="U10" s="40"/>
      <c r="V10" s="48"/>
      <c r="W10" s="170"/>
      <c r="X10" s="170"/>
      <c r="Y10" s="50" t="str">
        <f>+A10</f>
        <v xml:space="preserve"> </v>
      </c>
      <c r="Z10" s="40" t="s">
        <v>1</v>
      </c>
      <c r="AA10" s="40"/>
      <c r="AB10" s="52"/>
      <c r="AC10" s="53"/>
      <c r="AD10" s="54"/>
      <c r="AE10" s="55"/>
      <c r="AF10" s="56"/>
      <c r="AG10" s="45" t="s">
        <v>1</v>
      </c>
      <c r="AH10" s="46"/>
      <c r="AI10" s="50"/>
      <c r="AJ10" s="40"/>
      <c r="AK10" s="40"/>
      <c r="AL10" s="40"/>
      <c r="AM10" s="40" t="s">
        <v>1</v>
      </c>
      <c r="AN10" s="40" t="s">
        <v>1</v>
      </c>
      <c r="AO10" s="40" t="s">
        <v>1</v>
      </c>
      <c r="AP10" s="40"/>
      <c r="AQ10" s="40"/>
      <c r="AR10" s="40"/>
      <c r="AS10" s="40"/>
      <c r="AT10" s="40"/>
      <c r="AU10" s="58"/>
      <c r="AV10" s="40"/>
      <c r="AW10" s="40"/>
      <c r="AX10" s="40"/>
      <c r="AY10" s="40"/>
      <c r="AZ10" s="40"/>
      <c r="BA10" s="40"/>
      <c r="BB10" s="40"/>
      <c r="BC10" s="40"/>
      <c r="BD10" s="40"/>
      <c r="BE10" s="59"/>
      <c r="BF10" s="171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</row>
    <row r="11" spans="1:276" s="33" customFormat="1" ht="23.1" customHeight="1" x14ac:dyDescent="0.35">
      <c r="A11" s="27">
        <v>1</v>
      </c>
      <c r="B11" s="28" t="s">
        <v>57</v>
      </c>
      <c r="C11" s="29" t="s">
        <v>58</v>
      </c>
      <c r="D11" s="30">
        <v>31320</v>
      </c>
      <c r="E11" s="30">
        <v>1550</v>
      </c>
      <c r="F11" s="30">
        <f>SUM(D11:E11)</f>
        <v>32870</v>
      </c>
      <c r="G11" s="30">
        <v>1551</v>
      </c>
      <c r="H11" s="30"/>
      <c r="I11" s="30"/>
      <c r="J11" s="30">
        <f>SUM(F11:I11)</f>
        <v>34421</v>
      </c>
      <c r="K11" s="31">
        <f>J11</f>
        <v>34421</v>
      </c>
      <c r="L11" s="32">
        <f>ROUND(K11/6/31/60*(O11+N11*60+M11*6*60),2)</f>
        <v>0</v>
      </c>
      <c r="M11" s="33">
        <v>0</v>
      </c>
      <c r="N11" s="33">
        <v>0</v>
      </c>
      <c r="O11" s="33">
        <v>0</v>
      </c>
      <c r="P11" s="31">
        <f>K11-L11</f>
        <v>34421</v>
      </c>
      <c r="Q11" s="30">
        <v>1414.39</v>
      </c>
      <c r="R11" s="30">
        <f>SUM(AK11:AS11)</f>
        <v>3097.89</v>
      </c>
      <c r="S11" s="30">
        <f>SUM(AU11:AW11)</f>
        <v>200</v>
      </c>
      <c r="T11" s="30">
        <f>ROUNDDOWN(J11*5%/2,2)</f>
        <v>860.52</v>
      </c>
      <c r="U11" s="30">
        <f>SUM(AZ11:BD11)</f>
        <v>100</v>
      </c>
      <c r="V11" s="31">
        <f>Q11+R11+S11+T11+U11</f>
        <v>5672.7999999999993</v>
      </c>
      <c r="W11" s="34">
        <f>ROUND(AF11,0)</f>
        <v>14374</v>
      </c>
      <c r="X11" s="34">
        <f>(AE11-W11)</f>
        <v>14374.2</v>
      </c>
      <c r="Y11" s="33">
        <f>+A11</f>
        <v>1</v>
      </c>
      <c r="Z11" s="30">
        <f>J11*12%</f>
        <v>4130.5199999999995</v>
      </c>
      <c r="AA11" s="30">
        <v>0</v>
      </c>
      <c r="AB11" s="35">
        <v>100</v>
      </c>
      <c r="AC11" s="36">
        <f>ROUNDUP(J11*5%/2,2)</f>
        <v>860.53</v>
      </c>
      <c r="AD11" s="37">
        <v>200</v>
      </c>
      <c r="AE11" s="38">
        <f>+P11-V11</f>
        <v>28748.2</v>
      </c>
      <c r="AF11" s="39">
        <f>(+P11-V11)/2</f>
        <v>14374.1</v>
      </c>
      <c r="AG11" s="27">
        <v>1</v>
      </c>
      <c r="AH11" s="28" t="s">
        <v>57</v>
      </c>
      <c r="AI11" s="29" t="s">
        <v>58</v>
      </c>
      <c r="AJ11" s="30">
        <f>Q11</f>
        <v>1414.39</v>
      </c>
      <c r="AK11" s="30">
        <f>J11*9%</f>
        <v>3097.89</v>
      </c>
      <c r="AL11" s="30">
        <v>0</v>
      </c>
      <c r="AM11" s="40">
        <v>0</v>
      </c>
      <c r="AN11" s="30">
        <v>0</v>
      </c>
      <c r="AO11" s="30">
        <v>0</v>
      </c>
      <c r="AP11" s="40">
        <v>0</v>
      </c>
      <c r="AQ11" s="41">
        <v>0</v>
      </c>
      <c r="AR11" s="30" t="s">
        <v>59</v>
      </c>
      <c r="AS11" s="30">
        <v>0</v>
      </c>
      <c r="AT11" s="30">
        <f>SUM(AK11:AS11)</f>
        <v>3097.89</v>
      </c>
      <c r="AU11" s="35">
        <v>200</v>
      </c>
      <c r="AV11" s="30">
        <v>0</v>
      </c>
      <c r="AW11" s="40">
        <v>0</v>
      </c>
      <c r="AX11" s="30">
        <f>SUM(AU11:AV11)</f>
        <v>200</v>
      </c>
      <c r="AY11" s="30">
        <f>ROUNDDOWN(J11*5%/2,2)</f>
        <v>860.52</v>
      </c>
      <c r="AZ11" s="30">
        <v>100</v>
      </c>
      <c r="BA11" s="30">
        <v>0</v>
      </c>
      <c r="BB11" s="30">
        <v>0</v>
      </c>
      <c r="BC11" s="30">
        <v>0</v>
      </c>
      <c r="BD11" s="30" t="s">
        <v>59</v>
      </c>
      <c r="BE11" s="42">
        <f>SUM(AZ11:BD11)</f>
        <v>100</v>
      </c>
      <c r="BF11" s="43">
        <f>AJ11+AT11+AX11+AY11+BE11</f>
        <v>5672.7999999999993</v>
      </c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</row>
    <row r="12" spans="1:276" s="50" customFormat="1" ht="23.1" customHeight="1" x14ac:dyDescent="0.35">
      <c r="A12" s="45"/>
      <c r="B12" s="46"/>
      <c r="C12" s="47"/>
      <c r="D12" s="40"/>
      <c r="E12" s="40"/>
      <c r="F12" s="30">
        <f t="shared" ref="F12:F57" si="0">SUM(D12:E12)</f>
        <v>0</v>
      </c>
      <c r="G12" s="40"/>
      <c r="H12" s="40"/>
      <c r="I12" s="40"/>
      <c r="J12" s="30">
        <f t="shared" ref="J12:J57" si="1">SUM(F12:I12)</f>
        <v>0</v>
      </c>
      <c r="K12" s="48"/>
      <c r="L12" s="49"/>
      <c r="P12" s="48"/>
      <c r="Q12" s="40"/>
      <c r="R12" s="40"/>
      <c r="S12" s="40"/>
      <c r="T12" s="40"/>
      <c r="U12" s="40"/>
      <c r="V12" s="48"/>
      <c r="W12" s="34"/>
      <c r="X12" s="51"/>
      <c r="Z12" s="30"/>
      <c r="AA12" s="40"/>
      <c r="AB12" s="52"/>
      <c r="AC12" s="53"/>
      <c r="AD12" s="54"/>
      <c r="AE12" s="55"/>
      <c r="AF12" s="56"/>
      <c r="AG12" s="45"/>
      <c r="AH12" s="46"/>
      <c r="AI12" s="47"/>
      <c r="AJ12" s="30">
        <f t="shared" ref="AJ12:AJ57" si="2">Q12</f>
        <v>0</v>
      </c>
      <c r="AK12" s="40"/>
      <c r="AL12" s="40"/>
      <c r="AM12" s="57"/>
      <c r="AN12" s="40"/>
      <c r="AO12" s="40"/>
      <c r="AP12" s="57"/>
      <c r="AQ12" s="57"/>
      <c r="AR12" s="40"/>
      <c r="AS12" s="40"/>
      <c r="AT12" s="40"/>
      <c r="AU12" s="58"/>
      <c r="AV12" s="40"/>
      <c r="AW12" s="57"/>
      <c r="AX12" s="40"/>
      <c r="AY12" s="40"/>
      <c r="AZ12" s="40"/>
      <c r="BA12" s="40"/>
      <c r="BB12" s="40"/>
      <c r="BC12" s="40"/>
      <c r="BD12" s="40"/>
      <c r="BE12" s="59"/>
      <c r="BF12" s="60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</row>
    <row r="13" spans="1:276" s="50" customFormat="1" ht="23.1" customHeight="1" x14ac:dyDescent="0.35">
      <c r="A13" s="45">
        <v>2</v>
      </c>
      <c r="B13" s="61" t="s">
        <v>60</v>
      </c>
      <c r="C13" s="62" t="s">
        <v>61</v>
      </c>
      <c r="D13" s="40">
        <v>36619</v>
      </c>
      <c r="E13" s="40">
        <v>1794</v>
      </c>
      <c r="F13" s="30">
        <f t="shared" si="0"/>
        <v>38413</v>
      </c>
      <c r="G13" s="40">
        <v>1795</v>
      </c>
      <c r="H13" s="40"/>
      <c r="I13" s="40"/>
      <c r="J13" s="30">
        <f t="shared" si="1"/>
        <v>40208</v>
      </c>
      <c r="K13" s="48">
        <f>J13</f>
        <v>40208</v>
      </c>
      <c r="L13" s="32">
        <f>ROUND(K13/6/31/60*(O13+N13*60+M13*6*60),2)</f>
        <v>0</v>
      </c>
      <c r="M13" s="50">
        <v>0</v>
      </c>
      <c r="N13" s="50">
        <v>0</v>
      </c>
      <c r="O13" s="50">
        <v>0</v>
      </c>
      <c r="P13" s="48">
        <f>K13-L13</f>
        <v>40208</v>
      </c>
      <c r="Q13" s="40">
        <v>2285.15</v>
      </c>
      <c r="R13" s="30">
        <f t="shared" ref="R13" si="3">SUM(AK13:AS13)</f>
        <v>3618.72</v>
      </c>
      <c r="S13" s="30">
        <f t="shared" ref="S13" si="4">SUM(AU13:AW13)</f>
        <v>200</v>
      </c>
      <c r="T13" s="30">
        <f t="shared" ref="T13" si="5">ROUNDDOWN(J13*5%/2,2)</f>
        <v>1005.2</v>
      </c>
      <c r="U13" s="30">
        <f t="shared" ref="U13" si="6">SUM(AZ13:BD13)</f>
        <v>100</v>
      </c>
      <c r="V13" s="48">
        <f>Q13+R13+S13+T13+U13</f>
        <v>7209.07</v>
      </c>
      <c r="W13" s="34">
        <f t="shared" ref="W13" si="7">ROUND(AF13,0)</f>
        <v>16499</v>
      </c>
      <c r="X13" s="51">
        <f>(AE13-W13)</f>
        <v>16499.93</v>
      </c>
      <c r="Y13" s="50">
        <f>+A13</f>
        <v>2</v>
      </c>
      <c r="Z13" s="30">
        <f t="shared" ref="Z13" si="8">J13*12%</f>
        <v>4824.96</v>
      </c>
      <c r="AA13" s="30">
        <v>0</v>
      </c>
      <c r="AB13" s="35">
        <v>100</v>
      </c>
      <c r="AC13" s="36">
        <f>ROUNDUP(J13*5%/2,2)</f>
        <v>1005.2</v>
      </c>
      <c r="AD13" s="37">
        <v>200</v>
      </c>
      <c r="AE13" s="55">
        <f>+P13-V13</f>
        <v>32998.93</v>
      </c>
      <c r="AF13" s="56">
        <f>(+P13-V13)/2</f>
        <v>16499.465</v>
      </c>
      <c r="AG13" s="45">
        <v>2</v>
      </c>
      <c r="AH13" s="61" t="s">
        <v>60</v>
      </c>
      <c r="AI13" s="62" t="s">
        <v>61</v>
      </c>
      <c r="AJ13" s="30">
        <f t="shared" si="2"/>
        <v>2285.15</v>
      </c>
      <c r="AK13" s="30">
        <f t="shared" ref="AK13" si="9">J13*9%</f>
        <v>3618.72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1">
        <v>0</v>
      </c>
      <c r="AR13" s="40" t="s">
        <v>59</v>
      </c>
      <c r="AS13" s="40">
        <v>0</v>
      </c>
      <c r="AT13" s="40">
        <f>SUM(AK13:AS13)</f>
        <v>3618.72</v>
      </c>
      <c r="AU13" s="35">
        <v>200</v>
      </c>
      <c r="AV13" s="40">
        <v>0</v>
      </c>
      <c r="AW13" s="40">
        <v>0</v>
      </c>
      <c r="AX13" s="40">
        <f>SUM(AU13:AV13)</f>
        <v>200</v>
      </c>
      <c r="AY13" s="30">
        <f>ROUNDDOWN(J13*5%/2,2)</f>
        <v>1005.2</v>
      </c>
      <c r="AZ13" s="30">
        <v>100</v>
      </c>
      <c r="BA13" s="40">
        <v>0</v>
      </c>
      <c r="BB13" s="40">
        <v>0</v>
      </c>
      <c r="BC13" s="40"/>
      <c r="BD13" s="40">
        <v>0</v>
      </c>
      <c r="BE13" s="59">
        <f>SUM(AZ13:BD13)</f>
        <v>100</v>
      </c>
      <c r="BF13" s="60">
        <f>AJ13+AT13+AX13+AY13+BE13</f>
        <v>7209.07</v>
      </c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</row>
    <row r="14" spans="1:276" s="50" customFormat="1" ht="23.1" customHeight="1" x14ac:dyDescent="0.35">
      <c r="A14" s="45" t="s">
        <v>1</v>
      </c>
      <c r="B14" s="46"/>
      <c r="C14" s="47"/>
      <c r="D14" s="40"/>
      <c r="E14" s="40"/>
      <c r="F14" s="30">
        <f t="shared" si="0"/>
        <v>0</v>
      </c>
      <c r="G14" s="40"/>
      <c r="H14" s="40"/>
      <c r="I14" s="40"/>
      <c r="J14" s="30">
        <f t="shared" si="1"/>
        <v>0</v>
      </c>
      <c r="K14" s="48"/>
      <c r="L14" s="49"/>
      <c r="P14" s="48" t="s">
        <v>1</v>
      </c>
      <c r="Q14" s="40"/>
      <c r="R14" s="40"/>
      <c r="S14" s="40"/>
      <c r="T14" s="40"/>
      <c r="U14" s="40"/>
      <c r="V14" s="48"/>
      <c r="W14" s="34"/>
      <c r="X14" s="51"/>
      <c r="Z14" s="30"/>
      <c r="AA14" s="40"/>
      <c r="AB14" s="52"/>
      <c r="AC14" s="53"/>
      <c r="AD14" s="54"/>
      <c r="AE14" s="55"/>
      <c r="AF14" s="56"/>
      <c r="AG14" s="45" t="s">
        <v>1</v>
      </c>
      <c r="AH14" s="46"/>
      <c r="AI14" s="47"/>
      <c r="AJ14" s="30">
        <f t="shared" si="2"/>
        <v>0</v>
      </c>
      <c r="AK14" s="40"/>
      <c r="AL14" s="40"/>
      <c r="AM14" s="57"/>
      <c r="AN14" s="40"/>
      <c r="AO14" s="40"/>
      <c r="AP14" s="57"/>
      <c r="AQ14" s="57"/>
      <c r="AR14" s="40"/>
      <c r="AS14" s="40"/>
      <c r="AT14" s="40"/>
      <c r="AU14" s="58" t="s">
        <v>1</v>
      </c>
      <c r="AV14" s="40"/>
      <c r="AW14" s="57"/>
      <c r="AX14" s="40"/>
      <c r="AY14" s="40"/>
      <c r="AZ14" s="40"/>
      <c r="BA14" s="40"/>
      <c r="BB14" s="40"/>
      <c r="BC14" s="40"/>
      <c r="BD14" s="57"/>
      <c r="BE14" s="59"/>
      <c r="BF14" s="60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</row>
    <row r="15" spans="1:276" s="50" customFormat="1" ht="23.1" customHeight="1" x14ac:dyDescent="0.35">
      <c r="A15" s="45">
        <v>3</v>
      </c>
      <c r="B15" s="46" t="s">
        <v>62</v>
      </c>
      <c r="C15" s="47" t="s">
        <v>63</v>
      </c>
      <c r="D15" s="40">
        <v>71511</v>
      </c>
      <c r="E15" s="40">
        <v>3325</v>
      </c>
      <c r="F15" s="30">
        <f t="shared" si="0"/>
        <v>74836</v>
      </c>
      <c r="G15" s="40">
        <v>3326</v>
      </c>
      <c r="H15" s="40"/>
      <c r="I15" s="40"/>
      <c r="J15" s="30">
        <f t="shared" si="1"/>
        <v>78162</v>
      </c>
      <c r="K15" s="48">
        <f>J15</f>
        <v>78162</v>
      </c>
      <c r="L15" s="32">
        <f>ROUND(K15/6/31/60*(O15+N15*60+M15*6*60),2)</f>
        <v>0</v>
      </c>
      <c r="M15" s="50">
        <v>0</v>
      </c>
      <c r="N15" s="50">
        <v>0</v>
      </c>
      <c r="O15" s="50">
        <v>0</v>
      </c>
      <c r="P15" s="48">
        <f>K15-L15</f>
        <v>78162</v>
      </c>
      <c r="Q15" s="40">
        <v>10500.09</v>
      </c>
      <c r="R15" s="30">
        <f t="shared" ref="R15" si="10">SUM(AK15:AS15)</f>
        <v>7034.58</v>
      </c>
      <c r="S15" s="30">
        <f t="shared" ref="S15" si="11">SUM(AU15:AW15)</f>
        <v>200</v>
      </c>
      <c r="T15" s="30">
        <f t="shared" ref="T15" si="12">ROUNDDOWN(J15*5%/2,2)</f>
        <v>1954.05</v>
      </c>
      <c r="U15" s="30">
        <f t="shared" ref="U15" si="13">SUM(AZ15:BD15)</f>
        <v>100</v>
      </c>
      <c r="V15" s="48">
        <f>Q15+R15+S15+T15+U15</f>
        <v>19788.719999999998</v>
      </c>
      <c r="W15" s="34">
        <f t="shared" ref="W15" si="14">ROUND(AF15,0)</f>
        <v>29187</v>
      </c>
      <c r="X15" s="51">
        <f>(AE15-W15)</f>
        <v>29186.28</v>
      </c>
      <c r="Y15" s="50">
        <f>+A15</f>
        <v>3</v>
      </c>
      <c r="Z15" s="30">
        <f t="shared" ref="Z15" si="15">J15*12%</f>
        <v>9379.44</v>
      </c>
      <c r="AA15" s="30">
        <v>0</v>
      </c>
      <c r="AB15" s="35">
        <v>100</v>
      </c>
      <c r="AC15" s="36">
        <f>ROUNDUP(J15*5%/2,2)</f>
        <v>1954.05</v>
      </c>
      <c r="AD15" s="37">
        <v>200</v>
      </c>
      <c r="AE15" s="55">
        <f>+P15-V15</f>
        <v>58373.279999999999</v>
      </c>
      <c r="AF15" s="56">
        <f>(+P15-V15)/2</f>
        <v>29186.639999999999</v>
      </c>
      <c r="AG15" s="45">
        <v>3</v>
      </c>
      <c r="AH15" s="46" t="s">
        <v>62</v>
      </c>
      <c r="AI15" s="47" t="s">
        <v>63</v>
      </c>
      <c r="AJ15" s="30">
        <f t="shared" si="2"/>
        <v>10500.09</v>
      </c>
      <c r="AK15" s="30">
        <f t="shared" ref="AK15" si="16">J15*9%</f>
        <v>7034.58</v>
      </c>
      <c r="AL15" s="40">
        <v>0</v>
      </c>
      <c r="AM15" s="40">
        <v>0</v>
      </c>
      <c r="AN15" s="40">
        <v>0</v>
      </c>
      <c r="AO15" s="40">
        <v>0</v>
      </c>
      <c r="AP15" s="40">
        <v>0</v>
      </c>
      <c r="AQ15" s="41">
        <v>0</v>
      </c>
      <c r="AR15" s="40">
        <v>0</v>
      </c>
      <c r="AS15" s="40">
        <v>0</v>
      </c>
      <c r="AT15" s="40">
        <f>SUM(AK15:AS15)</f>
        <v>7034.58</v>
      </c>
      <c r="AU15" s="35">
        <v>200</v>
      </c>
      <c r="AV15" s="40">
        <v>0</v>
      </c>
      <c r="AW15" s="40">
        <v>0</v>
      </c>
      <c r="AX15" s="40">
        <f>SUM(AU15:AV15)</f>
        <v>200</v>
      </c>
      <c r="AY15" s="30">
        <f>ROUNDDOWN(J15*5%/2,2)</f>
        <v>1954.05</v>
      </c>
      <c r="AZ15" s="30">
        <v>100</v>
      </c>
      <c r="BA15" s="40">
        <v>0</v>
      </c>
      <c r="BB15" s="40">
        <v>0</v>
      </c>
      <c r="BC15" s="40">
        <v>0</v>
      </c>
      <c r="BD15" s="40">
        <v>0</v>
      </c>
      <c r="BE15" s="59">
        <f>SUM(AZ15:BD15)</f>
        <v>100</v>
      </c>
      <c r="BF15" s="60">
        <f>AJ15+AT15+AX15+AY15+BE15</f>
        <v>19788.719999999998</v>
      </c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</row>
    <row r="16" spans="1:276" s="44" customFormat="1" ht="23.1" customHeight="1" x14ac:dyDescent="0.35">
      <c r="A16" s="45" t="s">
        <v>1</v>
      </c>
      <c r="B16" s="46"/>
      <c r="C16" s="47"/>
      <c r="D16" s="40"/>
      <c r="E16" s="40"/>
      <c r="F16" s="30">
        <f t="shared" si="0"/>
        <v>0</v>
      </c>
      <c r="G16" s="40"/>
      <c r="H16" s="40"/>
      <c r="I16" s="40"/>
      <c r="J16" s="30">
        <f t="shared" si="1"/>
        <v>0</v>
      </c>
      <c r="K16" s="48"/>
      <c r="L16" s="49"/>
      <c r="M16" s="50"/>
      <c r="N16" s="50"/>
      <c r="O16" s="50"/>
      <c r="P16" s="48"/>
      <c r="Q16" s="40"/>
      <c r="R16" s="40"/>
      <c r="S16" s="40"/>
      <c r="T16" s="40"/>
      <c r="U16" s="40"/>
      <c r="V16" s="48"/>
      <c r="W16" s="34"/>
      <c r="X16" s="51"/>
      <c r="Y16" s="50"/>
      <c r="Z16" s="30"/>
      <c r="AA16" s="40"/>
      <c r="AB16" s="52"/>
      <c r="AC16" s="53"/>
      <c r="AD16" s="54"/>
      <c r="AE16" s="55"/>
      <c r="AF16" s="56"/>
      <c r="AG16" s="45" t="s">
        <v>1</v>
      </c>
      <c r="AH16" s="46"/>
      <c r="AI16" s="47"/>
      <c r="AJ16" s="30">
        <f t="shared" si="2"/>
        <v>0</v>
      </c>
      <c r="AK16" s="40"/>
      <c r="AL16" s="40"/>
      <c r="AM16" s="57"/>
      <c r="AN16" s="40"/>
      <c r="AO16" s="40"/>
      <c r="AP16" s="57"/>
      <c r="AQ16" s="57"/>
      <c r="AR16" s="40"/>
      <c r="AS16" s="40"/>
      <c r="AT16" s="40"/>
      <c r="AU16" s="58"/>
      <c r="AV16" s="40"/>
      <c r="AW16" s="57"/>
      <c r="AX16" s="40"/>
      <c r="AY16" s="40"/>
      <c r="AZ16" s="40"/>
      <c r="BA16" s="40"/>
      <c r="BB16" s="57"/>
      <c r="BC16" s="40"/>
      <c r="BD16" s="57"/>
      <c r="BE16" s="59"/>
      <c r="BF16" s="60"/>
    </row>
    <row r="17" spans="1:276" s="44" customFormat="1" ht="23.1" customHeight="1" x14ac:dyDescent="0.35">
      <c r="A17" s="45">
        <v>4</v>
      </c>
      <c r="B17" s="61" t="s">
        <v>64</v>
      </c>
      <c r="C17" s="47" t="s">
        <v>63</v>
      </c>
      <c r="D17" s="40">
        <v>71511</v>
      </c>
      <c r="E17" s="40">
        <v>3325</v>
      </c>
      <c r="F17" s="30">
        <f t="shared" si="0"/>
        <v>74836</v>
      </c>
      <c r="G17" s="40">
        <v>3326</v>
      </c>
      <c r="H17" s="40"/>
      <c r="I17" s="40"/>
      <c r="J17" s="30">
        <f t="shared" si="1"/>
        <v>78162</v>
      </c>
      <c r="K17" s="48">
        <f>J17</f>
        <v>78162</v>
      </c>
      <c r="L17" s="32">
        <f>ROUND(K17/6/31/60*(O17+N17*60+M17*6*60),2)</f>
        <v>0</v>
      </c>
      <c r="M17" s="50">
        <v>0</v>
      </c>
      <c r="N17" s="50">
        <v>0</v>
      </c>
      <c r="O17" s="50">
        <v>0</v>
      </c>
      <c r="P17" s="48">
        <f>K17-L17</f>
        <v>78162</v>
      </c>
      <c r="Q17" s="40">
        <v>10500.09</v>
      </c>
      <c r="R17" s="30">
        <f t="shared" ref="R17" si="17">SUM(AK17:AS17)</f>
        <v>17782.8</v>
      </c>
      <c r="S17" s="30">
        <f t="shared" ref="S17" si="18">SUM(AU17:AW17)</f>
        <v>200</v>
      </c>
      <c r="T17" s="30">
        <f t="shared" ref="T17" si="19">ROUNDDOWN(J17*5%/2,2)</f>
        <v>1954.05</v>
      </c>
      <c r="U17" s="30">
        <f t="shared" ref="U17" si="20">SUM(AZ17:BD17)</f>
        <v>8091.88</v>
      </c>
      <c r="V17" s="48">
        <f>Q17+R17+S17+T17+U17</f>
        <v>38528.82</v>
      </c>
      <c r="W17" s="34">
        <f t="shared" ref="W17" si="21">ROUND(AF17,0)</f>
        <v>19817</v>
      </c>
      <c r="X17" s="51">
        <f>(AE17-W17)</f>
        <v>19816.18</v>
      </c>
      <c r="Y17" s="50">
        <f>+A17</f>
        <v>4</v>
      </c>
      <c r="Z17" s="30">
        <f t="shared" ref="Z17" si="22">J17*12%</f>
        <v>9379.44</v>
      </c>
      <c r="AA17" s="30">
        <v>0</v>
      </c>
      <c r="AB17" s="35">
        <v>100</v>
      </c>
      <c r="AC17" s="36">
        <f>ROUNDUP(J17*5%/2,2)</f>
        <v>1954.05</v>
      </c>
      <c r="AD17" s="37">
        <v>200</v>
      </c>
      <c r="AE17" s="55">
        <f>+P17-V17</f>
        <v>39633.18</v>
      </c>
      <c r="AF17" s="56">
        <f>(+P17-V17)/2</f>
        <v>19816.59</v>
      </c>
      <c r="AG17" s="45">
        <v>4</v>
      </c>
      <c r="AH17" s="61" t="s">
        <v>64</v>
      </c>
      <c r="AI17" s="47" t="s">
        <v>63</v>
      </c>
      <c r="AJ17" s="30">
        <f t="shared" si="2"/>
        <v>10500.09</v>
      </c>
      <c r="AK17" s="30">
        <f t="shared" ref="AK17" si="23">J17*9%</f>
        <v>7034.58</v>
      </c>
      <c r="AL17" s="40">
        <v>0</v>
      </c>
      <c r="AM17" s="40">
        <v>0</v>
      </c>
      <c r="AN17" s="40">
        <v>0</v>
      </c>
      <c r="AO17" s="40" t="s">
        <v>59</v>
      </c>
      <c r="AP17" s="40">
        <v>0</v>
      </c>
      <c r="AQ17" s="41">
        <v>0</v>
      </c>
      <c r="AR17" s="40">
        <v>10748.22</v>
      </c>
      <c r="AS17" s="40">
        <v>0</v>
      </c>
      <c r="AT17" s="40">
        <f>SUM(AK17:AS17)</f>
        <v>17782.8</v>
      </c>
      <c r="AU17" s="35">
        <v>200</v>
      </c>
      <c r="AV17" s="40">
        <v>0</v>
      </c>
      <c r="AW17" s="40">
        <v>0</v>
      </c>
      <c r="AX17" s="40">
        <f>SUM(AU17:AV17)</f>
        <v>200</v>
      </c>
      <c r="AY17" s="30">
        <f>ROUNDDOWN(J17*5%/2,2)</f>
        <v>1954.05</v>
      </c>
      <c r="AZ17" s="30">
        <v>100</v>
      </c>
      <c r="BA17" s="40">
        <v>7891.88</v>
      </c>
      <c r="BB17" s="40">
        <v>100</v>
      </c>
      <c r="BC17" s="40">
        <v>0</v>
      </c>
      <c r="BD17" s="40">
        <v>0</v>
      </c>
      <c r="BE17" s="59">
        <f>SUM(AZ17:BD17)</f>
        <v>8091.88</v>
      </c>
      <c r="BF17" s="60">
        <f>AJ17+AT17+AX17+AY17+BE17</f>
        <v>38528.82</v>
      </c>
    </row>
    <row r="18" spans="1:276" s="44" customFormat="1" ht="23.1" customHeight="1" x14ac:dyDescent="0.35">
      <c r="A18" s="45" t="s">
        <v>1</v>
      </c>
      <c r="B18" s="63"/>
      <c r="C18" s="47"/>
      <c r="D18" s="40"/>
      <c r="E18" s="40"/>
      <c r="F18" s="30">
        <f t="shared" si="0"/>
        <v>0</v>
      </c>
      <c r="G18" s="40"/>
      <c r="H18" s="40"/>
      <c r="I18" s="40"/>
      <c r="J18" s="30">
        <f t="shared" si="1"/>
        <v>0</v>
      </c>
      <c r="K18" s="48"/>
      <c r="L18" s="49"/>
      <c r="M18" s="50"/>
      <c r="N18" s="50"/>
      <c r="O18" s="50"/>
      <c r="P18" s="48"/>
      <c r="Q18" s="40"/>
      <c r="R18" s="40"/>
      <c r="S18" s="40"/>
      <c r="T18" s="40"/>
      <c r="U18" s="40"/>
      <c r="V18" s="48"/>
      <c r="W18" s="34"/>
      <c r="X18" s="51"/>
      <c r="Y18" s="50"/>
      <c r="Z18" s="30"/>
      <c r="AA18" s="40"/>
      <c r="AB18" s="52"/>
      <c r="AC18" s="53"/>
      <c r="AD18" s="54"/>
      <c r="AE18" s="55"/>
      <c r="AF18" s="56"/>
      <c r="AG18" s="45" t="s">
        <v>1</v>
      </c>
      <c r="AH18" s="63"/>
      <c r="AI18" s="47"/>
      <c r="AJ18" s="30">
        <f t="shared" si="2"/>
        <v>0</v>
      </c>
      <c r="AK18" s="40"/>
      <c r="AL18" s="40"/>
      <c r="AM18" s="57"/>
      <c r="AN18" s="40"/>
      <c r="AO18" s="40"/>
      <c r="AP18" s="57"/>
      <c r="AQ18" s="57"/>
      <c r="AR18" s="40"/>
      <c r="AS18" s="40"/>
      <c r="AT18" s="40"/>
      <c r="AU18" s="58"/>
      <c r="AV18" s="40"/>
      <c r="AW18" s="57"/>
      <c r="AX18" s="40"/>
      <c r="AY18" s="40"/>
      <c r="AZ18" s="40"/>
      <c r="BA18" s="40"/>
      <c r="BB18" s="40"/>
      <c r="BC18" s="40"/>
      <c r="BD18" s="57"/>
      <c r="BE18" s="59"/>
      <c r="BF18" s="60"/>
    </row>
    <row r="19" spans="1:276" s="70" customFormat="1" ht="23.1" customHeight="1" x14ac:dyDescent="0.35">
      <c r="A19" s="65">
        <v>7</v>
      </c>
      <c r="B19" s="66" t="s">
        <v>66</v>
      </c>
      <c r="C19" s="67" t="s">
        <v>100</v>
      </c>
      <c r="D19" s="40">
        <v>51357</v>
      </c>
      <c r="E19" s="40">
        <v>2516</v>
      </c>
      <c r="F19" s="30">
        <f t="shared" si="0"/>
        <v>53873</v>
      </c>
      <c r="G19" s="68">
        <v>2517</v>
      </c>
      <c r="H19" s="68"/>
      <c r="I19" s="68"/>
      <c r="J19" s="30">
        <f t="shared" si="1"/>
        <v>56390</v>
      </c>
      <c r="K19" s="69">
        <f>J19</f>
        <v>56390</v>
      </c>
      <c r="L19" s="32">
        <f>ROUND(K19/6/31/60*(O19+N19*60+M19*6*60),2)</f>
        <v>0</v>
      </c>
      <c r="M19" s="70">
        <v>0</v>
      </c>
      <c r="N19" s="70">
        <v>0</v>
      </c>
      <c r="O19" s="70">
        <v>0</v>
      </c>
      <c r="P19" s="69">
        <f>K19-L19</f>
        <v>56390</v>
      </c>
      <c r="Q19" s="40">
        <v>5529.03</v>
      </c>
      <c r="R19" s="30">
        <f t="shared" ref="R19" si="24">SUM(AK19:AS19)</f>
        <v>13403.009999999998</v>
      </c>
      <c r="S19" s="30">
        <f t="shared" ref="S19" si="25">SUM(AU19:AW19)</f>
        <v>1495.09</v>
      </c>
      <c r="T19" s="30">
        <f t="shared" ref="T19" si="26">ROUNDDOWN(J19*5%/2,2)</f>
        <v>1409.75</v>
      </c>
      <c r="U19" s="30">
        <f t="shared" ref="U19" si="27">SUM(AZ19:BD19)</f>
        <v>15210.26</v>
      </c>
      <c r="V19" s="48">
        <f>Q19+R19+S19+T19+U19</f>
        <v>37047.14</v>
      </c>
      <c r="W19" s="34">
        <f t="shared" ref="W19" si="28">ROUND(AF19,0)</f>
        <v>9671</v>
      </c>
      <c r="X19" s="51">
        <f>(AE19-W19)</f>
        <v>9671.86</v>
      </c>
      <c r="Y19" s="50">
        <f>+A19</f>
        <v>7</v>
      </c>
      <c r="Z19" s="30">
        <f t="shared" ref="Z19" si="29">J19*12%</f>
        <v>6766.8</v>
      </c>
      <c r="AA19" s="71">
        <v>0</v>
      </c>
      <c r="AB19" s="35">
        <v>100</v>
      </c>
      <c r="AC19" s="36">
        <f>ROUNDUP(J19*5%/2,2)</f>
        <v>1409.75</v>
      </c>
      <c r="AD19" s="37">
        <v>200</v>
      </c>
      <c r="AE19" s="72">
        <f>+P19-V19</f>
        <v>19342.86</v>
      </c>
      <c r="AF19" s="73">
        <f>(+P19-V19)/2</f>
        <v>9671.43</v>
      </c>
      <c r="AG19" s="65">
        <v>7</v>
      </c>
      <c r="AH19" s="66" t="s">
        <v>66</v>
      </c>
      <c r="AI19" s="67" t="s">
        <v>100</v>
      </c>
      <c r="AJ19" s="30">
        <f t="shared" si="2"/>
        <v>5529.03</v>
      </c>
      <c r="AK19" s="30">
        <f t="shared" ref="AK19" si="30">J19*9%</f>
        <v>5075.0999999999995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7081.03</v>
      </c>
      <c r="AS19" s="40">
        <v>1246.8800000000001</v>
      </c>
      <c r="AT19" s="40">
        <f>SUM(AK19:AS19)</f>
        <v>13403.009999999998</v>
      </c>
      <c r="AU19" s="35">
        <v>200</v>
      </c>
      <c r="AV19" s="40">
        <v>1295.0899999999999</v>
      </c>
      <c r="AW19" s="40">
        <v>0</v>
      </c>
      <c r="AX19" s="40">
        <f>SUM(AU19:AV19)</f>
        <v>1495.09</v>
      </c>
      <c r="AY19" s="30">
        <f>ROUNDDOWN(J19*5%/2,2)</f>
        <v>1409.75</v>
      </c>
      <c r="AZ19" s="30">
        <v>100</v>
      </c>
      <c r="BA19" s="40">
        <v>9470.26</v>
      </c>
      <c r="BB19" s="40">
        <v>0</v>
      </c>
      <c r="BC19" s="40">
        <v>5640</v>
      </c>
      <c r="BD19" s="40">
        <v>0</v>
      </c>
      <c r="BE19" s="59">
        <f>SUM(AZ19:BD19)</f>
        <v>15210.26</v>
      </c>
      <c r="BF19" s="60">
        <f>AJ19+AT19+AX19+AY19+BE19</f>
        <v>37047.14</v>
      </c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</row>
    <row r="20" spans="1:276" s="50" customFormat="1" ht="23.1" customHeight="1" x14ac:dyDescent="0.35">
      <c r="A20" s="45"/>
      <c r="B20" s="74"/>
      <c r="D20" s="40"/>
      <c r="F20" s="30">
        <f t="shared" si="0"/>
        <v>0</v>
      </c>
      <c r="G20" s="40"/>
      <c r="I20" s="40"/>
      <c r="J20" s="30">
        <f t="shared" si="1"/>
        <v>0</v>
      </c>
      <c r="K20" s="48"/>
      <c r="L20" s="49"/>
      <c r="R20" s="40"/>
      <c r="S20" s="40"/>
      <c r="T20" s="40"/>
      <c r="U20" s="40"/>
      <c r="W20" s="34"/>
      <c r="X20" s="75"/>
      <c r="Z20" s="30"/>
      <c r="AC20" s="53"/>
      <c r="AD20" s="76"/>
      <c r="AE20" s="77"/>
      <c r="AF20" s="78"/>
      <c r="AG20" s="45"/>
      <c r="AH20" s="74"/>
      <c r="AJ20" s="30">
        <f t="shared" si="2"/>
        <v>0</v>
      </c>
      <c r="AK20" s="40"/>
      <c r="AL20" s="47"/>
      <c r="AP20" s="57"/>
      <c r="AQ20" s="57"/>
      <c r="AW20" s="57"/>
      <c r="AY20" s="40"/>
      <c r="BD20" s="57"/>
      <c r="BE20" s="79"/>
      <c r="BF20" s="80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</row>
    <row r="21" spans="1:276" s="50" customFormat="1" ht="23.1" customHeight="1" x14ac:dyDescent="0.35">
      <c r="A21" s="45">
        <v>8</v>
      </c>
      <c r="B21" s="61" t="s">
        <v>67</v>
      </c>
      <c r="C21" s="62" t="s">
        <v>81</v>
      </c>
      <c r="D21" s="40">
        <v>33843</v>
      </c>
      <c r="E21" s="40">
        <v>1591</v>
      </c>
      <c r="F21" s="30">
        <f t="shared" si="0"/>
        <v>35434</v>
      </c>
      <c r="G21" s="40">
        <v>1590</v>
      </c>
      <c r="H21" s="40"/>
      <c r="I21" s="40"/>
      <c r="J21" s="30">
        <f t="shared" si="1"/>
        <v>37024</v>
      </c>
      <c r="K21" s="48">
        <f>J21</f>
        <v>37024</v>
      </c>
      <c r="L21" s="32">
        <f>ROUND(K21/6/31/60*(O21+N21*60+M21*6*60),2)</f>
        <v>0</v>
      </c>
      <c r="M21" s="50">
        <v>0</v>
      </c>
      <c r="N21" s="50">
        <v>0</v>
      </c>
      <c r="O21" s="50">
        <v>0</v>
      </c>
      <c r="P21" s="48">
        <f>K21-L21</f>
        <v>37024</v>
      </c>
      <c r="Q21" s="40">
        <v>1759.94</v>
      </c>
      <c r="R21" s="30">
        <f t="shared" ref="R21" si="31">SUM(AK21:AS21)</f>
        <v>10351.630000000001</v>
      </c>
      <c r="S21" s="30">
        <f t="shared" ref="S21" si="32">SUM(AU21:AW21)</f>
        <v>423.76</v>
      </c>
      <c r="T21" s="30">
        <f t="shared" ref="T21" si="33">ROUNDDOWN(J21*5%/2,2)</f>
        <v>925.6</v>
      </c>
      <c r="U21" s="30">
        <f t="shared" ref="U21" si="34">SUM(AZ21:BD21)</f>
        <v>11401.18</v>
      </c>
      <c r="V21" s="48">
        <f>Q21+R21+S21+T21+U21</f>
        <v>24862.11</v>
      </c>
      <c r="W21" s="34">
        <f t="shared" ref="W21" si="35">ROUND(AF21,0)</f>
        <v>6081</v>
      </c>
      <c r="X21" s="51">
        <f>(AE21-W21)</f>
        <v>6080.8899999999994</v>
      </c>
      <c r="Y21" s="50">
        <f>+A21</f>
        <v>8</v>
      </c>
      <c r="Z21" s="30">
        <f t="shared" ref="Z21" si="36">J21*12%</f>
        <v>4442.88</v>
      </c>
      <c r="AA21" s="30">
        <v>0</v>
      </c>
      <c r="AB21" s="35">
        <v>100</v>
      </c>
      <c r="AC21" s="36">
        <f>ROUNDUP(J21*5%/2,2)</f>
        <v>925.6</v>
      </c>
      <c r="AD21" s="37">
        <v>200</v>
      </c>
      <c r="AE21" s="55">
        <f>+P21-V21</f>
        <v>12161.89</v>
      </c>
      <c r="AF21" s="56">
        <f>(+P21-V21)/2</f>
        <v>6080.9449999999997</v>
      </c>
      <c r="AG21" s="45">
        <v>8</v>
      </c>
      <c r="AH21" s="61" t="s">
        <v>67</v>
      </c>
      <c r="AI21" s="62" t="s">
        <v>81</v>
      </c>
      <c r="AJ21" s="30">
        <f t="shared" si="2"/>
        <v>1759.94</v>
      </c>
      <c r="AK21" s="30">
        <f t="shared" ref="AK21" si="37">J21*9%</f>
        <v>3332.16</v>
      </c>
      <c r="AL21" s="40">
        <v>0</v>
      </c>
      <c r="AM21" s="40">
        <v>500</v>
      </c>
      <c r="AN21" s="40">
        <v>0</v>
      </c>
      <c r="AO21" s="40">
        <v>0</v>
      </c>
      <c r="AP21" s="40">
        <v>0</v>
      </c>
      <c r="AQ21" s="40">
        <v>0</v>
      </c>
      <c r="AR21" s="40">
        <v>5272.59</v>
      </c>
      <c r="AS21" s="40">
        <v>1246.8800000000001</v>
      </c>
      <c r="AT21" s="40">
        <f>SUM(AK21:AS21)</f>
        <v>10351.630000000001</v>
      </c>
      <c r="AU21" s="35">
        <v>200</v>
      </c>
      <c r="AV21" s="40">
        <v>223.76</v>
      </c>
      <c r="AW21" s="40">
        <v>0</v>
      </c>
      <c r="AX21" s="40">
        <f>SUM(AU21:AV21)</f>
        <v>423.76</v>
      </c>
      <c r="AY21" s="30">
        <f>ROUNDDOWN(J21*5%/2,2)</f>
        <v>925.6</v>
      </c>
      <c r="AZ21" s="30">
        <v>100</v>
      </c>
      <c r="BA21" s="40">
        <v>11301.18</v>
      </c>
      <c r="BB21" s="40">
        <v>0</v>
      </c>
      <c r="BC21" s="40">
        <v>0</v>
      </c>
      <c r="BD21" s="40">
        <v>0</v>
      </c>
      <c r="BE21" s="59">
        <f>SUM(AZ21:BD21)</f>
        <v>11401.18</v>
      </c>
      <c r="BF21" s="60">
        <f>AJ21+AT21+AX21+AY21+BE21</f>
        <v>24862.11</v>
      </c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</row>
    <row r="22" spans="1:276" s="50" customFormat="1" ht="23.1" customHeight="1" x14ac:dyDescent="0.35">
      <c r="A22" s="45"/>
      <c r="B22" s="61"/>
      <c r="C22" s="62"/>
      <c r="D22" s="40"/>
      <c r="E22" s="40"/>
      <c r="F22" s="30">
        <f t="shared" si="0"/>
        <v>0</v>
      </c>
      <c r="G22" s="40"/>
      <c r="H22" s="40"/>
      <c r="I22" s="40"/>
      <c r="J22" s="30">
        <f t="shared" si="1"/>
        <v>0</v>
      </c>
      <c r="K22" s="48"/>
      <c r="L22" s="49"/>
      <c r="P22" s="48"/>
      <c r="Q22" s="40"/>
      <c r="R22" s="40"/>
      <c r="S22" s="40"/>
      <c r="T22" s="40"/>
      <c r="U22" s="40"/>
      <c r="V22" s="48"/>
      <c r="W22" s="34"/>
      <c r="X22" s="51"/>
      <c r="Z22" s="30"/>
      <c r="AA22" s="40"/>
      <c r="AB22" s="52"/>
      <c r="AC22" s="53"/>
      <c r="AD22" s="54"/>
      <c r="AE22" s="55"/>
      <c r="AF22" s="56"/>
      <c r="AG22" s="45"/>
      <c r="AH22" s="61"/>
      <c r="AI22" s="62"/>
      <c r="AJ22" s="30">
        <f t="shared" si="2"/>
        <v>0</v>
      </c>
      <c r="AK22" s="40"/>
      <c r="AL22" s="40"/>
      <c r="AM22" s="40"/>
      <c r="AN22" s="40"/>
      <c r="AO22" s="40"/>
      <c r="AP22" s="57"/>
      <c r="AQ22" s="57"/>
      <c r="AS22" s="40"/>
      <c r="AT22" s="40"/>
      <c r="AU22" s="58"/>
      <c r="AV22" s="32"/>
      <c r="AW22" s="57"/>
      <c r="AX22" s="40"/>
      <c r="AY22" s="40"/>
      <c r="AZ22" s="40"/>
      <c r="BA22" s="40"/>
      <c r="BB22" s="81"/>
      <c r="BC22" s="40"/>
      <c r="BD22" s="57"/>
      <c r="BE22" s="59"/>
      <c r="BF22" s="60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</row>
    <row r="23" spans="1:276" s="50" customFormat="1" ht="23.1" customHeight="1" x14ac:dyDescent="0.35">
      <c r="A23" s="45">
        <v>9</v>
      </c>
      <c r="B23" s="61" t="s">
        <v>68</v>
      </c>
      <c r="C23" s="62" t="s">
        <v>61</v>
      </c>
      <c r="D23" s="40">
        <v>36619</v>
      </c>
      <c r="E23" s="40">
        <v>1794</v>
      </c>
      <c r="F23" s="30">
        <f t="shared" si="0"/>
        <v>38413</v>
      </c>
      <c r="G23" s="40">
        <v>1795</v>
      </c>
      <c r="H23" s="40"/>
      <c r="I23" s="40"/>
      <c r="J23" s="30">
        <f t="shared" si="1"/>
        <v>40208</v>
      </c>
      <c r="K23" s="48">
        <f>J23</f>
        <v>40208</v>
      </c>
      <c r="L23" s="32">
        <f>ROUND(K23/6/31/60*(O23+N23*60+M23*6*60),2)</f>
        <v>0</v>
      </c>
      <c r="M23" s="50">
        <v>0</v>
      </c>
      <c r="N23" s="50">
        <v>0</v>
      </c>
      <c r="O23" s="50">
        <v>0</v>
      </c>
      <c r="P23" s="48">
        <f>K23-L23</f>
        <v>40208</v>
      </c>
      <c r="Q23" s="40">
        <v>2285.15</v>
      </c>
      <c r="R23" s="30">
        <f t="shared" ref="R23" si="38">SUM(AK23:AS23)</f>
        <v>10323.249999999998</v>
      </c>
      <c r="S23" s="30">
        <f t="shared" ref="S23" si="39">SUM(AU23:AW23)</f>
        <v>1200</v>
      </c>
      <c r="T23" s="30">
        <f t="shared" ref="T23" si="40">ROUNDDOWN(J23*5%/2,2)</f>
        <v>1005.2</v>
      </c>
      <c r="U23" s="30">
        <f t="shared" ref="U23" si="41">SUM(AZ23:BD23)</f>
        <v>8307.56</v>
      </c>
      <c r="V23" s="48">
        <f>Q23+R23+S23+T23+U23</f>
        <v>23121.159999999996</v>
      </c>
      <c r="W23" s="34">
        <f t="shared" ref="W23" si="42">ROUND(AF23,0)</f>
        <v>8543</v>
      </c>
      <c r="X23" s="51">
        <f>(AE23-W23)</f>
        <v>8543.8400000000038</v>
      </c>
      <c r="Y23" s="50">
        <f>+A23</f>
        <v>9</v>
      </c>
      <c r="Z23" s="30">
        <f t="shared" ref="Z23" si="43">J23*12%</f>
        <v>4824.96</v>
      </c>
      <c r="AA23" s="30">
        <v>0</v>
      </c>
      <c r="AB23" s="35">
        <v>100</v>
      </c>
      <c r="AC23" s="36">
        <f>ROUNDUP(J23*5%/2,2)</f>
        <v>1005.2</v>
      </c>
      <c r="AD23" s="37">
        <v>200</v>
      </c>
      <c r="AE23" s="55">
        <f>+P23-V23</f>
        <v>17086.840000000004</v>
      </c>
      <c r="AF23" s="56">
        <f>(+P23-V23)/2</f>
        <v>8543.4200000000019</v>
      </c>
      <c r="AG23" s="45">
        <v>9</v>
      </c>
      <c r="AH23" s="61" t="s">
        <v>68</v>
      </c>
      <c r="AI23" s="62" t="s">
        <v>61</v>
      </c>
      <c r="AJ23" s="30">
        <f t="shared" si="2"/>
        <v>2285.15</v>
      </c>
      <c r="AK23" s="30">
        <f t="shared" ref="AK23" si="44">J23*9%</f>
        <v>3618.72</v>
      </c>
      <c r="AL23" s="40">
        <v>0</v>
      </c>
      <c r="AM23" s="40">
        <v>1000</v>
      </c>
      <c r="AN23" s="40">
        <v>0</v>
      </c>
      <c r="AO23" s="40">
        <v>0</v>
      </c>
      <c r="AP23" s="40">
        <v>0</v>
      </c>
      <c r="AQ23" s="40">
        <v>0</v>
      </c>
      <c r="AR23" s="40">
        <v>5048.97</v>
      </c>
      <c r="AS23" s="40">
        <v>655.56</v>
      </c>
      <c r="AT23" s="40">
        <f>SUM(AK23:AS23)</f>
        <v>10323.249999999998</v>
      </c>
      <c r="AU23" s="35">
        <v>200</v>
      </c>
      <c r="AV23" s="40">
        <v>0</v>
      </c>
      <c r="AW23" s="40">
        <v>1000</v>
      </c>
      <c r="AX23" s="40">
        <f>SUM(AU23:AW23)</f>
        <v>1200</v>
      </c>
      <c r="AY23" s="30">
        <f>ROUNDDOWN(J23*5%/2,2)</f>
        <v>1005.2</v>
      </c>
      <c r="AZ23" s="30">
        <v>100</v>
      </c>
      <c r="BA23" s="40">
        <v>8207.56</v>
      </c>
      <c r="BB23" s="40">
        <v>0</v>
      </c>
      <c r="BC23" s="40">
        <v>0</v>
      </c>
      <c r="BD23" s="40">
        <v>0</v>
      </c>
      <c r="BE23" s="59">
        <f>SUM(AZ23:BD23)</f>
        <v>8307.56</v>
      </c>
      <c r="BF23" s="60">
        <f>AJ23+AT23+AX23+AY23+BE23</f>
        <v>23121.159999999996</v>
      </c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</row>
    <row r="24" spans="1:276" s="50" customFormat="1" ht="23.1" customHeight="1" x14ac:dyDescent="0.35">
      <c r="A24" s="45"/>
      <c r="B24" s="61"/>
      <c r="C24" s="62"/>
      <c r="D24" s="40"/>
      <c r="E24" s="40"/>
      <c r="F24" s="30">
        <f t="shared" si="0"/>
        <v>0</v>
      </c>
      <c r="G24" s="40"/>
      <c r="H24" s="40"/>
      <c r="I24" s="40"/>
      <c r="J24" s="30">
        <f t="shared" si="1"/>
        <v>0</v>
      </c>
      <c r="K24" s="48"/>
      <c r="L24" s="49"/>
      <c r="P24" s="48"/>
      <c r="Q24" s="40"/>
      <c r="R24" s="40"/>
      <c r="S24" s="40"/>
      <c r="T24" s="40"/>
      <c r="U24" s="40"/>
      <c r="V24" s="48"/>
      <c r="W24" s="34"/>
      <c r="X24" s="51"/>
      <c r="Z24" s="30"/>
      <c r="AA24" s="40"/>
      <c r="AB24" s="52"/>
      <c r="AC24" s="53"/>
      <c r="AD24" s="54"/>
      <c r="AE24" s="55"/>
      <c r="AF24" s="56"/>
      <c r="AG24" s="45"/>
      <c r="AH24" s="61"/>
      <c r="AI24" s="62"/>
      <c r="AJ24" s="30">
        <f t="shared" si="2"/>
        <v>0</v>
      </c>
      <c r="AK24" s="40"/>
      <c r="AL24" s="40"/>
      <c r="AM24" s="40"/>
      <c r="AN24" s="40"/>
      <c r="AO24" s="40"/>
      <c r="AP24" s="57"/>
      <c r="AQ24" s="57"/>
      <c r="AR24" s="40"/>
      <c r="AS24" s="40"/>
      <c r="AT24" s="40"/>
      <c r="AU24" s="58"/>
      <c r="AV24" s="40"/>
      <c r="AW24" s="40"/>
      <c r="AX24" s="40"/>
      <c r="AY24" s="40"/>
      <c r="AZ24" s="40"/>
      <c r="BA24" s="40"/>
      <c r="BB24" s="40"/>
      <c r="BC24" s="40"/>
      <c r="BD24" s="57"/>
      <c r="BE24" s="59"/>
      <c r="BF24" s="60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</row>
    <row r="25" spans="1:276" s="50" customFormat="1" ht="23.1" customHeight="1" x14ac:dyDescent="0.35">
      <c r="A25" s="45">
        <v>10</v>
      </c>
      <c r="B25" s="46" t="s">
        <v>69</v>
      </c>
      <c r="C25" s="47" t="s">
        <v>70</v>
      </c>
      <c r="D25" s="40">
        <v>36619</v>
      </c>
      <c r="E25" s="40">
        <v>1794</v>
      </c>
      <c r="F25" s="30">
        <f t="shared" si="0"/>
        <v>38413</v>
      </c>
      <c r="G25" s="40">
        <v>1795</v>
      </c>
      <c r="H25" s="40"/>
      <c r="I25" s="40"/>
      <c r="J25" s="30">
        <f t="shared" si="1"/>
        <v>40208</v>
      </c>
      <c r="K25" s="48">
        <f>J25</f>
        <v>40208</v>
      </c>
      <c r="L25" s="32">
        <f>ROUND(K25/6/31/60*(O25+N25*60+M25*6*60),2)</f>
        <v>0</v>
      </c>
      <c r="M25" s="50">
        <v>0</v>
      </c>
      <c r="N25" s="50">
        <v>0</v>
      </c>
      <c r="O25" s="50">
        <v>0</v>
      </c>
      <c r="P25" s="48">
        <f>K25-L25</f>
        <v>40208</v>
      </c>
      <c r="Q25" s="40">
        <v>2285.15</v>
      </c>
      <c r="R25" s="30">
        <f t="shared" ref="R25" si="45">SUM(AK25:AS25)</f>
        <v>12880.04</v>
      </c>
      <c r="S25" s="30">
        <f t="shared" ref="S25" si="46">SUM(AU25:AW25)</f>
        <v>200</v>
      </c>
      <c r="T25" s="30">
        <f t="shared" ref="T25" si="47">ROUNDDOWN(J25*5%/2,2)</f>
        <v>1005.2</v>
      </c>
      <c r="U25" s="30">
        <f t="shared" ref="U25" si="48">SUM(AZ25:BD25)</f>
        <v>6362.08</v>
      </c>
      <c r="V25" s="48">
        <f>Q25+R25+S25+T25+U25</f>
        <v>22732.47</v>
      </c>
      <c r="W25" s="34">
        <f t="shared" ref="W25" si="49">ROUND(AF25,0)</f>
        <v>8738</v>
      </c>
      <c r="X25" s="51">
        <f>(AE25-W25)</f>
        <v>8737.5299999999988</v>
      </c>
      <c r="Y25" s="50">
        <f>+A25</f>
        <v>10</v>
      </c>
      <c r="Z25" s="30">
        <f t="shared" ref="Z25" si="50">J25*12%</f>
        <v>4824.96</v>
      </c>
      <c r="AA25" s="30">
        <v>0</v>
      </c>
      <c r="AB25" s="35">
        <v>100</v>
      </c>
      <c r="AC25" s="36">
        <f>ROUNDUP(J25*5%/2,2)</f>
        <v>1005.2</v>
      </c>
      <c r="AD25" s="37">
        <v>200</v>
      </c>
      <c r="AE25" s="55">
        <f>+P25-V25</f>
        <v>17475.53</v>
      </c>
      <c r="AF25" s="56">
        <f>(+P25-V25)/2</f>
        <v>8737.7649999999994</v>
      </c>
      <c r="AG25" s="45">
        <v>10</v>
      </c>
      <c r="AH25" s="46" t="s">
        <v>69</v>
      </c>
      <c r="AI25" s="47" t="s">
        <v>70</v>
      </c>
      <c r="AJ25" s="30">
        <f t="shared" si="2"/>
        <v>2285.15</v>
      </c>
      <c r="AK25" s="30">
        <f t="shared" ref="AK25" si="51">J25*9%</f>
        <v>3618.72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7950.2</v>
      </c>
      <c r="AS25" s="40">
        <v>1311.12</v>
      </c>
      <c r="AT25" s="40">
        <f>SUM(AK25:AS25)</f>
        <v>12880.04</v>
      </c>
      <c r="AU25" s="35">
        <v>200</v>
      </c>
      <c r="AV25" s="40">
        <v>0</v>
      </c>
      <c r="AW25" s="40">
        <v>0</v>
      </c>
      <c r="AX25" s="40">
        <f>SUM(AU25:AW25)</f>
        <v>200</v>
      </c>
      <c r="AY25" s="30">
        <f>ROUNDDOWN(J25*5%/2,2)</f>
        <v>1005.2</v>
      </c>
      <c r="AZ25" s="30">
        <v>100</v>
      </c>
      <c r="BA25" s="40">
        <v>6162.08</v>
      </c>
      <c r="BB25" s="40">
        <v>100</v>
      </c>
      <c r="BC25" s="40">
        <v>0</v>
      </c>
      <c r="BD25" s="40">
        <v>0</v>
      </c>
      <c r="BE25" s="59">
        <f>SUM(AZ25:BD25)</f>
        <v>6362.08</v>
      </c>
      <c r="BF25" s="60">
        <f>AJ25+AT25+AX25+AY25+BE25</f>
        <v>22732.47</v>
      </c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</row>
    <row r="26" spans="1:276" s="50" customFormat="1" ht="23.1" customHeight="1" x14ac:dyDescent="0.35">
      <c r="A26" s="45"/>
      <c r="B26" s="46"/>
      <c r="C26" s="62"/>
      <c r="D26" s="40"/>
      <c r="E26" s="40"/>
      <c r="F26" s="30">
        <f t="shared" si="0"/>
        <v>0</v>
      </c>
      <c r="G26" s="40"/>
      <c r="H26" s="40"/>
      <c r="I26" s="40"/>
      <c r="J26" s="30">
        <f t="shared" si="1"/>
        <v>0</v>
      </c>
      <c r="K26" s="48"/>
      <c r="L26" s="49"/>
      <c r="P26" s="48"/>
      <c r="Q26" s="40"/>
      <c r="R26" s="40"/>
      <c r="S26" s="40"/>
      <c r="T26" s="40"/>
      <c r="U26" s="40"/>
      <c r="V26" s="48"/>
      <c r="W26" s="34"/>
      <c r="X26" s="51"/>
      <c r="Z26" s="30"/>
      <c r="AA26" s="40"/>
      <c r="AB26" s="52"/>
      <c r="AC26" s="53"/>
      <c r="AD26" s="54"/>
      <c r="AE26" s="55"/>
      <c r="AF26" s="56"/>
      <c r="AG26" s="45"/>
      <c r="AH26" s="46"/>
      <c r="AI26" s="62"/>
      <c r="AJ26" s="30">
        <f t="shared" si="2"/>
        <v>0</v>
      </c>
      <c r="AK26" s="40"/>
      <c r="AL26" s="40"/>
      <c r="AM26" s="40"/>
      <c r="AN26" s="40"/>
      <c r="AO26" s="40"/>
      <c r="AP26" s="57"/>
      <c r="AQ26" s="57"/>
      <c r="AR26" s="40"/>
      <c r="AS26" s="40"/>
      <c r="AT26" s="40"/>
      <c r="AU26" s="58"/>
      <c r="AV26" s="40"/>
      <c r="AW26" s="57"/>
      <c r="AX26" s="40"/>
      <c r="AY26" s="40"/>
      <c r="AZ26" s="40"/>
      <c r="BA26" s="40"/>
      <c r="BB26" s="40"/>
      <c r="BC26" s="40"/>
      <c r="BD26" s="57"/>
      <c r="BE26" s="59"/>
      <c r="BF26" s="60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</row>
    <row r="27" spans="1:276" s="50" customFormat="1" ht="23.1" customHeight="1" x14ac:dyDescent="0.35">
      <c r="A27" s="45">
        <v>11</v>
      </c>
      <c r="B27" s="46" t="s">
        <v>71</v>
      </c>
      <c r="C27" s="82" t="s">
        <v>72</v>
      </c>
      <c r="D27" s="40">
        <v>39672</v>
      </c>
      <c r="E27" s="40">
        <v>1944</v>
      </c>
      <c r="F27" s="30">
        <f t="shared" si="0"/>
        <v>41616</v>
      </c>
      <c r="G27" s="40">
        <v>1944</v>
      </c>
      <c r="H27" s="40"/>
      <c r="I27" s="40"/>
      <c r="J27" s="30">
        <f t="shared" si="1"/>
        <v>43560</v>
      </c>
      <c r="K27" s="48">
        <f>J27</f>
        <v>43560</v>
      </c>
      <c r="L27" s="32">
        <f>ROUND(K27/6/31/60*(O27+N27*60+M27*6*60),2)</f>
        <v>0</v>
      </c>
      <c r="M27" s="50">
        <v>0</v>
      </c>
      <c r="N27" s="50">
        <v>0</v>
      </c>
      <c r="O27" s="50">
        <v>0</v>
      </c>
      <c r="P27" s="48">
        <f>K27-L27</f>
        <v>43560</v>
      </c>
      <c r="Q27" s="40">
        <v>2878.45</v>
      </c>
      <c r="R27" s="30">
        <f t="shared" ref="R27" si="52">SUM(AK27:AS27)</f>
        <v>7736.59</v>
      </c>
      <c r="S27" s="30">
        <f t="shared" ref="S27" si="53">SUM(AU27:AW27)</f>
        <v>200</v>
      </c>
      <c r="T27" s="30">
        <f t="shared" ref="T27" si="54">ROUNDDOWN(J27*5%/2,2)</f>
        <v>1089</v>
      </c>
      <c r="U27" s="30">
        <f t="shared" ref="U27" si="55">SUM(AZ27:BD27)</f>
        <v>100</v>
      </c>
      <c r="V27" s="48">
        <f>Q27+R27+S27+T27+U27</f>
        <v>12004.04</v>
      </c>
      <c r="W27" s="34">
        <f t="shared" ref="W27" si="56">ROUND(AF27,0)</f>
        <v>15778</v>
      </c>
      <c r="X27" s="51">
        <f>(AE27-W27)</f>
        <v>15777.96</v>
      </c>
      <c r="Y27" s="50">
        <f>+A27</f>
        <v>11</v>
      </c>
      <c r="Z27" s="30">
        <f t="shared" ref="Z27" si="57">J27*12%</f>
        <v>5227.2</v>
      </c>
      <c r="AA27" s="30">
        <v>0</v>
      </c>
      <c r="AB27" s="35">
        <v>100</v>
      </c>
      <c r="AC27" s="36">
        <f>ROUNDUP(J27*5%/2,2)</f>
        <v>1089</v>
      </c>
      <c r="AD27" s="37">
        <v>200</v>
      </c>
      <c r="AE27" s="55">
        <f>+P27-V27</f>
        <v>31555.96</v>
      </c>
      <c r="AF27" s="56">
        <f>(+P27-V27)/2</f>
        <v>15777.98</v>
      </c>
      <c r="AG27" s="45">
        <v>11</v>
      </c>
      <c r="AH27" s="46" t="s">
        <v>71</v>
      </c>
      <c r="AI27" s="82" t="s">
        <v>72</v>
      </c>
      <c r="AJ27" s="30">
        <f t="shared" si="2"/>
        <v>2878.45</v>
      </c>
      <c r="AK27" s="30">
        <f t="shared" ref="AK27" si="58">J27*9%</f>
        <v>3920.3999999999996</v>
      </c>
      <c r="AL27" s="40">
        <v>3316.19</v>
      </c>
      <c r="AM27" s="40">
        <v>500</v>
      </c>
      <c r="AN27" s="40">
        <v>0</v>
      </c>
      <c r="AO27" s="40">
        <v>0</v>
      </c>
      <c r="AP27" s="40">
        <v>0</v>
      </c>
      <c r="AQ27" s="40">
        <v>0</v>
      </c>
      <c r="AR27" s="40">
        <v>0</v>
      </c>
      <c r="AS27" s="40">
        <v>0</v>
      </c>
      <c r="AT27" s="40">
        <f>SUM(AK27:AS27)</f>
        <v>7736.59</v>
      </c>
      <c r="AU27" s="35">
        <v>200</v>
      </c>
      <c r="AV27" s="40">
        <v>0</v>
      </c>
      <c r="AW27" s="40">
        <v>0</v>
      </c>
      <c r="AX27" s="40">
        <f>SUM(AU27:AV27)</f>
        <v>200</v>
      </c>
      <c r="AY27" s="30">
        <f>ROUNDDOWN(J27*5%/2,2)</f>
        <v>1089</v>
      </c>
      <c r="AZ27" s="30">
        <v>100</v>
      </c>
      <c r="BA27" s="40">
        <v>0</v>
      </c>
      <c r="BB27" s="40">
        <v>0</v>
      </c>
      <c r="BC27" s="40">
        <v>0</v>
      </c>
      <c r="BD27" s="40">
        <v>0</v>
      </c>
      <c r="BE27" s="59">
        <f>SUM(AZ27:BD27)</f>
        <v>100</v>
      </c>
      <c r="BF27" s="60">
        <f>AJ27+AT27+AX27+AY27+BE27</f>
        <v>12004.04</v>
      </c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</row>
    <row r="28" spans="1:276" s="50" customFormat="1" ht="23.1" customHeight="1" x14ac:dyDescent="0.35">
      <c r="A28" s="45"/>
      <c r="B28" s="46"/>
      <c r="C28" s="62"/>
      <c r="D28" s="40"/>
      <c r="E28" s="40"/>
      <c r="F28" s="30">
        <f t="shared" si="0"/>
        <v>0</v>
      </c>
      <c r="G28" s="40"/>
      <c r="H28" s="40"/>
      <c r="I28" s="40"/>
      <c r="J28" s="30">
        <f t="shared" si="1"/>
        <v>0</v>
      </c>
      <c r="K28" s="48"/>
      <c r="L28" s="49"/>
      <c r="P28" s="48"/>
      <c r="Q28" s="40"/>
      <c r="R28" s="40"/>
      <c r="S28" s="40"/>
      <c r="T28" s="40"/>
      <c r="U28" s="40"/>
      <c r="V28" s="48"/>
      <c r="W28" s="34"/>
      <c r="X28" s="51"/>
      <c r="Z28" s="30"/>
      <c r="AA28" s="40"/>
      <c r="AB28" s="52"/>
      <c r="AC28" s="53"/>
      <c r="AD28" s="54"/>
      <c r="AE28" s="55"/>
      <c r="AF28" s="56"/>
      <c r="AG28" s="45"/>
      <c r="AH28" s="46"/>
      <c r="AI28" s="62"/>
      <c r="AJ28" s="30">
        <f t="shared" si="2"/>
        <v>0</v>
      </c>
      <c r="AK28" s="40"/>
      <c r="AL28" s="40"/>
      <c r="AM28" s="40"/>
      <c r="AN28" s="40"/>
      <c r="AO28" s="40"/>
      <c r="AP28" s="57"/>
      <c r="AQ28" s="57"/>
      <c r="AR28" s="57"/>
      <c r="AS28" s="57"/>
      <c r="AT28" s="40"/>
      <c r="AU28" s="58"/>
      <c r="AV28" s="40"/>
      <c r="AW28" s="57"/>
      <c r="AX28" s="40"/>
      <c r="AY28" s="40"/>
      <c r="AZ28" s="40"/>
      <c r="BA28" s="40"/>
      <c r="BB28" s="40"/>
      <c r="BC28" s="40"/>
      <c r="BD28" s="57"/>
      <c r="BE28" s="59"/>
      <c r="BF28" s="60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</row>
    <row r="29" spans="1:276" s="50" customFormat="1" ht="23.1" customHeight="1" x14ac:dyDescent="0.35">
      <c r="A29" s="45">
        <v>12</v>
      </c>
      <c r="B29" s="61" t="s">
        <v>73</v>
      </c>
      <c r="C29" s="62" t="s">
        <v>70</v>
      </c>
      <c r="D29" s="40">
        <v>36619</v>
      </c>
      <c r="E29" s="40">
        <v>1794</v>
      </c>
      <c r="F29" s="30">
        <f t="shared" si="0"/>
        <v>38413</v>
      </c>
      <c r="G29" s="40">
        <v>1795</v>
      </c>
      <c r="H29" s="40"/>
      <c r="I29" s="40"/>
      <c r="J29" s="30">
        <f t="shared" si="1"/>
        <v>40208</v>
      </c>
      <c r="K29" s="48">
        <f>J29</f>
        <v>40208</v>
      </c>
      <c r="L29" s="32">
        <f>ROUND(K29/6/31/60*(O29+N29*60+M29*6*60),2)</f>
        <v>0</v>
      </c>
      <c r="M29" s="50">
        <v>0</v>
      </c>
      <c r="N29" s="50">
        <v>0</v>
      </c>
      <c r="O29" s="50">
        <v>0</v>
      </c>
      <c r="P29" s="48">
        <f>K29-L29</f>
        <v>40208</v>
      </c>
      <c r="Q29" s="40">
        <v>2285.15</v>
      </c>
      <c r="R29" s="30">
        <f t="shared" ref="R29" si="59">SUM(AK29:AS29)</f>
        <v>11327.73</v>
      </c>
      <c r="S29" s="30">
        <f t="shared" ref="S29" si="60">SUM(AU29:AW29)</f>
        <v>3035.6</v>
      </c>
      <c r="T29" s="30">
        <f t="shared" ref="T29" si="61">ROUNDDOWN(J29*5%/2,2)</f>
        <v>1005.2</v>
      </c>
      <c r="U29" s="30">
        <f t="shared" ref="U29" si="62">SUM(AZ29:BD29)</f>
        <v>3440.6</v>
      </c>
      <c r="V29" s="48">
        <f>Q29+R29+S29+T29+U29</f>
        <v>21094.28</v>
      </c>
      <c r="W29" s="34">
        <f t="shared" ref="W29" si="63">ROUND(AF29,0)</f>
        <v>9557</v>
      </c>
      <c r="X29" s="51">
        <f>(AE29-W29)</f>
        <v>9556.7200000000012</v>
      </c>
      <c r="Y29" s="50">
        <f>+A29</f>
        <v>12</v>
      </c>
      <c r="Z29" s="30">
        <f t="shared" ref="Z29" si="64">J29*12%</f>
        <v>4824.96</v>
      </c>
      <c r="AA29" s="30">
        <v>0</v>
      </c>
      <c r="AB29" s="35">
        <v>100</v>
      </c>
      <c r="AC29" s="36">
        <f>ROUNDUP(J29*5%/2,2)</f>
        <v>1005.2</v>
      </c>
      <c r="AD29" s="37">
        <v>200</v>
      </c>
      <c r="AE29" s="55">
        <f>+P29-V29</f>
        <v>19113.72</v>
      </c>
      <c r="AF29" s="56">
        <f>(+P29-V29)/2</f>
        <v>9556.86</v>
      </c>
      <c r="AG29" s="45">
        <v>12</v>
      </c>
      <c r="AH29" s="61" t="s">
        <v>73</v>
      </c>
      <c r="AI29" s="62" t="s">
        <v>70</v>
      </c>
      <c r="AJ29" s="30">
        <f t="shared" si="2"/>
        <v>2285.15</v>
      </c>
      <c r="AK29" s="30">
        <f t="shared" ref="AK29" si="65">J29*9%</f>
        <v>3618.72</v>
      </c>
      <c r="AL29" s="40">
        <v>0</v>
      </c>
      <c r="AM29" s="40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7709.01</v>
      </c>
      <c r="AS29" s="40">
        <v>0</v>
      </c>
      <c r="AT29" s="40">
        <f>SUM(AK29:AS29)</f>
        <v>11327.73</v>
      </c>
      <c r="AU29" s="35">
        <v>200</v>
      </c>
      <c r="AV29" s="40">
        <v>1835.6</v>
      </c>
      <c r="AW29" s="40">
        <v>1000</v>
      </c>
      <c r="AX29" s="40">
        <f>SUM(AU29:AW29)</f>
        <v>3035.6</v>
      </c>
      <c r="AY29" s="30">
        <f>ROUNDDOWN(J29*5%/2,2)</f>
        <v>1005.2</v>
      </c>
      <c r="AZ29" s="30">
        <v>100</v>
      </c>
      <c r="BA29" s="40">
        <v>3340.6</v>
      </c>
      <c r="BB29" s="40">
        <v>0</v>
      </c>
      <c r="BC29" s="40"/>
      <c r="BD29" s="40">
        <v>0</v>
      </c>
      <c r="BE29" s="59">
        <f>SUM(AZ29:BD29)</f>
        <v>3440.6</v>
      </c>
      <c r="BF29" s="60">
        <f>AJ29+AT29+AX29+AY29+BE29</f>
        <v>21094.28</v>
      </c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</row>
    <row r="30" spans="1:276" s="50" customFormat="1" ht="23.1" customHeight="1" x14ac:dyDescent="0.35">
      <c r="A30" s="45" t="s">
        <v>1</v>
      </c>
      <c r="B30" s="46"/>
      <c r="C30" s="47"/>
      <c r="D30" s="40"/>
      <c r="E30" s="40"/>
      <c r="F30" s="30">
        <f t="shared" si="0"/>
        <v>0</v>
      </c>
      <c r="G30" s="40"/>
      <c r="H30" s="40"/>
      <c r="I30" s="40"/>
      <c r="J30" s="30">
        <f t="shared" si="1"/>
        <v>0</v>
      </c>
      <c r="K30" s="48"/>
      <c r="L30" s="49"/>
      <c r="P30" s="48"/>
      <c r="Q30" s="40"/>
      <c r="R30" s="40"/>
      <c r="S30" s="40"/>
      <c r="T30" s="40"/>
      <c r="U30" s="40"/>
      <c r="V30" s="48"/>
      <c r="W30" s="34"/>
      <c r="X30" s="51"/>
      <c r="Z30" s="30"/>
      <c r="AA30" s="40"/>
      <c r="AB30" s="52"/>
      <c r="AC30" s="53"/>
      <c r="AD30" s="54"/>
      <c r="AE30" s="55"/>
      <c r="AF30" s="56"/>
      <c r="AG30" s="45" t="s">
        <v>1</v>
      </c>
      <c r="AH30" s="46"/>
      <c r="AI30" s="47"/>
      <c r="AJ30" s="30">
        <f t="shared" si="2"/>
        <v>0</v>
      </c>
      <c r="AK30" s="40"/>
      <c r="AL30" s="40"/>
      <c r="AM30" s="57"/>
      <c r="AN30" s="40"/>
      <c r="AO30" s="40"/>
      <c r="AP30" s="57"/>
      <c r="AQ30" s="57"/>
      <c r="AR30" s="40"/>
      <c r="AS30" s="57"/>
      <c r="AT30" s="40"/>
      <c r="AU30" s="58"/>
      <c r="AV30" s="40"/>
      <c r="AW30" s="40"/>
      <c r="AX30" s="40"/>
      <c r="AY30" s="40"/>
      <c r="AZ30" s="40"/>
      <c r="BA30" s="40"/>
      <c r="BB30" s="40"/>
      <c r="BC30" s="83"/>
      <c r="BD30" s="57"/>
      <c r="BE30" s="59"/>
      <c r="BF30" s="60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</row>
    <row r="31" spans="1:276" s="50" customFormat="1" ht="23.1" customHeight="1" x14ac:dyDescent="0.35">
      <c r="A31" s="45">
        <v>13</v>
      </c>
      <c r="B31" s="61" t="s">
        <v>74</v>
      </c>
      <c r="C31" s="84" t="s">
        <v>81</v>
      </c>
      <c r="D31" s="40">
        <v>33843</v>
      </c>
      <c r="E31" s="40">
        <v>1591</v>
      </c>
      <c r="F31" s="30">
        <f t="shared" si="0"/>
        <v>35434</v>
      </c>
      <c r="G31" s="40">
        <v>1590</v>
      </c>
      <c r="H31" s="40"/>
      <c r="I31" s="40"/>
      <c r="J31" s="30">
        <f t="shared" si="1"/>
        <v>37024</v>
      </c>
      <c r="K31" s="48">
        <f>J31</f>
        <v>37024</v>
      </c>
      <c r="L31" s="32">
        <f>ROUND(K31/6/31/60*(O31+N31*60+M31*6*60),2)</f>
        <v>0</v>
      </c>
      <c r="M31" s="50">
        <v>0</v>
      </c>
      <c r="N31" s="50">
        <v>0</v>
      </c>
      <c r="O31" s="50">
        <v>0</v>
      </c>
      <c r="P31" s="48">
        <f>K31-L31</f>
        <v>37024</v>
      </c>
      <c r="Q31" s="40">
        <v>1759.94</v>
      </c>
      <c r="R31" s="30">
        <f t="shared" ref="R31" si="66">SUM(AK31:AS31)</f>
        <v>7795.44</v>
      </c>
      <c r="S31" s="30">
        <f t="shared" ref="S31" si="67">SUM(AU31:AW31)</f>
        <v>1301.9100000000001</v>
      </c>
      <c r="T31" s="30">
        <f t="shared" ref="T31" si="68">ROUNDDOWN(J31*5%/2,2)</f>
        <v>925.6</v>
      </c>
      <c r="U31" s="30">
        <f t="shared" ref="U31" si="69">SUM(AZ31:BD31)</f>
        <v>6413.51</v>
      </c>
      <c r="V31" s="48">
        <f>Q31+R31+S31+T31+U31</f>
        <v>18196.400000000001</v>
      </c>
      <c r="W31" s="34">
        <f t="shared" ref="W31" si="70">ROUND(AF31,0)</f>
        <v>9414</v>
      </c>
      <c r="X31" s="51">
        <f>(AE31-W31)</f>
        <v>9413.5999999999985</v>
      </c>
      <c r="Y31" s="50">
        <f>+A31</f>
        <v>13</v>
      </c>
      <c r="Z31" s="30">
        <f t="shared" ref="Z31" si="71">J31*12%</f>
        <v>4442.88</v>
      </c>
      <c r="AA31" s="30">
        <v>0</v>
      </c>
      <c r="AB31" s="35">
        <v>100</v>
      </c>
      <c r="AC31" s="36">
        <f>ROUNDUP(J31*5%/2,2)</f>
        <v>925.6</v>
      </c>
      <c r="AD31" s="37">
        <v>200</v>
      </c>
      <c r="AE31" s="55">
        <f>+P31-V31</f>
        <v>18827.599999999999</v>
      </c>
      <c r="AF31" s="56">
        <f>(+P31-V31)/2</f>
        <v>9413.7999999999993</v>
      </c>
      <c r="AG31" s="45">
        <v>13</v>
      </c>
      <c r="AH31" s="61" t="s">
        <v>74</v>
      </c>
      <c r="AI31" s="84" t="s">
        <v>58</v>
      </c>
      <c r="AJ31" s="30">
        <f t="shared" si="2"/>
        <v>1759.94</v>
      </c>
      <c r="AK31" s="30">
        <f t="shared" ref="AK31" si="72">J31*9%</f>
        <v>3332.16</v>
      </c>
      <c r="AL31" s="40">
        <v>0</v>
      </c>
      <c r="AM31" s="40">
        <v>0</v>
      </c>
      <c r="AN31" s="40">
        <v>0</v>
      </c>
      <c r="AO31" s="40">
        <v>0</v>
      </c>
      <c r="AP31" s="40">
        <v>0</v>
      </c>
      <c r="AQ31" s="40">
        <v>0</v>
      </c>
      <c r="AR31" s="40">
        <v>4463.28</v>
      </c>
      <c r="AS31" s="40">
        <v>0</v>
      </c>
      <c r="AT31" s="40">
        <f>SUM(AK31:AS31)</f>
        <v>7795.44</v>
      </c>
      <c r="AU31" s="35">
        <v>200</v>
      </c>
      <c r="AV31" s="40">
        <v>1101.9100000000001</v>
      </c>
      <c r="AW31" s="40">
        <v>0</v>
      </c>
      <c r="AX31" s="40">
        <f>SUM(AU31:AV31)</f>
        <v>1301.9100000000001</v>
      </c>
      <c r="AY31" s="30">
        <f>ROUNDDOWN(J31*5%/2,2)</f>
        <v>925.6</v>
      </c>
      <c r="AZ31" s="30">
        <v>100</v>
      </c>
      <c r="BA31" s="40">
        <v>6313.51</v>
      </c>
      <c r="BB31" s="40">
        <v>0</v>
      </c>
      <c r="BC31" s="40">
        <v>0</v>
      </c>
      <c r="BD31" s="40">
        <v>0</v>
      </c>
      <c r="BE31" s="59">
        <f>SUM(AZ31:BD31)</f>
        <v>6413.51</v>
      </c>
      <c r="BF31" s="60">
        <f>AJ31+AT31+AX31+AY31+BE31</f>
        <v>18196.400000000001</v>
      </c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</row>
    <row r="32" spans="1:276" s="50" customFormat="1" ht="23.1" customHeight="1" x14ac:dyDescent="0.35">
      <c r="A32" s="45"/>
      <c r="B32" s="61"/>
      <c r="C32" s="62"/>
      <c r="D32" s="40"/>
      <c r="E32" s="40"/>
      <c r="F32" s="30">
        <f t="shared" si="0"/>
        <v>0</v>
      </c>
      <c r="G32" s="40"/>
      <c r="H32" s="40"/>
      <c r="I32" s="40"/>
      <c r="J32" s="30">
        <f t="shared" si="1"/>
        <v>0</v>
      </c>
      <c r="K32" s="48"/>
      <c r="L32" s="49"/>
      <c r="P32" s="48"/>
      <c r="Q32" s="40"/>
      <c r="R32" s="40"/>
      <c r="S32" s="40"/>
      <c r="T32" s="40"/>
      <c r="U32" s="40"/>
      <c r="V32" s="48"/>
      <c r="W32" s="34"/>
      <c r="X32" s="51"/>
      <c r="Z32" s="30"/>
      <c r="AA32" s="40"/>
      <c r="AB32" s="52"/>
      <c r="AC32" s="53"/>
      <c r="AD32" s="54"/>
      <c r="AE32" s="55"/>
      <c r="AF32" s="56"/>
      <c r="AG32" s="45"/>
      <c r="AH32" s="61"/>
      <c r="AI32" s="62"/>
      <c r="AJ32" s="30">
        <f t="shared" si="2"/>
        <v>0</v>
      </c>
      <c r="AK32" s="40"/>
      <c r="AL32" s="40"/>
      <c r="AM32" s="57"/>
      <c r="AN32" s="40"/>
      <c r="AO32" s="40"/>
      <c r="AP32" s="57"/>
      <c r="AQ32" s="57"/>
      <c r="AR32" s="40"/>
      <c r="AS32" s="57"/>
      <c r="AT32" s="40"/>
      <c r="AU32" s="58"/>
      <c r="AV32" s="57"/>
      <c r="AW32" s="57"/>
      <c r="AX32" s="40"/>
      <c r="AY32" s="40"/>
      <c r="AZ32" s="40"/>
      <c r="BA32" s="40"/>
      <c r="BB32" s="40"/>
      <c r="BC32" s="40"/>
      <c r="BD32" s="57"/>
      <c r="BE32" s="59"/>
      <c r="BF32" s="60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</row>
    <row r="33" spans="1:276" s="50" customFormat="1" ht="23.1" customHeight="1" x14ac:dyDescent="0.35">
      <c r="A33" s="45">
        <v>14</v>
      </c>
      <c r="B33" s="46" t="s">
        <v>75</v>
      </c>
      <c r="C33" s="62" t="s">
        <v>76</v>
      </c>
      <c r="D33" s="40">
        <v>47228</v>
      </c>
      <c r="E33" s="40">
        <v>2314</v>
      </c>
      <c r="F33" s="30">
        <f t="shared" si="0"/>
        <v>49542</v>
      </c>
      <c r="G33" s="40">
        <v>2290</v>
      </c>
      <c r="H33" s="40"/>
      <c r="I33" s="40"/>
      <c r="J33" s="30">
        <f t="shared" si="1"/>
        <v>51832</v>
      </c>
      <c r="K33" s="48">
        <f>J33</f>
        <v>51832</v>
      </c>
      <c r="L33" s="32">
        <f>ROUND(K33/6/31/60*(O33+N33*60+M33*6*60),2)</f>
        <v>0</v>
      </c>
      <c r="M33" s="50">
        <v>0</v>
      </c>
      <c r="N33" s="50">
        <v>0</v>
      </c>
      <c r="O33" s="50">
        <v>0</v>
      </c>
      <c r="P33" s="48">
        <f>K33-L33</f>
        <v>51832</v>
      </c>
      <c r="Q33" s="40">
        <v>4570.33</v>
      </c>
      <c r="R33" s="30">
        <f t="shared" ref="R33" si="73">SUM(AK33:AS33)</f>
        <v>4664.88</v>
      </c>
      <c r="S33" s="30">
        <f t="shared" ref="S33" si="74">SUM(AU33:AW33)</f>
        <v>200</v>
      </c>
      <c r="T33" s="30">
        <f t="shared" ref="T33" si="75">ROUNDDOWN(J33*5%/2,2)</f>
        <v>1295.8</v>
      </c>
      <c r="U33" s="30">
        <f t="shared" ref="U33" si="76">SUM(AZ33:BD33)</f>
        <v>100</v>
      </c>
      <c r="V33" s="48">
        <f>Q33+R33+S33+T33+U33</f>
        <v>10831.009999999998</v>
      </c>
      <c r="W33" s="34">
        <f t="shared" ref="W33" si="77">ROUND(AF33,0)</f>
        <v>20500</v>
      </c>
      <c r="X33" s="51">
        <f>(AE33-W33)</f>
        <v>20500.990000000005</v>
      </c>
      <c r="Y33" s="50">
        <f>+A33</f>
        <v>14</v>
      </c>
      <c r="Z33" s="30">
        <f t="shared" ref="Z33" si="78">J33*12%</f>
        <v>6219.84</v>
      </c>
      <c r="AA33" s="30">
        <v>0</v>
      </c>
      <c r="AB33" s="35">
        <v>100</v>
      </c>
      <c r="AC33" s="36">
        <f>ROUNDUP(J33*5%/2,2)</f>
        <v>1295.8</v>
      </c>
      <c r="AD33" s="37">
        <v>200</v>
      </c>
      <c r="AE33" s="55">
        <f>+P33-V33</f>
        <v>41000.990000000005</v>
      </c>
      <c r="AF33" s="56">
        <f>(+P33-V33)/2</f>
        <v>20500.495000000003</v>
      </c>
      <c r="AG33" s="45">
        <v>14</v>
      </c>
      <c r="AH33" s="46" t="s">
        <v>75</v>
      </c>
      <c r="AI33" s="62" t="s">
        <v>76</v>
      </c>
      <c r="AJ33" s="30">
        <f t="shared" si="2"/>
        <v>4570.33</v>
      </c>
      <c r="AK33" s="30">
        <f t="shared" ref="AK33" si="79">J33*9%</f>
        <v>4664.88</v>
      </c>
      <c r="AL33" s="40">
        <v>0</v>
      </c>
      <c r="AM33" s="40">
        <v>0</v>
      </c>
      <c r="AN33" s="40">
        <v>0</v>
      </c>
      <c r="AO33" s="40">
        <v>0</v>
      </c>
      <c r="AP33" s="40">
        <v>0</v>
      </c>
      <c r="AQ33" s="40">
        <v>0</v>
      </c>
      <c r="AR33" s="40">
        <v>0</v>
      </c>
      <c r="AS33" s="40">
        <v>0</v>
      </c>
      <c r="AT33" s="40">
        <f>SUM(AK33:AS33)</f>
        <v>4664.88</v>
      </c>
      <c r="AU33" s="35">
        <v>200</v>
      </c>
      <c r="AV33" s="40">
        <v>0</v>
      </c>
      <c r="AW33" s="40">
        <v>0</v>
      </c>
      <c r="AX33" s="40">
        <f>SUM(AU33:AV33)</f>
        <v>200</v>
      </c>
      <c r="AY33" s="30">
        <f>ROUNDDOWN(J33*5%/2,2)</f>
        <v>1295.8</v>
      </c>
      <c r="AZ33" s="30">
        <v>100</v>
      </c>
      <c r="BA33" s="40">
        <v>0</v>
      </c>
      <c r="BB33" s="40"/>
      <c r="BC33" s="40">
        <v>0</v>
      </c>
      <c r="BD33" s="40">
        <v>0</v>
      </c>
      <c r="BE33" s="59">
        <f>SUM(AZ33:BD33)</f>
        <v>100</v>
      </c>
      <c r="BF33" s="60">
        <f>AJ33+AT33+AX33+AY33+BE33</f>
        <v>10831.009999999998</v>
      </c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</row>
    <row r="34" spans="1:276" s="50" customFormat="1" ht="23.1" customHeight="1" x14ac:dyDescent="0.35">
      <c r="A34" s="45" t="s">
        <v>1</v>
      </c>
      <c r="B34" s="74"/>
      <c r="D34" s="40"/>
      <c r="F34" s="30">
        <f t="shared" si="0"/>
        <v>0</v>
      </c>
      <c r="G34" s="40"/>
      <c r="I34" s="40"/>
      <c r="J34" s="30">
        <f t="shared" si="1"/>
        <v>0</v>
      </c>
      <c r="K34" s="48"/>
      <c r="L34" s="49"/>
      <c r="R34" s="40"/>
      <c r="S34" s="40"/>
      <c r="T34" s="40"/>
      <c r="U34" s="40"/>
      <c r="W34" s="34"/>
      <c r="X34" s="75"/>
      <c r="Z34" s="30"/>
      <c r="AC34" s="53"/>
      <c r="AD34" s="76"/>
      <c r="AE34" s="77"/>
      <c r="AF34" s="78"/>
      <c r="AG34" s="45" t="s">
        <v>1</v>
      </c>
      <c r="AH34" s="74"/>
      <c r="AJ34" s="30">
        <f t="shared" si="2"/>
        <v>0</v>
      </c>
      <c r="AK34" s="40"/>
      <c r="AL34" s="47"/>
      <c r="AM34" s="57"/>
      <c r="AP34" s="57"/>
      <c r="AQ34" s="57"/>
      <c r="AR34" s="57"/>
      <c r="AS34" s="57"/>
      <c r="AV34" s="57"/>
      <c r="AW34" s="57"/>
      <c r="AY34" s="40"/>
      <c r="AZ34" s="40"/>
      <c r="BD34" s="57"/>
      <c r="BE34" s="79"/>
      <c r="BF34" s="80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</row>
    <row r="35" spans="1:276" s="50" customFormat="1" ht="23.1" customHeight="1" x14ac:dyDescent="0.35">
      <c r="A35" s="27">
        <v>15</v>
      </c>
      <c r="B35" s="28" t="s">
        <v>77</v>
      </c>
      <c r="C35" s="62" t="s">
        <v>61</v>
      </c>
      <c r="D35" s="30">
        <v>36619</v>
      </c>
      <c r="E35" s="30">
        <v>1794</v>
      </c>
      <c r="F35" s="30">
        <f t="shared" si="0"/>
        <v>38413</v>
      </c>
      <c r="G35" s="30">
        <v>1795</v>
      </c>
      <c r="H35" s="30"/>
      <c r="I35" s="30"/>
      <c r="J35" s="30">
        <f t="shared" si="1"/>
        <v>40208</v>
      </c>
      <c r="K35" s="31">
        <f>J35</f>
        <v>40208</v>
      </c>
      <c r="L35" s="32">
        <f>ROUND(K35/6/31/60*(O35+N35*60+M35*6*60),2)</f>
        <v>0</v>
      </c>
      <c r="M35" s="33">
        <v>0</v>
      </c>
      <c r="N35" s="33">
        <v>0</v>
      </c>
      <c r="O35" s="33">
        <v>0</v>
      </c>
      <c r="P35" s="31">
        <f>K35-L35</f>
        <v>40208</v>
      </c>
      <c r="Q35" s="40">
        <v>2285.15</v>
      </c>
      <c r="R35" s="30">
        <f t="shared" ref="R35" si="80">SUM(AK35:AS35)</f>
        <v>9238.17</v>
      </c>
      <c r="S35" s="30">
        <f t="shared" ref="S35" si="81">SUM(AU35:AW35)</f>
        <v>200</v>
      </c>
      <c r="T35" s="30">
        <f t="shared" ref="T35" si="82">ROUNDDOWN(J35*5%/2,2)</f>
        <v>1005.2</v>
      </c>
      <c r="U35" s="30">
        <f t="shared" ref="U35" si="83">SUM(AZ35:BD35)</f>
        <v>12385.07</v>
      </c>
      <c r="V35" s="31">
        <f>Q35+R35+S35+T35+U35</f>
        <v>25113.59</v>
      </c>
      <c r="W35" s="34">
        <f t="shared" ref="W35" si="84">ROUND(AF35,0)</f>
        <v>7547</v>
      </c>
      <c r="X35" s="34">
        <f>(AE35-W35)</f>
        <v>7547.41</v>
      </c>
      <c r="Y35" s="33">
        <f>+A35</f>
        <v>15</v>
      </c>
      <c r="Z35" s="30">
        <f t="shared" ref="Z35" si="85">J35*12%</f>
        <v>4824.96</v>
      </c>
      <c r="AA35" s="30">
        <v>0</v>
      </c>
      <c r="AB35" s="35">
        <v>100</v>
      </c>
      <c r="AC35" s="36">
        <f>ROUNDUP(J35*5%/2,2)</f>
        <v>1005.2</v>
      </c>
      <c r="AD35" s="37">
        <v>200</v>
      </c>
      <c r="AE35" s="38">
        <f>+P35-V35</f>
        <v>15094.41</v>
      </c>
      <c r="AF35" s="39">
        <f>(+P35-V35)/2</f>
        <v>7547.2049999999999</v>
      </c>
      <c r="AG35" s="27">
        <v>15</v>
      </c>
      <c r="AH35" s="28" t="s">
        <v>77</v>
      </c>
      <c r="AI35" s="62" t="s">
        <v>61</v>
      </c>
      <c r="AJ35" s="30">
        <f t="shared" si="2"/>
        <v>2285.15</v>
      </c>
      <c r="AK35" s="30">
        <f t="shared" ref="AK35" si="86">J35*9%</f>
        <v>3618.72</v>
      </c>
      <c r="AL35" s="30">
        <v>0</v>
      </c>
      <c r="AM35" s="40">
        <v>0</v>
      </c>
      <c r="AN35" s="30">
        <v>0</v>
      </c>
      <c r="AO35" s="30">
        <v>0</v>
      </c>
      <c r="AP35" s="40">
        <v>0</v>
      </c>
      <c r="AQ35" s="40">
        <v>0</v>
      </c>
      <c r="AR35" s="30">
        <v>4431.05</v>
      </c>
      <c r="AS35" s="30">
        <v>1188.4000000000001</v>
      </c>
      <c r="AT35" s="30">
        <f>SUM(AK35:AS35)</f>
        <v>9238.17</v>
      </c>
      <c r="AU35" s="35">
        <v>200</v>
      </c>
      <c r="AV35" s="40">
        <v>0</v>
      </c>
      <c r="AW35" s="40">
        <v>0</v>
      </c>
      <c r="AX35" s="30">
        <f>SUM(AU35:AV35)</f>
        <v>200</v>
      </c>
      <c r="AY35" s="30">
        <f>ROUNDDOWN(J35*5%/2,2)</f>
        <v>1005.2</v>
      </c>
      <c r="AZ35" s="30">
        <v>100</v>
      </c>
      <c r="BA35" s="30">
        <v>12185.07</v>
      </c>
      <c r="BB35" s="30">
        <v>100</v>
      </c>
      <c r="BC35" s="30">
        <v>0</v>
      </c>
      <c r="BD35" s="40">
        <v>0</v>
      </c>
      <c r="BE35" s="42">
        <f>SUM(AZ35:BD35)</f>
        <v>12385.07</v>
      </c>
      <c r="BF35" s="43">
        <f>AJ35+AT35+AX35+AY35+BE35</f>
        <v>25113.59</v>
      </c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</row>
    <row r="36" spans="1:276" s="44" customFormat="1" ht="23.1" customHeight="1" x14ac:dyDescent="0.35">
      <c r="A36" s="45"/>
      <c r="B36" s="74"/>
      <c r="C36" s="50"/>
      <c r="D36" s="48"/>
      <c r="E36" s="48"/>
      <c r="F36" s="30">
        <f t="shared" si="0"/>
        <v>0</v>
      </c>
      <c r="G36" s="40"/>
      <c r="H36" s="48"/>
      <c r="I36" s="48"/>
      <c r="J36" s="30">
        <f t="shared" si="1"/>
        <v>0</v>
      </c>
      <c r="K36" s="50"/>
      <c r="L36" s="85"/>
      <c r="M36" s="48"/>
      <c r="N36" s="48"/>
      <c r="O36" s="48"/>
      <c r="P36" s="48"/>
      <c r="Q36" s="50"/>
      <c r="R36" s="40"/>
      <c r="S36" s="40"/>
      <c r="T36" s="40"/>
      <c r="U36" s="40"/>
      <c r="V36" s="50"/>
      <c r="W36" s="34"/>
      <c r="X36" s="86"/>
      <c r="Y36" s="48"/>
      <c r="Z36" s="30"/>
      <c r="AA36" s="48"/>
      <c r="AB36" s="48"/>
      <c r="AC36" s="53"/>
      <c r="AD36" s="87"/>
      <c r="AE36" s="55"/>
      <c r="AF36" s="56"/>
      <c r="AG36" s="45"/>
      <c r="AH36" s="74"/>
      <c r="AI36" s="50"/>
      <c r="AJ36" s="30">
        <f t="shared" si="2"/>
        <v>0</v>
      </c>
      <c r="AK36" s="40"/>
      <c r="AL36" s="48"/>
      <c r="AM36" s="57"/>
      <c r="AN36" s="48"/>
      <c r="AO36" s="48"/>
      <c r="AP36" s="57"/>
      <c r="AQ36" s="57"/>
      <c r="AR36" s="48"/>
      <c r="AS36" s="48"/>
      <c r="AT36" s="48"/>
      <c r="AU36" s="48"/>
      <c r="AV36" s="57"/>
      <c r="AW36" s="57"/>
      <c r="AX36" s="48"/>
      <c r="AY36" s="40"/>
      <c r="AZ36" s="50"/>
      <c r="BA36" s="48"/>
      <c r="BB36" s="48"/>
      <c r="BC36" s="48"/>
      <c r="BD36" s="57"/>
      <c r="BE36" s="79"/>
      <c r="BF36" s="80"/>
    </row>
    <row r="37" spans="1:276" s="50" customFormat="1" ht="23.1" customHeight="1" x14ac:dyDescent="0.35">
      <c r="A37" s="65">
        <v>16</v>
      </c>
      <c r="B37" s="88" t="s">
        <v>78</v>
      </c>
      <c r="C37" s="67" t="s">
        <v>76</v>
      </c>
      <c r="D37" s="68">
        <v>46725</v>
      </c>
      <c r="E37" s="68">
        <v>2290</v>
      </c>
      <c r="F37" s="30">
        <f t="shared" si="0"/>
        <v>49015</v>
      </c>
      <c r="G37" s="68">
        <v>2289</v>
      </c>
      <c r="H37" s="68"/>
      <c r="I37" s="68"/>
      <c r="J37" s="30">
        <f t="shared" si="1"/>
        <v>51304</v>
      </c>
      <c r="K37" s="69">
        <f>J37</f>
        <v>51304</v>
      </c>
      <c r="L37" s="32">
        <f>ROUND(K37/6/31/60*(O37+N37*60+M37*6*60),2)</f>
        <v>0</v>
      </c>
      <c r="M37" s="70">
        <v>0</v>
      </c>
      <c r="N37" s="70">
        <v>0</v>
      </c>
      <c r="O37" s="70">
        <v>0</v>
      </c>
      <c r="P37" s="69">
        <f>K37-L37</f>
        <v>51304</v>
      </c>
      <c r="Q37" s="68">
        <v>4459.28</v>
      </c>
      <c r="R37" s="30">
        <f t="shared" ref="R37" si="87">SUM(AK37:AS37)</f>
        <v>4617.3599999999997</v>
      </c>
      <c r="S37" s="30">
        <f t="shared" ref="S37" si="88">SUM(AU37:AW37)</f>
        <v>200</v>
      </c>
      <c r="T37" s="30">
        <f t="shared" ref="T37" si="89">ROUNDDOWN(J37*5%/2,2)</f>
        <v>1282.5999999999999</v>
      </c>
      <c r="U37" s="30">
        <f t="shared" ref="U37" si="90">SUM(AZ37:BD37)</f>
        <v>200</v>
      </c>
      <c r="V37" s="69">
        <f>Q37+R37+S37+T37+U37</f>
        <v>10759.24</v>
      </c>
      <c r="W37" s="34">
        <f t="shared" ref="W37" si="91">ROUND(AF37,0)</f>
        <v>20272</v>
      </c>
      <c r="X37" s="89">
        <f>(AE37-W37)</f>
        <v>20272.760000000002</v>
      </c>
      <c r="Y37" s="70">
        <f>+A37</f>
        <v>16</v>
      </c>
      <c r="Z37" s="30">
        <f t="shared" ref="Z37" si="92">J37*12%</f>
        <v>6156.48</v>
      </c>
      <c r="AA37" s="71">
        <v>0</v>
      </c>
      <c r="AB37" s="35">
        <v>100</v>
      </c>
      <c r="AC37" s="36">
        <f>ROUNDUP(J37*5%/2,2)</f>
        <v>1282.5999999999999</v>
      </c>
      <c r="AD37" s="37">
        <v>200</v>
      </c>
      <c r="AE37" s="72">
        <f>+P37-V37</f>
        <v>40544.76</v>
      </c>
      <c r="AF37" s="73">
        <f>(+P37-V37)/2</f>
        <v>20272.38</v>
      </c>
      <c r="AG37" s="65">
        <v>16</v>
      </c>
      <c r="AH37" s="88" t="s">
        <v>78</v>
      </c>
      <c r="AI37" s="67" t="s">
        <v>76</v>
      </c>
      <c r="AJ37" s="30">
        <f t="shared" si="2"/>
        <v>4459.28</v>
      </c>
      <c r="AK37" s="30">
        <f t="shared" ref="AK37" si="93">J37*9%</f>
        <v>4617.3599999999997</v>
      </c>
      <c r="AL37" s="68">
        <v>0</v>
      </c>
      <c r="AM37" s="40">
        <v>0</v>
      </c>
      <c r="AN37" s="68">
        <v>0</v>
      </c>
      <c r="AO37" s="68">
        <v>0</v>
      </c>
      <c r="AP37" s="40">
        <v>0</v>
      </c>
      <c r="AQ37" s="40">
        <v>0</v>
      </c>
      <c r="AR37" s="40">
        <v>0</v>
      </c>
      <c r="AS37" s="40">
        <v>0</v>
      </c>
      <c r="AT37" s="68">
        <f>SUM(AK37:AS37)</f>
        <v>4617.3599999999997</v>
      </c>
      <c r="AU37" s="35">
        <v>200</v>
      </c>
      <c r="AV37" s="40">
        <v>0</v>
      </c>
      <c r="AW37" s="40">
        <v>0</v>
      </c>
      <c r="AX37" s="68">
        <f>SUM(AU37:AV37)</f>
        <v>200</v>
      </c>
      <c r="AY37" s="30">
        <f>ROUNDDOWN(J37*5%/2,2)</f>
        <v>1282.5999999999999</v>
      </c>
      <c r="AZ37" s="30">
        <v>100</v>
      </c>
      <c r="BA37" s="40">
        <v>0</v>
      </c>
      <c r="BB37" s="68">
        <v>100</v>
      </c>
      <c r="BC37" s="68">
        <v>0</v>
      </c>
      <c r="BD37" s="40">
        <v>0</v>
      </c>
      <c r="BE37" s="90">
        <f>SUM(AZ37:BD37)</f>
        <v>200</v>
      </c>
      <c r="BF37" s="91">
        <f>AJ37+AT37+AX37+AY37+BE37</f>
        <v>10759.24</v>
      </c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</row>
    <row r="38" spans="1:276" s="50" customFormat="1" ht="23.1" customHeight="1" x14ac:dyDescent="0.35">
      <c r="A38" s="45"/>
      <c r="B38" s="61"/>
      <c r="C38" s="62"/>
      <c r="D38" s="40"/>
      <c r="E38" s="40"/>
      <c r="F38" s="30">
        <f t="shared" si="0"/>
        <v>0</v>
      </c>
      <c r="G38" s="40"/>
      <c r="H38" s="40"/>
      <c r="I38" s="40"/>
      <c r="J38" s="30">
        <f t="shared" si="1"/>
        <v>0</v>
      </c>
      <c r="K38" s="48"/>
      <c r="L38" s="49"/>
      <c r="P38" s="48"/>
      <c r="Q38" s="68"/>
      <c r="R38" s="40"/>
      <c r="S38" s="40"/>
      <c r="T38" s="40"/>
      <c r="U38" s="40"/>
      <c r="V38" s="48"/>
      <c r="W38" s="34"/>
      <c r="X38" s="51"/>
      <c r="Z38" s="30"/>
      <c r="AA38" s="40"/>
      <c r="AB38" s="52"/>
      <c r="AC38" s="53"/>
      <c r="AD38" s="54"/>
      <c r="AE38" s="55"/>
      <c r="AF38" s="56"/>
      <c r="AG38" s="45"/>
      <c r="AH38" s="61"/>
      <c r="AI38" s="62"/>
      <c r="AJ38" s="30">
        <f t="shared" si="2"/>
        <v>0</v>
      </c>
      <c r="AK38" s="40"/>
      <c r="AL38" s="68"/>
      <c r="AM38" s="57"/>
      <c r="AN38" s="40"/>
      <c r="AO38" s="40"/>
      <c r="AP38" s="57"/>
      <c r="AQ38" s="57"/>
      <c r="AR38" s="57"/>
      <c r="AS38" s="57"/>
      <c r="AT38" s="68"/>
      <c r="AU38" s="58"/>
      <c r="AV38" s="57"/>
      <c r="AW38" s="57"/>
      <c r="AX38" s="40"/>
      <c r="AY38" s="40"/>
      <c r="AZ38" s="40"/>
      <c r="BA38" s="57"/>
      <c r="BB38" s="40"/>
      <c r="BC38" s="40"/>
      <c r="BD38" s="57"/>
      <c r="BE38" s="59"/>
      <c r="BF38" s="60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4"/>
      <c r="JH38" s="44"/>
      <c r="JI38" s="44"/>
      <c r="JJ38" s="44"/>
      <c r="JK38" s="44"/>
      <c r="JL38" s="44"/>
      <c r="JM38" s="44"/>
      <c r="JN38" s="44"/>
      <c r="JO38" s="44"/>
      <c r="JP38" s="44"/>
    </row>
    <row r="39" spans="1:276" s="70" customFormat="1" ht="23.1" customHeight="1" x14ac:dyDescent="0.35">
      <c r="A39" s="45">
        <v>17</v>
      </c>
      <c r="B39" s="88" t="s">
        <v>79</v>
      </c>
      <c r="C39" s="62" t="s">
        <v>61</v>
      </c>
      <c r="D39" s="40">
        <v>36619</v>
      </c>
      <c r="E39" s="40">
        <v>1794</v>
      </c>
      <c r="F39" s="30">
        <f t="shared" si="0"/>
        <v>38413</v>
      </c>
      <c r="G39" s="40">
        <v>1795</v>
      </c>
      <c r="H39" s="40"/>
      <c r="I39" s="40"/>
      <c r="J39" s="30">
        <f t="shared" si="1"/>
        <v>40208</v>
      </c>
      <c r="K39" s="48">
        <f>J39</f>
        <v>40208</v>
      </c>
      <c r="L39" s="32">
        <f>ROUND(K39/6/31/60*(O39+N39*60+M39*6*60),2)</f>
        <v>0</v>
      </c>
      <c r="M39" s="70">
        <v>0</v>
      </c>
      <c r="N39" s="70">
        <v>0</v>
      </c>
      <c r="O39" s="70">
        <v>0</v>
      </c>
      <c r="P39" s="69">
        <f>K39-L39</f>
        <v>40208</v>
      </c>
      <c r="Q39" s="68">
        <v>2285.15</v>
      </c>
      <c r="R39" s="30">
        <f t="shared" ref="R39" si="94">SUM(AK39:AS39)</f>
        <v>12530.419999999998</v>
      </c>
      <c r="S39" s="30">
        <f t="shared" ref="S39" si="95">SUM(AU39:AW39)</f>
        <v>200</v>
      </c>
      <c r="T39" s="30">
        <f t="shared" ref="T39" si="96">ROUNDDOWN(J39*5%/2,2)</f>
        <v>1005.2</v>
      </c>
      <c r="U39" s="30">
        <f t="shared" ref="U39" si="97">SUM(AZ39:BD39)</f>
        <v>15276.61</v>
      </c>
      <c r="V39" s="48">
        <f>Q39+R39+S39+T39+U39</f>
        <v>31297.379999999997</v>
      </c>
      <c r="W39" s="34">
        <f t="shared" ref="W39" si="98">ROUND(AF39,0)</f>
        <v>4455</v>
      </c>
      <c r="X39" s="51">
        <f>(AE39-W39)</f>
        <v>4455.6200000000026</v>
      </c>
      <c r="Y39" s="70">
        <f>+A39</f>
        <v>17</v>
      </c>
      <c r="Z39" s="30">
        <f t="shared" ref="Z39" si="99">J39*12%</f>
        <v>4824.96</v>
      </c>
      <c r="AA39" s="71">
        <v>0</v>
      </c>
      <c r="AB39" s="35">
        <v>100</v>
      </c>
      <c r="AC39" s="36">
        <f>ROUNDUP(J39*5%/2,2)</f>
        <v>1005.2</v>
      </c>
      <c r="AD39" s="37">
        <v>200</v>
      </c>
      <c r="AE39" s="72">
        <f>+P39-V39</f>
        <v>8910.6200000000026</v>
      </c>
      <c r="AF39" s="56">
        <f>(+P39-V39)/2</f>
        <v>4455.3100000000013</v>
      </c>
      <c r="AG39" s="45">
        <v>17</v>
      </c>
      <c r="AH39" s="88" t="s">
        <v>79</v>
      </c>
      <c r="AI39" s="62" t="s">
        <v>61</v>
      </c>
      <c r="AJ39" s="30">
        <f t="shared" si="2"/>
        <v>2285.15</v>
      </c>
      <c r="AK39" s="30">
        <f t="shared" ref="AK39" si="100">J39*9%</f>
        <v>3618.72</v>
      </c>
      <c r="AL39" s="68">
        <v>0</v>
      </c>
      <c r="AM39" s="68">
        <v>600</v>
      </c>
      <c r="AN39" s="68">
        <v>0</v>
      </c>
      <c r="AO39" s="68">
        <v>0</v>
      </c>
      <c r="AP39" s="40">
        <v>0</v>
      </c>
      <c r="AQ39" s="40">
        <v>0</v>
      </c>
      <c r="AR39" s="68">
        <v>7000.58</v>
      </c>
      <c r="AS39" s="68">
        <v>1311.12</v>
      </c>
      <c r="AT39" s="40">
        <f>SUM(AK39:AS39)</f>
        <v>12530.419999999998</v>
      </c>
      <c r="AU39" s="35">
        <v>200</v>
      </c>
      <c r="AV39" s="40">
        <v>0</v>
      </c>
      <c r="AW39" s="40">
        <v>0</v>
      </c>
      <c r="AX39" s="40">
        <f>SUM(AU39:AV39)</f>
        <v>200</v>
      </c>
      <c r="AY39" s="30">
        <f>ROUNDDOWN(J39*5%/2,2)</f>
        <v>1005.2</v>
      </c>
      <c r="AZ39" s="30">
        <v>100</v>
      </c>
      <c r="BA39" s="68">
        <v>10101.61</v>
      </c>
      <c r="BB39" s="68">
        <v>5075</v>
      </c>
      <c r="BC39" s="40">
        <v>0</v>
      </c>
      <c r="BD39" s="40">
        <v>0</v>
      </c>
      <c r="BE39" s="59">
        <f>SUM(AZ39:BD39)</f>
        <v>15276.61</v>
      </c>
      <c r="BF39" s="60">
        <f>AJ39+AT39+AX39+AY39+BE39</f>
        <v>31297.379999999997</v>
      </c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</row>
    <row r="40" spans="1:276" s="50" customFormat="1" ht="23.1" customHeight="1" x14ac:dyDescent="0.35">
      <c r="A40" s="45"/>
      <c r="B40" s="61"/>
      <c r="C40" s="62"/>
      <c r="D40" s="40"/>
      <c r="E40" s="40"/>
      <c r="F40" s="30">
        <f t="shared" si="0"/>
        <v>0</v>
      </c>
      <c r="G40" s="40"/>
      <c r="H40" s="40"/>
      <c r="I40" s="40"/>
      <c r="J40" s="30">
        <f t="shared" si="1"/>
        <v>0</v>
      </c>
      <c r="K40" s="48"/>
      <c r="L40" s="49"/>
      <c r="P40" s="48"/>
      <c r="Q40" s="40"/>
      <c r="R40" s="40"/>
      <c r="S40" s="40"/>
      <c r="T40" s="40"/>
      <c r="U40" s="40"/>
      <c r="V40" s="48"/>
      <c r="W40" s="34"/>
      <c r="X40" s="51"/>
      <c r="Z40" s="30"/>
      <c r="AA40" s="40"/>
      <c r="AB40" s="52"/>
      <c r="AC40" s="53"/>
      <c r="AD40" s="54"/>
      <c r="AE40" s="55"/>
      <c r="AF40" s="56"/>
      <c r="AG40" s="45"/>
      <c r="AH40" s="61"/>
      <c r="AI40" s="62"/>
      <c r="AJ40" s="30">
        <f t="shared" si="2"/>
        <v>0</v>
      </c>
      <c r="AK40" s="40"/>
      <c r="AL40" s="40"/>
      <c r="AM40" s="40"/>
      <c r="AN40" s="40"/>
      <c r="AO40" s="40"/>
      <c r="AP40" s="57"/>
      <c r="AQ40" s="57"/>
      <c r="AR40" s="40"/>
      <c r="AS40" s="40"/>
      <c r="AT40" s="40"/>
      <c r="AU40" s="58"/>
      <c r="AV40" s="57"/>
      <c r="AW40" s="57"/>
      <c r="AX40" s="40"/>
      <c r="AY40" s="40"/>
      <c r="AZ40" s="40"/>
      <c r="BA40" s="40"/>
      <c r="BB40" s="40"/>
      <c r="BC40" s="40"/>
      <c r="BD40" s="57"/>
      <c r="BE40" s="59"/>
      <c r="BF40" s="60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</row>
    <row r="41" spans="1:276" s="50" customFormat="1" ht="23.1" customHeight="1" x14ac:dyDescent="0.35">
      <c r="A41" s="45">
        <v>18</v>
      </c>
      <c r="B41" s="61" t="s">
        <v>80</v>
      </c>
      <c r="C41" s="84" t="s">
        <v>81</v>
      </c>
      <c r="D41" s="40">
        <v>33843</v>
      </c>
      <c r="E41" s="40">
        <v>1591</v>
      </c>
      <c r="F41" s="30">
        <f t="shared" si="0"/>
        <v>35434</v>
      </c>
      <c r="G41" s="40">
        <v>1590</v>
      </c>
      <c r="H41" s="40"/>
      <c r="I41" s="40"/>
      <c r="J41" s="30">
        <f t="shared" si="1"/>
        <v>37024</v>
      </c>
      <c r="K41" s="48">
        <f>J41</f>
        <v>37024</v>
      </c>
      <c r="L41" s="32">
        <f>ROUND(K41/6/31/60*(O41+N41*60+M41*6*60),2)</f>
        <v>0</v>
      </c>
      <c r="M41" s="50">
        <v>0</v>
      </c>
      <c r="N41" s="50">
        <v>0</v>
      </c>
      <c r="O41" s="50">
        <v>0</v>
      </c>
      <c r="P41" s="48">
        <f>K41-L41</f>
        <v>37024</v>
      </c>
      <c r="Q41" s="40">
        <v>1759.94</v>
      </c>
      <c r="R41" s="30">
        <f t="shared" ref="R41" si="101">SUM(AK41:AS41)</f>
        <v>9464.619999999999</v>
      </c>
      <c r="S41" s="30">
        <f t="shared" ref="S41" si="102">SUM(AU41:AW41)</f>
        <v>1726.09</v>
      </c>
      <c r="T41" s="30">
        <f t="shared" ref="T41" si="103">ROUNDDOWN(J41*5%/2,2)</f>
        <v>925.6</v>
      </c>
      <c r="U41" s="30">
        <f t="shared" ref="U41" si="104">SUM(AZ41:BD41)</f>
        <v>10541.51</v>
      </c>
      <c r="V41" s="48">
        <f>Q41+R41+S41+T41+U41</f>
        <v>24417.760000000002</v>
      </c>
      <c r="W41" s="34">
        <f t="shared" ref="W41" si="105">ROUND(AF41,0)</f>
        <v>6303</v>
      </c>
      <c r="X41" s="51">
        <f>(AE41-W41)</f>
        <v>6303.239999999998</v>
      </c>
      <c r="Y41" s="50">
        <f>+A41</f>
        <v>18</v>
      </c>
      <c r="Z41" s="30">
        <f t="shared" ref="Z41" si="106">J41*12%</f>
        <v>4442.88</v>
      </c>
      <c r="AA41" s="30">
        <v>0</v>
      </c>
      <c r="AB41" s="35">
        <v>100</v>
      </c>
      <c r="AC41" s="36">
        <f>ROUNDUP(J41*5%/2,2)</f>
        <v>925.6</v>
      </c>
      <c r="AD41" s="37">
        <v>200</v>
      </c>
      <c r="AE41" s="55">
        <f>+P41-V41</f>
        <v>12606.239999999998</v>
      </c>
      <c r="AF41" s="56">
        <f>(+P41-V41)/2</f>
        <v>6303.119999999999</v>
      </c>
      <c r="AG41" s="45">
        <v>18</v>
      </c>
      <c r="AH41" s="61" t="s">
        <v>80</v>
      </c>
      <c r="AI41" s="92" t="s">
        <v>81</v>
      </c>
      <c r="AJ41" s="30">
        <f t="shared" si="2"/>
        <v>1759.94</v>
      </c>
      <c r="AK41" s="30">
        <f t="shared" ref="AK41" si="107">J41*9%</f>
        <v>3332.16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4885.58</v>
      </c>
      <c r="AS41" s="40">
        <v>1246.8800000000001</v>
      </c>
      <c r="AT41" s="40">
        <f>SUM(AK41:AS41)</f>
        <v>9464.619999999999</v>
      </c>
      <c r="AU41" s="35">
        <v>200</v>
      </c>
      <c r="AV41" s="40">
        <v>1526.09</v>
      </c>
      <c r="AW41" s="40">
        <v>0</v>
      </c>
      <c r="AX41" s="40">
        <f>SUM(AU41:AV41)</f>
        <v>1726.09</v>
      </c>
      <c r="AY41" s="30">
        <f>ROUNDDOWN(J41*5%/2,2)</f>
        <v>925.6</v>
      </c>
      <c r="AZ41" s="30">
        <v>100</v>
      </c>
      <c r="BA41" s="40">
        <v>6313.51</v>
      </c>
      <c r="BB41" s="40">
        <v>4128</v>
      </c>
      <c r="BC41" s="68">
        <v>0</v>
      </c>
      <c r="BD41" s="40">
        <v>0</v>
      </c>
      <c r="BE41" s="59">
        <f>SUM(AZ41:BD41)</f>
        <v>10541.51</v>
      </c>
      <c r="BF41" s="60">
        <f>AJ41+AT41+AX41+AY41+BE41</f>
        <v>24417.760000000002</v>
      </c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</row>
    <row r="42" spans="1:276" s="33" customFormat="1" ht="23.1" customHeight="1" x14ac:dyDescent="0.35">
      <c r="A42" s="27"/>
      <c r="B42" s="64"/>
      <c r="C42" s="29"/>
      <c r="D42" s="30"/>
      <c r="E42" s="30"/>
      <c r="F42" s="30">
        <f t="shared" si="0"/>
        <v>0</v>
      </c>
      <c r="G42" s="30"/>
      <c r="H42" s="30"/>
      <c r="I42" s="30"/>
      <c r="J42" s="30">
        <f t="shared" si="1"/>
        <v>0</v>
      </c>
      <c r="K42" s="31"/>
      <c r="L42" s="93"/>
      <c r="P42" s="31"/>
      <c r="Q42" s="30"/>
      <c r="R42" s="40"/>
      <c r="S42" s="40"/>
      <c r="T42" s="40"/>
      <c r="U42" s="40"/>
      <c r="V42" s="31"/>
      <c r="W42" s="34"/>
      <c r="X42" s="34"/>
      <c r="Z42" s="30"/>
      <c r="AA42" s="30"/>
      <c r="AB42" s="41"/>
      <c r="AC42" s="53"/>
      <c r="AD42" s="94"/>
      <c r="AE42" s="38"/>
      <c r="AF42" s="39"/>
      <c r="AG42" s="27"/>
      <c r="AH42" s="64"/>
      <c r="AI42" s="29"/>
      <c r="AJ42" s="30">
        <f t="shared" si="2"/>
        <v>0</v>
      </c>
      <c r="AK42" s="40"/>
      <c r="AL42" s="40">
        <v>0</v>
      </c>
      <c r="AM42" s="57"/>
      <c r="AN42" s="30"/>
      <c r="AO42" s="30"/>
      <c r="AP42" s="57"/>
      <c r="AQ42" s="57"/>
      <c r="AR42" s="30"/>
      <c r="AS42" s="30"/>
      <c r="AT42" s="30"/>
      <c r="AU42" s="35"/>
      <c r="AV42" s="57"/>
      <c r="AW42" s="57"/>
      <c r="AX42" s="30"/>
      <c r="AY42" s="40"/>
      <c r="AZ42" s="40"/>
      <c r="BA42" s="30"/>
      <c r="BB42" s="30"/>
      <c r="BC42" s="40"/>
      <c r="BD42" s="57"/>
      <c r="BE42" s="42"/>
      <c r="BF42" s="43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</row>
    <row r="43" spans="1:276" s="50" customFormat="1" ht="23.1" customHeight="1" x14ac:dyDescent="0.35">
      <c r="A43" s="45">
        <v>19</v>
      </c>
      <c r="B43" s="61" t="s">
        <v>82</v>
      </c>
      <c r="C43" s="62" t="s">
        <v>72</v>
      </c>
      <c r="D43" s="40">
        <v>39672</v>
      </c>
      <c r="E43" s="40">
        <v>1944</v>
      </c>
      <c r="F43" s="30">
        <f t="shared" si="0"/>
        <v>41616</v>
      </c>
      <c r="G43" s="40">
        <v>1944</v>
      </c>
      <c r="H43" s="40"/>
      <c r="I43" s="40"/>
      <c r="J43" s="30">
        <f t="shared" si="1"/>
        <v>43560</v>
      </c>
      <c r="K43" s="48">
        <f>J43</f>
        <v>43560</v>
      </c>
      <c r="L43" s="32">
        <f>ROUND(K43/6/31/60*(O43+N43*60+M43*6*60),2)</f>
        <v>0</v>
      </c>
      <c r="M43" s="50">
        <v>0</v>
      </c>
      <c r="N43" s="50">
        <v>0</v>
      </c>
      <c r="O43" s="50">
        <v>0</v>
      </c>
      <c r="P43" s="48">
        <f>K43-L43</f>
        <v>43560</v>
      </c>
      <c r="Q43" s="40">
        <v>2878.45</v>
      </c>
      <c r="R43" s="30">
        <f t="shared" ref="R43" si="108">SUM(AK43:AS43)</f>
        <v>8429.7599999999984</v>
      </c>
      <c r="S43" s="30">
        <f t="shared" ref="S43" si="109">SUM(AU43:AW43)</f>
        <v>200</v>
      </c>
      <c r="T43" s="30">
        <f t="shared" ref="T43" si="110">ROUNDDOWN(J43*5%/2,2)</f>
        <v>1089</v>
      </c>
      <c r="U43" s="30">
        <f t="shared" ref="U43" si="111">SUM(AZ43:BD43)</f>
        <v>7776.21</v>
      </c>
      <c r="V43" s="48">
        <f>Q43+R43+S43+T43+U43</f>
        <v>20373.419999999998</v>
      </c>
      <c r="W43" s="34">
        <f t="shared" ref="W43" si="112">ROUND(AF43,0)</f>
        <v>11593</v>
      </c>
      <c r="X43" s="51">
        <f>(AE43-W43)</f>
        <v>11593.580000000002</v>
      </c>
      <c r="Y43" s="50">
        <f>+A43</f>
        <v>19</v>
      </c>
      <c r="Z43" s="30">
        <f t="shared" ref="Z43" si="113">J43*12%</f>
        <v>5227.2</v>
      </c>
      <c r="AA43" s="30">
        <v>0</v>
      </c>
      <c r="AB43" s="35">
        <v>100</v>
      </c>
      <c r="AC43" s="36">
        <f>ROUNDUP(J43*5%/2,2)</f>
        <v>1089</v>
      </c>
      <c r="AD43" s="37">
        <v>200</v>
      </c>
      <c r="AE43" s="55">
        <f>+P43-V43</f>
        <v>23186.58</v>
      </c>
      <c r="AF43" s="56">
        <f>(+P43-V43)/2</f>
        <v>11593.29</v>
      </c>
      <c r="AG43" s="45">
        <v>19</v>
      </c>
      <c r="AH43" s="61" t="s">
        <v>82</v>
      </c>
      <c r="AI43" s="62" t="s">
        <v>72</v>
      </c>
      <c r="AJ43" s="30">
        <f t="shared" si="2"/>
        <v>2878.45</v>
      </c>
      <c r="AK43" s="30">
        <f t="shared" ref="AK43" si="114">J43*9%</f>
        <v>3920.3999999999996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4509.3599999999997</v>
      </c>
      <c r="AS43" s="40">
        <v>0</v>
      </c>
      <c r="AT43" s="40">
        <f>SUM(AK43:AS43)</f>
        <v>8429.7599999999984</v>
      </c>
      <c r="AU43" s="35">
        <v>200</v>
      </c>
      <c r="AV43" s="40">
        <v>0</v>
      </c>
      <c r="AW43" s="40">
        <v>0</v>
      </c>
      <c r="AX43" s="40">
        <f>SUM(AU43:AV43)</f>
        <v>200</v>
      </c>
      <c r="AY43" s="30">
        <f>ROUNDDOWN(J43*5%/2,2)</f>
        <v>1089</v>
      </c>
      <c r="AZ43" s="30">
        <v>100</v>
      </c>
      <c r="BA43" s="40">
        <v>7576.21</v>
      </c>
      <c r="BB43" s="40">
        <v>100</v>
      </c>
      <c r="BC43" s="40">
        <v>0</v>
      </c>
      <c r="BD43" s="40">
        <v>0</v>
      </c>
      <c r="BE43" s="59">
        <f>SUM(AZ43:BD43)</f>
        <v>7776.21</v>
      </c>
      <c r="BF43" s="60">
        <f>AJ43+AT43+AX43+AY43+BE43</f>
        <v>20373.419999999998</v>
      </c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</row>
    <row r="44" spans="1:276" s="50" customFormat="1" ht="23.1" customHeight="1" x14ac:dyDescent="0.35">
      <c r="A44" s="45"/>
      <c r="B44" s="61"/>
      <c r="C44" s="62"/>
      <c r="D44" s="40"/>
      <c r="E44" s="40"/>
      <c r="F44" s="30">
        <f t="shared" si="0"/>
        <v>0</v>
      </c>
      <c r="G44" s="40"/>
      <c r="H44" s="40"/>
      <c r="I44" s="40"/>
      <c r="J44" s="30">
        <f t="shared" si="1"/>
        <v>0</v>
      </c>
      <c r="K44" s="48"/>
      <c r="L44" s="49"/>
      <c r="P44" s="48"/>
      <c r="Q44" s="40"/>
      <c r="R44" s="40"/>
      <c r="S44" s="40"/>
      <c r="T44" s="40"/>
      <c r="U44" s="40"/>
      <c r="V44" s="48"/>
      <c r="W44" s="34"/>
      <c r="X44" s="51"/>
      <c r="Z44" s="30"/>
      <c r="AA44" s="40"/>
      <c r="AB44" s="52"/>
      <c r="AC44" s="53"/>
      <c r="AD44" s="54"/>
      <c r="AE44" s="55"/>
      <c r="AF44" s="56"/>
      <c r="AG44" s="45"/>
      <c r="AH44" s="61"/>
      <c r="AI44" s="62"/>
      <c r="AJ44" s="30">
        <f t="shared" si="2"/>
        <v>0</v>
      </c>
      <c r="AK44" s="40"/>
      <c r="AL44" s="40"/>
      <c r="AM44" s="57"/>
      <c r="AN44" s="40"/>
      <c r="AO44" s="40"/>
      <c r="AP44" s="57"/>
      <c r="AQ44" s="57"/>
      <c r="AR44" s="40"/>
      <c r="AS44" s="40"/>
      <c r="AT44" s="40"/>
      <c r="AU44" s="58"/>
      <c r="AV44" s="57"/>
      <c r="AW44" s="57"/>
      <c r="AX44" s="40"/>
      <c r="AY44" s="40"/>
      <c r="AZ44" s="40"/>
      <c r="BA44" s="40"/>
      <c r="BB44" s="40"/>
      <c r="BC44" s="30"/>
      <c r="BD44" s="57"/>
      <c r="BE44" s="59"/>
      <c r="BF44" s="60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</row>
    <row r="45" spans="1:276" s="50" customFormat="1" ht="23.1" customHeight="1" x14ac:dyDescent="0.35">
      <c r="A45" s="45">
        <v>20</v>
      </c>
      <c r="B45" s="61" t="s">
        <v>99</v>
      </c>
      <c r="C45" s="82" t="s">
        <v>65</v>
      </c>
      <c r="D45" s="40">
        <v>43030</v>
      </c>
      <c r="E45" s="40">
        <v>2108</v>
      </c>
      <c r="F45" s="30">
        <f t="shared" si="0"/>
        <v>45138</v>
      </c>
      <c r="G45" s="40">
        <v>2109</v>
      </c>
      <c r="H45" s="40"/>
      <c r="I45" s="40"/>
      <c r="J45" s="30">
        <f t="shared" si="1"/>
        <v>47247</v>
      </c>
      <c r="K45" s="48">
        <f>J45</f>
        <v>47247</v>
      </c>
      <c r="L45" s="49">
        <f>K45/6/31/60*(O45+N45*60+M45*6*60)</f>
        <v>0</v>
      </c>
      <c r="M45" s="50">
        <v>0</v>
      </c>
      <c r="N45" s="50">
        <v>0</v>
      </c>
      <c r="O45" s="50">
        <v>0</v>
      </c>
      <c r="P45" s="48">
        <f>K45-L45</f>
        <v>47247</v>
      </c>
      <c r="Q45" s="40">
        <v>3605.95</v>
      </c>
      <c r="R45" s="30">
        <f t="shared" ref="R45" si="115">SUM(AK45:AS45)</f>
        <v>11131.35</v>
      </c>
      <c r="S45" s="30">
        <f t="shared" ref="S45" si="116">SUM(AU45:AW45)</f>
        <v>200</v>
      </c>
      <c r="T45" s="30">
        <f t="shared" ref="T45" si="117">ROUNDDOWN(J45*5%/2,2)</f>
        <v>1181.17</v>
      </c>
      <c r="U45" s="30">
        <f t="shared" ref="U45" si="118">SUM(AZ45:BD45)</f>
        <v>7460.53</v>
      </c>
      <c r="V45" s="48">
        <f>Q45+R45+S45+T45+U45</f>
        <v>23579</v>
      </c>
      <c r="W45" s="34">
        <f t="shared" ref="W45" si="119">ROUND(AF45,0)</f>
        <v>11834</v>
      </c>
      <c r="X45" s="51">
        <f>(AE45-W45)</f>
        <v>11834</v>
      </c>
      <c r="Y45" s="50">
        <f>+A45</f>
        <v>20</v>
      </c>
      <c r="Z45" s="30">
        <f t="shared" ref="Z45" si="120">J45*12%</f>
        <v>5669.6399999999994</v>
      </c>
      <c r="AA45" s="30">
        <v>0</v>
      </c>
      <c r="AB45" s="35">
        <v>100</v>
      </c>
      <c r="AC45" s="36">
        <f>ROUNDUP(J45*5%/2,2)</f>
        <v>1181.18</v>
      </c>
      <c r="AD45" s="37">
        <v>200</v>
      </c>
      <c r="AE45" s="55">
        <f>+P45-V45</f>
        <v>23668</v>
      </c>
      <c r="AF45" s="56">
        <f>(+P45-V45)/2</f>
        <v>11834</v>
      </c>
      <c r="AG45" s="45">
        <v>20</v>
      </c>
      <c r="AH45" s="61" t="s">
        <v>99</v>
      </c>
      <c r="AI45" s="82" t="s">
        <v>65</v>
      </c>
      <c r="AJ45" s="30">
        <f t="shared" si="2"/>
        <v>3605.95</v>
      </c>
      <c r="AK45" s="30">
        <f t="shared" ref="AK45" si="121">J45*9%</f>
        <v>4252.2299999999996</v>
      </c>
      <c r="AL45" s="40">
        <v>0</v>
      </c>
      <c r="AM45" s="40">
        <v>0</v>
      </c>
      <c r="AN45" s="40">
        <v>0</v>
      </c>
      <c r="AO45" s="40">
        <v>0</v>
      </c>
      <c r="AP45" s="40">
        <v>0</v>
      </c>
      <c r="AQ45" s="40">
        <v>0</v>
      </c>
      <c r="AR45" s="40">
        <v>6223.56</v>
      </c>
      <c r="AS45" s="40">
        <v>655.56</v>
      </c>
      <c r="AT45" s="40">
        <f>SUM(AK45:AS45)</f>
        <v>11131.35</v>
      </c>
      <c r="AU45" s="35">
        <v>200</v>
      </c>
      <c r="AV45" s="40">
        <v>0</v>
      </c>
      <c r="AW45" s="40">
        <v>0</v>
      </c>
      <c r="AX45" s="40">
        <f>SUM(AU45:AV45)</f>
        <v>200</v>
      </c>
      <c r="AY45" s="30">
        <f>ROUNDDOWN(J45*5%/2,2)</f>
        <v>1181.17</v>
      </c>
      <c r="AZ45" s="30">
        <v>100</v>
      </c>
      <c r="BA45" s="40">
        <v>7260.53</v>
      </c>
      <c r="BB45" s="40">
        <v>100</v>
      </c>
      <c r="BC45" s="40">
        <v>0</v>
      </c>
      <c r="BD45" s="40">
        <v>0</v>
      </c>
      <c r="BE45" s="59">
        <f>SUM(AZ45:BD45)</f>
        <v>7460.53</v>
      </c>
      <c r="BF45" s="60">
        <f>AJ45+AT45+AX45+AY45+BE45</f>
        <v>23579</v>
      </c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</row>
    <row r="46" spans="1:276" s="50" customFormat="1" ht="23.1" customHeight="1" x14ac:dyDescent="0.35">
      <c r="A46" s="45"/>
      <c r="B46" s="46"/>
      <c r="C46" s="47"/>
      <c r="D46" s="40"/>
      <c r="E46" s="40"/>
      <c r="F46" s="30">
        <f t="shared" si="0"/>
        <v>0</v>
      </c>
      <c r="G46" s="40"/>
      <c r="H46" s="40"/>
      <c r="I46" s="40"/>
      <c r="J46" s="30">
        <f t="shared" si="1"/>
        <v>0</v>
      </c>
      <c r="K46" s="48"/>
      <c r="L46" s="49"/>
      <c r="P46" s="48"/>
      <c r="Q46" s="32"/>
      <c r="R46" s="40"/>
      <c r="S46" s="40"/>
      <c r="T46" s="40"/>
      <c r="U46" s="40"/>
      <c r="V46" s="48"/>
      <c r="W46" s="34"/>
      <c r="X46" s="51"/>
      <c r="Z46" s="30"/>
      <c r="AA46" s="40"/>
      <c r="AB46" s="52"/>
      <c r="AC46" s="53"/>
      <c r="AD46" s="54"/>
      <c r="AE46" s="55"/>
      <c r="AF46" s="56"/>
      <c r="AG46" s="45"/>
      <c r="AH46" s="46"/>
      <c r="AI46" s="47"/>
      <c r="AJ46" s="30">
        <f t="shared" si="2"/>
        <v>0</v>
      </c>
      <c r="AK46" s="40"/>
      <c r="AL46" s="40"/>
      <c r="AM46" s="57"/>
      <c r="AN46" s="40"/>
      <c r="AO46" s="40"/>
      <c r="AP46" s="57"/>
      <c r="AQ46" s="57"/>
      <c r="AR46" s="40"/>
      <c r="AS46" s="40"/>
      <c r="AT46" s="40"/>
      <c r="AU46" s="58"/>
      <c r="AV46" s="57"/>
      <c r="AW46" s="57"/>
      <c r="AX46" s="40"/>
      <c r="AY46" s="40"/>
      <c r="AZ46" s="40"/>
      <c r="BA46" s="40"/>
      <c r="BB46" s="40"/>
      <c r="BC46" s="40"/>
      <c r="BD46" s="57"/>
      <c r="BE46" s="59"/>
      <c r="BF46" s="60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</row>
    <row r="47" spans="1:276" s="50" customFormat="1" ht="23.1" customHeight="1" x14ac:dyDescent="0.35">
      <c r="A47" s="45">
        <v>21</v>
      </c>
      <c r="B47" s="46" t="s">
        <v>83</v>
      </c>
      <c r="C47" s="84" t="s">
        <v>81</v>
      </c>
      <c r="D47" s="40">
        <v>34187</v>
      </c>
      <c r="E47" s="40">
        <v>1607</v>
      </c>
      <c r="F47" s="30">
        <f t="shared" si="0"/>
        <v>35794</v>
      </c>
      <c r="G47" s="40">
        <v>1590</v>
      </c>
      <c r="H47" s="40"/>
      <c r="I47" s="40"/>
      <c r="J47" s="30">
        <f t="shared" si="1"/>
        <v>37384</v>
      </c>
      <c r="K47" s="48">
        <f>J47</f>
        <v>37384</v>
      </c>
      <c r="L47" s="32">
        <f>ROUND(K47/6/31/60*(O47+N47*60+M47*6*60),2)</f>
        <v>0</v>
      </c>
      <c r="M47" s="50">
        <v>0</v>
      </c>
      <c r="N47" s="50">
        <v>0</v>
      </c>
      <c r="O47" s="50">
        <v>0</v>
      </c>
      <c r="P47" s="48">
        <f>K47-L47</f>
        <v>37384</v>
      </c>
      <c r="Q47" s="40">
        <v>1807.73</v>
      </c>
      <c r="R47" s="30">
        <f t="shared" ref="R47" si="122">SUM(AK47:AS47)</f>
        <v>10811.86</v>
      </c>
      <c r="S47" s="30">
        <f t="shared" ref="S47" si="123">SUM(AU47:AW47)</f>
        <v>200</v>
      </c>
      <c r="T47" s="30">
        <f t="shared" ref="T47" si="124">ROUNDDOWN(J47*5%/2,2)</f>
        <v>934.6</v>
      </c>
      <c r="U47" s="30">
        <f t="shared" ref="U47" si="125">SUM(AZ47:BD47)</f>
        <v>15276.64</v>
      </c>
      <c r="V47" s="48">
        <f>Q47+R47+S47+T47+U47</f>
        <v>29030.83</v>
      </c>
      <c r="W47" s="34">
        <f t="shared" ref="W47" si="126">ROUND(AF47,0)</f>
        <v>4177</v>
      </c>
      <c r="X47" s="51">
        <f>(AE47-W47)</f>
        <v>4176.1699999999983</v>
      </c>
      <c r="Y47" s="50">
        <f>+A47</f>
        <v>21</v>
      </c>
      <c r="Z47" s="30">
        <f t="shared" ref="Z47" si="127">J47*12%</f>
        <v>4486.08</v>
      </c>
      <c r="AA47" s="30">
        <v>0</v>
      </c>
      <c r="AB47" s="35">
        <v>100</v>
      </c>
      <c r="AC47" s="36">
        <f>ROUNDUP(J47*5%/2,2)</f>
        <v>934.6</v>
      </c>
      <c r="AD47" s="37">
        <v>200</v>
      </c>
      <c r="AE47" s="55">
        <f>+P47-V47</f>
        <v>8353.1699999999983</v>
      </c>
      <c r="AF47" s="56">
        <f>(+P47-V47)/2</f>
        <v>4176.5849999999991</v>
      </c>
      <c r="AG47" s="45">
        <v>21</v>
      </c>
      <c r="AH47" s="46" t="s">
        <v>83</v>
      </c>
      <c r="AI47" s="84" t="s">
        <v>81</v>
      </c>
      <c r="AJ47" s="30">
        <f t="shared" si="2"/>
        <v>1807.73</v>
      </c>
      <c r="AK47" s="30">
        <f t="shared" ref="AK47" si="128">J47*9%</f>
        <v>3364.56</v>
      </c>
      <c r="AL47" s="40">
        <v>0</v>
      </c>
      <c r="AM47" s="40">
        <v>810</v>
      </c>
      <c r="AN47" s="40">
        <v>0</v>
      </c>
      <c r="AO47" s="40">
        <v>0</v>
      </c>
      <c r="AP47" s="40">
        <v>0</v>
      </c>
      <c r="AQ47" s="40">
        <v>0</v>
      </c>
      <c r="AR47" s="40">
        <v>5326.18</v>
      </c>
      <c r="AS47" s="40">
        <v>1311.12</v>
      </c>
      <c r="AT47" s="40">
        <f>SUM(AK47:AS47)</f>
        <v>10811.86</v>
      </c>
      <c r="AU47" s="35">
        <v>200</v>
      </c>
      <c r="AV47" s="40">
        <v>0</v>
      </c>
      <c r="AW47" s="40">
        <v>0</v>
      </c>
      <c r="AX47" s="40">
        <f>SUM(AU47:AV47)</f>
        <v>200</v>
      </c>
      <c r="AY47" s="30">
        <f>ROUNDDOWN(J47*5%/2,2)</f>
        <v>934.6</v>
      </c>
      <c r="AZ47" s="30">
        <v>100</v>
      </c>
      <c r="BA47" s="40">
        <v>11048.64</v>
      </c>
      <c r="BB47" s="40">
        <v>4128</v>
      </c>
      <c r="BC47" s="40">
        <v>0</v>
      </c>
      <c r="BD47" s="40">
        <v>0</v>
      </c>
      <c r="BE47" s="59">
        <f>SUM(AZ47:BD47)</f>
        <v>15276.64</v>
      </c>
      <c r="BF47" s="60">
        <f>AJ47+AT47+AX47+AY47+BE47</f>
        <v>29030.83</v>
      </c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</row>
    <row r="48" spans="1:276" s="50" customFormat="1" ht="23.1" customHeight="1" x14ac:dyDescent="0.35">
      <c r="A48" s="45"/>
      <c r="B48" s="61"/>
      <c r="C48" s="62"/>
      <c r="D48" s="40"/>
      <c r="E48" s="40"/>
      <c r="F48" s="30">
        <f t="shared" si="0"/>
        <v>0</v>
      </c>
      <c r="G48" s="40"/>
      <c r="H48" s="40"/>
      <c r="I48" s="40"/>
      <c r="J48" s="30">
        <f t="shared" si="1"/>
        <v>0</v>
      </c>
      <c r="K48" s="48"/>
      <c r="L48" s="32"/>
      <c r="P48" s="48"/>
      <c r="Q48" s="40"/>
      <c r="R48" s="40"/>
      <c r="S48" s="40"/>
      <c r="T48" s="40"/>
      <c r="U48" s="40"/>
      <c r="V48" s="48"/>
      <c r="W48" s="34"/>
      <c r="X48" s="51"/>
      <c r="Z48" s="30"/>
      <c r="AA48" s="40"/>
      <c r="AB48" s="52"/>
      <c r="AC48" s="53"/>
      <c r="AD48" s="54"/>
      <c r="AE48" s="55"/>
      <c r="AF48" s="56"/>
      <c r="AG48" s="45"/>
      <c r="AH48" s="61"/>
      <c r="AI48" s="62"/>
      <c r="AJ48" s="30">
        <f t="shared" si="2"/>
        <v>0</v>
      </c>
      <c r="AK48" s="40"/>
      <c r="AL48" s="40"/>
      <c r="AM48" s="40"/>
      <c r="AN48" s="40"/>
      <c r="AO48" s="40"/>
      <c r="AP48" s="57"/>
      <c r="AQ48" s="57"/>
      <c r="AR48" s="40"/>
      <c r="AS48" s="40"/>
      <c r="AT48" s="40"/>
      <c r="AU48" s="58"/>
      <c r="AV48" s="57"/>
      <c r="AW48" s="57"/>
      <c r="AX48" s="40"/>
      <c r="AY48" s="40"/>
      <c r="AZ48" s="40"/>
      <c r="BA48" s="40"/>
      <c r="BB48" s="40"/>
      <c r="BC48" s="40"/>
      <c r="BD48" s="57"/>
      <c r="BE48" s="59"/>
      <c r="BF48" s="60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</row>
    <row r="49" spans="1:276" s="50" customFormat="1" ht="23.1" customHeight="1" x14ac:dyDescent="0.35">
      <c r="A49" s="45">
        <v>22</v>
      </c>
      <c r="B49" s="61" t="s">
        <v>85</v>
      </c>
      <c r="C49" s="62" t="s">
        <v>70</v>
      </c>
      <c r="D49" s="40">
        <v>36619</v>
      </c>
      <c r="E49" s="40">
        <v>1794</v>
      </c>
      <c r="F49" s="30">
        <f t="shared" si="0"/>
        <v>38413</v>
      </c>
      <c r="G49" s="40">
        <v>1795</v>
      </c>
      <c r="H49" s="40"/>
      <c r="I49" s="40"/>
      <c r="J49" s="30">
        <f t="shared" si="1"/>
        <v>40208</v>
      </c>
      <c r="K49" s="48">
        <f>J49</f>
        <v>40208</v>
      </c>
      <c r="L49" s="32">
        <f>ROUND(K49/6/31/60*(O49+N49*60+M49*6*60),2)</f>
        <v>0</v>
      </c>
      <c r="M49" s="50">
        <v>0</v>
      </c>
      <c r="N49" s="50">
        <v>0</v>
      </c>
      <c r="O49" s="50">
        <v>0</v>
      </c>
      <c r="P49" s="48">
        <f>K49-L49</f>
        <v>40208</v>
      </c>
      <c r="Q49" s="40">
        <v>2285.15</v>
      </c>
      <c r="R49" s="30">
        <f t="shared" ref="R49" si="129">SUM(AK49:AS49)</f>
        <v>9379.41</v>
      </c>
      <c r="S49" s="30">
        <f t="shared" ref="S49" si="130">SUM(AU49:AW49)</f>
        <v>1566.09</v>
      </c>
      <c r="T49" s="30">
        <f t="shared" ref="T49" si="131">ROUNDDOWN(J49*5%/2,2)</f>
        <v>1005.2</v>
      </c>
      <c r="U49" s="30">
        <f t="shared" ref="U49" si="132">SUM(AZ49:BD49)</f>
        <v>8443.51</v>
      </c>
      <c r="V49" s="48">
        <f>Q49+R49+S49+T49+U49</f>
        <v>22679.360000000001</v>
      </c>
      <c r="W49" s="34">
        <f t="shared" ref="W49" si="133">ROUND(AF49,0)</f>
        <v>8764</v>
      </c>
      <c r="X49" s="51">
        <f>(AE49-W49)</f>
        <v>8764.64</v>
      </c>
      <c r="Y49" s="50">
        <f>+A49</f>
        <v>22</v>
      </c>
      <c r="Z49" s="30">
        <f t="shared" ref="Z49" si="134">J49*12%</f>
        <v>4824.96</v>
      </c>
      <c r="AA49" s="30">
        <v>0</v>
      </c>
      <c r="AB49" s="35">
        <v>100</v>
      </c>
      <c r="AC49" s="36">
        <f>ROUNDUP(J49*5%/2,2)</f>
        <v>1005.2</v>
      </c>
      <c r="AD49" s="37">
        <v>200</v>
      </c>
      <c r="AE49" s="55">
        <f>+P49-V49</f>
        <v>17528.64</v>
      </c>
      <c r="AF49" s="56">
        <f>(+P49-V49)/2</f>
        <v>8764.32</v>
      </c>
      <c r="AG49" s="45">
        <v>22</v>
      </c>
      <c r="AH49" s="61" t="s">
        <v>85</v>
      </c>
      <c r="AI49" s="62" t="s">
        <v>70</v>
      </c>
      <c r="AJ49" s="30">
        <f t="shared" si="2"/>
        <v>2285.15</v>
      </c>
      <c r="AK49" s="30">
        <f t="shared" ref="AK49" si="135">J49*9%</f>
        <v>3618.72</v>
      </c>
      <c r="AL49" s="40">
        <v>0</v>
      </c>
      <c r="AM49" s="40">
        <v>0</v>
      </c>
      <c r="AN49" s="40">
        <v>0</v>
      </c>
      <c r="AO49" s="40">
        <v>0</v>
      </c>
      <c r="AP49" s="40">
        <v>0</v>
      </c>
      <c r="AQ49" s="57">
        <v>983.33</v>
      </c>
      <c r="AR49" s="40">
        <v>4121.8</v>
      </c>
      <c r="AS49" s="40">
        <v>655.56</v>
      </c>
      <c r="AT49" s="40">
        <f>SUM(AK49:AS49)</f>
        <v>9379.41</v>
      </c>
      <c r="AU49" s="35">
        <v>200</v>
      </c>
      <c r="AV49" s="95">
        <v>1366.09</v>
      </c>
      <c r="AW49" s="40">
        <v>0</v>
      </c>
      <c r="AX49" s="40">
        <f>SUM(AU49:AV49)</f>
        <v>1566.09</v>
      </c>
      <c r="AY49" s="30">
        <f>ROUNDDOWN(J49*5%/2,2)</f>
        <v>1005.2</v>
      </c>
      <c r="AZ49" s="30">
        <v>100</v>
      </c>
      <c r="BA49" s="40">
        <v>6313.51</v>
      </c>
      <c r="BB49" s="40">
        <v>0</v>
      </c>
      <c r="BC49" s="40">
        <v>2030</v>
      </c>
      <c r="BD49" s="40">
        <v>0</v>
      </c>
      <c r="BE49" s="59">
        <f>SUM(AZ49:BD49)</f>
        <v>8443.51</v>
      </c>
      <c r="BF49" s="60">
        <f>AJ49+AT49+AX49+AY49+BE49</f>
        <v>22679.360000000001</v>
      </c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</row>
    <row r="50" spans="1:276" s="50" customFormat="1" ht="23.1" customHeight="1" x14ac:dyDescent="0.35">
      <c r="A50" s="45" t="s">
        <v>1</v>
      </c>
      <c r="B50" s="74"/>
      <c r="C50" s="96"/>
      <c r="D50" s="40"/>
      <c r="F50" s="30">
        <f t="shared" si="0"/>
        <v>0</v>
      </c>
      <c r="G50" s="40"/>
      <c r="I50" s="40"/>
      <c r="J50" s="30">
        <f t="shared" si="1"/>
        <v>0</v>
      </c>
      <c r="K50" s="48"/>
      <c r="L50" s="49"/>
      <c r="R50" s="40"/>
      <c r="S50" s="40"/>
      <c r="T50" s="40"/>
      <c r="U50" s="40"/>
      <c r="W50" s="34"/>
      <c r="X50" s="75"/>
      <c r="Z50" s="30"/>
      <c r="AC50" s="53"/>
      <c r="AD50" s="76"/>
      <c r="AE50" s="77"/>
      <c r="AF50" s="78"/>
      <c r="AG50" s="45" t="s">
        <v>1</v>
      </c>
      <c r="AH50" s="74"/>
      <c r="AJ50" s="30">
        <f t="shared" si="2"/>
        <v>0</v>
      </c>
      <c r="AK50" s="40"/>
      <c r="AL50" s="47"/>
      <c r="AM50" s="57"/>
      <c r="AP50" s="57"/>
      <c r="AQ50" s="58"/>
      <c r="AV50" s="97"/>
      <c r="AW50" s="57"/>
      <c r="AY50" s="40"/>
      <c r="AZ50" s="40"/>
      <c r="BC50" s="40" t="s">
        <v>84</v>
      </c>
      <c r="BD50" s="57"/>
      <c r="BE50" s="79"/>
      <c r="BF50" s="80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</row>
    <row r="51" spans="1:276" s="50" customFormat="1" ht="23.1" customHeight="1" x14ac:dyDescent="0.35">
      <c r="A51" s="45">
        <v>23</v>
      </c>
      <c r="B51" s="61" t="s">
        <v>86</v>
      </c>
      <c r="C51" s="98" t="s">
        <v>81</v>
      </c>
      <c r="D51" s="40">
        <v>33843</v>
      </c>
      <c r="E51" s="40">
        <v>1591</v>
      </c>
      <c r="F51" s="30">
        <f t="shared" si="0"/>
        <v>35434</v>
      </c>
      <c r="G51" s="40">
        <v>1590</v>
      </c>
      <c r="H51" s="40"/>
      <c r="I51" s="40"/>
      <c r="J51" s="30">
        <f t="shared" si="1"/>
        <v>37024</v>
      </c>
      <c r="K51" s="48">
        <f>J51</f>
        <v>37024</v>
      </c>
      <c r="L51" s="32">
        <f>ROUND(K51/6/31/60*(O51+N51*60+M51*6*60),2)</f>
        <v>0</v>
      </c>
      <c r="M51" s="50">
        <v>0</v>
      </c>
      <c r="N51" s="50">
        <v>0</v>
      </c>
      <c r="O51" s="50">
        <v>0</v>
      </c>
      <c r="P51" s="48">
        <f>K51-L51</f>
        <v>37024</v>
      </c>
      <c r="Q51" s="40">
        <v>1759.94</v>
      </c>
      <c r="R51" s="30">
        <f t="shared" ref="R51" si="136">SUM(AK51:AS51)</f>
        <v>6520.27</v>
      </c>
      <c r="S51" s="30">
        <f t="shared" ref="S51" si="137">SUM(AU51:AW51)</f>
        <v>200</v>
      </c>
      <c r="T51" s="30">
        <f t="shared" ref="T51" si="138">ROUNDDOWN(J51*5%/2,2)</f>
        <v>925.6</v>
      </c>
      <c r="U51" s="30">
        <f t="shared" ref="U51" si="139">SUM(AZ51:BD51)</f>
        <v>200</v>
      </c>
      <c r="V51" s="48">
        <f>Q51+R51+S51+T51+U51</f>
        <v>9605.8100000000013</v>
      </c>
      <c r="W51" s="34">
        <f t="shared" ref="W51" si="140">ROUND(AF51,0)</f>
        <v>13709</v>
      </c>
      <c r="X51" s="51">
        <f>(AE51-W51)</f>
        <v>13709.189999999999</v>
      </c>
      <c r="Y51" s="50">
        <f>+A51</f>
        <v>23</v>
      </c>
      <c r="Z51" s="30">
        <f t="shared" ref="Z51" si="141">J51*12%</f>
        <v>4442.88</v>
      </c>
      <c r="AA51" s="30">
        <v>0</v>
      </c>
      <c r="AB51" s="35">
        <v>100</v>
      </c>
      <c r="AC51" s="36">
        <f>ROUNDUP(J51*5%/2,2)</f>
        <v>925.6</v>
      </c>
      <c r="AD51" s="37">
        <v>200</v>
      </c>
      <c r="AE51" s="55">
        <f>+P51-V51</f>
        <v>27418.19</v>
      </c>
      <c r="AF51" s="56">
        <f>(+P51-V51)/2</f>
        <v>13709.094999999999</v>
      </c>
      <c r="AG51" s="45">
        <v>23</v>
      </c>
      <c r="AH51" s="61" t="s">
        <v>86</v>
      </c>
      <c r="AI51" s="99" t="s">
        <v>81</v>
      </c>
      <c r="AJ51" s="30">
        <f t="shared" si="2"/>
        <v>1759.94</v>
      </c>
      <c r="AK51" s="30">
        <f t="shared" ref="AK51" si="142">J51*9%</f>
        <v>3332.16</v>
      </c>
      <c r="AL51" s="40">
        <v>3188.11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>
        <v>0</v>
      </c>
      <c r="AT51" s="40">
        <f>SUM(AK51:AS51)</f>
        <v>6520.27</v>
      </c>
      <c r="AU51" s="35">
        <v>200</v>
      </c>
      <c r="AV51" s="40">
        <v>0</v>
      </c>
      <c r="AW51" s="40">
        <v>0</v>
      </c>
      <c r="AX51" s="40">
        <f>SUM(AU51:AV51)</f>
        <v>200</v>
      </c>
      <c r="AY51" s="30">
        <f>ROUNDDOWN(J51*5%/2,2)</f>
        <v>925.6</v>
      </c>
      <c r="AZ51" s="30">
        <v>100</v>
      </c>
      <c r="BA51" s="40">
        <v>0</v>
      </c>
      <c r="BB51" s="40">
        <v>100</v>
      </c>
      <c r="BC51" s="32">
        <v>0</v>
      </c>
      <c r="BD51" s="40">
        <v>0</v>
      </c>
      <c r="BE51" s="59">
        <f>SUM(AZ51:BD51)</f>
        <v>200</v>
      </c>
      <c r="BF51" s="60">
        <f>AJ51+AT51+AX51+AY51+BE51</f>
        <v>9605.8100000000013</v>
      </c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</row>
    <row r="52" spans="1:276" s="50" customFormat="1" ht="23.1" customHeight="1" x14ac:dyDescent="0.35">
      <c r="A52" s="45"/>
      <c r="B52" s="46"/>
      <c r="C52" s="62"/>
      <c r="D52" s="40"/>
      <c r="E52" s="40"/>
      <c r="F52" s="30">
        <f t="shared" si="0"/>
        <v>0</v>
      </c>
      <c r="G52" s="40"/>
      <c r="H52" s="40"/>
      <c r="I52" s="40"/>
      <c r="J52" s="30">
        <f t="shared" si="1"/>
        <v>0</v>
      </c>
      <c r="K52" s="48"/>
      <c r="L52" s="32"/>
      <c r="P52" s="48"/>
      <c r="Q52" s="40"/>
      <c r="R52" s="40"/>
      <c r="S52" s="40"/>
      <c r="T52" s="40"/>
      <c r="U52" s="40"/>
      <c r="V52" s="48"/>
      <c r="W52" s="34"/>
      <c r="X52" s="51"/>
      <c r="Z52" s="30"/>
      <c r="AA52" s="40"/>
      <c r="AB52" s="52"/>
      <c r="AC52" s="53"/>
      <c r="AD52" s="54"/>
      <c r="AE52" s="55"/>
      <c r="AF52" s="56"/>
      <c r="AG52" s="45"/>
      <c r="AH52" s="46"/>
      <c r="AI52" s="62"/>
      <c r="AJ52" s="30">
        <f t="shared" si="2"/>
        <v>0</v>
      </c>
      <c r="AK52" s="40"/>
      <c r="AL52" s="40"/>
      <c r="AM52" s="57"/>
      <c r="AN52" s="40"/>
      <c r="AO52" s="40"/>
      <c r="AP52" s="57"/>
      <c r="AQ52" s="57"/>
      <c r="AR52" s="57"/>
      <c r="AS52" s="40"/>
      <c r="AT52" s="40"/>
      <c r="AU52" s="58"/>
      <c r="AV52" s="57"/>
      <c r="AW52" s="57"/>
      <c r="AX52" s="40"/>
      <c r="AY52" s="40"/>
      <c r="AZ52" s="40"/>
      <c r="BA52" s="40"/>
      <c r="BB52" s="40"/>
      <c r="BC52" s="97"/>
      <c r="BD52" s="57"/>
      <c r="BE52" s="59"/>
      <c r="BF52" s="60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</row>
    <row r="53" spans="1:276" s="33" customFormat="1" ht="23.1" customHeight="1" x14ac:dyDescent="0.35">
      <c r="A53" s="45">
        <v>24</v>
      </c>
      <c r="B53" s="46" t="s">
        <v>87</v>
      </c>
      <c r="C53" s="47" t="s">
        <v>76</v>
      </c>
      <c r="D53" s="40">
        <v>46725</v>
      </c>
      <c r="E53" s="40">
        <v>2290</v>
      </c>
      <c r="F53" s="30">
        <f t="shared" si="0"/>
        <v>49015</v>
      </c>
      <c r="G53" s="40">
        <v>2289</v>
      </c>
      <c r="H53" s="40"/>
      <c r="I53" s="40"/>
      <c r="J53" s="30">
        <f t="shared" si="1"/>
        <v>51304</v>
      </c>
      <c r="K53" s="48">
        <f>J53</f>
        <v>51304</v>
      </c>
      <c r="L53" s="32">
        <f>ROUND(K53/6/31/60*(O53+N53*60+M53*6*60),2)</f>
        <v>0</v>
      </c>
      <c r="M53" s="50">
        <v>0</v>
      </c>
      <c r="N53" s="50">
        <v>0</v>
      </c>
      <c r="O53" s="50">
        <v>0</v>
      </c>
      <c r="P53" s="48">
        <f>K53-L53</f>
        <v>51304</v>
      </c>
      <c r="Q53" s="40">
        <v>4459.28</v>
      </c>
      <c r="R53" s="30">
        <f t="shared" ref="R53" si="143">SUM(AK53:AS53)</f>
        <v>8735.57</v>
      </c>
      <c r="S53" s="30">
        <f t="shared" ref="S53" si="144">SUM(AU53:AW53)</f>
        <v>200</v>
      </c>
      <c r="T53" s="30">
        <f t="shared" ref="T53" si="145">ROUNDDOWN(J53*5%/2,2)</f>
        <v>1282.5999999999999</v>
      </c>
      <c r="U53" s="30">
        <f t="shared" ref="U53" si="146">SUM(AZ53:BD53)</f>
        <v>6706</v>
      </c>
      <c r="V53" s="48">
        <f>Q53+R53+S53+T53+U53</f>
        <v>21383.449999999997</v>
      </c>
      <c r="W53" s="34">
        <f t="shared" ref="W53" si="147">ROUND(AF53,0)</f>
        <v>14960</v>
      </c>
      <c r="X53" s="51">
        <f>(AE53-W53)</f>
        <v>14960.550000000003</v>
      </c>
      <c r="Y53" s="50">
        <f>+A53</f>
        <v>24</v>
      </c>
      <c r="Z53" s="30">
        <f t="shared" ref="Z53" si="148">J53*12%</f>
        <v>6156.48</v>
      </c>
      <c r="AA53" s="30">
        <v>0</v>
      </c>
      <c r="AB53" s="35">
        <v>100</v>
      </c>
      <c r="AC53" s="36">
        <f>ROUNDUP(J53*5%/2,2)</f>
        <v>1282.5999999999999</v>
      </c>
      <c r="AD53" s="37">
        <v>200</v>
      </c>
      <c r="AE53" s="38">
        <f>+P53-V53</f>
        <v>29920.550000000003</v>
      </c>
      <c r="AF53" s="39">
        <f>(+P53-V53)/2</f>
        <v>14960.275000000001</v>
      </c>
      <c r="AG53" s="45">
        <v>24</v>
      </c>
      <c r="AH53" s="46" t="s">
        <v>87</v>
      </c>
      <c r="AI53" s="47" t="s">
        <v>76</v>
      </c>
      <c r="AJ53" s="30">
        <f t="shared" si="2"/>
        <v>4459.28</v>
      </c>
      <c r="AK53" s="30">
        <f t="shared" ref="AK53" si="149">J53*9%</f>
        <v>4617.3599999999997</v>
      </c>
      <c r="AL53" s="40">
        <v>4118.21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f>SUM(AK53:AS53)</f>
        <v>8735.57</v>
      </c>
      <c r="AU53" s="35">
        <v>200</v>
      </c>
      <c r="AV53" s="40">
        <v>0</v>
      </c>
      <c r="AW53" s="40">
        <v>0</v>
      </c>
      <c r="AX53" s="40">
        <f>SUM(AU53:AV53)</f>
        <v>200</v>
      </c>
      <c r="AY53" s="30">
        <f>ROUNDDOWN(J53*5%/2,2)</f>
        <v>1282.5999999999999</v>
      </c>
      <c r="AZ53" s="30">
        <v>100</v>
      </c>
      <c r="BA53" s="40">
        <v>0</v>
      </c>
      <c r="BB53" s="40">
        <v>100</v>
      </c>
      <c r="BC53" s="40">
        <v>6506</v>
      </c>
      <c r="BD53" s="40">
        <v>0</v>
      </c>
      <c r="BE53" s="59">
        <f>SUM(AZ53:BD53)</f>
        <v>6706</v>
      </c>
      <c r="BF53" s="60">
        <f>AJ53+AT53+AX53+AY53+BE53</f>
        <v>21383.449999999997</v>
      </c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</row>
    <row r="54" spans="1:276" s="50" customFormat="1" ht="23.1" customHeight="1" x14ac:dyDescent="0.35">
      <c r="A54" s="45"/>
      <c r="B54" s="46"/>
      <c r="C54" s="62"/>
      <c r="D54" s="40"/>
      <c r="E54" s="40"/>
      <c r="F54" s="30">
        <f t="shared" si="0"/>
        <v>0</v>
      </c>
      <c r="G54" s="40"/>
      <c r="H54" s="40"/>
      <c r="I54" s="40"/>
      <c r="J54" s="30">
        <f t="shared" si="1"/>
        <v>0</v>
      </c>
      <c r="K54" s="48"/>
      <c r="L54" s="32"/>
      <c r="P54" s="48"/>
      <c r="Q54" s="40"/>
      <c r="R54" s="40"/>
      <c r="S54" s="40"/>
      <c r="T54" s="40"/>
      <c r="U54" s="40"/>
      <c r="V54" s="48"/>
      <c r="W54" s="34"/>
      <c r="X54" s="51"/>
      <c r="Z54" s="30"/>
      <c r="AA54" s="40"/>
      <c r="AB54" s="52"/>
      <c r="AC54" s="53"/>
      <c r="AD54" s="54"/>
      <c r="AE54" s="55"/>
      <c r="AF54" s="56"/>
      <c r="AG54" s="45"/>
      <c r="AH54" s="46"/>
      <c r="AI54" s="62"/>
      <c r="AJ54" s="30">
        <f t="shared" si="2"/>
        <v>0</v>
      </c>
      <c r="AK54" s="40"/>
      <c r="AL54" s="40"/>
      <c r="AM54" s="57"/>
      <c r="AN54" s="40"/>
      <c r="AO54" s="40"/>
      <c r="AP54" s="57"/>
      <c r="AQ54" s="57"/>
      <c r="AR54" s="57"/>
      <c r="AS54" s="40"/>
      <c r="AT54" s="40"/>
      <c r="AU54" s="58"/>
      <c r="AV54" s="57"/>
      <c r="AW54" s="57"/>
      <c r="AX54" s="40"/>
      <c r="AY54" s="40"/>
      <c r="AZ54" s="40"/>
      <c r="BA54" s="40"/>
      <c r="BB54" s="40"/>
      <c r="BC54" s="40"/>
      <c r="BD54" s="57"/>
      <c r="BE54" s="59"/>
      <c r="BF54" s="60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</row>
    <row r="55" spans="1:276" s="50" customFormat="1" ht="23.1" customHeight="1" x14ac:dyDescent="0.35">
      <c r="A55" s="45">
        <v>25</v>
      </c>
      <c r="B55" s="46" t="s">
        <v>88</v>
      </c>
      <c r="C55" s="47" t="s">
        <v>70</v>
      </c>
      <c r="D55" s="40">
        <v>37380</v>
      </c>
      <c r="E55" s="40">
        <v>1832</v>
      </c>
      <c r="F55" s="30">
        <f t="shared" si="0"/>
        <v>39212</v>
      </c>
      <c r="G55" s="40">
        <v>1794</v>
      </c>
      <c r="H55" s="40"/>
      <c r="I55" s="40"/>
      <c r="J55" s="30">
        <f t="shared" si="1"/>
        <v>41006</v>
      </c>
      <c r="K55" s="48">
        <f>J55</f>
        <v>41006</v>
      </c>
      <c r="L55" s="32">
        <f>ROUND(K55/6/31/60*(O55+N55*60+M55*6*60),2)</f>
        <v>0</v>
      </c>
      <c r="M55" s="50">
        <v>0</v>
      </c>
      <c r="N55" s="50">
        <v>0</v>
      </c>
      <c r="O55" s="50">
        <v>0</v>
      </c>
      <c r="P55" s="48">
        <f>K55-L55</f>
        <v>41006</v>
      </c>
      <c r="Q55" s="40">
        <v>2426.4</v>
      </c>
      <c r="R55" s="30">
        <f t="shared" ref="R55" si="150">SUM(AK55:AS55)</f>
        <v>8722.52</v>
      </c>
      <c r="S55" s="30">
        <f t="shared" ref="S55" si="151">SUM(AU55:AW55)</f>
        <v>200</v>
      </c>
      <c r="T55" s="30">
        <f t="shared" ref="T55" si="152">ROUNDDOWN(J55*5%/2,2)</f>
        <v>1025.1500000000001</v>
      </c>
      <c r="U55" s="30">
        <f t="shared" ref="U55" si="153">SUM(AZ55:BD55)</f>
        <v>23631.93</v>
      </c>
      <c r="V55" s="48">
        <f>Q55+R55+S55+T55+U55</f>
        <v>36006</v>
      </c>
      <c r="W55" s="34">
        <f t="shared" ref="W55" si="154">ROUND(AF55,0)</f>
        <v>2500</v>
      </c>
      <c r="X55" s="51">
        <f>(AE55-W55)</f>
        <v>2500</v>
      </c>
      <c r="Y55" s="50">
        <f>+A55</f>
        <v>25</v>
      </c>
      <c r="Z55" s="30">
        <f t="shared" ref="Z55" si="155">J55*12%</f>
        <v>4920.72</v>
      </c>
      <c r="AA55" s="30">
        <v>0</v>
      </c>
      <c r="AB55" s="35">
        <v>100</v>
      </c>
      <c r="AC55" s="36">
        <f>ROUNDUP(J55*5%/2,2)</f>
        <v>1025.1500000000001</v>
      </c>
      <c r="AD55" s="37">
        <v>200</v>
      </c>
      <c r="AE55" s="55">
        <f>+P55-V55</f>
        <v>5000</v>
      </c>
      <c r="AF55" s="56">
        <f>(+P55-V55)/2</f>
        <v>2500</v>
      </c>
      <c r="AG55" s="45">
        <v>25</v>
      </c>
      <c r="AH55" s="46" t="s">
        <v>88</v>
      </c>
      <c r="AI55" s="47" t="s">
        <v>70</v>
      </c>
      <c r="AJ55" s="30">
        <f t="shared" si="2"/>
        <v>2426.4</v>
      </c>
      <c r="AK55" s="30">
        <f t="shared" ref="AK55" si="156">J55*9%</f>
        <v>3690.54</v>
      </c>
      <c r="AL55" s="40">
        <v>5031.9799999999996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f>SUM(AK55:AS55)</f>
        <v>8722.52</v>
      </c>
      <c r="AU55" s="35">
        <v>200</v>
      </c>
      <c r="AV55" s="40">
        <v>0</v>
      </c>
      <c r="AW55" s="40">
        <v>0</v>
      </c>
      <c r="AX55" s="40">
        <f>SUM(AU55:AV55)</f>
        <v>200</v>
      </c>
      <c r="AY55" s="30">
        <f>ROUNDDOWN(J55*5%/2,2)</f>
        <v>1025.1500000000001</v>
      </c>
      <c r="AZ55" s="30">
        <v>100</v>
      </c>
      <c r="BA55" s="40">
        <v>11209.41</v>
      </c>
      <c r="BB55" s="40">
        <v>10153.52</v>
      </c>
      <c r="BC55" s="40">
        <v>2169</v>
      </c>
      <c r="BD55" s="40">
        <v>0</v>
      </c>
      <c r="BE55" s="59">
        <f>SUM(AZ55:BD55)</f>
        <v>23631.93</v>
      </c>
      <c r="BF55" s="60">
        <f>AJ55+AT55+AX55+AY55+BE55</f>
        <v>36006</v>
      </c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100"/>
      <c r="CK55" s="100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</row>
    <row r="56" spans="1:276" s="50" customFormat="1" ht="23.1" customHeight="1" x14ac:dyDescent="0.35">
      <c r="A56" s="45"/>
      <c r="B56" s="61"/>
      <c r="C56" s="62"/>
      <c r="D56" s="40"/>
      <c r="E56" s="40"/>
      <c r="F56" s="30">
        <f t="shared" si="0"/>
        <v>0</v>
      </c>
      <c r="G56" s="40"/>
      <c r="H56" s="40"/>
      <c r="I56" s="40"/>
      <c r="J56" s="30">
        <f t="shared" si="1"/>
        <v>0</v>
      </c>
      <c r="K56" s="48"/>
      <c r="L56" s="49"/>
      <c r="P56" s="48"/>
      <c r="Q56" s="40"/>
      <c r="R56" s="40"/>
      <c r="S56" s="40"/>
      <c r="T56" s="40"/>
      <c r="U56" s="40"/>
      <c r="V56" s="48"/>
      <c r="W56" s="34"/>
      <c r="X56" s="51"/>
      <c r="Z56" s="30"/>
      <c r="AA56" s="30"/>
      <c r="AB56" s="52"/>
      <c r="AC56" s="53"/>
      <c r="AD56" s="54"/>
      <c r="AE56" s="55"/>
      <c r="AF56" s="56"/>
      <c r="AG56" s="45"/>
      <c r="AH56" s="61"/>
      <c r="AI56" s="62"/>
      <c r="AJ56" s="30">
        <f t="shared" si="2"/>
        <v>0</v>
      </c>
      <c r="AK56" s="40"/>
      <c r="AL56" s="40"/>
      <c r="AM56" s="57"/>
      <c r="AN56" s="40"/>
      <c r="AO56" s="40"/>
      <c r="AP56" s="57"/>
      <c r="AQ56" s="57"/>
      <c r="AR56" s="57"/>
      <c r="AS56" s="40"/>
      <c r="AT56" s="40"/>
      <c r="AU56" s="58"/>
      <c r="AV56" s="57"/>
      <c r="AW56" s="57"/>
      <c r="AX56" s="40"/>
      <c r="AY56" s="40"/>
      <c r="BA56" s="40"/>
      <c r="BB56" s="40"/>
      <c r="BC56" s="40"/>
      <c r="BD56" s="57"/>
      <c r="BE56" s="59"/>
      <c r="BF56" s="60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</row>
    <row r="57" spans="1:276" s="50" customFormat="1" ht="23.1" customHeight="1" x14ac:dyDescent="0.35">
      <c r="A57" s="45">
        <v>26</v>
      </c>
      <c r="B57" s="61" t="s">
        <v>89</v>
      </c>
      <c r="C57" s="82" t="s">
        <v>70</v>
      </c>
      <c r="D57" s="40">
        <v>36619</v>
      </c>
      <c r="E57" s="40">
        <v>1794</v>
      </c>
      <c r="F57" s="30">
        <f t="shared" si="0"/>
        <v>38413</v>
      </c>
      <c r="G57" s="40">
        <v>1795</v>
      </c>
      <c r="H57" s="40"/>
      <c r="I57" s="40"/>
      <c r="J57" s="30">
        <f t="shared" si="1"/>
        <v>40208</v>
      </c>
      <c r="K57" s="48">
        <f>J57</f>
        <v>40208</v>
      </c>
      <c r="L57" s="32">
        <f>ROUND(K57/6/31/60*(O57+N57*60+M57*6*60),2)</f>
        <v>0</v>
      </c>
      <c r="M57" s="50">
        <v>0</v>
      </c>
      <c r="N57" s="50">
        <v>0</v>
      </c>
      <c r="O57" s="50">
        <v>0</v>
      </c>
      <c r="P57" s="48">
        <f>K57-L57</f>
        <v>40208</v>
      </c>
      <c r="Q57" s="40">
        <v>2285.15</v>
      </c>
      <c r="R57" s="30">
        <f t="shared" ref="R57" si="157">SUM(AK57:AS57)</f>
        <v>3618.72</v>
      </c>
      <c r="S57" s="30">
        <f t="shared" ref="S57" si="158">SUM(AU57:AW57)</f>
        <v>200</v>
      </c>
      <c r="T57" s="30">
        <f t="shared" ref="T57" si="159">ROUNDDOWN(J57*5%/2,2)</f>
        <v>1005.2</v>
      </c>
      <c r="U57" s="30">
        <f t="shared" ref="U57" si="160">SUM(AZ57:BD57)</f>
        <v>100</v>
      </c>
      <c r="V57" s="48">
        <f>Q57+R57+S57+T57+U57</f>
        <v>7209.07</v>
      </c>
      <c r="W57" s="34">
        <f t="shared" ref="W57" si="161">ROUND(AF57,0)</f>
        <v>16499</v>
      </c>
      <c r="X57" s="51">
        <f>(AE57-W57)</f>
        <v>16499.93</v>
      </c>
      <c r="Y57" s="50">
        <f>+A57</f>
        <v>26</v>
      </c>
      <c r="Z57" s="30">
        <f t="shared" ref="Z57" si="162">J57*12%</f>
        <v>4824.96</v>
      </c>
      <c r="AA57" s="30">
        <v>0</v>
      </c>
      <c r="AB57" s="35">
        <v>100</v>
      </c>
      <c r="AC57" s="36">
        <f>ROUNDUP(J57*5%/2,2)</f>
        <v>1005.2</v>
      </c>
      <c r="AD57" s="37">
        <v>200</v>
      </c>
      <c r="AE57" s="55">
        <f>+P57-V57</f>
        <v>32998.93</v>
      </c>
      <c r="AF57" s="56">
        <f>(+P57-V57)/2</f>
        <v>16499.465</v>
      </c>
      <c r="AG57" s="45">
        <v>26</v>
      </c>
      <c r="AH57" s="61" t="s">
        <v>89</v>
      </c>
      <c r="AI57" s="82" t="s">
        <v>70</v>
      </c>
      <c r="AJ57" s="30">
        <f t="shared" si="2"/>
        <v>2285.15</v>
      </c>
      <c r="AK57" s="30">
        <f t="shared" ref="AK57" si="163">J57*9%</f>
        <v>3618.72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>
        <v>0</v>
      </c>
      <c r="AT57" s="40">
        <f>SUM(AK57:AS57)</f>
        <v>3618.72</v>
      </c>
      <c r="AU57" s="35">
        <v>200</v>
      </c>
      <c r="AV57" s="40">
        <v>0</v>
      </c>
      <c r="AW57" s="40">
        <v>0</v>
      </c>
      <c r="AX57" s="40">
        <f>SUM(AU57:AV57)</f>
        <v>200</v>
      </c>
      <c r="AY57" s="30">
        <f>ROUNDDOWN(J57*5%/2,2)</f>
        <v>1005.2</v>
      </c>
      <c r="AZ57" s="30">
        <v>100</v>
      </c>
      <c r="BA57" s="40">
        <v>0</v>
      </c>
      <c r="BB57" s="40">
        <v>0</v>
      </c>
      <c r="BC57" s="40"/>
      <c r="BD57" s="40">
        <v>0</v>
      </c>
      <c r="BE57" s="59">
        <f>SUM(AZ57:BD57)</f>
        <v>100</v>
      </c>
      <c r="BF57" s="60">
        <f>AJ57+AT57+AX57+AY57+BE57</f>
        <v>7209.07</v>
      </c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</row>
    <row r="58" spans="1:276" s="50" customFormat="1" ht="23.1" customHeight="1" thickBot="1" x14ac:dyDescent="0.4">
      <c r="A58" s="27"/>
      <c r="B58" s="28"/>
      <c r="C58" s="29"/>
      <c r="D58" s="30"/>
      <c r="E58" s="30"/>
      <c r="F58" s="30"/>
      <c r="G58" s="30"/>
      <c r="H58" s="30"/>
      <c r="I58" s="30"/>
      <c r="J58" s="30"/>
      <c r="K58" s="31"/>
      <c r="L58" s="71"/>
      <c r="M58" s="33"/>
      <c r="N58" s="33"/>
      <c r="O58" s="33"/>
      <c r="P58" s="31"/>
      <c r="Q58" s="30"/>
      <c r="R58" s="40"/>
      <c r="S58" s="40"/>
      <c r="T58" s="40"/>
      <c r="U58" s="40"/>
      <c r="V58" s="31"/>
      <c r="W58" s="34"/>
      <c r="X58" s="34"/>
      <c r="Y58" s="33"/>
      <c r="Z58" s="30"/>
      <c r="AA58" s="30"/>
      <c r="AB58" s="41"/>
      <c r="AC58" s="53"/>
      <c r="AD58" s="94"/>
      <c r="AE58" s="55"/>
      <c r="AF58" s="56"/>
      <c r="AG58" s="27"/>
      <c r="AH58" s="29"/>
      <c r="AI58" s="29"/>
      <c r="AJ58" s="40"/>
      <c r="AK58" s="40"/>
      <c r="AL58" s="30"/>
      <c r="AM58" s="57"/>
      <c r="AN58" s="30"/>
      <c r="AO58" s="30"/>
      <c r="AP58" s="57"/>
      <c r="AQ58" s="57"/>
      <c r="AR58" s="57"/>
      <c r="AS58" s="30"/>
      <c r="AT58" s="30"/>
      <c r="AU58" s="35"/>
      <c r="AV58" s="57"/>
      <c r="AW58" s="57"/>
      <c r="AX58" s="30"/>
      <c r="AY58" s="40"/>
      <c r="AZ58" s="30"/>
      <c r="BA58" s="30"/>
      <c r="BB58" s="30"/>
      <c r="BC58" s="40"/>
      <c r="BD58" s="57"/>
      <c r="BE58" s="42"/>
      <c r="BF58" s="101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</row>
    <row r="59" spans="1:276" s="50" customFormat="1" ht="23.1" customHeight="1" x14ac:dyDescent="0.35">
      <c r="A59" s="102"/>
      <c r="B59" s="103"/>
      <c r="C59" s="103"/>
      <c r="D59" s="104"/>
      <c r="E59" s="103"/>
      <c r="F59" s="103"/>
      <c r="G59" s="104"/>
      <c r="H59" s="103"/>
      <c r="I59" s="104"/>
      <c r="J59" s="104"/>
      <c r="K59" s="105"/>
      <c r="L59" s="104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6">
        <f>+AF59</f>
        <v>0</v>
      </c>
      <c r="X59" s="107"/>
      <c r="Y59" s="103"/>
      <c r="Z59" s="103"/>
      <c r="AA59" s="103"/>
      <c r="AB59" s="103"/>
      <c r="AC59" s="108"/>
      <c r="AD59" s="109"/>
      <c r="AE59" s="110"/>
      <c r="AF59" s="79"/>
      <c r="AG59" s="102"/>
      <c r="AH59" s="103"/>
      <c r="AI59" s="103"/>
      <c r="AJ59" s="103"/>
      <c r="AK59" s="103"/>
      <c r="AL59" s="111"/>
      <c r="AM59" s="103"/>
      <c r="AN59" s="103"/>
      <c r="AO59" s="103"/>
      <c r="AP59" s="103"/>
      <c r="AQ59" s="112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40">
        <v>0</v>
      </c>
      <c r="BD59" s="103"/>
      <c r="BE59" s="103"/>
      <c r="BF59" s="109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</row>
    <row r="60" spans="1:276" s="46" customFormat="1" ht="23.1" customHeight="1" x14ac:dyDescent="0.35">
      <c r="A60" s="113"/>
      <c r="B60" s="114" t="s">
        <v>90</v>
      </c>
      <c r="D60" s="115">
        <f t="shared" ref="D60:AF60" si="164">SUM(D11:D59)</f>
        <v>988642</v>
      </c>
      <c r="E60" s="115">
        <f t="shared" si="164"/>
        <v>47761</v>
      </c>
      <c r="F60" s="115">
        <f t="shared" si="164"/>
        <v>1036403</v>
      </c>
      <c r="G60" s="115">
        <f t="shared" si="164"/>
        <v>47689</v>
      </c>
      <c r="H60" s="115">
        <f t="shared" si="164"/>
        <v>0</v>
      </c>
      <c r="I60" s="115">
        <f t="shared" si="164"/>
        <v>0</v>
      </c>
      <c r="J60" s="115">
        <f t="shared" si="164"/>
        <v>1084092</v>
      </c>
      <c r="K60" s="115">
        <f t="shared" si="164"/>
        <v>1084092</v>
      </c>
      <c r="L60" s="115">
        <f t="shared" si="164"/>
        <v>0</v>
      </c>
      <c r="M60" s="115">
        <f t="shared" si="164"/>
        <v>0</v>
      </c>
      <c r="N60" s="115">
        <f t="shared" si="164"/>
        <v>0</v>
      </c>
      <c r="O60" s="115">
        <f t="shared" si="164"/>
        <v>0</v>
      </c>
      <c r="P60" s="115">
        <f t="shared" si="164"/>
        <v>1084092</v>
      </c>
      <c r="Q60" s="115">
        <f t="shared" si="164"/>
        <v>80350.429999999978</v>
      </c>
      <c r="R60" s="115">
        <f t="shared" si="164"/>
        <v>213216.59000000003</v>
      </c>
      <c r="S60" s="115">
        <f t="shared" si="164"/>
        <v>14148.54</v>
      </c>
      <c r="T60" s="115">
        <f t="shared" si="164"/>
        <v>27102.29</v>
      </c>
      <c r="U60" s="115">
        <f t="shared" si="164"/>
        <v>167725.07999999999</v>
      </c>
      <c r="V60" s="115">
        <f t="shared" si="164"/>
        <v>502542.93000000005</v>
      </c>
      <c r="W60" s="115">
        <f t="shared" si="164"/>
        <v>290772</v>
      </c>
      <c r="X60" s="115">
        <f t="shared" si="164"/>
        <v>290777.06999999995</v>
      </c>
      <c r="Y60" s="115">
        <f t="shared" si="164"/>
        <v>340</v>
      </c>
      <c r="Z60" s="115">
        <f t="shared" si="164"/>
        <v>130091.04000000002</v>
      </c>
      <c r="AA60" s="115">
        <f t="shared" si="164"/>
        <v>0</v>
      </c>
      <c r="AB60" s="115">
        <f t="shared" si="164"/>
        <v>2400</v>
      </c>
      <c r="AC60" s="115">
        <f t="shared" si="164"/>
        <v>27102.31</v>
      </c>
      <c r="AD60" s="116">
        <f t="shared" si="164"/>
        <v>4800</v>
      </c>
      <c r="AE60" s="117">
        <f t="shared" si="164"/>
        <v>581549.07000000007</v>
      </c>
      <c r="AF60" s="118">
        <f t="shared" si="164"/>
        <v>290774.53500000003</v>
      </c>
      <c r="AG60" s="113"/>
      <c r="AH60" s="114" t="s">
        <v>90</v>
      </c>
      <c r="AJ60" s="115">
        <f t="shared" ref="AJ60:BF60" si="165">SUM(AJ11:AJ59)</f>
        <v>80350.429999999978</v>
      </c>
      <c r="AK60" s="115">
        <f t="shared" si="165"/>
        <v>97568.279999999984</v>
      </c>
      <c r="AL60" s="115">
        <f t="shared" si="165"/>
        <v>15654.49</v>
      </c>
      <c r="AM60" s="115">
        <f t="shared" si="165"/>
        <v>3410</v>
      </c>
      <c r="AN60" s="115">
        <f t="shared" si="165"/>
        <v>0</v>
      </c>
      <c r="AO60" s="115">
        <f t="shared" si="165"/>
        <v>0</v>
      </c>
      <c r="AP60" s="115">
        <f t="shared" si="165"/>
        <v>0</v>
      </c>
      <c r="AQ60" s="115">
        <f t="shared" si="165"/>
        <v>983.33</v>
      </c>
      <c r="AR60" s="115">
        <f t="shared" si="165"/>
        <v>84771.410000000018</v>
      </c>
      <c r="AS60" s="115">
        <f t="shared" si="165"/>
        <v>10829.08</v>
      </c>
      <c r="AT60" s="115">
        <f t="shared" si="165"/>
        <v>213216.59000000003</v>
      </c>
      <c r="AU60" s="115">
        <f t="shared" si="165"/>
        <v>4800</v>
      </c>
      <c r="AV60" s="115">
        <f t="shared" si="165"/>
        <v>7348.54</v>
      </c>
      <c r="AW60" s="115">
        <f t="shared" si="165"/>
        <v>2000</v>
      </c>
      <c r="AX60" s="115">
        <f t="shared" si="165"/>
        <v>14148.54</v>
      </c>
      <c r="AY60" s="115">
        <f t="shared" si="165"/>
        <v>27102.29</v>
      </c>
      <c r="AZ60" s="115">
        <f t="shared" si="165"/>
        <v>2400</v>
      </c>
      <c r="BA60" s="115">
        <f t="shared" si="165"/>
        <v>124695.56</v>
      </c>
      <c r="BB60" s="115">
        <f t="shared" si="165"/>
        <v>24284.52</v>
      </c>
      <c r="BC60" s="115">
        <f t="shared" si="165"/>
        <v>16345</v>
      </c>
      <c r="BD60" s="115">
        <f t="shared" si="165"/>
        <v>0</v>
      </c>
      <c r="BE60" s="115">
        <f t="shared" si="165"/>
        <v>167725.07999999999</v>
      </c>
      <c r="BF60" s="116">
        <f t="shared" si="165"/>
        <v>502542.93000000005</v>
      </c>
      <c r="BG60" s="119"/>
      <c r="BH60" s="119"/>
      <c r="BI60" s="119"/>
      <c r="BJ60" s="119"/>
      <c r="BK60" s="119"/>
      <c r="BL60" s="119"/>
      <c r="BM60" s="119"/>
      <c r="BN60" s="119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  <c r="DO60" s="120"/>
      <c r="DP60" s="120"/>
      <c r="DQ60" s="120"/>
      <c r="DR60" s="120"/>
      <c r="DS60" s="120"/>
      <c r="DT60" s="120"/>
      <c r="DU60" s="120"/>
      <c r="DV60" s="120"/>
      <c r="DW60" s="120"/>
      <c r="DX60" s="120"/>
      <c r="DY60" s="120"/>
      <c r="DZ60" s="120"/>
      <c r="EA60" s="120"/>
      <c r="EB60" s="120"/>
      <c r="EC60" s="120"/>
      <c r="ED60" s="120"/>
      <c r="EE60" s="120"/>
      <c r="EF60" s="120"/>
      <c r="EG60" s="120"/>
      <c r="EH60" s="120"/>
      <c r="EI60" s="120"/>
      <c r="EJ60" s="120"/>
      <c r="EK60" s="120"/>
      <c r="EL60" s="120"/>
      <c r="EM60" s="120"/>
      <c r="EN60" s="120"/>
      <c r="EO60" s="120"/>
      <c r="EP60" s="120"/>
      <c r="EQ60" s="120"/>
      <c r="ER60" s="120"/>
      <c r="ES60" s="120"/>
      <c r="ET60" s="120"/>
      <c r="EU60" s="120"/>
      <c r="EV60" s="120"/>
      <c r="EW60" s="120"/>
      <c r="EX60" s="120"/>
      <c r="EY60" s="120"/>
      <c r="EZ60" s="120"/>
      <c r="FA60" s="120"/>
      <c r="FB60" s="120"/>
      <c r="FC60" s="120"/>
      <c r="FD60" s="120"/>
      <c r="FE60" s="120"/>
      <c r="FF60" s="120"/>
      <c r="FG60" s="120"/>
      <c r="FH60" s="120"/>
      <c r="FI60" s="120"/>
      <c r="FJ60" s="120"/>
      <c r="FK60" s="120"/>
      <c r="FL60" s="120"/>
      <c r="FM60" s="120"/>
      <c r="FN60" s="120"/>
      <c r="FO60" s="120"/>
      <c r="FP60" s="120"/>
      <c r="FQ60" s="120"/>
      <c r="FR60" s="120"/>
      <c r="FS60" s="120"/>
      <c r="FT60" s="120"/>
      <c r="FU60" s="120"/>
      <c r="FV60" s="120"/>
      <c r="FW60" s="120"/>
      <c r="FX60" s="120"/>
      <c r="FY60" s="120"/>
      <c r="FZ60" s="120"/>
      <c r="GA60" s="120"/>
      <c r="GB60" s="120"/>
      <c r="GC60" s="120"/>
      <c r="GD60" s="120"/>
      <c r="GE60" s="120"/>
      <c r="GF60" s="120"/>
      <c r="GG60" s="120"/>
      <c r="GH60" s="120"/>
      <c r="GI60" s="120"/>
      <c r="GJ60" s="120"/>
      <c r="GK60" s="120"/>
      <c r="GL60" s="120"/>
      <c r="GM60" s="120"/>
      <c r="GN60" s="120"/>
      <c r="GO60" s="120"/>
      <c r="GP60" s="120"/>
      <c r="GQ60" s="120"/>
      <c r="GR60" s="120"/>
      <c r="GS60" s="120"/>
      <c r="GT60" s="120"/>
      <c r="GU60" s="120"/>
      <c r="GV60" s="120"/>
      <c r="GW60" s="120"/>
      <c r="GX60" s="120"/>
      <c r="GY60" s="120"/>
      <c r="GZ60" s="120"/>
      <c r="HA60" s="120"/>
      <c r="HB60" s="120"/>
      <c r="HC60" s="120"/>
      <c r="HD60" s="120"/>
      <c r="HE60" s="120"/>
      <c r="HF60" s="120"/>
      <c r="HG60" s="120"/>
      <c r="HH60" s="120"/>
      <c r="HI60" s="120"/>
      <c r="HJ60" s="120"/>
      <c r="HK60" s="120"/>
      <c r="HL60" s="120"/>
      <c r="HM60" s="120"/>
      <c r="HN60" s="120"/>
      <c r="HO60" s="120"/>
      <c r="HP60" s="120"/>
      <c r="HQ60" s="120"/>
      <c r="HR60" s="120"/>
      <c r="HS60" s="120"/>
      <c r="HT60" s="120"/>
      <c r="HU60" s="120"/>
      <c r="HV60" s="120"/>
      <c r="HW60" s="120"/>
      <c r="HX60" s="120"/>
      <c r="HY60" s="120"/>
      <c r="HZ60" s="120"/>
      <c r="IA60" s="120"/>
      <c r="IB60" s="120"/>
      <c r="IC60" s="120"/>
      <c r="ID60" s="120"/>
      <c r="IE60" s="120"/>
      <c r="IF60" s="120"/>
      <c r="IG60" s="120"/>
      <c r="IH60" s="120"/>
      <c r="II60" s="120"/>
      <c r="IJ60" s="120"/>
      <c r="IK60" s="120"/>
      <c r="IL60" s="120"/>
      <c r="IM60" s="120"/>
      <c r="IN60" s="120"/>
      <c r="IO60" s="120"/>
      <c r="IP60" s="120"/>
      <c r="IQ60" s="120"/>
      <c r="IR60" s="120"/>
      <c r="IS60" s="120"/>
      <c r="IT60" s="120"/>
      <c r="IU60" s="120"/>
      <c r="IV60" s="120"/>
      <c r="IW60" s="120"/>
      <c r="IX60" s="120"/>
      <c r="IY60" s="120"/>
      <c r="IZ60" s="120"/>
      <c r="JA60" s="120"/>
      <c r="JB60" s="120"/>
      <c r="JC60" s="120"/>
      <c r="JD60" s="120"/>
      <c r="JE60" s="120"/>
      <c r="JF60" s="120"/>
      <c r="JG60" s="120"/>
      <c r="JH60" s="120"/>
      <c r="JI60" s="120"/>
      <c r="JJ60" s="120"/>
      <c r="JK60" s="120"/>
      <c r="JL60" s="120"/>
      <c r="JM60" s="120"/>
      <c r="JN60" s="120"/>
      <c r="JO60" s="120"/>
      <c r="JP60" s="120"/>
    </row>
    <row r="61" spans="1:276" s="123" customFormat="1" ht="23.1" customHeight="1" thickBot="1" x14ac:dyDescent="0.4">
      <c r="A61" s="121"/>
      <c r="B61" s="122"/>
      <c r="D61" s="124"/>
      <c r="E61" s="124"/>
      <c r="F61" s="124"/>
      <c r="G61" s="18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5"/>
      <c r="X61" s="125" t="s">
        <v>1</v>
      </c>
      <c r="Y61" s="124"/>
      <c r="Z61" s="124"/>
      <c r="AA61" s="124"/>
      <c r="AB61" s="124"/>
      <c r="AC61" s="126"/>
      <c r="AD61" s="127"/>
      <c r="AE61" s="128"/>
      <c r="AF61" s="129"/>
      <c r="AG61" s="121"/>
      <c r="AH61" s="122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7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  <c r="CT61" s="130"/>
      <c r="CU61" s="130"/>
      <c r="CV61" s="130"/>
      <c r="CW61" s="130"/>
      <c r="CX61" s="130"/>
      <c r="CY61" s="130"/>
      <c r="CZ61" s="130"/>
      <c r="DA61" s="130"/>
      <c r="DB61" s="130"/>
      <c r="DC61" s="130"/>
      <c r="DD61" s="130"/>
      <c r="DE61" s="130"/>
      <c r="DF61" s="130"/>
      <c r="DG61" s="130"/>
      <c r="DH61" s="130"/>
      <c r="DI61" s="130"/>
      <c r="DJ61" s="130"/>
      <c r="DK61" s="130"/>
      <c r="DL61" s="130"/>
      <c r="DM61" s="130"/>
      <c r="DN61" s="130"/>
      <c r="DO61" s="130"/>
      <c r="DP61" s="130"/>
      <c r="DQ61" s="130"/>
      <c r="DR61" s="130"/>
      <c r="DS61" s="130"/>
      <c r="DT61" s="130"/>
      <c r="DU61" s="130"/>
      <c r="DV61" s="130"/>
      <c r="DW61" s="130"/>
      <c r="DX61" s="130"/>
      <c r="DY61" s="130"/>
      <c r="DZ61" s="130"/>
      <c r="EA61" s="130"/>
      <c r="EB61" s="130"/>
      <c r="EC61" s="130"/>
      <c r="ED61" s="130"/>
      <c r="EE61" s="130"/>
      <c r="EF61" s="130"/>
      <c r="EG61" s="130"/>
      <c r="EH61" s="130"/>
      <c r="EI61" s="130"/>
      <c r="EJ61" s="130"/>
      <c r="EK61" s="130"/>
      <c r="EL61" s="130"/>
      <c r="EM61" s="130"/>
      <c r="EN61" s="130"/>
      <c r="EO61" s="130"/>
      <c r="EP61" s="130"/>
      <c r="EQ61" s="130"/>
      <c r="ER61" s="130"/>
      <c r="ES61" s="130"/>
      <c r="ET61" s="130"/>
      <c r="EU61" s="130"/>
      <c r="EV61" s="130"/>
      <c r="EW61" s="130"/>
      <c r="EX61" s="130"/>
      <c r="EY61" s="130"/>
      <c r="EZ61" s="130"/>
      <c r="FA61" s="130"/>
      <c r="FB61" s="130"/>
      <c r="FC61" s="130"/>
      <c r="FD61" s="130"/>
      <c r="FE61" s="130"/>
      <c r="FF61" s="130"/>
      <c r="FG61" s="130"/>
      <c r="FH61" s="130"/>
      <c r="FI61" s="130"/>
      <c r="FJ61" s="130"/>
      <c r="FK61" s="130"/>
      <c r="FL61" s="130"/>
      <c r="FM61" s="130"/>
      <c r="FN61" s="130"/>
      <c r="FO61" s="130"/>
      <c r="FP61" s="130"/>
      <c r="FQ61" s="130"/>
      <c r="FR61" s="130"/>
      <c r="FS61" s="130"/>
      <c r="FT61" s="130"/>
      <c r="FU61" s="130"/>
      <c r="FV61" s="130"/>
      <c r="FW61" s="130"/>
      <c r="FX61" s="130"/>
      <c r="FY61" s="130"/>
      <c r="FZ61" s="130"/>
      <c r="GA61" s="130"/>
      <c r="GB61" s="130"/>
      <c r="GC61" s="130"/>
      <c r="GD61" s="130"/>
      <c r="GE61" s="130"/>
      <c r="GF61" s="130"/>
      <c r="GG61" s="130"/>
      <c r="GH61" s="130"/>
      <c r="GI61" s="130"/>
      <c r="GJ61" s="130"/>
      <c r="GK61" s="130"/>
      <c r="GL61" s="130"/>
      <c r="GM61" s="130"/>
      <c r="GN61" s="130"/>
      <c r="GO61" s="130"/>
      <c r="GP61" s="130"/>
      <c r="GQ61" s="130"/>
      <c r="GR61" s="130"/>
      <c r="GS61" s="130"/>
      <c r="GT61" s="130"/>
      <c r="GU61" s="130"/>
      <c r="GV61" s="130"/>
      <c r="GW61" s="130"/>
      <c r="GX61" s="130"/>
      <c r="GY61" s="130"/>
      <c r="GZ61" s="130"/>
      <c r="HA61" s="130"/>
      <c r="HB61" s="130"/>
      <c r="HC61" s="130"/>
      <c r="HD61" s="130"/>
      <c r="HE61" s="130"/>
      <c r="HF61" s="130"/>
      <c r="HG61" s="130"/>
      <c r="HH61" s="130"/>
      <c r="HI61" s="130"/>
      <c r="HJ61" s="130"/>
      <c r="HK61" s="130"/>
      <c r="HL61" s="130"/>
      <c r="HM61" s="130"/>
      <c r="HN61" s="130"/>
      <c r="HO61" s="130"/>
      <c r="HP61" s="130"/>
      <c r="HQ61" s="130"/>
      <c r="HR61" s="130"/>
      <c r="HS61" s="130"/>
      <c r="HT61" s="130"/>
      <c r="HU61" s="130"/>
      <c r="HV61" s="130"/>
      <c r="HW61" s="130"/>
      <c r="HX61" s="130"/>
      <c r="HY61" s="130"/>
      <c r="HZ61" s="130"/>
      <c r="IA61" s="130"/>
      <c r="IB61" s="130"/>
      <c r="IC61" s="130"/>
      <c r="ID61" s="130"/>
      <c r="IE61" s="130"/>
      <c r="IF61" s="130"/>
      <c r="IG61" s="130"/>
      <c r="IH61" s="130"/>
      <c r="II61" s="130"/>
      <c r="IJ61" s="130"/>
      <c r="IK61" s="130"/>
      <c r="IL61" s="130"/>
      <c r="IM61" s="130"/>
      <c r="IN61" s="130"/>
      <c r="IO61" s="130"/>
      <c r="IP61" s="130"/>
      <c r="IQ61" s="130"/>
      <c r="IR61" s="130"/>
      <c r="IS61" s="130"/>
      <c r="IT61" s="130"/>
      <c r="IU61" s="130"/>
      <c r="IV61" s="130"/>
      <c r="IW61" s="130"/>
      <c r="IX61" s="130"/>
      <c r="IY61" s="130"/>
      <c r="IZ61" s="130"/>
      <c r="JA61" s="130"/>
      <c r="JB61" s="130"/>
      <c r="JC61" s="130"/>
      <c r="JD61" s="130"/>
      <c r="JE61" s="130"/>
      <c r="JF61" s="130"/>
      <c r="JG61" s="130"/>
      <c r="JH61" s="130"/>
      <c r="JI61" s="130"/>
      <c r="JJ61" s="130"/>
      <c r="JK61" s="130"/>
      <c r="JL61" s="130"/>
      <c r="JM61" s="130"/>
      <c r="JN61" s="130"/>
      <c r="JO61" s="130"/>
      <c r="JP61" s="130"/>
    </row>
    <row r="62" spans="1:276" ht="23.1" customHeight="1" x14ac:dyDescent="0.35">
      <c r="B62" s="15"/>
      <c r="E62" s="6"/>
      <c r="F62" s="6"/>
      <c r="H62" s="6"/>
      <c r="I62" s="6"/>
      <c r="J62" s="6"/>
      <c r="K62" s="6"/>
      <c r="L62" s="6"/>
      <c r="M62" s="6"/>
      <c r="N62" s="6"/>
      <c r="O62" s="6"/>
      <c r="P62" s="6"/>
      <c r="Q62" s="172"/>
      <c r="R62" s="172"/>
      <c r="S62" s="172"/>
      <c r="T62" s="172"/>
      <c r="W62" s="130"/>
      <c r="X62" s="173"/>
      <c r="Y62" s="172"/>
      <c r="Z62" s="172"/>
      <c r="AA62" s="172"/>
      <c r="AB62" s="172"/>
      <c r="AC62" s="174"/>
      <c r="AD62" s="172"/>
      <c r="AE62" s="172"/>
      <c r="AF62" s="172"/>
      <c r="AH62" s="175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72"/>
      <c r="BB62" s="172"/>
      <c r="BC62" s="172"/>
      <c r="BD62" s="172"/>
    </row>
    <row r="63" spans="1:276" ht="23.1" customHeight="1" x14ac:dyDescent="0.35">
      <c r="A63" s="7"/>
      <c r="B63" s="225" t="s">
        <v>91</v>
      </c>
      <c r="C63" s="225"/>
      <c r="D63" s="225"/>
      <c r="E63" s="6"/>
      <c r="F63" s="6"/>
      <c r="H63" s="6"/>
      <c r="I63" s="6"/>
      <c r="J63" s="226" t="s">
        <v>92</v>
      </c>
      <c r="K63" s="226"/>
      <c r="L63" s="226"/>
      <c r="M63" s="226"/>
      <c r="N63" s="226"/>
      <c r="O63" s="226"/>
      <c r="P63" s="226"/>
      <c r="Q63" s="176"/>
      <c r="R63" s="176"/>
      <c r="S63" s="227" t="s">
        <v>93</v>
      </c>
      <c r="T63" s="227"/>
      <c r="U63" s="227"/>
      <c r="W63" s="173"/>
      <c r="X63" s="228" t="s">
        <v>94</v>
      </c>
      <c r="Y63" s="228"/>
      <c r="Z63" s="228"/>
      <c r="AA63" s="228"/>
      <c r="AB63" s="228"/>
      <c r="AC63" s="228"/>
      <c r="AD63" s="172"/>
      <c r="AE63" s="172"/>
      <c r="AF63" s="172"/>
      <c r="AH63" s="229" t="s">
        <v>91</v>
      </c>
      <c r="AI63" s="229"/>
      <c r="AJ63" s="229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2"/>
      <c r="AV63" s="172"/>
      <c r="AW63" s="172"/>
      <c r="AX63" s="172"/>
      <c r="AY63" s="172"/>
      <c r="AZ63" s="172"/>
      <c r="BA63" s="172"/>
      <c r="BB63" s="172"/>
      <c r="BC63" s="172"/>
      <c r="BD63" s="172"/>
    </row>
    <row r="64" spans="1:276" ht="23.1" customHeight="1" x14ac:dyDescent="0.35">
      <c r="A64" s="8"/>
      <c r="B64" s="15"/>
      <c r="D64" s="25"/>
      <c r="E64" s="6"/>
      <c r="F64" s="6"/>
      <c r="H64" s="6"/>
      <c r="I64" s="6"/>
      <c r="J64" s="6"/>
      <c r="K64" s="6"/>
      <c r="L64" s="6"/>
      <c r="M64" s="6"/>
      <c r="N64" s="6"/>
      <c r="O64" s="6"/>
      <c r="P64" s="8"/>
      <c r="Q64" s="137"/>
      <c r="S64" s="172"/>
      <c r="T64" s="172"/>
      <c r="U64" s="137"/>
      <c r="W64" s="173"/>
      <c r="X64" s="173"/>
      <c r="Y64" s="172"/>
      <c r="Z64" s="172"/>
      <c r="AA64" s="172"/>
      <c r="AB64" s="172"/>
      <c r="AC64" s="174"/>
      <c r="AD64" s="172"/>
      <c r="AE64" s="172"/>
      <c r="AF64" s="172"/>
      <c r="AG64" s="137"/>
      <c r="AH64" s="175"/>
      <c r="AJ64" s="177"/>
      <c r="AK64" s="172"/>
      <c r="AL64" s="172"/>
      <c r="AM64" s="172"/>
      <c r="AN64" s="172"/>
      <c r="AO64" s="172"/>
      <c r="AP64" s="172"/>
      <c r="AQ64" s="172"/>
      <c r="AR64" s="172"/>
      <c r="AS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37"/>
    </row>
    <row r="65" spans="2:78" s="26" customFormat="1" ht="23.1" customHeight="1" x14ac:dyDescent="0.35">
      <c r="B65" s="230" t="s">
        <v>107</v>
      </c>
      <c r="C65" s="230"/>
      <c r="D65" s="230"/>
      <c r="E65" s="14"/>
      <c r="F65" s="14"/>
      <c r="G65" s="185"/>
      <c r="H65" s="14"/>
      <c r="I65" s="14"/>
      <c r="J65" s="231" t="s">
        <v>95</v>
      </c>
      <c r="K65" s="231"/>
      <c r="L65" s="231"/>
      <c r="M65" s="231"/>
      <c r="N65" s="231"/>
      <c r="O65" s="231"/>
      <c r="P65" s="231"/>
      <c r="Q65" s="178"/>
      <c r="R65" s="179"/>
      <c r="S65" s="232" t="s">
        <v>96</v>
      </c>
      <c r="T65" s="232"/>
      <c r="U65" s="232"/>
      <c r="V65" s="179"/>
      <c r="W65" s="180"/>
      <c r="X65" s="233" t="s">
        <v>97</v>
      </c>
      <c r="Y65" s="233"/>
      <c r="Z65" s="233"/>
      <c r="AA65" s="233"/>
      <c r="AB65" s="233"/>
      <c r="AC65" s="233"/>
      <c r="AD65" s="178"/>
      <c r="AE65" s="178"/>
      <c r="AF65" s="178"/>
      <c r="AG65" s="179"/>
      <c r="AH65" s="234" t="s">
        <v>107</v>
      </c>
      <c r="AI65" s="234"/>
      <c r="AJ65" s="234"/>
      <c r="AK65" s="178"/>
      <c r="AL65" s="178"/>
      <c r="AM65" s="178"/>
      <c r="AN65" s="178"/>
      <c r="AO65" s="178"/>
      <c r="AP65" s="178"/>
      <c r="AQ65" s="178"/>
      <c r="AR65" s="178"/>
      <c r="AS65" s="178"/>
      <c r="AT65" s="179"/>
      <c r="AU65" s="178"/>
      <c r="AV65" s="178"/>
      <c r="AW65" s="178"/>
      <c r="AX65" s="178"/>
      <c r="AY65" s="178"/>
      <c r="AZ65" s="178"/>
      <c r="BA65" s="178"/>
      <c r="BB65" s="178"/>
      <c r="BC65" s="178"/>
      <c r="BD65" s="178"/>
      <c r="BE65" s="179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</row>
    <row r="66" spans="2:78" ht="23.1" customHeight="1" x14ac:dyDescent="0.35">
      <c r="B66" s="225" t="s">
        <v>108</v>
      </c>
      <c r="C66" s="225"/>
      <c r="D66" s="225"/>
      <c r="J66" s="226" t="s">
        <v>102</v>
      </c>
      <c r="K66" s="226"/>
      <c r="L66" s="226"/>
      <c r="M66" s="226"/>
      <c r="N66" s="226"/>
      <c r="O66" s="226"/>
      <c r="P66" s="226"/>
      <c r="S66" s="227" t="s">
        <v>103</v>
      </c>
      <c r="T66" s="227"/>
      <c r="U66" s="227"/>
      <c r="X66" s="228" t="s">
        <v>98</v>
      </c>
      <c r="Y66" s="228"/>
      <c r="Z66" s="228"/>
      <c r="AA66" s="228"/>
      <c r="AB66" s="228"/>
      <c r="AC66" s="228"/>
      <c r="AH66" s="229" t="s">
        <v>108</v>
      </c>
      <c r="AI66" s="229"/>
      <c r="AJ66" s="229"/>
    </row>
  </sheetData>
  <mergeCells count="27">
    <mergeCell ref="B65:D65"/>
    <mergeCell ref="J65:P65"/>
    <mergeCell ref="S65:U65"/>
    <mergeCell ref="X65:AC65"/>
    <mergeCell ref="AH65:AJ65"/>
    <mergeCell ref="B66:D66"/>
    <mergeCell ref="J66:P66"/>
    <mergeCell ref="S66:U66"/>
    <mergeCell ref="X66:AC66"/>
    <mergeCell ref="AH66:AJ66"/>
    <mergeCell ref="Q4:T4"/>
    <mergeCell ref="AS4:AV4"/>
    <mergeCell ref="Q5:T5"/>
    <mergeCell ref="AS5:AV5"/>
    <mergeCell ref="B63:D63"/>
    <mergeCell ref="J63:P63"/>
    <mergeCell ref="S63:U63"/>
    <mergeCell ref="X63:AC63"/>
    <mergeCell ref="AH63:AJ63"/>
    <mergeCell ref="F7:F9"/>
    <mergeCell ref="G7:G9"/>
    <mergeCell ref="Q1:T1"/>
    <mergeCell ref="AS1:AV1"/>
    <mergeCell ref="Q2:T2"/>
    <mergeCell ref="AS2:AV2"/>
    <mergeCell ref="Q3:T3"/>
    <mergeCell ref="AS3:AV3"/>
  </mergeCells>
  <printOptions horizontalCentered="1"/>
  <pageMargins left="0.31496062992125984" right="0.23622047244094491" top="0.35433070866141736" bottom="0.27559055118110237" header="0.15748031496062992" footer="0.15748031496062992"/>
  <pageSetup paperSize="258" scale="3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2025-07-07T08:04:04Z</cp:lastPrinted>
  <dcterms:created xsi:type="dcterms:W3CDTF">2023-12-27T05:36:29Z</dcterms:created>
  <dcterms:modified xsi:type="dcterms:W3CDTF">2025-09-18T02:21:27Z</dcterms:modified>
</cp:coreProperties>
</file>