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ayslip-Generator-System - Copy\excels2\"/>
    </mc:Choice>
  </mc:AlternateContent>
  <xr:revisionPtr revIDLastSave="0" documentId="13_ncr:1_{5AD93DFA-EFF4-4672-9FC8-2002CE5A3A49}" xr6:coauthVersionLast="36" xr6:coauthVersionMax="47" xr10:uidLastSave="{00000000-0000-0000-0000-000000000000}"/>
  <bookViews>
    <workbookView xWindow="0" yWindow="0" windowWidth="24840" windowHeight="13065" activeTab="6" xr2:uid="{00000000-000D-0000-FFFF-FFFF00000000}"/>
  </bookViews>
  <sheets>
    <sheet name="SEPTEMBER" sheetId="19" r:id="rId1"/>
    <sheet name="AUGUST" sheetId="18" r:id="rId2"/>
    <sheet name="JULY" sheetId="17" r:id="rId3"/>
    <sheet name="JUNE" sheetId="16" r:id="rId4"/>
    <sheet name="MAY" sheetId="15" r:id="rId5"/>
    <sheet name="APRIL" sheetId="14" r:id="rId6"/>
    <sheet name="MARCH" sheetId="13" r:id="rId7"/>
  </sheets>
  <definedNames>
    <definedName name="_xlnm.Print_Area" localSheetId="5">APRIL!$A$1:$AC$29</definedName>
    <definedName name="_xlnm.Print_Area" localSheetId="1">AUGUST!$A$1:$AC$29</definedName>
    <definedName name="_xlnm.Print_Area" localSheetId="2">JULY!$AF$1:$BG$29</definedName>
    <definedName name="_xlnm.Print_Area" localSheetId="3">JUNE!$AF$1:$BG$29</definedName>
    <definedName name="_xlnm.Print_Area" localSheetId="6">MARCH!$A$1:$AC$29</definedName>
    <definedName name="_xlnm.Print_Area" localSheetId="4">MAY!$AF$1:$BG$29</definedName>
    <definedName name="_xlnm.Print_Area" localSheetId="0">SEPTEMBER!$AF$1:$BF$29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8" i="19" l="1"/>
  <c r="AX28" i="19"/>
  <c r="AI28" i="19"/>
  <c r="X28" i="19"/>
  <c r="T28" i="19"/>
  <c r="R28" i="19"/>
  <c r="F28" i="19"/>
  <c r="I28" i="19" s="1"/>
  <c r="AI27" i="19"/>
  <c r="F27" i="19"/>
  <c r="I27" i="19" s="1"/>
  <c r="J27" i="19" s="1"/>
  <c r="O27" i="19" s="1"/>
  <c r="BE26" i="19"/>
  <c r="AX26" i="19"/>
  <c r="AI26" i="19"/>
  <c r="X26" i="19"/>
  <c r="T26" i="19"/>
  <c r="R26" i="19"/>
  <c r="F26" i="19"/>
  <c r="I26" i="19" s="1"/>
  <c r="AI25" i="19"/>
  <c r="F25" i="19"/>
  <c r="I25" i="19" s="1"/>
  <c r="J25" i="19" s="1"/>
  <c r="O25" i="19" s="1"/>
  <c r="BE24" i="19"/>
  <c r="AX24" i="19"/>
  <c r="AI24" i="19"/>
  <c r="X24" i="19"/>
  <c r="T24" i="19"/>
  <c r="R24" i="19"/>
  <c r="F24" i="19"/>
  <c r="I24" i="19" s="1"/>
  <c r="AI23" i="19"/>
  <c r="F23" i="19"/>
  <c r="I23" i="19" s="1"/>
  <c r="J23" i="19" s="1"/>
  <c r="O23" i="19" s="1"/>
  <c r="BE22" i="19"/>
  <c r="AX22" i="19"/>
  <c r="AI22" i="19"/>
  <c r="X22" i="19"/>
  <c r="T22" i="19"/>
  <c r="R22" i="19"/>
  <c r="F22" i="19"/>
  <c r="I22" i="19" s="1"/>
  <c r="AI21" i="19"/>
  <c r="I21" i="19"/>
  <c r="J21" i="19" s="1"/>
  <c r="O21" i="19" s="1"/>
  <c r="F21" i="19"/>
  <c r="BE20" i="19"/>
  <c r="AX20" i="19"/>
  <c r="AI20" i="19"/>
  <c r="X20" i="19"/>
  <c r="T20" i="19"/>
  <c r="R20" i="19"/>
  <c r="I20" i="19"/>
  <c r="AB20" i="19" s="1"/>
  <c r="F20" i="19"/>
  <c r="AI19" i="19"/>
  <c r="F19" i="19"/>
  <c r="I19" i="19" s="1"/>
  <c r="J19" i="19" s="1"/>
  <c r="O19" i="19" s="1"/>
  <c r="BE18" i="19"/>
  <c r="AX18" i="19"/>
  <c r="AI18" i="19"/>
  <c r="X18" i="19"/>
  <c r="T18" i="19"/>
  <c r="R18" i="19"/>
  <c r="I18" i="19"/>
  <c r="J18" i="19" s="1"/>
  <c r="AI17" i="19"/>
  <c r="F17" i="19"/>
  <c r="I17" i="19" s="1"/>
  <c r="J17" i="19" s="1"/>
  <c r="O17" i="19" s="1"/>
  <c r="BE16" i="19"/>
  <c r="AX16" i="19"/>
  <c r="AI16" i="19"/>
  <c r="X16" i="19"/>
  <c r="T16" i="19"/>
  <c r="R16" i="19"/>
  <c r="F16" i="19"/>
  <c r="I16" i="19" s="1"/>
  <c r="AI15" i="19"/>
  <c r="F15" i="19"/>
  <c r="I15" i="19" s="1"/>
  <c r="J15" i="19" s="1"/>
  <c r="O15" i="19" s="1"/>
  <c r="BE14" i="19"/>
  <c r="AX14" i="19"/>
  <c r="AI14" i="19"/>
  <c r="X14" i="19"/>
  <c r="T14" i="19"/>
  <c r="R14" i="19"/>
  <c r="F14" i="19"/>
  <c r="I14" i="19" s="1"/>
  <c r="AI13" i="19"/>
  <c r="F13" i="19"/>
  <c r="I13" i="19" s="1"/>
  <c r="J13" i="19" s="1"/>
  <c r="O13" i="19" s="1"/>
  <c r="BE12" i="19"/>
  <c r="AX12" i="19"/>
  <c r="AI12" i="19"/>
  <c r="X12" i="19"/>
  <c r="T12" i="19"/>
  <c r="R12" i="19"/>
  <c r="F12" i="19"/>
  <c r="X11" i="19"/>
  <c r="S22" i="19" l="1"/>
  <c r="AB22" i="19"/>
  <c r="AY22" i="19"/>
  <c r="Y22" i="19"/>
  <c r="J22" i="19"/>
  <c r="S14" i="19"/>
  <c r="AB14" i="19"/>
  <c r="AY14" i="19"/>
  <c r="Y14" i="19"/>
  <c r="J14" i="19"/>
  <c r="J24" i="19"/>
  <c r="S24" i="19"/>
  <c r="AB24" i="19"/>
  <c r="AY24" i="19"/>
  <c r="Y24" i="19"/>
  <c r="S16" i="19"/>
  <c r="AY16" i="19"/>
  <c r="J16" i="19"/>
  <c r="AB16" i="19"/>
  <c r="Y16" i="19"/>
  <c r="S26" i="19"/>
  <c r="AB26" i="19"/>
  <c r="Y26" i="19"/>
  <c r="J26" i="19"/>
  <c r="AY26" i="19"/>
  <c r="K18" i="19"/>
  <c r="O18" i="19"/>
  <c r="AJ18" i="19"/>
  <c r="J28" i="19"/>
  <c r="S28" i="19"/>
  <c r="AB28" i="19"/>
  <c r="AY28" i="19"/>
  <c r="Y28" i="19"/>
  <c r="Y20" i="19"/>
  <c r="AY20" i="19"/>
  <c r="S20" i="19"/>
  <c r="Y18" i="19"/>
  <c r="AY18" i="19"/>
  <c r="AB18" i="19"/>
  <c r="S18" i="19"/>
  <c r="J20" i="19"/>
  <c r="I12" i="19"/>
  <c r="AB12" i="19" l="1"/>
  <c r="AY12" i="19"/>
  <c r="Y12" i="19"/>
  <c r="J12" i="19"/>
  <c r="S12" i="19"/>
  <c r="K24" i="19"/>
  <c r="O24" i="19" s="1"/>
  <c r="AJ24" i="19"/>
  <c r="K16" i="19"/>
  <c r="O16" i="19" s="1"/>
  <c r="AJ16" i="19"/>
  <c r="K14" i="19"/>
  <c r="O14" i="19" s="1"/>
  <c r="AJ14" i="19"/>
  <c r="O20" i="19"/>
  <c r="K20" i="19"/>
  <c r="AJ20" i="19"/>
  <c r="K22" i="19"/>
  <c r="O22" i="19" s="1"/>
  <c r="AJ22" i="19"/>
  <c r="AJ28" i="19"/>
  <c r="K28" i="19"/>
  <c r="O28" i="19" s="1"/>
  <c r="K26" i="19"/>
  <c r="O26" i="19" s="1"/>
  <c r="AJ26" i="19"/>
  <c r="AT18" i="19"/>
  <c r="BF18" i="19" s="1"/>
  <c r="Q18" i="19"/>
  <c r="U18" i="19" s="1"/>
  <c r="AE18" i="19" s="1"/>
  <c r="V18" i="19" s="1"/>
  <c r="AE24" i="19" l="1"/>
  <c r="V24" i="19" s="1"/>
  <c r="AD28" i="19"/>
  <c r="Q22" i="19"/>
  <c r="U22" i="19" s="1"/>
  <c r="AE22" i="19" s="1"/>
  <c r="V22" i="19" s="1"/>
  <c r="AT22" i="19"/>
  <c r="BF22" i="19" s="1"/>
  <c r="K12" i="19"/>
  <c r="O12" i="19" s="1"/>
  <c r="AJ12" i="19"/>
  <c r="Q28" i="19"/>
  <c r="U28" i="19" s="1"/>
  <c r="AE28" i="19" s="1"/>
  <c r="V28" i="19" s="1"/>
  <c r="AT28" i="19"/>
  <c r="BF28" i="19" s="1"/>
  <c r="Q16" i="19"/>
  <c r="U16" i="19" s="1"/>
  <c r="AD16" i="19" s="1"/>
  <c r="AT16" i="19"/>
  <c r="BF16" i="19" s="1"/>
  <c r="AT20" i="19"/>
  <c r="BF20" i="19" s="1"/>
  <c r="Q20" i="19"/>
  <c r="U20" i="19" s="1"/>
  <c r="AE20" i="19" s="1"/>
  <c r="V20" i="19" s="1"/>
  <c r="AT26" i="19"/>
  <c r="BF26" i="19" s="1"/>
  <c r="Q26" i="19"/>
  <c r="U26" i="19" s="1"/>
  <c r="AD26" i="19" s="1"/>
  <c r="AT24" i="19"/>
  <c r="BF24" i="19" s="1"/>
  <c r="Q24" i="19"/>
  <c r="U24" i="19" s="1"/>
  <c r="AD24" i="19" s="1"/>
  <c r="W24" i="19" s="1"/>
  <c r="AD18" i="19"/>
  <c r="W18" i="19" s="1"/>
  <c r="Q14" i="19"/>
  <c r="U14" i="19" s="1"/>
  <c r="AE14" i="19" s="1"/>
  <c r="V14" i="19" s="1"/>
  <c r="AT14" i="19"/>
  <c r="BF14" i="19" s="1"/>
  <c r="W28" i="19" l="1"/>
  <c r="AD20" i="19"/>
  <c r="W20" i="19" s="1"/>
  <c r="AE16" i="19"/>
  <c r="V16" i="19" s="1"/>
  <c r="W16" i="19" s="1"/>
  <c r="AD22" i="19"/>
  <c r="W22" i="19" s="1"/>
  <c r="Q12" i="19"/>
  <c r="AT12" i="19"/>
  <c r="AD14" i="19"/>
  <c r="W14" i="19" s="1"/>
  <c r="AE26" i="19"/>
  <c r="V26" i="19" s="1"/>
  <c r="W26" i="19" s="1"/>
  <c r="BF12" i="19" l="1"/>
  <c r="U12" i="19"/>
  <c r="AD12" i="19" l="1"/>
  <c r="AE12" i="19"/>
  <c r="V12" i="19" l="1"/>
  <c r="W12" i="19" s="1"/>
  <c r="BF28" i="18" l="1"/>
  <c r="AX28" i="18"/>
  <c r="AI28" i="18"/>
  <c r="X28" i="18"/>
  <c r="T28" i="18"/>
  <c r="R28" i="18"/>
  <c r="F28" i="18"/>
  <c r="I28" i="18" s="1"/>
  <c r="AI27" i="18"/>
  <c r="F27" i="18"/>
  <c r="I27" i="18" s="1"/>
  <c r="J27" i="18" s="1"/>
  <c r="O27" i="18" s="1"/>
  <c r="BF26" i="18"/>
  <c r="AX26" i="18"/>
  <c r="AI26" i="18"/>
  <c r="X26" i="18"/>
  <c r="T26" i="18"/>
  <c r="R26" i="18"/>
  <c r="F26" i="18"/>
  <c r="I26" i="18" s="1"/>
  <c r="AI25" i="18"/>
  <c r="F25" i="18"/>
  <c r="I25" i="18" s="1"/>
  <c r="J25" i="18" s="1"/>
  <c r="O25" i="18" s="1"/>
  <c r="BF24" i="18"/>
  <c r="AX24" i="18"/>
  <c r="AI24" i="18"/>
  <c r="X24" i="18"/>
  <c r="T24" i="18"/>
  <c r="R24" i="18"/>
  <c r="F24" i="18"/>
  <c r="I24" i="18" s="1"/>
  <c r="AI23" i="18"/>
  <c r="F23" i="18"/>
  <c r="I23" i="18" s="1"/>
  <c r="J23" i="18" s="1"/>
  <c r="O23" i="18" s="1"/>
  <c r="BF22" i="18"/>
  <c r="AX22" i="18"/>
  <c r="AI22" i="18"/>
  <c r="X22" i="18"/>
  <c r="T22" i="18"/>
  <c r="R22" i="18"/>
  <c r="F22" i="18"/>
  <c r="I22" i="18" s="1"/>
  <c r="AI21" i="18"/>
  <c r="I21" i="18"/>
  <c r="J21" i="18" s="1"/>
  <c r="O21" i="18" s="1"/>
  <c r="F21" i="18"/>
  <c r="BF20" i="18"/>
  <c r="AX20" i="18"/>
  <c r="AI20" i="18"/>
  <c r="X20" i="18"/>
  <c r="T20" i="18"/>
  <c r="R20" i="18"/>
  <c r="F20" i="18"/>
  <c r="I20" i="18" s="1"/>
  <c r="AI19" i="18"/>
  <c r="F19" i="18"/>
  <c r="I19" i="18" s="1"/>
  <c r="J19" i="18" s="1"/>
  <c r="O19" i="18" s="1"/>
  <c r="BF18" i="18"/>
  <c r="AX18" i="18"/>
  <c r="AI18" i="18"/>
  <c r="X18" i="18"/>
  <c r="T18" i="18"/>
  <c r="R18" i="18"/>
  <c r="I18" i="18"/>
  <c r="AY18" i="18" s="1"/>
  <c r="AI17" i="18"/>
  <c r="F17" i="18"/>
  <c r="I17" i="18" s="1"/>
  <c r="J17" i="18" s="1"/>
  <c r="O17" i="18" s="1"/>
  <c r="BF16" i="18"/>
  <c r="AX16" i="18"/>
  <c r="AI16" i="18"/>
  <c r="X16" i="18"/>
  <c r="T16" i="18"/>
  <c r="R16" i="18"/>
  <c r="F16" i="18"/>
  <c r="I16" i="18" s="1"/>
  <c r="AI15" i="18"/>
  <c r="F15" i="18"/>
  <c r="I15" i="18" s="1"/>
  <c r="J15" i="18" s="1"/>
  <c r="O15" i="18" s="1"/>
  <c r="BF14" i="18"/>
  <c r="AX14" i="18"/>
  <c r="AI14" i="18"/>
  <c r="X14" i="18"/>
  <c r="T14" i="18"/>
  <c r="R14" i="18"/>
  <c r="F14" i="18"/>
  <c r="I14" i="18" s="1"/>
  <c r="AI13" i="18"/>
  <c r="F13" i="18"/>
  <c r="I13" i="18" s="1"/>
  <c r="J13" i="18" s="1"/>
  <c r="O13" i="18" s="1"/>
  <c r="BF12" i="18"/>
  <c r="AX12" i="18"/>
  <c r="AI12" i="18"/>
  <c r="X12" i="18"/>
  <c r="T12" i="18"/>
  <c r="R12" i="18"/>
  <c r="F12" i="18"/>
  <c r="X11" i="18"/>
  <c r="AB20" i="18" l="1"/>
  <c r="Y20" i="18"/>
  <c r="AY20" i="18"/>
  <c r="AB24" i="18"/>
  <c r="J24" i="18"/>
  <c r="AY24" i="18"/>
  <c r="Y24" i="18"/>
  <c r="S24" i="18"/>
  <c r="S26" i="18"/>
  <c r="AB26" i="18"/>
  <c r="AY26" i="18"/>
  <c r="J26" i="18"/>
  <c r="Y26" i="18"/>
  <c r="J28" i="18"/>
  <c r="S28" i="18"/>
  <c r="AB28" i="18"/>
  <c r="AY28" i="18"/>
  <c r="Y28" i="18"/>
  <c r="AB14" i="18"/>
  <c r="J14" i="18"/>
  <c r="AY14" i="18"/>
  <c r="Y14" i="18"/>
  <c r="S14" i="18"/>
  <c r="S16" i="18"/>
  <c r="AB16" i="18"/>
  <c r="AY16" i="18"/>
  <c r="Y16" i="18"/>
  <c r="J16" i="18"/>
  <c r="S22" i="18"/>
  <c r="J22" i="18"/>
  <c r="AB22" i="18"/>
  <c r="AY22" i="18"/>
  <c r="Y22" i="18"/>
  <c r="AB18" i="18"/>
  <c r="S18" i="18"/>
  <c r="J20" i="18"/>
  <c r="S20" i="18"/>
  <c r="J18" i="18"/>
  <c r="I12" i="18"/>
  <c r="Y18" i="18"/>
  <c r="K18" i="18" l="1"/>
  <c r="O18" i="18" s="1"/>
  <c r="AJ18" i="18"/>
  <c r="K22" i="18"/>
  <c r="O22" i="18" s="1"/>
  <c r="AJ22" i="18"/>
  <c r="K20" i="18"/>
  <c r="O20" i="18" s="1"/>
  <c r="AJ20" i="18"/>
  <c r="AJ16" i="18"/>
  <c r="K16" i="18"/>
  <c r="O16" i="18" s="1"/>
  <c r="K28" i="18"/>
  <c r="O28" i="18" s="1"/>
  <c r="AJ28" i="18"/>
  <c r="AJ14" i="18"/>
  <c r="K14" i="18"/>
  <c r="O14" i="18" s="1"/>
  <c r="K24" i="18"/>
  <c r="O24" i="18" s="1"/>
  <c r="AJ24" i="18"/>
  <c r="K26" i="18"/>
  <c r="O26" i="18" s="1"/>
  <c r="AJ26" i="18"/>
  <c r="J12" i="18"/>
  <c r="AB12" i="18"/>
  <c r="Y12" i="18"/>
  <c r="AY12" i="18"/>
  <c r="S12" i="18"/>
  <c r="AT28" i="18" l="1"/>
  <c r="BG28" i="18" s="1"/>
  <c r="Q28" i="18"/>
  <c r="U28" i="18" s="1"/>
  <c r="AD28" i="18" s="1"/>
  <c r="Q26" i="18"/>
  <c r="U26" i="18" s="1"/>
  <c r="AE26" i="18" s="1"/>
  <c r="V26" i="18" s="1"/>
  <c r="AT26" i="18"/>
  <c r="BG26" i="18" s="1"/>
  <c r="AT24" i="18"/>
  <c r="BG24" i="18" s="1"/>
  <c r="Q24" i="18"/>
  <c r="U24" i="18" s="1"/>
  <c r="AD24" i="18" s="1"/>
  <c r="AT22" i="18"/>
  <c r="BG22" i="18" s="1"/>
  <c r="Q22" i="18"/>
  <c r="U22" i="18" s="1"/>
  <c r="AE22" i="18" s="1"/>
  <c r="V22" i="18" s="1"/>
  <c r="AT16" i="18"/>
  <c r="BG16" i="18" s="1"/>
  <c r="Q16" i="18"/>
  <c r="U16" i="18" s="1"/>
  <c r="AD16" i="18" s="1"/>
  <c r="Q18" i="18"/>
  <c r="U18" i="18" s="1"/>
  <c r="AE18" i="18" s="1"/>
  <c r="V18" i="18" s="1"/>
  <c r="AT18" i="18"/>
  <c r="BG18" i="18" s="1"/>
  <c r="K12" i="18"/>
  <c r="AJ12" i="18"/>
  <c r="AT14" i="18"/>
  <c r="BG14" i="18" s="1"/>
  <c r="Q14" i="18"/>
  <c r="U14" i="18" s="1"/>
  <c r="AE14" i="18" s="1"/>
  <c r="V14" i="18" s="1"/>
  <c r="AT20" i="18"/>
  <c r="BG20" i="18" s="1"/>
  <c r="Q20" i="18"/>
  <c r="U20" i="18" s="1"/>
  <c r="AE20" i="18" s="1"/>
  <c r="V20" i="18" s="1"/>
  <c r="AD22" i="18" l="1"/>
  <c r="W22" i="18" s="1"/>
  <c r="AD14" i="18"/>
  <c r="W14" i="18" s="1"/>
  <c r="AE24" i="18"/>
  <c r="V24" i="18" s="1"/>
  <c r="AE28" i="18"/>
  <c r="V28" i="18" s="1"/>
  <c r="W28" i="18" s="1"/>
  <c r="AT12" i="18"/>
  <c r="Q12" i="18"/>
  <c r="AD26" i="18"/>
  <c r="W26" i="18" s="1"/>
  <c r="AD18" i="18"/>
  <c r="W18" i="18" s="1"/>
  <c r="AE16" i="18"/>
  <c r="V16" i="18" s="1"/>
  <c r="W16" i="18" s="1"/>
  <c r="AD20" i="18"/>
  <c r="W20" i="18" s="1"/>
  <c r="O12" i="18"/>
  <c r="W24" i="18"/>
  <c r="U12" i="18" l="1"/>
  <c r="BG12" i="18"/>
  <c r="AE12" i="18"/>
  <c r="AD12" i="18"/>
  <c r="V12" i="18" l="1"/>
  <c r="W12" i="18" l="1"/>
  <c r="BF28" i="17" l="1"/>
  <c r="AX28" i="17"/>
  <c r="AI28" i="17"/>
  <c r="X28" i="17"/>
  <c r="T28" i="17"/>
  <c r="R28" i="17"/>
  <c r="F28" i="17"/>
  <c r="I28" i="17" s="1"/>
  <c r="AI27" i="17"/>
  <c r="F27" i="17"/>
  <c r="I27" i="17" s="1"/>
  <c r="J27" i="17" s="1"/>
  <c r="O27" i="17" s="1"/>
  <c r="BF26" i="17"/>
  <c r="AX26" i="17"/>
  <c r="AI26" i="17"/>
  <c r="X26" i="17"/>
  <c r="T26" i="17"/>
  <c r="R26" i="17"/>
  <c r="F26" i="17"/>
  <c r="I26" i="17" s="1"/>
  <c r="AI25" i="17"/>
  <c r="F25" i="17"/>
  <c r="I25" i="17" s="1"/>
  <c r="J25" i="17" s="1"/>
  <c r="O25" i="17" s="1"/>
  <c r="BF24" i="17"/>
  <c r="AX24" i="17"/>
  <c r="AI24" i="17"/>
  <c r="X24" i="17"/>
  <c r="T24" i="17"/>
  <c r="R24" i="17"/>
  <c r="F24" i="17"/>
  <c r="I24" i="17" s="1"/>
  <c r="AB24" i="17" s="1"/>
  <c r="AI23" i="17"/>
  <c r="F23" i="17"/>
  <c r="I23" i="17" s="1"/>
  <c r="J23" i="17" s="1"/>
  <c r="O23" i="17" s="1"/>
  <c r="BF22" i="17"/>
  <c r="AX22" i="17"/>
  <c r="AI22" i="17"/>
  <c r="X22" i="17"/>
  <c r="T22" i="17"/>
  <c r="R22" i="17"/>
  <c r="F22" i="17"/>
  <c r="I22" i="17" s="1"/>
  <c r="AI21" i="17"/>
  <c r="F21" i="17"/>
  <c r="I21" i="17" s="1"/>
  <c r="J21" i="17" s="1"/>
  <c r="O21" i="17" s="1"/>
  <c r="BF20" i="17"/>
  <c r="AX20" i="17"/>
  <c r="AI20" i="17"/>
  <c r="X20" i="17"/>
  <c r="T20" i="17"/>
  <c r="R20" i="17"/>
  <c r="F20" i="17"/>
  <c r="I20" i="17" s="1"/>
  <c r="S20" i="17" s="1"/>
  <c r="AI19" i="17"/>
  <c r="F19" i="17"/>
  <c r="I19" i="17" s="1"/>
  <c r="J19" i="17" s="1"/>
  <c r="O19" i="17" s="1"/>
  <c r="BF18" i="17"/>
  <c r="AX18" i="17"/>
  <c r="AI18" i="17"/>
  <c r="X18" i="17"/>
  <c r="T18" i="17"/>
  <c r="R18" i="17"/>
  <c r="I18" i="17"/>
  <c r="AY18" i="17" s="1"/>
  <c r="AI17" i="17"/>
  <c r="F17" i="17"/>
  <c r="I17" i="17" s="1"/>
  <c r="J17" i="17" s="1"/>
  <c r="O17" i="17" s="1"/>
  <c r="BF16" i="17"/>
  <c r="AX16" i="17"/>
  <c r="AI16" i="17"/>
  <c r="X16" i="17"/>
  <c r="T16" i="17"/>
  <c r="R16" i="17"/>
  <c r="F16" i="17"/>
  <c r="I16" i="17" s="1"/>
  <c r="AI15" i="17"/>
  <c r="I15" i="17"/>
  <c r="J15" i="17" s="1"/>
  <c r="O15" i="17" s="1"/>
  <c r="F15" i="17"/>
  <c r="BF14" i="17"/>
  <c r="AX14" i="17"/>
  <c r="AI14" i="17"/>
  <c r="X14" i="17"/>
  <c r="T14" i="17"/>
  <c r="R14" i="17"/>
  <c r="I14" i="17"/>
  <c r="AB14" i="17" s="1"/>
  <c r="F14" i="17"/>
  <c r="AI13" i="17"/>
  <c r="F13" i="17"/>
  <c r="I13" i="17" s="1"/>
  <c r="J13" i="17" s="1"/>
  <c r="O13" i="17" s="1"/>
  <c r="BF12" i="17"/>
  <c r="AX12" i="17"/>
  <c r="AI12" i="17"/>
  <c r="X12" i="17"/>
  <c r="T12" i="17"/>
  <c r="R12" i="17"/>
  <c r="F12" i="17"/>
  <c r="X11" i="17"/>
  <c r="BF28" i="16"/>
  <c r="AX28" i="16"/>
  <c r="AI28" i="16"/>
  <c r="X28" i="16"/>
  <c r="T28" i="16"/>
  <c r="R28" i="16"/>
  <c r="F28" i="16"/>
  <c r="I28" i="16" s="1"/>
  <c r="AI27" i="16"/>
  <c r="F27" i="16"/>
  <c r="I27" i="16" s="1"/>
  <c r="J27" i="16" s="1"/>
  <c r="O27" i="16" s="1"/>
  <c r="BF26" i="16"/>
  <c r="AX26" i="16"/>
  <c r="AI26" i="16"/>
  <c r="X26" i="16"/>
  <c r="T26" i="16"/>
  <c r="R26" i="16"/>
  <c r="F26" i="16"/>
  <c r="I26" i="16" s="1"/>
  <c r="AI25" i="16"/>
  <c r="F25" i="16"/>
  <c r="I25" i="16" s="1"/>
  <c r="J25" i="16" s="1"/>
  <c r="O25" i="16" s="1"/>
  <c r="BF24" i="16"/>
  <c r="AX24" i="16"/>
  <c r="AI24" i="16"/>
  <c r="X24" i="16"/>
  <c r="T24" i="16"/>
  <c r="R24" i="16"/>
  <c r="I24" i="16"/>
  <c r="AB24" i="16" s="1"/>
  <c r="F24" i="16"/>
  <c r="AI23" i="16"/>
  <c r="F23" i="16"/>
  <c r="I23" i="16" s="1"/>
  <c r="J23" i="16" s="1"/>
  <c r="O23" i="16" s="1"/>
  <c r="BF22" i="16"/>
  <c r="AX22" i="16"/>
  <c r="AI22" i="16"/>
  <c r="X22" i="16"/>
  <c r="T22" i="16"/>
  <c r="R22" i="16"/>
  <c r="F22" i="16"/>
  <c r="I22" i="16" s="1"/>
  <c r="S22" i="16" s="1"/>
  <c r="AI21" i="16"/>
  <c r="F21" i="16"/>
  <c r="I21" i="16" s="1"/>
  <c r="J21" i="16" s="1"/>
  <c r="O21" i="16" s="1"/>
  <c r="BF20" i="16"/>
  <c r="AX20" i="16"/>
  <c r="AI20" i="16"/>
  <c r="X20" i="16"/>
  <c r="T20" i="16"/>
  <c r="R20" i="16"/>
  <c r="F20" i="16"/>
  <c r="I20" i="16" s="1"/>
  <c r="AI19" i="16"/>
  <c r="F19" i="16"/>
  <c r="I19" i="16" s="1"/>
  <c r="J19" i="16" s="1"/>
  <c r="O19" i="16" s="1"/>
  <c r="BF18" i="16"/>
  <c r="AX18" i="16"/>
  <c r="AI18" i="16"/>
  <c r="Y18" i="16"/>
  <c r="X18" i="16"/>
  <c r="T18" i="16"/>
  <c r="R18" i="16"/>
  <c r="I18" i="16"/>
  <c r="J18" i="16" s="1"/>
  <c r="AI17" i="16"/>
  <c r="F17" i="16"/>
  <c r="I17" i="16" s="1"/>
  <c r="J17" i="16" s="1"/>
  <c r="O17" i="16" s="1"/>
  <c r="BF16" i="16"/>
  <c r="AX16" i="16"/>
  <c r="AI16" i="16"/>
  <c r="X16" i="16"/>
  <c r="T16" i="16"/>
  <c r="R16" i="16"/>
  <c r="F16" i="16"/>
  <c r="I16" i="16" s="1"/>
  <c r="AI15" i="16"/>
  <c r="F15" i="16"/>
  <c r="I15" i="16" s="1"/>
  <c r="J15" i="16" s="1"/>
  <c r="O15" i="16" s="1"/>
  <c r="BF14" i="16"/>
  <c r="AX14" i="16"/>
  <c r="AI14" i="16"/>
  <c r="X14" i="16"/>
  <c r="T14" i="16"/>
  <c r="R14" i="16"/>
  <c r="F14" i="16"/>
  <c r="I14" i="16" s="1"/>
  <c r="J14" i="16" s="1"/>
  <c r="AI13" i="16"/>
  <c r="F13" i="16"/>
  <c r="I13" i="16" s="1"/>
  <c r="J13" i="16" s="1"/>
  <c r="O13" i="16" s="1"/>
  <c r="BF12" i="16"/>
  <c r="AX12" i="16"/>
  <c r="AI12" i="16"/>
  <c r="X12" i="16"/>
  <c r="T12" i="16"/>
  <c r="R12" i="16"/>
  <c r="F12" i="16"/>
  <c r="I12" i="16" s="1"/>
  <c r="J12" i="16" s="1"/>
  <c r="X11" i="16"/>
  <c r="AY18" i="16" l="1"/>
  <c r="AY16" i="17"/>
  <c r="S16" i="17"/>
  <c r="Y16" i="17"/>
  <c r="AB16" i="17"/>
  <c r="J16" i="17"/>
  <c r="S26" i="17"/>
  <c r="AB26" i="17"/>
  <c r="AY26" i="17"/>
  <c r="Y26" i="17"/>
  <c r="J26" i="17"/>
  <c r="J28" i="17"/>
  <c r="S28" i="17"/>
  <c r="AB28" i="17"/>
  <c r="AY28" i="17"/>
  <c r="Y28" i="17"/>
  <c r="J22" i="17"/>
  <c r="S22" i="17"/>
  <c r="AB22" i="17"/>
  <c r="AY22" i="17"/>
  <c r="Y22" i="17"/>
  <c r="S14" i="17"/>
  <c r="AB18" i="17"/>
  <c r="S24" i="17"/>
  <c r="S18" i="17"/>
  <c r="J20" i="17"/>
  <c r="J14" i="17"/>
  <c r="J24" i="17"/>
  <c r="J18" i="17"/>
  <c r="Y20" i="17"/>
  <c r="AY20" i="17"/>
  <c r="I12" i="17"/>
  <c r="AB20" i="17"/>
  <c r="Y14" i="17"/>
  <c r="AY24" i="17"/>
  <c r="AY14" i="17"/>
  <c r="Y24" i="17"/>
  <c r="Y18" i="17"/>
  <c r="K12" i="16"/>
  <c r="AJ12" i="16"/>
  <c r="S26" i="16"/>
  <c r="AB26" i="16"/>
  <c r="AY26" i="16"/>
  <c r="Y26" i="16"/>
  <c r="J26" i="16"/>
  <c r="AB20" i="16"/>
  <c r="AY20" i="16"/>
  <c r="Y20" i="16"/>
  <c r="J20" i="16"/>
  <c r="S20" i="16"/>
  <c r="J28" i="16"/>
  <c r="S28" i="16"/>
  <c r="AB28" i="16"/>
  <c r="AY28" i="16"/>
  <c r="Y28" i="16"/>
  <c r="K14" i="16"/>
  <c r="O14" i="16" s="1"/>
  <c r="AJ14" i="16"/>
  <c r="AB16" i="16"/>
  <c r="AY16" i="16"/>
  <c r="Y16" i="16"/>
  <c r="S16" i="16"/>
  <c r="J16" i="16"/>
  <c r="AJ18" i="16"/>
  <c r="K18" i="16"/>
  <c r="O18" i="16" s="1"/>
  <c r="Y14" i="16"/>
  <c r="AY14" i="16"/>
  <c r="J22" i="16"/>
  <c r="Y24" i="16"/>
  <c r="AB14" i="16"/>
  <c r="S14" i="16"/>
  <c r="AB18" i="16"/>
  <c r="S24" i="16"/>
  <c r="Y12" i="16"/>
  <c r="AY12" i="16"/>
  <c r="S18" i="16"/>
  <c r="Y22" i="16"/>
  <c r="AY22" i="16"/>
  <c r="AB12" i="16"/>
  <c r="AB22" i="16"/>
  <c r="S12" i="16"/>
  <c r="J24" i="16"/>
  <c r="AY24" i="16"/>
  <c r="K14" i="17" l="1"/>
  <c r="O14" i="17" s="1"/>
  <c r="AJ14" i="17"/>
  <c r="K20" i="17"/>
  <c r="O20" i="17" s="1"/>
  <c r="AJ20" i="17"/>
  <c r="K16" i="17"/>
  <c r="O16" i="17" s="1"/>
  <c r="AJ16" i="17"/>
  <c r="K28" i="17"/>
  <c r="O28" i="17" s="1"/>
  <c r="AJ28" i="17"/>
  <c r="J12" i="17"/>
  <c r="S12" i="17"/>
  <c r="AB12" i="17"/>
  <c r="AY12" i="17"/>
  <c r="Y12" i="17"/>
  <c r="K22" i="17"/>
  <c r="AJ22" i="17"/>
  <c r="O22" i="17"/>
  <c r="K26" i="17"/>
  <c r="O26" i="17" s="1"/>
  <c r="AJ26" i="17"/>
  <c r="K18" i="17"/>
  <c r="O18" i="17" s="1"/>
  <c r="AJ18" i="17"/>
  <c r="K24" i="17"/>
  <c r="O24" i="17" s="1"/>
  <c r="AJ24" i="17"/>
  <c r="AD18" i="16"/>
  <c r="AT14" i="16"/>
  <c r="BG14" i="16" s="1"/>
  <c r="Q14" i="16"/>
  <c r="U14" i="16" s="1"/>
  <c r="AE14" i="16" s="1"/>
  <c r="V14" i="16" s="1"/>
  <c r="K16" i="16"/>
  <c r="O16" i="16" s="1"/>
  <c r="AJ16" i="16"/>
  <c r="Q12" i="16"/>
  <c r="AT12" i="16"/>
  <c r="O12" i="16"/>
  <c r="K26" i="16"/>
  <c r="O26" i="16" s="1"/>
  <c r="AJ26" i="16"/>
  <c r="Q18" i="16"/>
  <c r="U18" i="16" s="1"/>
  <c r="AE18" i="16" s="1"/>
  <c r="V18" i="16" s="1"/>
  <c r="AT18" i="16"/>
  <c r="BG18" i="16" s="1"/>
  <c r="K28" i="16"/>
  <c r="O28" i="16" s="1"/>
  <c r="AJ28" i="16"/>
  <c r="K24" i="16"/>
  <c r="O24" i="16" s="1"/>
  <c r="AJ24" i="16"/>
  <c r="K22" i="16"/>
  <c r="O22" i="16" s="1"/>
  <c r="AJ22" i="16"/>
  <c r="K20" i="16"/>
  <c r="O20" i="16" s="1"/>
  <c r="AJ20" i="16"/>
  <c r="Q24" i="17" l="1"/>
  <c r="U24" i="17" s="1"/>
  <c r="AE24" i="17" s="1"/>
  <c r="V24" i="17" s="1"/>
  <c r="AT24" i="17"/>
  <c r="BG24" i="17" s="1"/>
  <c r="Q20" i="17"/>
  <c r="U20" i="17" s="1"/>
  <c r="AD20" i="17" s="1"/>
  <c r="AT20" i="17"/>
  <c r="BG20" i="17" s="1"/>
  <c r="AE22" i="17"/>
  <c r="V22" i="17" s="1"/>
  <c r="AD22" i="17"/>
  <c r="K12" i="17"/>
  <c r="AJ12" i="17"/>
  <c r="AT22" i="17"/>
  <c r="BG22" i="17" s="1"/>
  <c r="Q22" i="17"/>
  <c r="U22" i="17" s="1"/>
  <c r="AT28" i="17"/>
  <c r="BG28" i="17" s="1"/>
  <c r="Q28" i="17"/>
  <c r="U28" i="17" s="1"/>
  <c r="AE28" i="17" s="1"/>
  <c r="V28" i="17" s="1"/>
  <c r="Q18" i="17"/>
  <c r="U18" i="17" s="1"/>
  <c r="AE18" i="17" s="1"/>
  <c r="V18" i="17" s="1"/>
  <c r="AT18" i="17"/>
  <c r="BG18" i="17" s="1"/>
  <c r="Q14" i="17"/>
  <c r="U14" i="17" s="1"/>
  <c r="AE14" i="17" s="1"/>
  <c r="V14" i="17" s="1"/>
  <c r="AT14" i="17"/>
  <c r="BG14" i="17" s="1"/>
  <c r="Q16" i="17"/>
  <c r="U16" i="17" s="1"/>
  <c r="AE16" i="17" s="1"/>
  <c r="V16" i="17" s="1"/>
  <c r="AT16" i="17"/>
  <c r="BG16" i="17" s="1"/>
  <c r="Q26" i="17"/>
  <c r="U26" i="17" s="1"/>
  <c r="AE26" i="17" s="1"/>
  <c r="V26" i="17" s="1"/>
  <c r="AT26" i="17"/>
  <c r="BG26" i="17" s="1"/>
  <c r="W18" i="16"/>
  <c r="AD26" i="16"/>
  <c r="AE26" i="16"/>
  <c r="V26" i="16" s="1"/>
  <c r="AE16" i="16"/>
  <c r="V16" i="16" s="1"/>
  <c r="Q24" i="16"/>
  <c r="U24" i="16" s="1"/>
  <c r="AE24" i="16" s="1"/>
  <c r="V24" i="16" s="1"/>
  <c r="AT24" i="16"/>
  <c r="BG24" i="16" s="1"/>
  <c r="BG12" i="16"/>
  <c r="Q26" i="16"/>
  <c r="U26" i="16" s="1"/>
  <c r="AT26" i="16"/>
  <c r="BG26" i="16" s="1"/>
  <c r="Q20" i="16"/>
  <c r="U20" i="16" s="1"/>
  <c r="AE20" i="16" s="1"/>
  <c r="V20" i="16" s="1"/>
  <c r="AT20" i="16"/>
  <c r="BG20" i="16" s="1"/>
  <c r="U12" i="16"/>
  <c r="AD12" i="16" s="1"/>
  <c r="AT28" i="16"/>
  <c r="BG28" i="16" s="1"/>
  <c r="Q28" i="16"/>
  <c r="U28" i="16" s="1"/>
  <c r="AE28" i="16" s="1"/>
  <c r="V28" i="16" s="1"/>
  <c r="Q16" i="16"/>
  <c r="U16" i="16" s="1"/>
  <c r="AD16" i="16" s="1"/>
  <c r="AT16" i="16"/>
  <c r="BG16" i="16" s="1"/>
  <c r="AD14" i="16"/>
  <c r="W14" i="16" s="1"/>
  <c r="AT22" i="16"/>
  <c r="BG22" i="16" s="1"/>
  <c r="Q22" i="16"/>
  <c r="U22" i="16" s="1"/>
  <c r="AE22" i="16" s="1"/>
  <c r="V22" i="16" s="1"/>
  <c r="AE12" i="16"/>
  <c r="W16" i="16" l="1"/>
  <c r="AD22" i="16"/>
  <c r="W22" i="16" s="1"/>
  <c r="W22" i="17"/>
  <c r="AE20" i="17"/>
  <c r="V20" i="17" s="1"/>
  <c r="W20" i="17" s="1"/>
  <c r="AD16" i="17"/>
  <c r="W16" i="17" s="1"/>
  <c r="AD14" i="17"/>
  <c r="W14" i="17" s="1"/>
  <c r="AD28" i="17"/>
  <c r="W28" i="17" s="1"/>
  <c r="AD24" i="17"/>
  <c r="W24" i="17" s="1"/>
  <c r="AD18" i="17"/>
  <c r="W18" i="17" s="1"/>
  <c r="O12" i="17"/>
  <c r="AD26" i="17"/>
  <c r="W26" i="17" s="1"/>
  <c r="AT12" i="17"/>
  <c r="Q12" i="17"/>
  <c r="AD20" i="16"/>
  <c r="W20" i="16" s="1"/>
  <c r="W26" i="16"/>
  <c r="AD28" i="16"/>
  <c r="W28" i="16" s="1"/>
  <c r="AD24" i="16"/>
  <c r="W24" i="16" s="1"/>
  <c r="V12" i="16"/>
  <c r="U12" i="17" l="1"/>
  <c r="BG12" i="17"/>
  <c r="W12" i="16"/>
  <c r="AD12" i="17" l="1"/>
  <c r="AE12" i="17"/>
  <c r="BF28" i="15"/>
  <c r="AX28" i="15"/>
  <c r="AI28" i="15"/>
  <c r="X28" i="15"/>
  <c r="T28" i="15"/>
  <c r="R28" i="15"/>
  <c r="F28" i="15"/>
  <c r="I28" i="15" s="1"/>
  <c r="AI27" i="15"/>
  <c r="F27" i="15"/>
  <c r="I27" i="15" s="1"/>
  <c r="J27" i="15" s="1"/>
  <c r="O27" i="15" s="1"/>
  <c r="BF26" i="15"/>
  <c r="AX26" i="15"/>
  <c r="AI26" i="15"/>
  <c r="X26" i="15"/>
  <c r="T26" i="15"/>
  <c r="R26" i="15"/>
  <c r="F26" i="15"/>
  <c r="I26" i="15" s="1"/>
  <c r="AI25" i="15"/>
  <c r="F25" i="15"/>
  <c r="I25" i="15" s="1"/>
  <c r="J25" i="15" s="1"/>
  <c r="O25" i="15" s="1"/>
  <c r="BF24" i="15"/>
  <c r="AX24" i="15"/>
  <c r="AI24" i="15"/>
  <c r="X24" i="15"/>
  <c r="T24" i="15"/>
  <c r="R24" i="15"/>
  <c r="F24" i="15"/>
  <c r="I24" i="15" s="1"/>
  <c r="AI23" i="15"/>
  <c r="F23" i="15"/>
  <c r="I23" i="15" s="1"/>
  <c r="J23" i="15" s="1"/>
  <c r="O23" i="15" s="1"/>
  <c r="BF22" i="15"/>
  <c r="AX22" i="15"/>
  <c r="AI22" i="15"/>
  <c r="X22" i="15"/>
  <c r="T22" i="15"/>
  <c r="R22" i="15"/>
  <c r="F22" i="15"/>
  <c r="I22" i="15" s="1"/>
  <c r="AI21" i="15"/>
  <c r="F21" i="15"/>
  <c r="I21" i="15" s="1"/>
  <c r="J21" i="15" s="1"/>
  <c r="O21" i="15" s="1"/>
  <c r="BF20" i="15"/>
  <c r="AX20" i="15"/>
  <c r="AI20" i="15"/>
  <c r="X20" i="15"/>
  <c r="T20" i="15"/>
  <c r="R20" i="15"/>
  <c r="F20" i="15"/>
  <c r="I20" i="15" s="1"/>
  <c r="J20" i="15" s="1"/>
  <c r="AJ20" i="15" s="1"/>
  <c r="AT20" i="15" s="1"/>
  <c r="AI19" i="15"/>
  <c r="F19" i="15"/>
  <c r="I19" i="15" s="1"/>
  <c r="J19" i="15" s="1"/>
  <c r="O19" i="15" s="1"/>
  <c r="BF18" i="15"/>
  <c r="AX18" i="15"/>
  <c r="AI18" i="15"/>
  <c r="X18" i="15"/>
  <c r="T18" i="15"/>
  <c r="R18" i="15"/>
  <c r="I18" i="15"/>
  <c r="AI17" i="15"/>
  <c r="F17" i="15"/>
  <c r="I17" i="15" s="1"/>
  <c r="J17" i="15" s="1"/>
  <c r="O17" i="15" s="1"/>
  <c r="BF16" i="15"/>
  <c r="AX16" i="15"/>
  <c r="AI16" i="15"/>
  <c r="X16" i="15"/>
  <c r="T16" i="15"/>
  <c r="R16" i="15"/>
  <c r="F16" i="15"/>
  <c r="I16" i="15" s="1"/>
  <c r="AI15" i="15"/>
  <c r="F15" i="15"/>
  <c r="I15" i="15" s="1"/>
  <c r="J15" i="15" s="1"/>
  <c r="O15" i="15" s="1"/>
  <c r="BF14" i="15"/>
  <c r="AX14" i="15"/>
  <c r="AI14" i="15"/>
  <c r="AB14" i="15"/>
  <c r="X14" i="15"/>
  <c r="T14" i="15"/>
  <c r="R14" i="15"/>
  <c r="F14" i="15"/>
  <c r="I14" i="15" s="1"/>
  <c r="S14" i="15" s="1"/>
  <c r="AI13" i="15"/>
  <c r="F13" i="15"/>
  <c r="I13" i="15" s="1"/>
  <c r="J13" i="15" s="1"/>
  <c r="O13" i="15" s="1"/>
  <c r="BF12" i="15"/>
  <c r="AX12" i="15"/>
  <c r="AI12" i="15"/>
  <c r="X12" i="15"/>
  <c r="T12" i="15"/>
  <c r="R12" i="15"/>
  <c r="F12" i="15"/>
  <c r="I12" i="15" s="1"/>
  <c r="S12" i="15" s="1"/>
  <c r="X11" i="15"/>
  <c r="AY20" i="15" l="1"/>
  <c r="S20" i="15"/>
  <c r="Y20" i="15"/>
  <c r="BG20" i="15"/>
  <c r="Y14" i="15"/>
  <c r="V12" i="17"/>
  <c r="W12" i="17"/>
  <c r="Q20" i="15"/>
  <c r="U20" i="15" s="1"/>
  <c r="AE20" i="15" s="1"/>
  <c r="V20" i="15" s="1"/>
  <c r="J14" i="15"/>
  <c r="AB20" i="15"/>
  <c r="K20" i="15"/>
  <c r="O20" i="15" s="1"/>
  <c r="J16" i="15"/>
  <c r="AB16" i="15"/>
  <c r="Y16" i="15"/>
  <c r="AY16" i="15"/>
  <c r="S16" i="15"/>
  <c r="J28" i="15"/>
  <c r="AB28" i="15"/>
  <c r="AY28" i="15"/>
  <c r="Y28" i="15"/>
  <c r="S28" i="15"/>
  <c r="S18" i="15"/>
  <c r="AB18" i="15"/>
  <c r="AY18" i="15"/>
  <c r="Y18" i="15"/>
  <c r="J18" i="15"/>
  <c r="AY22" i="15"/>
  <c r="Y22" i="15"/>
  <c r="J22" i="15"/>
  <c r="AB22" i="15"/>
  <c r="S22" i="15"/>
  <c r="S26" i="15"/>
  <c r="J26" i="15"/>
  <c r="J12" i="15"/>
  <c r="K14" i="15"/>
  <c r="O14" i="15" s="1"/>
  <c r="S24" i="15"/>
  <c r="AB24" i="15"/>
  <c r="AY24" i="15"/>
  <c r="AY26" i="15"/>
  <c r="J24" i="15"/>
  <c r="AJ14" i="15"/>
  <c r="Y24" i="15"/>
  <c r="Y26" i="15"/>
  <c r="AY14" i="15"/>
  <c r="AB26" i="15"/>
  <c r="AB12" i="15"/>
  <c r="AY12" i="15"/>
  <c r="Y12" i="15"/>
  <c r="BF28" i="14"/>
  <c r="AX28" i="14"/>
  <c r="AI28" i="14"/>
  <c r="X28" i="14"/>
  <c r="T28" i="14"/>
  <c r="R28" i="14"/>
  <c r="F28" i="14"/>
  <c r="I28" i="14" s="1"/>
  <c r="AI27" i="14"/>
  <c r="I27" i="14"/>
  <c r="J27" i="14" s="1"/>
  <c r="O27" i="14" s="1"/>
  <c r="F27" i="14"/>
  <c r="BF26" i="14"/>
  <c r="AX26" i="14"/>
  <c r="AI26" i="14"/>
  <c r="X26" i="14"/>
  <c r="T26" i="14"/>
  <c r="R26" i="14"/>
  <c r="I26" i="14"/>
  <c r="S26" i="14" s="1"/>
  <c r="F26" i="14"/>
  <c r="AI25" i="14"/>
  <c r="F25" i="14"/>
  <c r="I25" i="14" s="1"/>
  <c r="J25" i="14" s="1"/>
  <c r="O25" i="14" s="1"/>
  <c r="BF24" i="14"/>
  <c r="AX24" i="14"/>
  <c r="AI24" i="14"/>
  <c r="X24" i="14"/>
  <c r="T24" i="14"/>
  <c r="R24" i="14"/>
  <c r="F24" i="14"/>
  <c r="I24" i="14" s="1"/>
  <c r="AI23" i="14"/>
  <c r="F23" i="14"/>
  <c r="I23" i="14" s="1"/>
  <c r="J23" i="14" s="1"/>
  <c r="O23" i="14" s="1"/>
  <c r="BF22" i="14"/>
  <c r="AX22" i="14"/>
  <c r="AI22" i="14"/>
  <c r="X22" i="14"/>
  <c r="T22" i="14"/>
  <c r="R22" i="14"/>
  <c r="F22" i="14"/>
  <c r="I22" i="14" s="1"/>
  <c r="AI21" i="14"/>
  <c r="I21" i="14"/>
  <c r="J21" i="14" s="1"/>
  <c r="O21" i="14" s="1"/>
  <c r="F21" i="14"/>
  <c r="BF20" i="14"/>
  <c r="AX20" i="14"/>
  <c r="AI20" i="14"/>
  <c r="X20" i="14"/>
  <c r="T20" i="14"/>
  <c r="R20" i="14"/>
  <c r="I20" i="14"/>
  <c r="S20" i="14" s="1"/>
  <c r="F20" i="14"/>
  <c r="AI19" i="14"/>
  <c r="I19" i="14"/>
  <c r="J19" i="14" s="1"/>
  <c r="O19" i="14" s="1"/>
  <c r="F19" i="14"/>
  <c r="BF18" i="14"/>
  <c r="AX18" i="14"/>
  <c r="AI18" i="14"/>
  <c r="X18" i="14"/>
  <c r="T18" i="14"/>
  <c r="R18" i="14"/>
  <c r="F18" i="14"/>
  <c r="I18" i="14" s="1"/>
  <c r="AI17" i="14"/>
  <c r="F17" i="14"/>
  <c r="I17" i="14" s="1"/>
  <c r="J17" i="14" s="1"/>
  <c r="O17" i="14" s="1"/>
  <c r="BF16" i="14"/>
  <c r="AX16" i="14"/>
  <c r="AI16" i="14"/>
  <c r="X16" i="14"/>
  <c r="T16" i="14"/>
  <c r="R16" i="14"/>
  <c r="F16" i="14"/>
  <c r="I16" i="14" s="1"/>
  <c r="AI15" i="14"/>
  <c r="F15" i="14"/>
  <c r="I15" i="14" s="1"/>
  <c r="J15" i="14" s="1"/>
  <c r="O15" i="14" s="1"/>
  <c r="BF14" i="14"/>
  <c r="AX14" i="14"/>
  <c r="AI14" i="14"/>
  <c r="X14" i="14"/>
  <c r="T14" i="14"/>
  <c r="R14" i="14"/>
  <c r="F14" i="14"/>
  <c r="I14" i="14" s="1"/>
  <c r="AI13" i="14"/>
  <c r="F13" i="14"/>
  <c r="I13" i="14" s="1"/>
  <c r="J13" i="14" s="1"/>
  <c r="O13" i="14" s="1"/>
  <c r="BF12" i="14"/>
  <c r="AX12" i="14"/>
  <c r="AI12" i="14"/>
  <c r="X12" i="14"/>
  <c r="T12" i="14"/>
  <c r="R12" i="14"/>
  <c r="F12" i="14"/>
  <c r="X11" i="14"/>
  <c r="I20" i="13"/>
  <c r="F12" i="13"/>
  <c r="I12" i="13" s="1"/>
  <c r="F13" i="13"/>
  <c r="I13" i="13" s="1"/>
  <c r="F14" i="13"/>
  <c r="I14" i="13" s="1"/>
  <c r="F15" i="13"/>
  <c r="I15" i="13" s="1"/>
  <c r="F16" i="13"/>
  <c r="I16" i="13" s="1"/>
  <c r="F17" i="13"/>
  <c r="I17" i="13" s="1"/>
  <c r="J17" i="13" s="1"/>
  <c r="O17" i="13" s="1"/>
  <c r="F18" i="13"/>
  <c r="I18" i="13" s="1"/>
  <c r="J18" i="13" s="1"/>
  <c r="F19" i="13"/>
  <c r="F20" i="13"/>
  <c r="F21" i="13"/>
  <c r="F22" i="13"/>
  <c r="I22" i="13" s="1"/>
  <c r="F23" i="13"/>
  <c r="I23" i="13" s="1"/>
  <c r="F24" i="13"/>
  <c r="I24" i="13" s="1"/>
  <c r="F25" i="13"/>
  <c r="I25" i="13" s="1"/>
  <c r="J25" i="13" s="1"/>
  <c r="O25" i="13" s="1"/>
  <c r="F26" i="13"/>
  <c r="I26" i="13" s="1"/>
  <c r="J26" i="13" s="1"/>
  <c r="F27" i="13"/>
  <c r="F28" i="13"/>
  <c r="I28" i="13" s="1"/>
  <c r="AI12" i="13"/>
  <c r="Y26" i="14" l="1"/>
  <c r="J26" i="14"/>
  <c r="AD20" i="15"/>
  <c r="S16" i="14"/>
  <c r="AB16" i="14"/>
  <c r="J16" i="14"/>
  <c r="AY18" i="14"/>
  <c r="AB18" i="14"/>
  <c r="W20" i="15"/>
  <c r="J28" i="13"/>
  <c r="J20" i="13"/>
  <c r="I21" i="13"/>
  <c r="J21" i="13" s="1"/>
  <c r="O21" i="13" s="1"/>
  <c r="AY26" i="14"/>
  <c r="J13" i="13"/>
  <c r="O13" i="13" s="1"/>
  <c r="I27" i="13"/>
  <c r="J27" i="13" s="1"/>
  <c r="O27" i="13" s="1"/>
  <c r="I19" i="13"/>
  <c r="J19" i="13" s="1"/>
  <c r="O19" i="13" s="1"/>
  <c r="AT14" i="15"/>
  <c r="BG14" i="15" s="1"/>
  <c r="Q14" i="15"/>
  <c r="U14" i="15" s="1"/>
  <c r="AE14" i="15" s="1"/>
  <c r="V14" i="15" s="1"/>
  <c r="AJ12" i="15"/>
  <c r="K12" i="15"/>
  <c r="O12" i="15" s="1"/>
  <c r="AJ28" i="15"/>
  <c r="K28" i="15"/>
  <c r="O28" i="15" s="1"/>
  <c r="K22" i="15"/>
  <c r="O22" i="15" s="1"/>
  <c r="AJ22" i="15"/>
  <c r="K16" i="15"/>
  <c r="O16" i="15" s="1"/>
  <c r="AJ16" i="15"/>
  <c r="AJ24" i="15"/>
  <c r="K24" i="15"/>
  <c r="O24" i="15" s="1"/>
  <c r="K26" i="15"/>
  <c r="O26" i="15" s="1"/>
  <c r="AJ26" i="15"/>
  <c r="AJ18" i="15"/>
  <c r="K18" i="15"/>
  <c r="O18" i="15" s="1"/>
  <c r="S14" i="14"/>
  <c r="AB14" i="14"/>
  <c r="AY14" i="14"/>
  <c r="Y14" i="14"/>
  <c r="J14" i="14"/>
  <c r="J22" i="14"/>
  <c r="S22" i="14"/>
  <c r="AB22" i="14"/>
  <c r="AY22" i="14"/>
  <c r="Y22" i="14"/>
  <c r="AB24" i="14"/>
  <c r="AY24" i="14"/>
  <c r="Y24" i="14"/>
  <c r="J24" i="14"/>
  <c r="S24" i="14"/>
  <c r="Y28" i="14"/>
  <c r="J28" i="14"/>
  <c r="S28" i="14"/>
  <c r="AB28" i="14"/>
  <c r="AY28" i="14"/>
  <c r="AJ26" i="14"/>
  <c r="S18" i="14"/>
  <c r="J20" i="14"/>
  <c r="K26" i="14"/>
  <c r="O26" i="14" s="1"/>
  <c r="Y16" i="14"/>
  <c r="AY16" i="14"/>
  <c r="I12" i="14"/>
  <c r="J18" i="14"/>
  <c r="Y20" i="14"/>
  <c r="AY20" i="14"/>
  <c r="AB26" i="14"/>
  <c r="AB20" i="14"/>
  <c r="Y18" i="14"/>
  <c r="J16" i="13"/>
  <c r="J24" i="13"/>
  <c r="J12" i="13"/>
  <c r="J23" i="13"/>
  <c r="O23" i="13" s="1"/>
  <c r="J15" i="13"/>
  <c r="O15" i="13" s="1"/>
  <c r="J22" i="13"/>
  <c r="J14" i="13"/>
  <c r="BF28" i="13"/>
  <c r="AY28" i="13"/>
  <c r="AX28" i="13"/>
  <c r="AI28" i="13"/>
  <c r="AB28" i="13"/>
  <c r="Y28" i="13"/>
  <c r="X28" i="13"/>
  <c r="T28" i="13"/>
  <c r="S28" i="13"/>
  <c r="R28" i="13"/>
  <c r="AI27" i="13"/>
  <c r="BF26" i="13"/>
  <c r="AX26" i="13"/>
  <c r="AI26" i="13"/>
  <c r="Y26" i="13"/>
  <c r="X26" i="13"/>
  <c r="T26" i="13"/>
  <c r="R26" i="13"/>
  <c r="AI25" i="13"/>
  <c r="BF24" i="13"/>
  <c r="AY24" i="13"/>
  <c r="AX24" i="13"/>
  <c r="AI24" i="13"/>
  <c r="AB24" i="13"/>
  <c r="Y24" i="13"/>
  <c r="X24" i="13"/>
  <c r="T24" i="13"/>
  <c r="S24" i="13"/>
  <c r="R24" i="13"/>
  <c r="AI23" i="13"/>
  <c r="BF22" i="13"/>
  <c r="AX22" i="13"/>
  <c r="AI22" i="13"/>
  <c r="Y22" i="13"/>
  <c r="X22" i="13"/>
  <c r="T22" i="13"/>
  <c r="R22" i="13"/>
  <c r="AI21" i="13"/>
  <c r="BF20" i="13"/>
  <c r="AY20" i="13"/>
  <c r="AX20" i="13"/>
  <c r="AI20" i="13"/>
  <c r="AB20" i="13"/>
  <c r="Y20" i="13"/>
  <c r="X20" i="13"/>
  <c r="T20" i="13"/>
  <c r="S20" i="13"/>
  <c r="R20" i="13"/>
  <c r="AI19" i="13"/>
  <c r="BF18" i="13"/>
  <c r="AX18" i="13"/>
  <c r="AI18" i="13"/>
  <c r="Y18" i="13"/>
  <c r="X18" i="13"/>
  <c r="T18" i="13"/>
  <c r="R18" i="13"/>
  <c r="AI17" i="13"/>
  <c r="BF16" i="13"/>
  <c r="AY16" i="13"/>
  <c r="AX16" i="13"/>
  <c r="AI16" i="13"/>
  <c r="AB16" i="13"/>
  <c r="Y16" i="13"/>
  <c r="X16" i="13"/>
  <c r="T16" i="13"/>
  <c r="S16" i="13"/>
  <c r="R16" i="13"/>
  <c r="AI15" i="13"/>
  <c r="BF14" i="13"/>
  <c r="AX14" i="13"/>
  <c r="AI14" i="13"/>
  <c r="Y14" i="13"/>
  <c r="X14" i="13"/>
  <c r="T14" i="13"/>
  <c r="R14" i="13"/>
  <c r="AI13" i="13"/>
  <c r="BF12" i="13"/>
  <c r="AY12" i="13"/>
  <c r="AX12" i="13"/>
  <c r="AB12" i="13"/>
  <c r="Y12" i="13"/>
  <c r="X12" i="13"/>
  <c r="T12" i="13"/>
  <c r="S12" i="13"/>
  <c r="R12" i="13"/>
  <c r="X11" i="13"/>
  <c r="AJ16" i="14" l="1"/>
  <c r="K16" i="14"/>
  <c r="O16" i="14" s="1"/>
  <c r="Q12" i="15"/>
  <c r="AT12" i="15"/>
  <c r="Q24" i="15"/>
  <c r="U24" i="15" s="1"/>
  <c r="AE24" i="15" s="1"/>
  <c r="V24" i="15" s="1"/>
  <c r="AT24" i="15"/>
  <c r="BG24" i="15" s="1"/>
  <c r="AT16" i="15"/>
  <c r="BG16" i="15" s="1"/>
  <c r="Q16" i="15"/>
  <c r="U16" i="15" s="1"/>
  <c r="AE16" i="15" s="1"/>
  <c r="V16" i="15" s="1"/>
  <c r="Q18" i="15"/>
  <c r="U18" i="15" s="1"/>
  <c r="AD18" i="15" s="1"/>
  <c r="AT18" i="15"/>
  <c r="BG18" i="15" s="1"/>
  <c r="Q28" i="15"/>
  <c r="U28" i="15" s="1"/>
  <c r="AE28" i="15" s="1"/>
  <c r="V28" i="15" s="1"/>
  <c r="AT28" i="15"/>
  <c r="BG28" i="15" s="1"/>
  <c r="AD14" i="15"/>
  <c r="W14" i="15" s="1"/>
  <c r="AT26" i="15"/>
  <c r="BG26" i="15" s="1"/>
  <c r="Q26" i="15"/>
  <c r="U26" i="15" s="1"/>
  <c r="AE26" i="15" s="1"/>
  <c r="V26" i="15" s="1"/>
  <c r="Q22" i="15"/>
  <c r="U22" i="15" s="1"/>
  <c r="AE22" i="15" s="1"/>
  <c r="V22" i="15" s="1"/>
  <c r="AT22" i="15"/>
  <c r="BG22" i="15" s="1"/>
  <c r="AD26" i="14"/>
  <c r="K14" i="14"/>
  <c r="O14" i="14" s="1"/>
  <c r="AJ14" i="14"/>
  <c r="K18" i="14"/>
  <c r="O18" i="14" s="1"/>
  <c r="AJ18" i="14"/>
  <c r="Q26" i="14"/>
  <c r="U26" i="14" s="1"/>
  <c r="AE26" i="14" s="1"/>
  <c r="V26" i="14" s="1"/>
  <c r="AT26" i="14"/>
  <c r="BG26" i="14" s="1"/>
  <c r="AY12" i="14"/>
  <c r="Y12" i="14"/>
  <c r="J12" i="14"/>
  <c r="S12" i="14"/>
  <c r="AB12" i="14"/>
  <c r="AJ24" i="14"/>
  <c r="K24" i="14"/>
  <c r="O24" i="14" s="1"/>
  <c r="K22" i="14"/>
  <c r="O22" i="14" s="1"/>
  <c r="AJ22" i="14"/>
  <c r="K28" i="14"/>
  <c r="O28" i="14" s="1"/>
  <c r="AJ28" i="14"/>
  <c r="K20" i="14"/>
  <c r="O20" i="14" s="1"/>
  <c r="AJ20" i="14"/>
  <c r="AB14" i="13"/>
  <c r="AB18" i="13"/>
  <c r="AB22" i="13"/>
  <c r="AB26" i="13"/>
  <c r="AY18" i="13"/>
  <c r="AY22" i="13"/>
  <c r="AY26" i="13"/>
  <c r="AY14" i="13"/>
  <c r="S14" i="13"/>
  <c r="S18" i="13"/>
  <c r="S22" i="13"/>
  <c r="S26" i="13"/>
  <c r="AJ14" i="13"/>
  <c r="K14" i="13"/>
  <c r="O14" i="13" s="1"/>
  <c r="AJ18" i="13"/>
  <c r="K18" i="13"/>
  <c r="O18" i="13" s="1"/>
  <c r="AJ22" i="13"/>
  <c r="K22" i="13"/>
  <c r="O22" i="13" s="1"/>
  <c r="AJ26" i="13"/>
  <c r="K26" i="13"/>
  <c r="O26" i="13" s="1"/>
  <c r="AJ12" i="13"/>
  <c r="K12" i="13"/>
  <c r="O12" i="13" s="1"/>
  <c r="AJ16" i="13"/>
  <c r="K16" i="13"/>
  <c r="O16" i="13" s="1"/>
  <c r="AJ20" i="13"/>
  <c r="K20" i="13"/>
  <c r="O20" i="13" s="1"/>
  <c r="AJ24" i="13"/>
  <c r="K24" i="13"/>
  <c r="O24" i="13" s="1"/>
  <c r="AJ28" i="13"/>
  <c r="K28" i="13"/>
  <c r="O28" i="13" s="1"/>
  <c r="AD24" i="15" l="1"/>
  <c r="AT16" i="14"/>
  <c r="BG16" i="14" s="1"/>
  <c r="Q16" i="14"/>
  <c r="U16" i="14" s="1"/>
  <c r="AE16" i="14" s="1"/>
  <c r="V16" i="14" s="1"/>
  <c r="AD28" i="15"/>
  <c r="W28" i="15" s="1"/>
  <c r="AD26" i="15"/>
  <c r="W26" i="15" s="1"/>
  <c r="BG12" i="15"/>
  <c r="AD22" i="15"/>
  <c r="W22" i="15" s="1"/>
  <c r="W24" i="15"/>
  <c r="AE18" i="15"/>
  <c r="V18" i="15" s="1"/>
  <c r="W18" i="15" s="1"/>
  <c r="AD16" i="15"/>
  <c r="W16" i="15" s="1"/>
  <c r="U12" i="15"/>
  <c r="Q20" i="14"/>
  <c r="U20" i="14" s="1"/>
  <c r="AD20" i="14" s="1"/>
  <c r="AT20" i="14"/>
  <c r="BG20" i="14" s="1"/>
  <c r="AT22" i="14"/>
  <c r="BG22" i="14" s="1"/>
  <c r="Q22" i="14"/>
  <c r="U22" i="14" s="1"/>
  <c r="AD22" i="14" s="1"/>
  <c r="K12" i="14"/>
  <c r="AJ12" i="14"/>
  <c r="AT14" i="14"/>
  <c r="BG14" i="14" s="1"/>
  <c r="Q14" i="14"/>
  <c r="U14" i="14" s="1"/>
  <c r="AE14" i="14" s="1"/>
  <c r="V14" i="14" s="1"/>
  <c r="AD14" i="14"/>
  <c r="AT28" i="14"/>
  <c r="BG28" i="14" s="1"/>
  <c r="Q28" i="14"/>
  <c r="U28" i="14" s="1"/>
  <c r="AD28" i="14" s="1"/>
  <c r="W26" i="14"/>
  <c r="Q24" i="14"/>
  <c r="U24" i="14" s="1"/>
  <c r="AD24" i="14" s="1"/>
  <c r="AT24" i="14"/>
  <c r="BG24" i="14" s="1"/>
  <c r="Q18" i="14"/>
  <c r="U18" i="14" s="1"/>
  <c r="AE18" i="14" s="1"/>
  <c r="V18" i="14" s="1"/>
  <c r="AT18" i="14"/>
  <c r="BG18" i="14" s="1"/>
  <c r="Q12" i="13"/>
  <c r="AT12" i="13"/>
  <c r="Q20" i="13"/>
  <c r="U20" i="13" s="1"/>
  <c r="AD20" i="13" s="1"/>
  <c r="AT20" i="13"/>
  <c r="BG20" i="13" s="1"/>
  <c r="AT18" i="13"/>
  <c r="BG18" i="13" s="1"/>
  <c r="Q18" i="13"/>
  <c r="U18" i="13" s="1"/>
  <c r="AE18" i="13" s="1"/>
  <c r="V18" i="13" s="1"/>
  <c r="AT28" i="13"/>
  <c r="BG28" i="13" s="1"/>
  <c r="Q28" i="13"/>
  <c r="U28" i="13" s="1"/>
  <c r="AE28" i="13" s="1"/>
  <c r="V28" i="13" s="1"/>
  <c r="AT26" i="13"/>
  <c r="BG26" i="13" s="1"/>
  <c r="Q26" i="13"/>
  <c r="U26" i="13" s="1"/>
  <c r="AD26" i="13" s="1"/>
  <c r="Q16" i="13"/>
  <c r="U16" i="13" s="1"/>
  <c r="AE16" i="13" s="1"/>
  <c r="V16" i="13" s="1"/>
  <c r="AT16" i="13"/>
  <c r="BG16" i="13" s="1"/>
  <c r="Q14" i="13"/>
  <c r="U14" i="13" s="1"/>
  <c r="AE14" i="13" s="1"/>
  <c r="V14" i="13" s="1"/>
  <c r="AT14" i="13"/>
  <c r="BG14" i="13" s="1"/>
  <c r="Q24" i="13"/>
  <c r="U24" i="13" s="1"/>
  <c r="AE24" i="13" s="1"/>
  <c r="V24" i="13" s="1"/>
  <c r="AT24" i="13"/>
  <c r="BG24" i="13" s="1"/>
  <c r="Q22" i="13"/>
  <c r="U22" i="13" s="1"/>
  <c r="AE22" i="13" s="1"/>
  <c r="V22" i="13" s="1"/>
  <c r="AT22" i="13"/>
  <c r="BG22" i="13" s="1"/>
  <c r="AE20" i="14" l="1"/>
  <c r="V20" i="14" s="1"/>
  <c r="W20" i="14" s="1"/>
  <c r="AE24" i="14"/>
  <c r="V24" i="14" s="1"/>
  <c r="W24" i="14" s="1"/>
  <c r="AE28" i="14"/>
  <c r="V28" i="14" s="1"/>
  <c r="W28" i="14" s="1"/>
  <c r="AD16" i="14"/>
  <c r="W16" i="14" s="1"/>
  <c r="AD12" i="15"/>
  <c r="AE12" i="15"/>
  <c r="W14" i="14"/>
  <c r="AD18" i="14"/>
  <c r="W18" i="14" s="1"/>
  <c r="AT12" i="14"/>
  <c r="Q12" i="14"/>
  <c r="AE22" i="14"/>
  <c r="V22" i="14" s="1"/>
  <c r="W22" i="14" s="1"/>
  <c r="O12" i="14"/>
  <c r="AD24" i="13"/>
  <c r="W24" i="13" s="1"/>
  <c r="AE26" i="13"/>
  <c r="V26" i="13" s="1"/>
  <c r="W26" i="13" s="1"/>
  <c r="AD18" i="13"/>
  <c r="W18" i="13" s="1"/>
  <c r="AD16" i="13"/>
  <c r="W16" i="13" s="1"/>
  <c r="BG12" i="13"/>
  <c r="AD14" i="13"/>
  <c r="W14" i="13" s="1"/>
  <c r="AD22" i="13"/>
  <c r="W22" i="13" s="1"/>
  <c r="U12" i="13"/>
  <c r="AE20" i="13"/>
  <c r="V20" i="13" s="1"/>
  <c r="W20" i="13" s="1"/>
  <c r="AD28" i="13"/>
  <c r="W28" i="13" s="1"/>
  <c r="V12" i="15" l="1"/>
  <c r="U12" i="14"/>
  <c r="BG12" i="14"/>
  <c r="AD12" i="13"/>
  <c r="AE12" i="13"/>
  <c r="V12" i="13" s="1"/>
  <c r="W12" i="15" l="1"/>
  <c r="AD12" i="14"/>
  <c r="AE12" i="14"/>
  <c r="W12" i="13"/>
  <c r="V12" i="14" l="1"/>
  <c r="W1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FAF8E312-7E8A-42D6-862B-82351D615696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A59B990B-B4D0-442E-A3A8-922EABE9D17D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55D5E31B-779A-4267-9044-8E1E448D2953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2967516E-2253-4383-B2E0-8ACA5A59586A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BC4D7008-6A58-40CD-8D4C-9370B210236D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E4B5C635-287B-49D9-8518-8193017D3BA6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E30C13DE-6081-44E1-91D0-F6918AA689CA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21E5EC67-041B-4D59-BB53-0EB2CE79181D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5831256B-3EAB-4AAE-BDD8-734F09F108F0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5A0C960F-68C6-4BE3-BCD5-303A648C0735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5868025D-DA41-49FF-955D-EA7571188941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5869B51D-A18D-4A7E-8AFD-7BEAA16B6A7E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25BD4647-ADD6-4632-8740-CBB3AA5E51D7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0F298383-2338-449D-B3A7-14ACCD51A2A4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1EE41404-5709-450A-AAD3-069D080175D4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E949D1A1-026C-4EF2-8EF7-F4C2A02D0C16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8775E002-628B-4737-A7E8-A8FC2BFCC317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4A096100-614D-4972-8DD1-C7144EE1FBDB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Ulysses R. Gotera</author>
    <author>TEODORO P. PENALBA</author>
  </authors>
  <commentList>
    <comment ref="AW14" authorId="0" shapeId="0" xr:uid="{ADCF21EE-95E0-4F52-85EB-E640C588CD51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D18" authorId="1" shapeId="0" xr:uid="{C1C8A5B3-7779-4817-8B9B-2944BF58245D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2" authorId="1" shapeId="0" xr:uid="{1AF4A0B4-B681-45A0-8F7F-BEF49C3DBA64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</t>
        </r>
        <r>
          <rPr>
            <sz val="12"/>
            <color indexed="81"/>
            <rFont val="Tahoma"/>
            <family val="2"/>
          </rPr>
          <t>o adjust salary on jan. 2013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<sst xmlns="http://schemas.openxmlformats.org/spreadsheetml/2006/main" count="1039" uniqueCount="98">
  <si>
    <t>REPUBLIC OF THE PHILIPPINES</t>
  </si>
  <si>
    <t xml:space="preserve"> </t>
  </si>
  <si>
    <t>AUXILIARY SERVICES</t>
  </si>
  <si>
    <t xml:space="preserve"> GSIS </t>
  </si>
  <si>
    <t>PAGIBIG</t>
  </si>
  <si>
    <t>PAY</t>
  </si>
  <si>
    <t>RT. INS.</t>
  </si>
  <si>
    <t>EC</t>
  </si>
  <si>
    <t>NO.</t>
  </si>
  <si>
    <t xml:space="preserve">NAME      </t>
  </si>
  <si>
    <t>POSITION</t>
  </si>
  <si>
    <t>SALARY</t>
  </si>
  <si>
    <t>ABS.</t>
  </si>
  <si>
    <t xml:space="preserve"> ARREARS </t>
  </si>
  <si>
    <t>GFAL</t>
  </si>
  <si>
    <t>CPL</t>
  </si>
  <si>
    <t>EAL</t>
  </si>
  <si>
    <t>MPL</t>
  </si>
  <si>
    <t>FEU</t>
  </si>
  <si>
    <t>1ST</t>
  </si>
  <si>
    <t>2ND</t>
  </si>
  <si>
    <t>ABIQUE, JEMMALYN T.</t>
  </si>
  <si>
    <t>COL. LIB. I</t>
  </si>
  <si>
    <t>-</t>
  </si>
  <si>
    <t>DUYAN, MELINDA M.</t>
  </si>
  <si>
    <t>ADMIN.</t>
  </si>
  <si>
    <t>AIDE I</t>
  </si>
  <si>
    <t>MIJARES, ROSALITO M.</t>
  </si>
  <si>
    <t>VOC. PLACE.</t>
  </si>
  <si>
    <t>COOR. II</t>
  </si>
  <si>
    <t>ESPIRITU, JULIE ANN O.</t>
  </si>
  <si>
    <t>REGISTRAR III</t>
  </si>
  <si>
    <t>MEJICA, MERCY M.</t>
  </si>
  <si>
    <t>GUID. COUN. III</t>
  </si>
  <si>
    <t>MORALES, AMPARO M.</t>
  </si>
  <si>
    <t>RAMIREZ, GEORGIA P.</t>
  </si>
  <si>
    <t>GUID. COOR. III</t>
  </si>
  <si>
    <t>ROMAQUIN, CARINA N.</t>
  </si>
  <si>
    <t>COL. LIB. II</t>
  </si>
  <si>
    <t>SORIANO, ROSALINA A.</t>
  </si>
  <si>
    <t>COL. LIB. III</t>
  </si>
  <si>
    <t>STATE UNIVERSITIES AND COLLEGES</t>
  </si>
  <si>
    <t>PAYROLL REGISTER FOR REGULAR EMPLOYEES</t>
  </si>
  <si>
    <t>ADMIN OFFICER V</t>
  </si>
  <si>
    <t>RATE NBC 188</t>
  </si>
  <si>
    <t>INCREMENT</t>
  </si>
  <si>
    <t>GROSS SALARY</t>
  </si>
  <si>
    <t>NET SALARY</t>
  </si>
  <si>
    <t>WITHHOLDING TAX</t>
  </si>
  <si>
    <t>PHILHEALTH</t>
  </si>
  <si>
    <t>TOTAL DEDS.</t>
  </si>
  <si>
    <t>TOTAL OTHER DEDS.</t>
  </si>
  <si>
    <t>TOTAL GSIS DEDS.</t>
  </si>
  <si>
    <t>GSIS ARREARS</t>
  </si>
  <si>
    <t>GSIS POLICY LOAN</t>
  </si>
  <si>
    <t>EMERGENCY LOAN (ELA)</t>
  </si>
  <si>
    <t>TOTAL PAGIBIG DEDS.</t>
  </si>
  <si>
    <t>EARIST CREDIT COOP.</t>
  </si>
  <si>
    <t>LANDBANK SALARY LOAN</t>
  </si>
  <si>
    <t>TRITOWN LENDING CORP.</t>
  </si>
  <si>
    <t>MTSLA SALARY LOAN</t>
  </si>
  <si>
    <t>SAVINGS &amp; LOAN (ESLAI)</t>
  </si>
  <si>
    <t>LIST OF REMITTANCES</t>
  </si>
  <si>
    <t>sept=1249.15</t>
  </si>
  <si>
    <t>MPL LITE</t>
  </si>
  <si>
    <t>JAN 2025 - DEC 2027</t>
  </si>
  <si>
    <t>(STEP 4)</t>
  </si>
  <si>
    <t>MARCH 1 - 31, 2025</t>
  </si>
  <si>
    <t>FOR THE MONTH OF MARCH 2025</t>
  </si>
  <si>
    <t>RATE NBC 594</t>
  </si>
  <si>
    <t>APRIL 1 - 30, 2025</t>
  </si>
  <si>
    <t>FOR THE MONTH OF APRIL 2025</t>
  </si>
  <si>
    <t>MAY 1 - 31, 2025</t>
  </si>
  <si>
    <t>FOR THE MONTH OF MAY 2025</t>
  </si>
  <si>
    <t>JUNE 1 - 30, 2025</t>
  </si>
  <si>
    <t>FOR THE MONTH OF JUNE 2025</t>
  </si>
  <si>
    <t>JULY 1 - 31, 2025</t>
  </si>
  <si>
    <t>FOR THE MONTH OF JULY 2025</t>
  </si>
  <si>
    <t>PHIL.</t>
  </si>
  <si>
    <t>HEALTH</t>
  </si>
  <si>
    <t>PAGIBIG FUND CONT.</t>
  </si>
  <si>
    <t>MULTI PURP. LOAN</t>
  </si>
  <si>
    <t xml:space="preserve">   PERSONAL LIFE/RET INS.</t>
  </si>
  <si>
    <t>GSIS HOUSING LOAN</t>
  </si>
  <si>
    <t>AUGUST 1 - 31, 2025</t>
  </si>
  <si>
    <t>FOR THE MONTH OF AUGUST 2025</t>
  </si>
  <si>
    <t>PERSONAL LIFE/RET INS.</t>
  </si>
  <si>
    <t>FUND</t>
  </si>
  <si>
    <t>CONT.</t>
  </si>
  <si>
    <t>SEPTEMBER 1 - 30, 2025</t>
  </si>
  <si>
    <t>FOR THE MONTH OF SEPTEMBER 2025</t>
  </si>
  <si>
    <t>NBC DIFFL 597</t>
  </si>
  <si>
    <t>DAYS</t>
  </si>
  <si>
    <t>HOURS</t>
  </si>
  <si>
    <t>MINUTES</t>
  </si>
  <si>
    <t>PHILHEALTH 1</t>
  </si>
  <si>
    <t>PHILHEALTHGOV</t>
  </si>
  <si>
    <t>PAGIBIG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</si>
</sst>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5" x14ac:knownFonts="1">
    <font>
      <sz val="10"/>
      <name val="Arial"/>
    </font>
    <font>
      <sz val="18"/>
      <name val="Arial Narrow"/>
      <family val="2"/>
    </font>
    <font>
      <sz val="18"/>
      <color theme="1"/>
      <name val="Arial Narrow"/>
      <family val="2"/>
    </font>
    <font>
      <b/>
      <sz val="18"/>
      <color theme="1"/>
      <name val="Arial Narrow"/>
      <family val="2"/>
    </font>
    <font>
      <sz val="10"/>
      <name val="Arial"/>
      <family val="2"/>
    </font>
    <font>
      <b/>
      <sz val="18"/>
      <name val="Arial Narrow"/>
      <family val="2"/>
    </font>
    <font>
      <b/>
      <sz val="18"/>
      <color rgb="FFFF0000"/>
      <name val="Arial Narrow"/>
      <family val="2"/>
    </font>
    <font>
      <b/>
      <sz val="14"/>
      <color theme="1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b/>
      <sz val="14"/>
      <color rgb="FFFF0000"/>
      <name val="Arial Narrow"/>
      <family val="2"/>
    </font>
    <font>
      <b/>
      <sz val="16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9"/>
      <color theme="1"/>
      <name val="Arial Narrow"/>
      <family val="2"/>
    </font>
    <font>
      <b/>
      <sz val="16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12"/>
      <color theme="1"/>
      <name val="Arial Narrow"/>
      <family val="2"/>
    </font>
    <font>
      <sz val="20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name val="Arial Narrow"/>
      <family val="2"/>
    </font>
    <font>
      <sz val="20"/>
      <color rgb="FFFF0000"/>
      <name val="Arial Narrow"/>
      <family val="2"/>
    </font>
    <font>
      <sz val="10"/>
      <name val="Arial Narrow"/>
      <family val="2"/>
    </font>
    <font>
      <sz val="9"/>
      <color rgb="FFFF0000"/>
      <name val="Arial Narrow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b/>
      <sz val="12"/>
      <name val="Arial Narrow"/>
      <family val="2"/>
    </font>
    <font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12">
    <xf numFmtId="0" fontId="0" fillId="0" borderId="0" xfId="0"/>
    <xf numFmtId="0" fontId="1" fillId="0" borderId="0" xfId="0" applyFont="1"/>
    <xf numFmtId="0" fontId="21" fillId="2" borderId="3" xfId="0" applyFont="1" applyFill="1" applyBorder="1"/>
    <xf numFmtId="0" fontId="23" fillId="2" borderId="4" xfId="0" applyFont="1" applyFill="1" applyBorder="1" applyAlignment="1">
      <alignment shrinkToFit="1"/>
    </xf>
    <xf numFmtId="0" fontId="22" fillId="2" borderId="4" xfId="0" applyFont="1" applyFill="1" applyBorder="1" applyAlignment="1">
      <alignment shrinkToFit="1"/>
    </xf>
    <xf numFmtId="164" fontId="22" fillId="2" borderId="4" xfId="1" applyFont="1" applyFill="1" applyBorder="1"/>
    <xf numFmtId="164" fontId="22" fillId="2" borderId="4" xfId="0" applyNumberFormat="1" applyFont="1" applyFill="1" applyBorder="1"/>
    <xf numFmtId="164" fontId="25" fillId="2" borderId="2" xfId="1" applyFont="1" applyFill="1" applyBorder="1"/>
    <xf numFmtId="0" fontId="22" fillId="2" borderId="4" xfId="0" applyFont="1" applyFill="1" applyBorder="1"/>
    <xf numFmtId="164" fontId="23" fillId="2" borderId="4" xfId="1" applyFont="1" applyFill="1" applyBorder="1"/>
    <xf numFmtId="0" fontId="22" fillId="2" borderId="23" xfId="0" applyFont="1" applyFill="1" applyBorder="1"/>
    <xf numFmtId="164" fontId="22" fillId="2" borderId="10" xfId="1" applyFont="1" applyFill="1" applyBorder="1"/>
    <xf numFmtId="2" fontId="22" fillId="2" borderId="4" xfId="0" applyNumberFormat="1" applyFont="1" applyFill="1" applyBorder="1"/>
    <xf numFmtId="164" fontId="21" fillId="2" borderId="4" xfId="1" applyFont="1" applyFill="1" applyBorder="1"/>
    <xf numFmtId="2" fontId="22" fillId="2" borderId="23" xfId="0" applyNumberFormat="1" applyFont="1" applyFill="1" applyBorder="1"/>
    <xf numFmtId="164" fontId="25" fillId="2" borderId="10" xfId="0" applyNumberFormat="1" applyFont="1" applyFill="1" applyBorder="1"/>
    <xf numFmtId="164" fontId="25" fillId="2" borderId="5" xfId="0" applyNumberFormat="1" applyFont="1" applyFill="1" applyBorder="1"/>
    <xf numFmtId="164" fontId="23" fillId="2" borderId="23" xfId="0" applyNumberFormat="1" applyFont="1" applyFill="1" applyBorder="1"/>
    <xf numFmtId="0" fontId="21" fillId="2" borderId="0" xfId="0" applyFont="1" applyFill="1"/>
    <xf numFmtId="0" fontId="21" fillId="2" borderId="4" xfId="0" applyFont="1" applyFill="1" applyBorder="1"/>
    <xf numFmtId="164" fontId="23" fillId="2" borderId="4" xfId="0" applyNumberFormat="1" applyFont="1" applyFill="1" applyBorder="1"/>
    <xf numFmtId="165" fontId="21" fillId="2" borderId="4" xfId="1" applyNumberFormat="1" applyFont="1" applyFill="1" applyBorder="1"/>
    <xf numFmtId="165" fontId="21" fillId="2" borderId="23" xfId="1" applyNumberFormat="1" applyFont="1" applyFill="1" applyBorder="1"/>
    <xf numFmtId="0" fontId="21" fillId="2" borderId="7" xfId="0" applyFont="1" applyFill="1" applyBorder="1"/>
    <xf numFmtId="0" fontId="23" fillId="2" borderId="4" xfId="0" applyFont="1" applyFill="1" applyBorder="1"/>
    <xf numFmtId="164" fontId="25" fillId="2" borderId="4" xfId="1" applyFont="1" applyFill="1" applyBorder="1"/>
    <xf numFmtId="0" fontId="22" fillId="2" borderId="10" xfId="0" applyFont="1" applyFill="1" applyBorder="1"/>
    <xf numFmtId="165" fontId="21" fillId="2" borderId="4" xfId="0" applyNumberFormat="1" applyFont="1" applyFill="1" applyBorder="1"/>
    <xf numFmtId="165" fontId="21" fillId="2" borderId="23" xfId="0" applyNumberFormat="1" applyFont="1" applyFill="1" applyBorder="1"/>
    <xf numFmtId="0" fontId="26" fillId="2" borderId="4" xfId="0" applyFont="1" applyFill="1" applyBorder="1"/>
    <xf numFmtId="0" fontId="23" fillId="2" borderId="23" xfId="0" applyFont="1" applyFill="1" applyBorder="1"/>
    <xf numFmtId="0" fontId="21" fillId="2" borderId="4" xfId="0" applyFont="1" applyFill="1" applyBorder="1" applyAlignment="1">
      <alignment shrinkToFit="1"/>
    </xf>
    <xf numFmtId="0" fontId="23" fillId="2" borderId="4" xfId="0" quotePrefix="1" applyFont="1" applyFill="1" applyBorder="1" applyAlignment="1">
      <alignment horizontal="left" shrinkToFit="1"/>
    </xf>
    <xf numFmtId="0" fontId="23" fillId="2" borderId="4" xfId="0" applyFont="1" applyFill="1" applyBorder="1" applyAlignment="1">
      <alignment horizontal="left" shrinkToFit="1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vertical="center"/>
    </xf>
    <xf numFmtId="164" fontId="2" fillId="2" borderId="0" xfId="1" applyFont="1" applyFill="1" applyBorder="1"/>
    <xf numFmtId="0" fontId="3" fillId="2" borderId="0" xfId="0" applyFont="1" applyFill="1"/>
    <xf numFmtId="0" fontId="3" fillId="2" borderId="0" xfId="0" quotePrefix="1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9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22" fillId="2" borderId="9" xfId="1" applyFont="1" applyFill="1" applyBorder="1"/>
    <xf numFmtId="164" fontId="21" fillId="2" borderId="10" xfId="0" applyNumberFormat="1" applyFont="1" applyFill="1" applyBorder="1"/>
    <xf numFmtId="164" fontId="21" fillId="2" borderId="5" xfId="0" applyNumberFormat="1" applyFont="1" applyFill="1" applyBorder="1"/>
    <xf numFmtId="0" fontId="21" fillId="2" borderId="24" xfId="0" applyFont="1" applyFill="1" applyBorder="1"/>
    <xf numFmtId="0" fontId="22" fillId="2" borderId="7" xfId="0" applyFont="1" applyFill="1" applyBorder="1" applyAlignment="1">
      <alignment shrinkToFit="1"/>
    </xf>
    <xf numFmtId="164" fontId="22" fillId="2" borderId="7" xfId="1" applyFont="1" applyFill="1" applyBorder="1"/>
    <xf numFmtId="164" fontId="22" fillId="2" borderId="7" xfId="0" applyNumberFormat="1" applyFont="1" applyFill="1" applyBorder="1"/>
    <xf numFmtId="164" fontId="25" fillId="2" borderId="8" xfId="1" applyFont="1" applyFill="1" applyBorder="1"/>
    <xf numFmtId="0" fontId="22" fillId="2" borderId="7" xfId="0" applyFont="1" applyFill="1" applyBorder="1"/>
    <xf numFmtId="164" fontId="23" fillId="2" borderId="7" xfId="1" applyFont="1" applyFill="1" applyBorder="1"/>
    <xf numFmtId="0" fontId="22" fillId="2" borderId="25" xfId="0" applyFont="1" applyFill="1" applyBorder="1"/>
    <xf numFmtId="164" fontId="22" fillId="2" borderId="22" xfId="1" applyFont="1" applyFill="1" applyBorder="1"/>
    <xf numFmtId="165" fontId="21" fillId="2" borderId="7" xfId="1" applyNumberFormat="1" applyFont="1" applyFill="1" applyBorder="1"/>
    <xf numFmtId="165" fontId="21" fillId="2" borderId="25" xfId="1" applyNumberFormat="1" applyFont="1" applyFill="1" applyBorder="1"/>
    <xf numFmtId="0" fontId="23" fillId="2" borderId="7" xfId="0" applyFont="1" applyFill="1" applyBorder="1" applyAlignment="1">
      <alignment shrinkToFit="1"/>
    </xf>
    <xf numFmtId="2" fontId="22" fillId="2" borderId="7" xfId="1" applyNumberFormat="1" applyFont="1" applyFill="1" applyBorder="1"/>
    <xf numFmtId="2" fontId="22" fillId="2" borderId="7" xfId="0" applyNumberFormat="1" applyFont="1" applyFill="1" applyBorder="1"/>
    <xf numFmtId="164" fontId="22" fillId="2" borderId="25" xfId="0" applyNumberFormat="1" applyFont="1" applyFill="1" applyBorder="1"/>
    <xf numFmtId="164" fontId="21" fillId="2" borderId="9" xfId="1" applyFont="1" applyFill="1" applyBorder="1"/>
    <xf numFmtId="164" fontId="27" fillId="2" borderId="4" xfId="1" applyFont="1" applyFill="1" applyBorder="1"/>
    <xf numFmtId="164" fontId="22" fillId="2" borderId="4" xfId="1" applyFont="1" applyFill="1" applyBorder="1" applyAlignment="1">
      <alignment wrapText="1"/>
    </xf>
    <xf numFmtId="164" fontId="2" fillId="2" borderId="0" xfId="0" applyNumberFormat="1" applyFont="1" applyFill="1"/>
    <xf numFmtId="164" fontId="1" fillId="2" borderId="0" xfId="0" applyNumberFormat="1" applyFont="1" applyFill="1"/>
    <xf numFmtId="164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/>
    </xf>
    <xf numFmtId="164" fontId="22" fillId="2" borderId="5" xfId="1" applyFont="1" applyFill="1" applyBorder="1"/>
    <xf numFmtId="0" fontId="7" fillId="2" borderId="2" xfId="0" applyFont="1" applyFill="1" applyBorder="1" applyAlignment="1">
      <alignment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31" xfId="0" applyFont="1" applyFill="1" applyBorder="1" applyAlignment="1">
      <alignment horizontal="center" vertical="center" wrapText="1"/>
    </xf>
    <xf numFmtId="164" fontId="22" fillId="2" borderId="2" xfId="1" applyFont="1" applyFill="1" applyBorder="1"/>
    <xf numFmtId="0" fontId="21" fillId="3" borderId="3" xfId="0" applyFont="1" applyFill="1" applyBorder="1"/>
    <xf numFmtId="0" fontId="23" fillId="3" borderId="4" xfId="0" applyFont="1" applyFill="1" applyBorder="1" applyAlignment="1">
      <alignment shrinkToFit="1"/>
    </xf>
    <xf numFmtId="0" fontId="22" fillId="3" borderId="4" xfId="0" applyFont="1" applyFill="1" applyBorder="1" applyAlignment="1">
      <alignment shrinkToFit="1"/>
    </xf>
    <xf numFmtId="164" fontId="22" fillId="3" borderId="4" xfId="1" applyFont="1" applyFill="1" applyBorder="1"/>
    <xf numFmtId="164" fontId="22" fillId="3" borderId="2" xfId="1" applyFont="1" applyFill="1" applyBorder="1"/>
    <xf numFmtId="164" fontId="22" fillId="3" borderId="4" xfId="0" applyNumberFormat="1" applyFont="1" applyFill="1" applyBorder="1"/>
    <xf numFmtId="164" fontId="25" fillId="3" borderId="2" xfId="1" applyFont="1" applyFill="1" applyBorder="1"/>
    <xf numFmtId="0" fontId="22" fillId="3" borderId="4" xfId="0" applyFont="1" applyFill="1" applyBorder="1"/>
    <xf numFmtId="164" fontId="22" fillId="3" borderId="4" xfId="1" applyFont="1" applyFill="1" applyBorder="1" applyAlignment="1">
      <alignment wrapText="1"/>
    </xf>
    <xf numFmtId="164" fontId="23" fillId="3" borderId="4" xfId="1" applyFont="1" applyFill="1" applyBorder="1"/>
    <xf numFmtId="0" fontId="22" fillId="3" borderId="23" xfId="0" applyFont="1" applyFill="1" applyBorder="1"/>
    <xf numFmtId="164" fontId="22" fillId="3" borderId="10" xfId="1" applyFont="1" applyFill="1" applyBorder="1"/>
    <xf numFmtId="2" fontId="22" fillId="3" borderId="4" xfId="0" applyNumberFormat="1" applyFont="1" applyFill="1" applyBorder="1"/>
    <xf numFmtId="164" fontId="21" fillId="3" borderId="4" xfId="1" applyFont="1" applyFill="1" applyBorder="1"/>
    <xf numFmtId="2" fontId="22" fillId="3" borderId="23" xfId="0" applyNumberFormat="1" applyFont="1" applyFill="1" applyBorder="1"/>
    <xf numFmtId="164" fontId="25" fillId="3" borderId="10" xfId="0" applyNumberFormat="1" applyFont="1" applyFill="1" applyBorder="1"/>
    <xf numFmtId="164" fontId="25" fillId="3" borderId="5" xfId="0" applyNumberFormat="1" applyFont="1" applyFill="1" applyBorder="1"/>
    <xf numFmtId="164" fontId="23" fillId="3" borderId="23" xfId="0" applyNumberFormat="1" applyFont="1" applyFill="1" applyBorder="1"/>
    <xf numFmtId="0" fontId="21" fillId="3" borderId="0" xfId="0" applyFont="1" applyFill="1"/>
    <xf numFmtId="0" fontId="21" fillId="3" borderId="4" xfId="0" applyFont="1" applyFill="1" applyBorder="1"/>
    <xf numFmtId="0" fontId="21" fillId="3" borderId="7" xfId="0" applyFont="1" applyFill="1" applyBorder="1"/>
    <xf numFmtId="0" fontId="21" fillId="3" borderId="4" xfId="0" applyFont="1" applyFill="1" applyBorder="1" applyAlignment="1">
      <alignment shrinkToFit="1"/>
    </xf>
    <xf numFmtId="164" fontId="25" fillId="3" borderId="4" xfId="1" applyFont="1" applyFill="1" applyBorder="1"/>
    <xf numFmtId="0" fontId="23" fillId="3" borderId="4" xfId="0" quotePrefix="1" applyFont="1" applyFill="1" applyBorder="1" applyAlignment="1">
      <alignment horizontal="left" shrinkToFit="1"/>
    </xf>
    <xf numFmtId="0" fontId="23" fillId="3" borderId="4" xfId="0" applyFont="1" applyFill="1" applyBorder="1" applyAlignment="1">
      <alignment horizontal="left" shrinkToFi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21" fillId="2" borderId="34" xfId="0" applyFont="1" applyFill="1" applyBorder="1"/>
    <xf numFmtId="0" fontId="23" fillId="2" borderId="10" xfId="0" applyFont="1" applyFill="1" applyBorder="1" applyAlignment="1">
      <alignment shrinkToFit="1"/>
    </xf>
    <xf numFmtId="0" fontId="22" fillId="2" borderId="34" xfId="0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164" fontId="23" fillId="2" borderId="5" xfId="1" applyFont="1" applyFill="1" applyBorder="1"/>
    <xf numFmtId="0" fontId="23" fillId="2" borderId="10" xfId="0" applyFont="1" applyFill="1" applyBorder="1"/>
    <xf numFmtId="0" fontId="23" fillId="2" borderId="5" xfId="0" applyFont="1" applyFill="1" applyBorder="1"/>
    <xf numFmtId="0" fontId="23" fillId="2" borderId="10" xfId="0" quotePrefix="1" applyFont="1" applyFill="1" applyBorder="1" applyAlignment="1">
      <alignment horizontal="left" shrinkToFit="1"/>
    </xf>
    <xf numFmtId="0" fontId="23" fillId="2" borderId="10" xfId="0" applyFont="1" applyFill="1" applyBorder="1" applyAlignment="1">
      <alignment horizontal="left" shrinkToFit="1"/>
    </xf>
    <xf numFmtId="0" fontId="21" fillId="2" borderId="35" xfId="0" applyFont="1" applyFill="1" applyBorder="1"/>
    <xf numFmtId="0" fontId="22" fillId="2" borderId="22" xfId="0" applyFont="1" applyFill="1" applyBorder="1" applyAlignment="1">
      <alignment shrinkToFit="1"/>
    </xf>
    <xf numFmtId="164" fontId="23" fillId="2" borderId="36" xfId="1" applyFont="1" applyFill="1" applyBorder="1"/>
    <xf numFmtId="0" fontId="22" fillId="2" borderId="35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shrinkToFit="1"/>
    </xf>
    <xf numFmtId="164" fontId="2" fillId="2" borderId="0" xfId="0" applyNumberFormat="1" applyFont="1" applyFill="1" applyAlignment="1">
      <alignment horizontal="center" vertical="center"/>
    </xf>
    <xf numFmtId="164" fontId="6" fillId="2" borderId="9" xfId="1" quotePrefix="1" applyFont="1" applyFill="1" applyBorder="1" applyAlignment="1">
      <alignment horizontal="center"/>
    </xf>
    <xf numFmtId="164" fontId="6" fillId="2" borderId="4" xfId="1" applyFont="1" applyFill="1" applyBorder="1" applyAlignment="1">
      <alignment horizontal="center"/>
    </xf>
    <xf numFmtId="164" fontId="6" fillId="2" borderId="6" xfId="1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6" xfId="0" quotePrefix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8" fillId="2" borderId="29" xfId="0" applyFont="1" applyFill="1" applyBorder="1" applyAlignment="1">
      <alignment horizontal="center" vertical="center" wrapText="1"/>
    </xf>
    <xf numFmtId="0" fontId="5" fillId="2" borderId="9" xfId="0" quotePrefix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28" fillId="2" borderId="3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28" fillId="2" borderId="30" xfId="0" applyFont="1" applyFill="1" applyBorder="1" applyAlignment="1">
      <alignment vertical="center" wrapText="1"/>
    </xf>
    <xf numFmtId="0" fontId="5" fillId="2" borderId="33" xfId="0" applyFont="1" applyFill="1" applyBorder="1" applyAlignment="1">
      <alignment horizontal="center"/>
    </xf>
    <xf numFmtId="0" fontId="24" fillId="2" borderId="10" xfId="0" applyFont="1" applyFill="1" applyBorder="1" applyAlignment="1">
      <alignment shrinkToFit="1"/>
    </xf>
    <xf numFmtId="164" fontId="21" fillId="2" borderId="5" xfId="1" applyFont="1" applyFill="1" applyBorder="1"/>
    <xf numFmtId="0" fontId="28" fillId="2" borderId="2" xfId="0" applyFont="1" applyFill="1" applyBorder="1" applyAlignment="1">
      <alignment vertical="center" wrapText="1"/>
    </xf>
    <xf numFmtId="164" fontId="21" fillId="2" borderId="10" xfId="1" applyFont="1" applyFill="1" applyBorder="1"/>
    <xf numFmtId="164" fontId="24" fillId="2" borderId="4" xfId="0" applyNumberFormat="1" applyFont="1" applyFill="1" applyBorder="1"/>
    <xf numFmtId="164" fontId="21" fillId="2" borderId="4" xfId="0" applyNumberFormat="1" applyFont="1" applyFill="1" applyBorder="1"/>
    <xf numFmtId="2" fontId="21" fillId="2" borderId="4" xfId="0" applyNumberFormat="1" applyFont="1" applyFill="1" applyBorder="1"/>
    <xf numFmtId="164" fontId="24" fillId="2" borderId="23" xfId="0" applyNumberFormat="1" applyFont="1" applyFill="1" applyBorder="1"/>
    <xf numFmtId="164" fontId="21" fillId="2" borderId="2" xfId="1" applyFont="1" applyFill="1" applyBorder="1"/>
    <xf numFmtId="164" fontId="21" fillId="2" borderId="4" xfId="1" applyFont="1" applyFill="1" applyBorder="1" applyAlignment="1">
      <alignment wrapText="1"/>
    </xf>
    <xf numFmtId="164" fontId="24" fillId="2" borderId="4" xfId="1" applyFont="1" applyFill="1" applyBorder="1"/>
    <xf numFmtId="164" fontId="24" fillId="2" borderId="5" xfId="1" applyFont="1" applyFill="1" applyBorder="1"/>
    <xf numFmtId="2" fontId="21" fillId="2" borderId="23" xfId="0" applyNumberFormat="1" applyFont="1" applyFill="1" applyBorder="1"/>
    <xf numFmtId="0" fontId="24" fillId="2" borderId="10" xfId="0" applyFont="1" applyFill="1" applyBorder="1"/>
    <xf numFmtId="0" fontId="24" fillId="2" borderId="4" xfId="0" applyFont="1" applyFill="1" applyBorder="1"/>
    <xf numFmtId="0" fontId="24" fillId="2" borderId="5" xfId="0" applyFont="1" applyFill="1" applyBorder="1"/>
    <xf numFmtId="0" fontId="21" fillId="2" borderId="10" xfId="0" applyFont="1" applyFill="1" applyBorder="1"/>
    <xf numFmtId="0" fontId="24" fillId="2" borderId="23" xfId="0" applyFont="1" applyFill="1" applyBorder="1"/>
    <xf numFmtId="0" fontId="24" fillId="2" borderId="10" xfId="0" quotePrefix="1" applyFont="1" applyFill="1" applyBorder="1" applyAlignment="1">
      <alignment horizontal="left" shrinkToFit="1"/>
    </xf>
    <xf numFmtId="0" fontId="24" fillId="2" borderId="10" xfId="0" applyFont="1" applyFill="1" applyBorder="1" applyAlignment="1">
      <alignment horizontal="left" shrinkToFit="1"/>
    </xf>
    <xf numFmtId="164" fontId="34" fillId="2" borderId="4" xfId="1" applyFont="1" applyFill="1" applyBorder="1"/>
    <xf numFmtId="0" fontId="21" fillId="2" borderId="22" xfId="0" applyFont="1" applyFill="1" applyBorder="1" applyAlignment="1">
      <alignment shrinkToFit="1"/>
    </xf>
    <xf numFmtId="0" fontId="21" fillId="2" borderId="7" xfId="0" applyFont="1" applyFill="1" applyBorder="1" applyAlignment="1">
      <alignment shrinkToFit="1"/>
    </xf>
    <xf numFmtId="164" fontId="21" fillId="2" borderId="7" xfId="1" applyFont="1" applyFill="1" applyBorder="1"/>
    <xf numFmtId="164" fontId="21" fillId="2" borderId="7" xfId="0" applyNumberFormat="1" applyFont="1" applyFill="1" applyBorder="1"/>
    <xf numFmtId="164" fontId="21" fillId="2" borderId="8" xfId="1" applyFont="1" applyFill="1" applyBorder="1"/>
    <xf numFmtId="164" fontId="24" fillId="2" borderId="36" xfId="1" applyFont="1" applyFill="1" applyBorder="1"/>
    <xf numFmtId="0" fontId="21" fillId="2" borderId="35" xfId="0" applyFont="1" applyFill="1" applyBorder="1" applyAlignment="1">
      <alignment horizontal="center" vertical="center"/>
    </xf>
    <xf numFmtId="164" fontId="21" fillId="2" borderId="22" xfId="1" applyFont="1" applyFill="1" applyBorder="1"/>
    <xf numFmtId="0" fontId="24" fillId="2" borderId="22" xfId="0" applyFont="1" applyFill="1" applyBorder="1" applyAlignment="1">
      <alignment shrinkToFit="1"/>
    </xf>
    <xf numFmtId="2" fontId="21" fillId="2" borderId="7" xfId="1" applyNumberFormat="1" applyFont="1" applyFill="1" applyBorder="1"/>
    <xf numFmtId="2" fontId="21" fillId="2" borderId="7" xfId="0" applyNumberFormat="1" applyFont="1" applyFill="1" applyBorder="1"/>
    <xf numFmtId="164" fontId="21" fillId="2" borderId="25" xfId="0" applyNumberFormat="1" applyFont="1" applyFill="1" applyBorder="1"/>
    <xf numFmtId="0" fontId="29" fillId="2" borderId="11" xfId="0" quotePrefix="1" applyFont="1" applyFill="1" applyBorder="1" applyAlignment="1">
      <alignment horizontal="center" vertical="center" wrapText="1"/>
    </xf>
    <xf numFmtId="0" fontId="29" fillId="2" borderId="8" xfId="0" quotePrefix="1" applyFont="1" applyFill="1" applyBorder="1" applyAlignment="1">
      <alignment horizontal="center" vertical="center" wrapText="1"/>
    </xf>
    <xf numFmtId="0" fontId="29" fillId="2" borderId="12" xfId="0" quotePrefix="1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29" fillId="2" borderId="8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32" fillId="2" borderId="11" xfId="0" quotePrefix="1" applyFont="1" applyFill="1" applyBorder="1" applyAlignment="1">
      <alignment horizontal="center" vertical="center" wrapText="1"/>
    </xf>
    <xf numFmtId="0" fontId="32" fillId="2" borderId="8" xfId="0" quotePrefix="1" applyFont="1" applyFill="1" applyBorder="1" applyAlignment="1">
      <alignment horizontal="center" vertical="center" wrapText="1"/>
    </xf>
    <xf numFmtId="0" fontId="32" fillId="2" borderId="12" xfId="0" quotePrefix="1" applyFont="1" applyFill="1" applyBorder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 wrapText="1"/>
    </xf>
    <xf numFmtId="0" fontId="32" fillId="2" borderId="8" xfId="0" applyFont="1" applyFill="1" applyBorder="1" applyAlignment="1">
      <alignment horizontal="center" vertical="center" wrapText="1"/>
    </xf>
    <xf numFmtId="0" fontId="32" fillId="2" borderId="12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 vertical="center" wrapText="1"/>
    </xf>
    <xf numFmtId="0" fontId="33" fillId="2" borderId="11" xfId="0" applyFont="1" applyFill="1" applyBorder="1" applyAlignment="1">
      <alignment horizontal="center" vertical="center" wrapText="1"/>
    </xf>
    <xf numFmtId="0" fontId="33" fillId="2" borderId="8" xfId="0" applyFont="1" applyFill="1" applyBorder="1" applyAlignment="1">
      <alignment horizontal="center" vertical="center" wrapText="1"/>
    </xf>
    <xf numFmtId="0" fontId="33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31" fillId="2" borderId="11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center" vertical="center" wrapText="1"/>
    </xf>
    <xf numFmtId="0" fontId="31" fillId="2" borderId="12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28" fillId="2" borderId="29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5" fillId="2" borderId="11" xfId="0" quotePrefix="1" applyFont="1" applyFill="1" applyBorder="1" applyAlignment="1">
      <alignment horizontal="center" vertical="center" wrapText="1"/>
    </xf>
    <xf numFmtId="0" fontId="5" fillId="2" borderId="8" xfId="0" quotePrefix="1" applyFont="1" applyFill="1" applyBorder="1" applyAlignment="1">
      <alignment horizontal="center" vertical="center" wrapText="1"/>
    </xf>
    <xf numFmtId="0" fontId="5" fillId="2" borderId="12" xfId="0" quotePrefix="1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3" fillId="2" borderId="8" xfId="0" quotePrefix="1" applyFont="1" applyFill="1" applyBorder="1" applyAlignment="1">
      <alignment horizontal="center" vertical="center" wrapText="1"/>
    </xf>
    <xf numFmtId="0" fontId="3" fillId="2" borderId="12" xfId="0" quotePrefix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1" xfId="0" quotePrefix="1" applyFont="1" applyFill="1" applyBorder="1" applyAlignment="1">
      <alignment horizontal="center" vertical="center" wrapText="1"/>
    </xf>
    <xf numFmtId="0" fontId="16" fillId="2" borderId="8" xfId="0" quotePrefix="1" applyFont="1" applyFill="1" applyBorder="1" applyAlignment="1">
      <alignment horizontal="center" vertical="center" wrapText="1"/>
    </xf>
    <xf numFmtId="0" fontId="16" fillId="2" borderId="12" xfId="0" quotePrefix="1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19" fillId="2" borderId="11" xfId="0" quotePrefix="1" applyFont="1" applyFill="1" applyBorder="1" applyAlignment="1">
      <alignment horizontal="center" vertical="center" wrapText="1"/>
    </xf>
    <xf numFmtId="0" fontId="19" fillId="2" borderId="8" xfId="0" quotePrefix="1" applyFont="1" applyFill="1" applyBorder="1" applyAlignment="1">
      <alignment horizontal="center" vertical="center" wrapText="1"/>
    </xf>
    <xf numFmtId="0" fontId="19" fillId="2" borderId="12" xfId="0" quotePrefix="1" applyFont="1" applyFill="1" applyBorder="1" applyAlignment="1">
      <alignment horizontal="center" vertical="center" wrapText="1"/>
    </xf>
    <xf numFmtId="0" fontId="6" fillId="2" borderId="11" xfId="0" quotePrefix="1" applyFont="1" applyFill="1" applyBorder="1" applyAlignment="1">
      <alignment horizontal="center" vertical="center" wrapText="1"/>
    </xf>
    <xf numFmtId="0" fontId="6" fillId="2" borderId="8" xfId="0" quotePrefix="1" applyFont="1" applyFill="1" applyBorder="1" applyAlignment="1">
      <alignment horizontal="center" vertical="center" wrapText="1"/>
    </xf>
    <xf numFmtId="0" fontId="6" fillId="2" borderId="12" xfId="0" quotePrefix="1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111126</xdr:colOff>
      <xdr:row>0</xdr:row>
      <xdr:rowOff>161925</xdr:rowOff>
    </xdr:from>
    <xdr:to>
      <xdr:col>15</xdr:col>
      <xdr:colOff>635002</xdr:colOff>
      <xdr:row>6</xdr:row>
      <xdr:rowOff>25400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C701D04A-3DC5-4731-ADD8-812C4ACF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4301" y="161925"/>
          <a:ext cx="1847851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960437</xdr:colOff>
      <xdr:row>0</xdr:row>
      <xdr:rowOff>95250</xdr:rowOff>
    </xdr:from>
    <xdr:to>
      <xdr:col>43</xdr:col>
      <xdr:colOff>0</xdr:colOff>
      <xdr:row>5</xdr:row>
      <xdr:rowOff>285749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60070157-BC53-4BF5-B69D-0AA212710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5812" y="95250"/>
          <a:ext cx="1925638" cy="1619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111126</xdr:colOff>
      <xdr:row>0</xdr:row>
      <xdr:rowOff>161925</xdr:rowOff>
    </xdr:from>
    <xdr:to>
      <xdr:col>15</xdr:col>
      <xdr:colOff>635002</xdr:colOff>
      <xdr:row>6</xdr:row>
      <xdr:rowOff>25400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AE2CB4D9-9AAD-43AF-AB71-7DE268AA2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4301" y="161925"/>
          <a:ext cx="1847851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</xdr:col>
      <xdr:colOff>960437</xdr:colOff>
      <xdr:row>0</xdr:row>
      <xdr:rowOff>95250</xdr:rowOff>
    </xdr:from>
    <xdr:to>
      <xdr:col>43</xdr:col>
      <xdr:colOff>0</xdr:colOff>
      <xdr:row>5</xdr:row>
      <xdr:rowOff>285749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B1DC25B0-499B-465C-AE57-02B4FF7E7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5812" y="95250"/>
          <a:ext cx="1925638" cy="1619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A5B3D99A-94E7-47DC-A8F7-FBDB2F021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F94B446F-A67A-4147-B8BB-038FBB8F8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73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5A36188A-DFCA-4109-AC1B-952503C65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DE0F9ACD-F924-48F1-A909-6A4D89489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73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93C00C5F-AD8F-46E9-ABC1-C107921EF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0E707630-AD8D-47E1-A678-88F6E658D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73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D569612-653D-4E38-9743-AF10D2FC4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18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F036727C-54CD-4DAD-A2B3-29CF2C18D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73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63501</xdr:colOff>
      <xdr:row>0</xdr:row>
      <xdr:rowOff>3175</xdr:rowOff>
    </xdr:from>
    <xdr:to>
      <xdr:col>15</xdr:col>
      <xdr:colOff>79377</xdr:colOff>
      <xdr:row>5</xdr:row>
      <xdr:rowOff>152400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5EE982F6-896B-434D-9E77-A1C8CFA72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7551" y="3175"/>
          <a:ext cx="1844676" cy="157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801687</xdr:colOff>
      <xdr:row>0</xdr:row>
      <xdr:rowOff>249239</xdr:rowOff>
    </xdr:from>
    <xdr:to>
      <xdr:col>41</xdr:col>
      <xdr:colOff>523875</xdr:colOff>
      <xdr:row>5</xdr:row>
      <xdr:rowOff>222251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1C37CA3F-7EEF-4183-8653-2507EDCC1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3087" y="249239"/>
          <a:ext cx="1922463" cy="140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ACFF-CE0C-4A4E-837A-BBE97A180377}">
  <sheetPr>
    <pageSetUpPr fitToPage="1"/>
  </sheetPr>
  <dimension ref="A1:LN64"/>
  <sheetViews>
    <sheetView view="pageBreakPreview" topLeftCell="AU13" zoomScaleNormal="77" zoomScaleSheetLayoutView="100" workbookViewId="0">
      <selection activeCell="AX13" sqref="AX13"/>
    </sheetView>
  </sheetViews>
  <sheetFormatPr defaultColWidth="9.140625" defaultRowHeight="23.1" customHeight="1" x14ac:dyDescent="0.35"/>
  <cols>
    <col min="1" max="1" width="7.7109375" style="34" customWidth="1"/>
    <col min="2" max="2" width="28.85546875" style="35" customWidth="1"/>
    <col min="3" max="3" width="16.42578125" style="35" customWidth="1"/>
    <col min="4" max="4" width="18.85546875" style="35" hidden="1" customWidth="1"/>
    <col min="5" max="5" width="17.5703125" style="35" hidden="1" customWidth="1"/>
    <col min="6" max="6" width="19.85546875" style="35" customWidth="1"/>
    <col min="7" max="8" width="17.42578125" style="35" customWidth="1"/>
    <col min="9" max="9" width="19.7109375" style="35" customWidth="1"/>
    <col min="10" max="10" width="18.7109375" style="35" hidden="1" customWidth="1"/>
    <col min="11" max="11" width="13.42578125" style="35" customWidth="1"/>
    <col min="12" max="12" width="4" style="35" customWidth="1"/>
    <col min="13" max="13" width="3.28515625" style="35" customWidth="1"/>
    <col min="14" max="14" width="4.28515625" style="35" customWidth="1"/>
    <col min="15" max="15" width="19.85546875" style="35" customWidth="1"/>
    <col min="16" max="16" width="17.5703125" style="35" customWidth="1"/>
    <col min="17" max="17" width="19.140625" style="35" customWidth="1"/>
    <col min="18" max="18" width="16.42578125" style="35" customWidth="1"/>
    <col min="19" max="19" width="17.85546875" style="35" customWidth="1"/>
    <col min="20" max="20" width="20.7109375" style="35" customWidth="1"/>
    <col min="21" max="21" width="19.42578125" style="35" customWidth="1"/>
    <col min="22" max="23" width="19.7109375" style="35" customWidth="1"/>
    <col min="24" max="24" width="5.140625" style="141" customWidth="1"/>
    <col min="25" max="25" width="16.5703125" style="35" customWidth="1"/>
    <col min="26" max="26" width="16.5703125" style="35" hidden="1" customWidth="1"/>
    <col min="27" max="27" width="12" style="34" customWidth="1"/>
    <col min="28" max="28" width="17.7109375" style="34" customWidth="1"/>
    <col min="29" max="29" width="16" style="34" customWidth="1"/>
    <col min="30" max="31" width="19.28515625" style="34" customWidth="1"/>
    <col min="32" max="32" width="6.5703125" style="112" customWidth="1"/>
    <col min="33" max="33" width="28.85546875" style="35" customWidth="1"/>
    <col min="34" max="34" width="16.42578125" style="35" customWidth="1"/>
    <col min="35" max="35" width="17.5703125" style="35" customWidth="1"/>
    <col min="36" max="36" width="22.28515625" style="35" customWidth="1"/>
    <col min="37" max="37" width="16.140625" style="35" customWidth="1"/>
    <col min="38" max="38" width="16.42578125" style="35" customWidth="1"/>
    <col min="39" max="39" width="16.5703125" style="35" customWidth="1"/>
    <col min="40" max="40" width="18.140625" style="35" customWidth="1"/>
    <col min="41" max="41" width="14.85546875" style="35" customWidth="1"/>
    <col min="42" max="42" width="10.28515625" style="35" customWidth="1"/>
    <col min="43" max="44" width="18.140625" style="35" customWidth="1"/>
    <col min="45" max="45" width="14.5703125" style="35" customWidth="1"/>
    <col min="46" max="46" width="20.42578125" style="35" customWidth="1"/>
    <col min="47" max="47" width="14.7109375" style="35" customWidth="1"/>
    <col min="48" max="48" width="11.28515625" style="35" customWidth="1"/>
    <col min="49" max="49" width="19.140625" style="35" customWidth="1"/>
    <col min="50" max="50" width="17.28515625" style="35" customWidth="1"/>
    <col min="51" max="51" width="16.5703125" style="35" customWidth="1"/>
    <col min="52" max="52" width="14.85546875" style="35" customWidth="1"/>
    <col min="53" max="53" width="17.140625" style="35" customWidth="1"/>
    <col min="54" max="54" width="18.7109375" style="35" customWidth="1"/>
    <col min="55" max="55" width="13.42578125" style="35" customWidth="1"/>
    <col min="56" max="56" width="16.5703125" style="35" customWidth="1"/>
    <col min="57" max="57" width="18.5703125" style="35" customWidth="1"/>
    <col min="58" max="58" width="20.28515625" style="35" customWidth="1"/>
    <col min="59" max="67" width="9.140625" style="34"/>
    <col min="68" max="16384" width="9.140625" style="1"/>
  </cols>
  <sheetData>
    <row r="1" spans="1:326" s="34" customFormat="1" ht="23.1" customHeight="1" x14ac:dyDescent="0.35">
      <c r="B1" s="35"/>
      <c r="C1" s="35"/>
      <c r="D1" s="140"/>
      <c r="E1" s="140"/>
      <c r="F1" s="140"/>
      <c r="G1" s="140"/>
      <c r="H1" s="140"/>
      <c r="I1" s="140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7" t="s">
        <v>1</v>
      </c>
      <c r="V1" s="35"/>
      <c r="W1" s="35"/>
      <c r="X1" s="141"/>
      <c r="Y1" s="35"/>
      <c r="Z1" s="35"/>
      <c r="AF1" s="112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7" t="s">
        <v>1</v>
      </c>
    </row>
    <row r="2" spans="1:326" s="34" customFormat="1" ht="23.1" customHeight="1" x14ac:dyDescent="0.35">
      <c r="B2" s="35"/>
      <c r="C2" s="35"/>
      <c r="D2" s="38"/>
      <c r="E2" s="38"/>
      <c r="F2" s="38"/>
      <c r="G2" s="38"/>
      <c r="H2" s="38"/>
      <c r="I2" s="38"/>
      <c r="J2" s="35"/>
      <c r="K2" s="35"/>
      <c r="L2" s="35"/>
      <c r="M2" s="140"/>
      <c r="N2" s="140"/>
      <c r="O2" s="35"/>
      <c r="P2" s="234" t="s">
        <v>0</v>
      </c>
      <c r="Q2" s="234"/>
      <c r="R2" s="234"/>
      <c r="S2" s="234"/>
      <c r="T2" s="234"/>
      <c r="U2" s="35"/>
      <c r="V2" s="35"/>
      <c r="W2" s="35"/>
      <c r="X2" s="141"/>
      <c r="Y2" s="35"/>
      <c r="Z2" s="35"/>
      <c r="AF2" s="112"/>
      <c r="AG2" s="35"/>
      <c r="AH2" s="35"/>
      <c r="AI2" s="35"/>
      <c r="AJ2" s="38"/>
      <c r="AK2" s="38"/>
      <c r="AL2" s="38"/>
      <c r="AM2" s="38"/>
      <c r="AN2" s="38"/>
      <c r="AO2" s="234" t="s">
        <v>0</v>
      </c>
      <c r="AP2" s="234"/>
      <c r="AQ2" s="234"/>
      <c r="AR2" s="234"/>
      <c r="AS2" s="234"/>
      <c r="AT2" s="234"/>
      <c r="AU2" s="234"/>
      <c r="AV2" s="234"/>
      <c r="AW2" s="234"/>
      <c r="AX2" s="35"/>
      <c r="AY2" s="35"/>
      <c r="AZ2" s="39"/>
      <c r="BA2" s="39"/>
      <c r="BB2" s="35"/>
      <c r="BC2" s="35"/>
      <c r="BD2" s="35"/>
      <c r="BE2" s="35"/>
      <c r="BF2" s="35"/>
    </row>
    <row r="3" spans="1:326" s="34" customFormat="1" ht="23.1" customHeight="1" x14ac:dyDescent="0.35">
      <c r="B3" s="35"/>
      <c r="C3" s="35"/>
      <c r="D3" s="38"/>
      <c r="E3" s="38"/>
      <c r="F3" s="38"/>
      <c r="G3" s="38"/>
      <c r="H3" s="38"/>
      <c r="I3" s="35"/>
      <c r="J3" s="35"/>
      <c r="K3" s="35"/>
      <c r="L3" s="35"/>
      <c r="M3" s="35"/>
      <c r="N3" s="35"/>
      <c r="O3" s="35"/>
      <c r="P3" s="234" t="s">
        <v>41</v>
      </c>
      <c r="Q3" s="234"/>
      <c r="R3" s="234"/>
      <c r="S3" s="234"/>
      <c r="T3" s="234"/>
      <c r="U3" s="35"/>
      <c r="V3" s="35"/>
      <c r="W3" s="35"/>
      <c r="X3" s="141"/>
      <c r="Y3" s="35"/>
      <c r="Z3" s="35"/>
      <c r="AF3" s="112"/>
      <c r="AG3" s="35"/>
      <c r="AH3" s="35"/>
      <c r="AI3" s="35"/>
      <c r="AJ3" s="38"/>
      <c r="AK3" s="38"/>
      <c r="AL3" s="38"/>
      <c r="AM3" s="35"/>
      <c r="AN3" s="38"/>
      <c r="AO3" s="234" t="s">
        <v>41</v>
      </c>
      <c r="AP3" s="234"/>
      <c r="AQ3" s="234"/>
      <c r="AR3" s="234"/>
      <c r="AS3" s="234"/>
      <c r="AT3" s="234"/>
      <c r="AU3" s="234"/>
      <c r="AV3" s="234"/>
      <c r="AW3" s="234"/>
      <c r="AX3" s="35"/>
      <c r="AY3" s="35"/>
      <c r="AZ3" s="35"/>
      <c r="BA3" s="35"/>
      <c r="BB3" s="35"/>
      <c r="BC3" s="35"/>
      <c r="BD3" s="35"/>
      <c r="BE3" s="35"/>
      <c r="BF3" s="35"/>
    </row>
    <row r="4" spans="1:326" s="34" customFormat="1" ht="23.1" customHeight="1" x14ac:dyDescent="0.35">
      <c r="B4" s="35"/>
      <c r="C4" s="38"/>
      <c r="D4" s="38"/>
      <c r="E4" s="38"/>
      <c r="F4" s="38"/>
      <c r="G4" s="38"/>
      <c r="H4" s="38"/>
      <c r="I4" s="38"/>
      <c r="J4" s="35"/>
      <c r="K4" s="35"/>
      <c r="L4" s="35"/>
      <c r="M4" s="35"/>
      <c r="N4" s="35"/>
      <c r="O4" s="35"/>
      <c r="P4" s="234" t="s">
        <v>42</v>
      </c>
      <c r="Q4" s="234"/>
      <c r="R4" s="234"/>
      <c r="S4" s="234"/>
      <c r="T4" s="234"/>
      <c r="U4" s="35"/>
      <c r="V4" s="35"/>
      <c r="W4" s="35"/>
      <c r="X4" s="141"/>
      <c r="Y4" s="35"/>
      <c r="Z4" s="35"/>
      <c r="AF4" s="112"/>
      <c r="AG4" s="35"/>
      <c r="AH4" s="35"/>
      <c r="AM4" s="38"/>
      <c r="AN4" s="38"/>
      <c r="AO4" s="234" t="s">
        <v>62</v>
      </c>
      <c r="AP4" s="234"/>
      <c r="AQ4" s="234"/>
      <c r="AR4" s="234"/>
      <c r="AS4" s="234"/>
      <c r="AT4" s="234"/>
      <c r="AU4" s="234"/>
      <c r="AV4" s="234"/>
      <c r="AW4" s="234"/>
      <c r="AX4" s="35"/>
      <c r="AY4" s="35"/>
      <c r="AZ4" s="35"/>
      <c r="BA4" s="35"/>
      <c r="BB4" s="35"/>
      <c r="BC4" s="35"/>
      <c r="BD4" s="35"/>
      <c r="BE4" s="35"/>
      <c r="BF4" s="35"/>
    </row>
    <row r="5" spans="1:326" s="34" customFormat="1" ht="23.1" customHeight="1" x14ac:dyDescent="0.35">
      <c r="B5" s="35"/>
      <c r="C5" s="35"/>
      <c r="D5" s="40"/>
      <c r="E5" s="40"/>
      <c r="F5" s="40"/>
      <c r="G5" s="40"/>
      <c r="H5" s="40"/>
      <c r="I5" s="35"/>
      <c r="J5" s="35"/>
      <c r="K5" s="35"/>
      <c r="L5" s="35"/>
      <c r="M5" s="35"/>
      <c r="N5" s="35"/>
      <c r="O5" s="35"/>
      <c r="P5" s="35"/>
      <c r="Q5" s="238" t="s">
        <v>89</v>
      </c>
      <c r="R5" s="238"/>
      <c r="S5" s="238"/>
      <c r="T5" s="35"/>
      <c r="U5" s="35"/>
      <c r="V5" s="35"/>
      <c r="W5" s="35"/>
      <c r="X5" s="141"/>
      <c r="Y5" s="35"/>
      <c r="Z5" s="35"/>
      <c r="AF5" s="112"/>
      <c r="AG5" s="35"/>
      <c r="AH5" s="35"/>
      <c r="AI5" s="35"/>
      <c r="AJ5" s="40"/>
      <c r="AK5" s="40"/>
      <c r="AL5" s="40"/>
      <c r="AM5" s="35"/>
      <c r="AN5" s="40"/>
      <c r="AO5" s="238" t="s">
        <v>90</v>
      </c>
      <c r="AP5" s="238"/>
      <c r="AQ5" s="238"/>
      <c r="AR5" s="238"/>
      <c r="AS5" s="238"/>
      <c r="AT5" s="238"/>
      <c r="AU5" s="238"/>
      <c r="AV5" s="238"/>
      <c r="AW5" s="238"/>
      <c r="AX5" s="35"/>
      <c r="AY5" s="35"/>
      <c r="AZ5" s="35"/>
      <c r="BA5" s="35"/>
      <c r="BB5" s="35"/>
      <c r="BC5" s="35"/>
      <c r="BD5" s="35"/>
      <c r="BE5" s="35"/>
      <c r="BF5" s="35"/>
    </row>
    <row r="6" spans="1:326" s="34" customFormat="1" ht="23.1" customHeight="1" x14ac:dyDescent="0.35">
      <c r="A6" s="34" t="s">
        <v>1</v>
      </c>
      <c r="B6" s="35"/>
      <c r="C6" s="35"/>
      <c r="D6" s="41"/>
      <c r="E6" s="41"/>
      <c r="F6" s="41"/>
      <c r="G6" s="41"/>
      <c r="H6" s="41"/>
      <c r="I6" s="35"/>
      <c r="J6" s="140"/>
      <c r="K6" s="35"/>
      <c r="L6" s="35"/>
      <c r="M6" s="35"/>
      <c r="N6" s="35"/>
      <c r="O6" s="35"/>
      <c r="P6" s="35"/>
      <c r="Q6" s="239" t="s">
        <v>2</v>
      </c>
      <c r="R6" s="239"/>
      <c r="S6" s="239"/>
      <c r="T6" s="35"/>
      <c r="U6" s="35"/>
      <c r="V6" s="35"/>
      <c r="W6" s="35"/>
      <c r="X6" s="141"/>
      <c r="Y6" s="35"/>
      <c r="Z6" s="35"/>
      <c r="AF6" s="112" t="s">
        <v>1</v>
      </c>
      <c r="AG6" s="35"/>
      <c r="AH6" s="35"/>
      <c r="AI6" s="35"/>
      <c r="AJ6" s="41"/>
      <c r="AK6" s="41"/>
      <c r="AL6" s="41"/>
      <c r="AM6" s="35"/>
      <c r="AN6" s="35"/>
      <c r="AO6" s="239" t="s">
        <v>2</v>
      </c>
      <c r="AP6" s="239"/>
      <c r="AQ6" s="239"/>
      <c r="AR6" s="239"/>
      <c r="AS6" s="239"/>
      <c r="AT6" s="239"/>
      <c r="AU6" s="239"/>
      <c r="AV6" s="239"/>
      <c r="AW6" s="239"/>
      <c r="AX6" s="35"/>
      <c r="AY6" s="35"/>
      <c r="AZ6" s="35"/>
      <c r="BA6" s="35"/>
      <c r="BB6" s="35"/>
      <c r="BC6" s="35"/>
      <c r="BD6" s="35"/>
      <c r="BE6" s="35"/>
      <c r="BF6" s="35"/>
    </row>
    <row r="7" spans="1:326" s="42" customFormat="1" ht="23.1" customHeight="1" thickBot="1" x14ac:dyDescent="0.4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113"/>
      <c r="Y7" s="43"/>
      <c r="Z7" s="43"/>
      <c r="AD7" s="42" t="s">
        <v>1</v>
      </c>
      <c r="AF7" s="114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</row>
    <row r="8" spans="1:326" s="48" customFormat="1" ht="23.1" customHeight="1" x14ac:dyDescent="0.35">
      <c r="A8" s="231" t="s">
        <v>8</v>
      </c>
      <c r="B8" s="216" t="s">
        <v>9</v>
      </c>
      <c r="C8" s="192" t="s">
        <v>10</v>
      </c>
      <c r="D8" s="225" t="s">
        <v>44</v>
      </c>
      <c r="E8" s="192" t="s">
        <v>69</v>
      </c>
      <c r="F8" s="192" t="s">
        <v>69</v>
      </c>
      <c r="G8" s="240" t="s">
        <v>91</v>
      </c>
      <c r="H8" s="142"/>
      <c r="I8" s="216" t="s">
        <v>46</v>
      </c>
      <c r="J8" s="143"/>
      <c r="K8" s="225" t="s">
        <v>12</v>
      </c>
      <c r="L8" s="192" t="s">
        <v>92</v>
      </c>
      <c r="M8" s="192" t="s">
        <v>93</v>
      </c>
      <c r="N8" s="235" t="s">
        <v>94</v>
      </c>
      <c r="P8" s="204" t="s">
        <v>48</v>
      </c>
      <c r="Q8" s="192" t="s">
        <v>52</v>
      </c>
      <c r="R8" s="186" t="s">
        <v>56</v>
      </c>
      <c r="S8" s="210" t="s">
        <v>95</v>
      </c>
      <c r="T8" s="186" t="s">
        <v>51</v>
      </c>
      <c r="U8" s="192" t="s">
        <v>50</v>
      </c>
      <c r="V8" s="144" t="s">
        <v>5</v>
      </c>
      <c r="W8" s="145" t="s">
        <v>5</v>
      </c>
      <c r="X8" s="219" t="s">
        <v>8</v>
      </c>
      <c r="Y8" s="216" t="s">
        <v>6</v>
      </c>
      <c r="Z8" s="144" t="s">
        <v>3</v>
      </c>
      <c r="AA8" s="192" t="s">
        <v>7</v>
      </c>
      <c r="AB8" s="210" t="s">
        <v>96</v>
      </c>
      <c r="AC8" s="222" t="s">
        <v>4</v>
      </c>
      <c r="AD8" s="225" t="s">
        <v>47</v>
      </c>
      <c r="AE8" s="228"/>
      <c r="AF8" s="231" t="s">
        <v>8</v>
      </c>
      <c r="AG8" s="216" t="s">
        <v>9</v>
      </c>
      <c r="AH8" s="192" t="s">
        <v>10</v>
      </c>
      <c r="AI8" s="225" t="s">
        <v>48</v>
      </c>
      <c r="AJ8" s="225" t="s">
        <v>86</v>
      </c>
      <c r="AK8" s="192" t="s">
        <v>53</v>
      </c>
      <c r="AL8" s="186" t="s">
        <v>54</v>
      </c>
      <c r="AM8" s="213" t="s">
        <v>83</v>
      </c>
      <c r="AN8" s="192" t="s">
        <v>14</v>
      </c>
      <c r="AO8" s="192" t="s">
        <v>15</v>
      </c>
      <c r="AP8" s="192" t="s">
        <v>16</v>
      </c>
      <c r="AQ8" s="192" t="s">
        <v>17</v>
      </c>
      <c r="AR8" s="192" t="s">
        <v>64</v>
      </c>
      <c r="AS8" s="195" t="s">
        <v>55</v>
      </c>
      <c r="AT8" s="192" t="s">
        <v>52</v>
      </c>
      <c r="AU8" s="198" t="s">
        <v>80</v>
      </c>
      <c r="AV8" s="201" t="s">
        <v>97</v>
      </c>
      <c r="AW8" s="204" t="s">
        <v>81</v>
      </c>
      <c r="AX8" s="207" t="s">
        <v>56</v>
      </c>
      <c r="AY8" s="210" t="s">
        <v>49</v>
      </c>
      <c r="AZ8" s="204" t="s">
        <v>18</v>
      </c>
      <c r="BA8" s="186" t="s">
        <v>57</v>
      </c>
      <c r="BB8" s="183" t="s">
        <v>58</v>
      </c>
      <c r="BC8" s="186" t="s">
        <v>59</v>
      </c>
      <c r="BD8" s="186" t="s">
        <v>60</v>
      </c>
      <c r="BE8" s="186" t="s">
        <v>51</v>
      </c>
      <c r="BF8" s="189" t="s">
        <v>50</v>
      </c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</row>
    <row r="9" spans="1:326" s="51" customFormat="1" ht="23.1" customHeight="1" x14ac:dyDescent="0.35">
      <c r="A9" s="232"/>
      <c r="B9" s="217"/>
      <c r="C9" s="193"/>
      <c r="D9" s="226"/>
      <c r="E9" s="193"/>
      <c r="F9" s="193"/>
      <c r="G9" s="241"/>
      <c r="H9" s="146" t="s">
        <v>45</v>
      </c>
      <c r="I9" s="217"/>
      <c r="J9" s="51" t="s">
        <v>11</v>
      </c>
      <c r="K9" s="226"/>
      <c r="L9" s="193"/>
      <c r="M9" s="193"/>
      <c r="N9" s="236"/>
      <c r="P9" s="205"/>
      <c r="Q9" s="193"/>
      <c r="R9" s="187"/>
      <c r="S9" s="211"/>
      <c r="T9" s="187"/>
      <c r="U9" s="193"/>
      <c r="V9" s="51" t="s">
        <v>19</v>
      </c>
      <c r="W9" s="147" t="s">
        <v>20</v>
      </c>
      <c r="X9" s="220"/>
      <c r="Y9" s="217"/>
      <c r="Z9" s="51" t="s">
        <v>13</v>
      </c>
      <c r="AA9" s="193"/>
      <c r="AB9" s="211"/>
      <c r="AC9" s="223"/>
      <c r="AD9" s="226"/>
      <c r="AE9" s="229"/>
      <c r="AF9" s="232"/>
      <c r="AG9" s="217"/>
      <c r="AH9" s="193"/>
      <c r="AI9" s="226"/>
      <c r="AJ9" s="226"/>
      <c r="AK9" s="193"/>
      <c r="AL9" s="187"/>
      <c r="AM9" s="214"/>
      <c r="AN9" s="193"/>
      <c r="AO9" s="193"/>
      <c r="AP9" s="193"/>
      <c r="AQ9" s="193"/>
      <c r="AR9" s="193"/>
      <c r="AS9" s="196"/>
      <c r="AT9" s="193"/>
      <c r="AU9" s="199"/>
      <c r="AV9" s="202"/>
      <c r="AW9" s="205"/>
      <c r="AX9" s="208"/>
      <c r="AY9" s="211"/>
      <c r="AZ9" s="205"/>
      <c r="BA9" s="187"/>
      <c r="BB9" s="184"/>
      <c r="BC9" s="187"/>
      <c r="BD9" s="187"/>
      <c r="BE9" s="187"/>
      <c r="BF9" s="190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</row>
    <row r="10" spans="1:326" s="53" customFormat="1" ht="23.1" customHeight="1" thickBot="1" x14ac:dyDescent="0.4">
      <c r="A10" s="233"/>
      <c r="B10" s="218"/>
      <c r="C10" s="194"/>
      <c r="D10" s="226"/>
      <c r="E10" s="194"/>
      <c r="F10" s="194"/>
      <c r="G10" s="242"/>
      <c r="H10" s="148"/>
      <c r="I10" s="218"/>
      <c r="K10" s="227"/>
      <c r="L10" s="194"/>
      <c r="M10" s="194"/>
      <c r="N10" s="237"/>
      <c r="P10" s="206"/>
      <c r="Q10" s="194"/>
      <c r="R10" s="188"/>
      <c r="S10" s="212"/>
      <c r="T10" s="188"/>
      <c r="U10" s="194"/>
      <c r="W10" s="149"/>
      <c r="X10" s="221"/>
      <c r="Y10" s="218"/>
      <c r="AA10" s="194"/>
      <c r="AB10" s="212"/>
      <c r="AC10" s="224"/>
      <c r="AD10" s="227"/>
      <c r="AE10" s="230"/>
      <c r="AF10" s="233"/>
      <c r="AG10" s="218"/>
      <c r="AH10" s="194"/>
      <c r="AI10" s="227"/>
      <c r="AJ10" s="227"/>
      <c r="AK10" s="194"/>
      <c r="AL10" s="188"/>
      <c r="AM10" s="215"/>
      <c r="AN10" s="194"/>
      <c r="AO10" s="194"/>
      <c r="AP10" s="194"/>
      <c r="AQ10" s="194"/>
      <c r="AR10" s="194"/>
      <c r="AS10" s="197"/>
      <c r="AT10" s="194"/>
      <c r="AU10" s="200"/>
      <c r="AV10" s="203"/>
      <c r="AW10" s="206"/>
      <c r="AX10" s="209"/>
      <c r="AY10" s="212"/>
      <c r="AZ10" s="206"/>
      <c r="BA10" s="188"/>
      <c r="BB10" s="185"/>
      <c r="BC10" s="188"/>
      <c r="BD10" s="188"/>
      <c r="BE10" s="188"/>
      <c r="BF10" s="191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</row>
    <row r="11" spans="1:326" s="19" customFormat="1" ht="23.1" customHeight="1" x14ac:dyDescent="0.35">
      <c r="A11" s="118" t="s">
        <v>1</v>
      </c>
      <c r="B11" s="150"/>
      <c r="D11" s="72"/>
      <c r="E11" s="13"/>
      <c r="F11" s="151"/>
      <c r="G11" s="151"/>
      <c r="H11" s="152"/>
      <c r="I11" s="153"/>
      <c r="J11" s="154"/>
      <c r="K11" s="13"/>
      <c r="L11" s="19" t="s">
        <v>1</v>
      </c>
      <c r="M11" s="19" t="s">
        <v>1</v>
      </c>
      <c r="N11" s="19" t="s">
        <v>1</v>
      </c>
      <c r="O11" s="155" t="s">
        <v>1</v>
      </c>
      <c r="P11" s="13"/>
      <c r="Q11" s="13"/>
      <c r="R11" s="13"/>
      <c r="S11" s="13"/>
      <c r="T11" s="13"/>
      <c r="U11" s="155"/>
      <c r="V11" s="13"/>
      <c r="W11" s="151"/>
      <c r="X11" s="121" t="str">
        <f>+A11</f>
        <v xml:space="preserve"> </v>
      </c>
      <c r="Y11" s="153" t="s">
        <v>1</v>
      </c>
      <c r="Z11" s="13"/>
      <c r="AA11" s="21"/>
      <c r="AB11" s="13"/>
      <c r="AC11" s="22"/>
      <c r="AD11" s="55"/>
      <c r="AE11" s="56"/>
      <c r="AF11" s="121" t="s">
        <v>1</v>
      </c>
      <c r="AG11" s="150"/>
      <c r="AI11" s="13"/>
      <c r="AJ11" s="13"/>
      <c r="AK11" s="13"/>
      <c r="AL11" s="13" t="s">
        <v>1</v>
      </c>
      <c r="AM11" s="13" t="s">
        <v>1</v>
      </c>
      <c r="AN11" s="13"/>
      <c r="AO11" s="13" t="s">
        <v>1</v>
      </c>
      <c r="AP11" s="13"/>
      <c r="AQ11" s="13"/>
      <c r="AR11" s="13"/>
      <c r="AS11" s="13"/>
      <c r="AT11" s="13"/>
      <c r="AU11" s="156"/>
      <c r="AV11" s="156"/>
      <c r="AW11" s="13"/>
      <c r="AX11" s="13"/>
      <c r="AY11" s="13"/>
      <c r="AZ11" s="13"/>
      <c r="BA11" s="13"/>
      <c r="BB11" s="13"/>
      <c r="BC11" s="13"/>
      <c r="BD11" s="13"/>
      <c r="BE11" s="13"/>
      <c r="BF11" s="157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</row>
    <row r="12" spans="1:326" s="19" customFormat="1" ht="23.1" customHeight="1" x14ac:dyDescent="0.35">
      <c r="A12" s="121">
        <v>1</v>
      </c>
      <c r="B12" s="150" t="s">
        <v>21</v>
      </c>
      <c r="C12" s="31" t="s">
        <v>22</v>
      </c>
      <c r="D12" s="13">
        <v>31949</v>
      </c>
      <c r="E12" s="13">
        <v>1550</v>
      </c>
      <c r="F12" s="13">
        <f>SUM(D12:E12)</f>
        <v>33499</v>
      </c>
      <c r="G12" s="13">
        <v>1550</v>
      </c>
      <c r="H12" s="158">
        <v>320</v>
      </c>
      <c r="I12" s="13">
        <f>SUM(F12:H12)</f>
        <v>35369</v>
      </c>
      <c r="J12" s="155">
        <f>I12</f>
        <v>35369</v>
      </c>
      <c r="K12" s="158">
        <f>ROUND(J12/6/31/60*(N12+M12*60+L12*6*60),2)</f>
        <v>0</v>
      </c>
      <c r="L12" s="19">
        <v>0</v>
      </c>
      <c r="M12" s="19">
        <v>0</v>
      </c>
      <c r="N12" s="19">
        <v>0</v>
      </c>
      <c r="O12" s="155">
        <f>J12-K12</f>
        <v>35369</v>
      </c>
      <c r="P12" s="159">
        <v>1540.24</v>
      </c>
      <c r="Q12" s="13">
        <f>SUM(AJ12:AS12)</f>
        <v>3838.77</v>
      </c>
      <c r="R12" s="13">
        <f>SUM(AU12:AW12)</f>
        <v>200</v>
      </c>
      <c r="S12" s="13">
        <f>ROUNDDOWN(I12*5%/2,2)</f>
        <v>884.22</v>
      </c>
      <c r="T12" s="13">
        <f>SUM(AZ12:BD12)</f>
        <v>100</v>
      </c>
      <c r="U12" s="155">
        <f>P12+Q12+R12+S12+T12</f>
        <v>6563.2300000000005</v>
      </c>
      <c r="V12" s="160">
        <f>ROUND(AE12,0)</f>
        <v>14403</v>
      </c>
      <c r="W12" s="161">
        <f>(AD12-V12)</f>
        <v>14402.77</v>
      </c>
      <c r="X12" s="121">
        <f>+A12</f>
        <v>1</v>
      </c>
      <c r="Y12" s="153">
        <f>I12*12%</f>
        <v>4244.28</v>
      </c>
      <c r="Z12" s="13">
        <v>0</v>
      </c>
      <c r="AA12" s="156">
        <v>100</v>
      </c>
      <c r="AB12" s="13">
        <f>ROUNDUP(I12*5%/2,2)</f>
        <v>884.23</v>
      </c>
      <c r="AC12" s="162">
        <v>200</v>
      </c>
      <c r="AD12" s="55">
        <f>+O12-U12</f>
        <v>28805.77</v>
      </c>
      <c r="AE12" s="56">
        <f>(+O12-U12)/2</f>
        <v>14402.885</v>
      </c>
      <c r="AF12" s="121">
        <v>1</v>
      </c>
      <c r="AG12" s="150" t="s">
        <v>21</v>
      </c>
      <c r="AH12" s="31" t="s">
        <v>22</v>
      </c>
      <c r="AI12" s="159">
        <f>P12</f>
        <v>1540.24</v>
      </c>
      <c r="AJ12" s="153">
        <f>J12*9%</f>
        <v>3183.21</v>
      </c>
      <c r="AK12" s="13">
        <v>0</v>
      </c>
      <c r="AL12" s="13">
        <v>0</v>
      </c>
      <c r="AM12" s="13">
        <v>0</v>
      </c>
      <c r="AN12" s="13"/>
      <c r="AO12" s="13">
        <v>0</v>
      </c>
      <c r="AP12" s="13">
        <v>0</v>
      </c>
      <c r="AQ12" s="13"/>
      <c r="AR12" s="13"/>
      <c r="AS12" s="13">
        <v>655.56</v>
      </c>
      <c r="AT12" s="13">
        <f>SUM(AJ12:AS12)</f>
        <v>3838.77</v>
      </c>
      <c r="AU12" s="156">
        <v>200</v>
      </c>
      <c r="AV12" s="13">
        <v>0</v>
      </c>
      <c r="AW12" s="13">
        <v>0</v>
      </c>
      <c r="AX12" s="13">
        <f>SUM(AU12:AW12)</f>
        <v>200</v>
      </c>
      <c r="AY12" s="13">
        <f>ROUNDDOWN(I12*5%/2,2)</f>
        <v>884.22</v>
      </c>
      <c r="AZ12" s="13">
        <v>100</v>
      </c>
      <c r="BA12" s="13">
        <v>0</v>
      </c>
      <c r="BB12" s="13">
        <v>0</v>
      </c>
      <c r="BC12" s="13">
        <v>0</v>
      </c>
      <c r="BD12" s="13">
        <v>0</v>
      </c>
      <c r="BE12" s="13">
        <f>SUM(AZ12:BD12)</f>
        <v>100</v>
      </c>
      <c r="BF12" s="157">
        <f>AI12+AT12+AX12+AY12+BE12</f>
        <v>6563.2300000000005</v>
      </c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</row>
    <row r="13" spans="1:326" s="19" customFormat="1" ht="23.1" customHeight="1" x14ac:dyDescent="0.35">
      <c r="A13" s="121" t="s">
        <v>1</v>
      </c>
      <c r="B13" s="150"/>
      <c r="C13" s="31"/>
      <c r="D13" s="13"/>
      <c r="E13" s="13"/>
      <c r="F13" s="13">
        <f t="shared" ref="F13:F28" si="0">SUM(D13:E13)</f>
        <v>0</v>
      </c>
      <c r="G13" s="13"/>
      <c r="H13" s="13" t="s">
        <v>66</v>
      </c>
      <c r="I13" s="13">
        <f t="shared" ref="I13:I28" si="1">SUM(F13:H13)</f>
        <v>0</v>
      </c>
      <c r="J13" s="155">
        <f t="shared" ref="J13:J28" si="2">I13</f>
        <v>0</v>
      </c>
      <c r="K13" s="158"/>
      <c r="O13" s="155">
        <f t="shared" ref="O13:O28" si="3">J13-K13</f>
        <v>0</v>
      </c>
      <c r="P13" s="13"/>
      <c r="Q13" s="13"/>
      <c r="R13" s="13"/>
      <c r="S13" s="13"/>
      <c r="T13" s="13"/>
      <c r="U13" s="155"/>
      <c r="V13" s="160"/>
      <c r="W13" s="161"/>
      <c r="X13" s="121"/>
      <c r="Y13" s="153"/>
      <c r="Z13" s="13"/>
      <c r="AA13" s="21"/>
      <c r="AB13" s="13"/>
      <c r="AC13" s="22"/>
      <c r="AD13" s="55"/>
      <c r="AE13" s="56"/>
      <c r="AF13" s="121" t="s">
        <v>1</v>
      </c>
      <c r="AG13" s="150"/>
      <c r="AH13" s="31"/>
      <c r="AI13" s="159">
        <f t="shared" ref="AI13:AI28" si="4">P13</f>
        <v>0</v>
      </c>
      <c r="AJ13" s="15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56"/>
      <c r="AV13" s="156"/>
      <c r="AW13" s="13"/>
      <c r="AX13" s="13"/>
      <c r="AY13" s="13"/>
      <c r="AZ13" s="13"/>
      <c r="BA13" s="13"/>
      <c r="BB13" s="13"/>
      <c r="BC13" s="13"/>
      <c r="BD13" s="13"/>
      <c r="BE13" s="13"/>
      <c r="BF13" s="157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</row>
    <row r="14" spans="1:326" s="23" customFormat="1" ht="23.1" customHeight="1" x14ac:dyDescent="0.35">
      <c r="A14" s="121">
        <v>2</v>
      </c>
      <c r="B14" s="150" t="s">
        <v>24</v>
      </c>
      <c r="C14" s="31" t="s">
        <v>25</v>
      </c>
      <c r="D14" s="13">
        <v>13666</v>
      </c>
      <c r="E14" s="13">
        <v>547</v>
      </c>
      <c r="F14" s="13">
        <f t="shared" si="0"/>
        <v>14213</v>
      </c>
      <c r="G14" s="13">
        <v>530</v>
      </c>
      <c r="H14" s="13"/>
      <c r="I14" s="13">
        <f t="shared" si="1"/>
        <v>14743</v>
      </c>
      <c r="J14" s="155">
        <f t="shared" si="2"/>
        <v>14743</v>
      </c>
      <c r="K14" s="158">
        <f>ROUND(J14/6/31/60*(N14+M14*60+L14*6*60),2)</f>
        <v>0</v>
      </c>
      <c r="L14" s="19">
        <v>0</v>
      </c>
      <c r="M14" s="19">
        <v>0</v>
      </c>
      <c r="N14" s="19">
        <v>0</v>
      </c>
      <c r="O14" s="155">
        <f t="shared" si="3"/>
        <v>14743</v>
      </c>
      <c r="P14" s="13"/>
      <c r="Q14" s="13">
        <f t="shared" ref="Q14:Q28" si="5">SUM(AJ14:AS14)</f>
        <v>3998.96</v>
      </c>
      <c r="R14" s="13">
        <f t="shared" ref="R14:R28" si="6">SUM(AU14:AW14)</f>
        <v>1449.15</v>
      </c>
      <c r="S14" s="13">
        <f t="shared" ref="S14:S28" si="7">ROUNDDOWN(I14*5%/2,2)</f>
        <v>368.57</v>
      </c>
      <c r="T14" s="13">
        <f>SUM(AZ14:BD14)</f>
        <v>3926.32</v>
      </c>
      <c r="U14" s="155">
        <f>P14+Q14+R14+S14+T14</f>
        <v>9743</v>
      </c>
      <c r="V14" s="160">
        <f t="shared" ref="V14:V28" si="8">ROUND(AE14,0)</f>
        <v>2500</v>
      </c>
      <c r="W14" s="161">
        <f>(AD14-V14)</f>
        <v>2500</v>
      </c>
      <c r="X14" s="121">
        <f>+A14</f>
        <v>2</v>
      </c>
      <c r="Y14" s="153">
        <f>I14*12%</f>
        <v>1769.1599999999999</v>
      </c>
      <c r="Z14" s="13">
        <v>0</v>
      </c>
      <c r="AA14" s="156">
        <v>100</v>
      </c>
      <c r="AB14" s="13">
        <f t="shared" ref="AB14" si="9">ROUNDUP(I14*5%/2,2)</f>
        <v>368.58</v>
      </c>
      <c r="AC14" s="162">
        <v>200</v>
      </c>
      <c r="AD14" s="55">
        <f>+O14-U14</f>
        <v>5000</v>
      </c>
      <c r="AE14" s="56">
        <f>(+O14-U14)/2</f>
        <v>2500</v>
      </c>
      <c r="AF14" s="121">
        <v>2</v>
      </c>
      <c r="AG14" s="150" t="s">
        <v>24</v>
      </c>
      <c r="AH14" s="31" t="s">
        <v>25</v>
      </c>
      <c r="AI14" s="159">
        <f t="shared" si="4"/>
        <v>0</v>
      </c>
      <c r="AJ14" s="153">
        <f t="shared" ref="AJ14:AJ28" si="10">J14*9%</f>
        <v>1326.87</v>
      </c>
      <c r="AK14" s="13">
        <v>0</v>
      </c>
      <c r="AL14" s="13" t="s">
        <v>23</v>
      </c>
      <c r="AM14" s="13">
        <v>0</v>
      </c>
      <c r="AN14" s="13"/>
      <c r="AO14" s="13"/>
      <c r="AP14" s="13">
        <v>0</v>
      </c>
      <c r="AQ14" s="13">
        <v>2672.09</v>
      </c>
      <c r="AR14" s="13"/>
      <c r="AS14" s="13">
        <v>0</v>
      </c>
      <c r="AT14" s="13">
        <f>SUM(AJ14:AS14)</f>
        <v>3998.96</v>
      </c>
      <c r="AU14" s="156">
        <v>200</v>
      </c>
      <c r="AV14" s="13">
        <v>0</v>
      </c>
      <c r="AW14" s="13">
        <v>1249.1500000000001</v>
      </c>
      <c r="AX14" s="13">
        <f>SUM(AU14:AW14)</f>
        <v>1449.15</v>
      </c>
      <c r="AY14" s="13">
        <f t="shared" ref="AY14:AY18" si="11">ROUNDDOWN(I14*5%/2,2)</f>
        <v>368.57</v>
      </c>
      <c r="AZ14" s="13">
        <v>100</v>
      </c>
      <c r="BA14" s="13">
        <v>100</v>
      </c>
      <c r="BB14" s="13">
        <v>3726.32</v>
      </c>
      <c r="BC14" s="13">
        <v>0</v>
      </c>
      <c r="BD14" s="13">
        <v>0</v>
      </c>
      <c r="BE14" s="13">
        <f>SUM(AZ14:BD14)</f>
        <v>3926.32</v>
      </c>
      <c r="BF14" s="157">
        <f>AI14+AT14+AX14+AY14+BE14</f>
        <v>9743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</row>
    <row r="15" spans="1:326" s="19" customFormat="1" ht="23.1" customHeight="1" x14ac:dyDescent="0.35">
      <c r="A15" s="121" t="s">
        <v>1</v>
      </c>
      <c r="B15" s="163"/>
      <c r="C15" s="31" t="s">
        <v>26</v>
      </c>
      <c r="F15" s="13">
        <f t="shared" si="0"/>
        <v>0</v>
      </c>
      <c r="I15" s="13">
        <f t="shared" si="1"/>
        <v>0</v>
      </c>
      <c r="J15" s="155">
        <f t="shared" si="2"/>
        <v>0</v>
      </c>
      <c r="K15" s="13"/>
      <c r="O15" s="155">
        <f t="shared" si="3"/>
        <v>0</v>
      </c>
      <c r="P15" s="164"/>
      <c r="Q15" s="13"/>
      <c r="R15" s="13"/>
      <c r="S15" s="13"/>
      <c r="T15" s="13"/>
      <c r="V15" s="160"/>
      <c r="W15" s="165"/>
      <c r="X15" s="121"/>
      <c r="Y15" s="166"/>
      <c r="AA15" s="27"/>
      <c r="AB15" s="13"/>
      <c r="AC15" s="28"/>
      <c r="AD15" s="55"/>
      <c r="AE15" s="56"/>
      <c r="AF15" s="121" t="s">
        <v>1</v>
      </c>
      <c r="AG15" s="163"/>
      <c r="AH15" s="31" t="s">
        <v>26</v>
      </c>
      <c r="AI15" s="159">
        <f t="shared" si="4"/>
        <v>0</v>
      </c>
      <c r="AJ15" s="153"/>
      <c r="AK15" s="164"/>
      <c r="AL15" s="164"/>
      <c r="AM15" s="164"/>
      <c r="AN15" s="164"/>
      <c r="AO15" s="164"/>
      <c r="AP15" s="13"/>
      <c r="AQ15" s="164"/>
      <c r="AR15" s="164"/>
      <c r="AS15" s="164"/>
      <c r="AT15" s="164"/>
      <c r="AU15" s="164"/>
      <c r="AV15" s="164"/>
      <c r="AW15" s="29" t="s">
        <v>63</v>
      </c>
      <c r="AX15" s="164"/>
      <c r="AY15" s="13"/>
      <c r="AZ15" s="164"/>
      <c r="BA15" s="164"/>
      <c r="BB15" s="164"/>
      <c r="BC15" s="164"/>
      <c r="BD15" s="164"/>
      <c r="BE15" s="164"/>
      <c r="BF15" s="167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</row>
    <row r="16" spans="1:326" s="23" customFormat="1" ht="23.1" customHeight="1" x14ac:dyDescent="0.35">
      <c r="A16" s="121">
        <v>3</v>
      </c>
      <c r="B16" s="150" t="s">
        <v>30</v>
      </c>
      <c r="C16" s="31" t="s">
        <v>31</v>
      </c>
      <c r="D16" s="13">
        <v>47228</v>
      </c>
      <c r="E16" s="13">
        <v>2314</v>
      </c>
      <c r="F16" s="13">
        <f t="shared" si="0"/>
        <v>49542</v>
      </c>
      <c r="G16" s="13">
        <v>2290</v>
      </c>
      <c r="H16" s="13"/>
      <c r="I16" s="13">
        <f t="shared" si="1"/>
        <v>51832</v>
      </c>
      <c r="J16" s="155">
        <f t="shared" si="2"/>
        <v>51832</v>
      </c>
      <c r="K16" s="158">
        <f>ROUND(J16/6/31/60*(N16+M16*60+L16*6*60),2)</f>
        <v>0</v>
      </c>
      <c r="L16" s="19">
        <v>0</v>
      </c>
      <c r="M16" s="19">
        <v>0</v>
      </c>
      <c r="N16" s="19">
        <v>0</v>
      </c>
      <c r="O16" s="155">
        <f t="shared" si="3"/>
        <v>51832</v>
      </c>
      <c r="P16" s="13">
        <v>4570.33</v>
      </c>
      <c r="Q16" s="13">
        <f t="shared" si="5"/>
        <v>14918.849999999999</v>
      </c>
      <c r="R16" s="13">
        <f t="shared" si="6"/>
        <v>200</v>
      </c>
      <c r="S16" s="13">
        <f t="shared" si="7"/>
        <v>1295.8</v>
      </c>
      <c r="T16" s="13">
        <f>SUM(AZ16:BD16)</f>
        <v>22574.07</v>
      </c>
      <c r="U16" s="155">
        <f>P16+Q16+R16+S16+T16</f>
        <v>43559.05</v>
      </c>
      <c r="V16" s="160">
        <f t="shared" si="8"/>
        <v>4136</v>
      </c>
      <c r="W16" s="161">
        <f>(AD16-V16)</f>
        <v>4136.9499999999971</v>
      </c>
      <c r="X16" s="121">
        <f>+A16</f>
        <v>3</v>
      </c>
      <c r="Y16" s="153">
        <f>I16*12%</f>
        <v>6219.84</v>
      </c>
      <c r="Z16" s="13">
        <v>0</v>
      </c>
      <c r="AA16" s="156">
        <v>100</v>
      </c>
      <c r="AB16" s="13">
        <f t="shared" ref="AB16" si="12">ROUNDUP(I16*5%/2,2)</f>
        <v>1295.8</v>
      </c>
      <c r="AC16" s="162">
        <v>200</v>
      </c>
      <c r="AD16" s="55">
        <f>+O16-U16</f>
        <v>8272.9499999999971</v>
      </c>
      <c r="AE16" s="56">
        <f>(+O16-U16)/2</f>
        <v>4136.4749999999985</v>
      </c>
      <c r="AF16" s="121">
        <v>3</v>
      </c>
      <c r="AG16" s="150" t="s">
        <v>30</v>
      </c>
      <c r="AH16" s="31" t="s">
        <v>31</v>
      </c>
      <c r="AI16" s="159">
        <f t="shared" si="4"/>
        <v>4570.33</v>
      </c>
      <c r="AJ16" s="153">
        <f t="shared" si="10"/>
        <v>4664.88</v>
      </c>
      <c r="AK16" s="13">
        <v>0</v>
      </c>
      <c r="AL16" s="13">
        <v>500</v>
      </c>
      <c r="AM16" s="13">
        <v>0</v>
      </c>
      <c r="AN16" s="13"/>
      <c r="AO16" s="13"/>
      <c r="AP16" s="13">
        <v>0</v>
      </c>
      <c r="AQ16" s="13">
        <v>6765.08</v>
      </c>
      <c r="AR16" s="13">
        <v>2333.33</v>
      </c>
      <c r="AS16" s="13">
        <v>655.56</v>
      </c>
      <c r="AT16" s="13">
        <f>SUM(AJ16:AS16)</f>
        <v>14918.849999999999</v>
      </c>
      <c r="AU16" s="156">
        <v>200</v>
      </c>
      <c r="AV16" s="13">
        <v>0</v>
      </c>
      <c r="AW16" s="13">
        <v>0</v>
      </c>
      <c r="AX16" s="13">
        <f>SUM(AU16:AW16)</f>
        <v>200</v>
      </c>
      <c r="AY16" s="13">
        <f t="shared" si="11"/>
        <v>1295.8</v>
      </c>
      <c r="AZ16" s="13">
        <v>100</v>
      </c>
      <c r="BA16" s="13">
        <v>6934</v>
      </c>
      <c r="BB16" s="13">
        <v>15540.07</v>
      </c>
      <c r="BC16" s="13">
        <v>0</v>
      </c>
      <c r="BD16" s="13">
        <v>0</v>
      </c>
      <c r="BE16" s="13">
        <f>SUM(AZ16:BD16)</f>
        <v>22574.07</v>
      </c>
      <c r="BF16" s="157">
        <f>AI16+AT16+AX16+AY16+BE16</f>
        <v>43559.05</v>
      </c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</row>
    <row r="17" spans="1:326" s="19" customFormat="1" ht="23.1" customHeight="1" x14ac:dyDescent="0.35">
      <c r="A17" s="121"/>
      <c r="B17" s="150"/>
      <c r="C17" s="31"/>
      <c r="D17" s="13"/>
      <c r="E17" s="13"/>
      <c r="F17" s="13">
        <f t="shared" si="0"/>
        <v>0</v>
      </c>
      <c r="G17" s="13"/>
      <c r="H17" s="13"/>
      <c r="I17" s="13">
        <f t="shared" si="1"/>
        <v>0</v>
      </c>
      <c r="J17" s="155">
        <f t="shared" si="2"/>
        <v>0</v>
      </c>
      <c r="K17" s="158"/>
      <c r="O17" s="155">
        <f t="shared" si="3"/>
        <v>0</v>
      </c>
      <c r="P17" s="13"/>
      <c r="Q17" s="13"/>
      <c r="R17" s="13"/>
      <c r="S17" s="13"/>
      <c r="T17" s="13"/>
      <c r="U17" s="155"/>
      <c r="V17" s="160"/>
      <c r="W17" s="161"/>
      <c r="X17" s="121"/>
      <c r="Y17" s="153"/>
      <c r="Z17" s="13"/>
      <c r="AA17" s="21"/>
      <c r="AB17" s="13"/>
      <c r="AC17" s="22"/>
      <c r="AD17" s="55"/>
      <c r="AE17" s="56"/>
      <c r="AF17" s="121"/>
      <c r="AG17" s="150"/>
      <c r="AH17" s="31"/>
      <c r="AI17" s="159">
        <f t="shared" si="4"/>
        <v>0</v>
      </c>
      <c r="AJ17" s="15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56"/>
      <c r="AV17" s="156"/>
      <c r="AW17" s="13"/>
      <c r="AX17" s="13"/>
      <c r="AY17" s="13"/>
      <c r="AZ17" s="13"/>
      <c r="BA17" s="13"/>
      <c r="BB17" s="13"/>
      <c r="BC17" s="13"/>
      <c r="BD17" s="13"/>
      <c r="BE17" s="13"/>
      <c r="BF17" s="157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</row>
    <row r="18" spans="1:326" s="19" customFormat="1" ht="23.1" customHeight="1" x14ac:dyDescent="0.35">
      <c r="A18" s="121">
        <v>4</v>
      </c>
      <c r="B18" s="168" t="s">
        <v>32</v>
      </c>
      <c r="C18" s="31" t="s">
        <v>33</v>
      </c>
      <c r="D18" s="13">
        <v>31633</v>
      </c>
      <c r="E18" s="13">
        <v>1550</v>
      </c>
      <c r="F18" s="13">
        <v>38413</v>
      </c>
      <c r="G18" s="13">
        <v>1795</v>
      </c>
      <c r="H18" s="13"/>
      <c r="I18" s="13">
        <f t="shared" si="1"/>
        <v>40208</v>
      </c>
      <c r="J18" s="155">
        <f t="shared" si="2"/>
        <v>40208</v>
      </c>
      <c r="K18" s="158">
        <f>ROUND(J18/6/31/60*(N18+M18*60+L18*6*60),2)</f>
        <v>0</v>
      </c>
      <c r="L18" s="19">
        <v>0</v>
      </c>
      <c r="M18" s="19">
        <v>0</v>
      </c>
      <c r="N18" s="19">
        <v>0</v>
      </c>
      <c r="O18" s="155">
        <f t="shared" si="3"/>
        <v>40208</v>
      </c>
      <c r="P18" s="13">
        <v>2258.67</v>
      </c>
      <c r="Q18" s="13">
        <f t="shared" si="5"/>
        <v>3618.72</v>
      </c>
      <c r="R18" s="13">
        <f t="shared" si="6"/>
        <v>200</v>
      </c>
      <c r="S18" s="13">
        <f t="shared" si="7"/>
        <v>1005.2</v>
      </c>
      <c r="T18" s="13">
        <f>SUM(AZ18:BD18)</f>
        <v>100</v>
      </c>
      <c r="U18" s="155">
        <f>P18+Q18+R18+S18+T18</f>
        <v>7182.5899999999992</v>
      </c>
      <c r="V18" s="160">
        <f t="shared" si="8"/>
        <v>16513</v>
      </c>
      <c r="W18" s="161">
        <f>(AD18-V18)</f>
        <v>16512.410000000003</v>
      </c>
      <c r="X18" s="121">
        <f t="shared" ref="X18" si="13">+A18</f>
        <v>4</v>
      </c>
      <c r="Y18" s="153">
        <f>I18*12%</f>
        <v>4824.96</v>
      </c>
      <c r="Z18" s="13">
        <v>0</v>
      </c>
      <c r="AA18" s="156">
        <v>100</v>
      </c>
      <c r="AB18" s="13">
        <f t="shared" ref="AB18" si="14">ROUNDUP(I18*5%/2,2)</f>
        <v>1005.2</v>
      </c>
      <c r="AC18" s="162">
        <v>200</v>
      </c>
      <c r="AD18" s="55">
        <f>+O18-U18</f>
        <v>33025.410000000003</v>
      </c>
      <c r="AE18" s="56">
        <f>(+O18-U18)/2</f>
        <v>16512.705000000002</v>
      </c>
      <c r="AF18" s="121">
        <v>4</v>
      </c>
      <c r="AG18" s="168" t="s">
        <v>32</v>
      </c>
      <c r="AH18" s="31" t="s">
        <v>33</v>
      </c>
      <c r="AI18" s="159">
        <f t="shared" si="4"/>
        <v>2258.67</v>
      </c>
      <c r="AJ18" s="153">
        <f t="shared" si="10"/>
        <v>3618.72</v>
      </c>
      <c r="AK18" s="13">
        <v>0</v>
      </c>
      <c r="AL18" s="13">
        <v>0</v>
      </c>
      <c r="AM18" s="13" t="s">
        <v>23</v>
      </c>
      <c r="AN18" s="13"/>
      <c r="AO18" s="13">
        <v>0</v>
      </c>
      <c r="AP18" s="13">
        <v>0</v>
      </c>
      <c r="AQ18" s="13">
        <v>0</v>
      </c>
      <c r="AR18" s="13"/>
      <c r="AS18" s="13">
        <v>0</v>
      </c>
      <c r="AT18" s="13">
        <f>SUM(AJ18:AS18)</f>
        <v>3618.72</v>
      </c>
      <c r="AU18" s="156">
        <v>200</v>
      </c>
      <c r="AV18" s="13">
        <v>0</v>
      </c>
      <c r="AW18" s="13">
        <v>0</v>
      </c>
      <c r="AX18" s="13">
        <f>SUM(AU18:AW18)</f>
        <v>200</v>
      </c>
      <c r="AY18" s="13">
        <f t="shared" si="11"/>
        <v>1005.2</v>
      </c>
      <c r="AZ18" s="13">
        <v>100</v>
      </c>
      <c r="BA18" s="13">
        <v>0</v>
      </c>
      <c r="BB18" s="13">
        <v>0</v>
      </c>
      <c r="BC18" s="13">
        <v>0</v>
      </c>
      <c r="BD18" s="13">
        <v>0</v>
      </c>
      <c r="BE18" s="13">
        <f>SUM(AZ18:BD18)</f>
        <v>100</v>
      </c>
      <c r="BF18" s="157">
        <f>AI18+AT18+AX18+AY18+BE18</f>
        <v>7182.5899999999992</v>
      </c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</row>
    <row r="19" spans="1:326" s="19" customFormat="1" ht="23.1" customHeight="1" x14ac:dyDescent="0.35">
      <c r="A19" s="121" t="s">
        <v>1</v>
      </c>
      <c r="B19" s="169" t="s">
        <v>1</v>
      </c>
      <c r="C19" s="164"/>
      <c r="D19" s="13"/>
      <c r="E19" s="13"/>
      <c r="F19" s="13">
        <f t="shared" si="0"/>
        <v>0</v>
      </c>
      <c r="G19" s="13"/>
      <c r="H19" s="13"/>
      <c r="I19" s="13">
        <f t="shared" si="1"/>
        <v>0</v>
      </c>
      <c r="J19" s="155">
        <f t="shared" si="2"/>
        <v>0</v>
      </c>
      <c r="K19" s="158"/>
      <c r="O19" s="155">
        <f t="shared" si="3"/>
        <v>0</v>
      </c>
      <c r="P19" s="13"/>
      <c r="Q19" s="13"/>
      <c r="R19" s="13"/>
      <c r="S19" s="13"/>
      <c r="T19" s="13"/>
      <c r="U19" s="155"/>
      <c r="V19" s="160"/>
      <c r="W19" s="161"/>
      <c r="X19" s="121"/>
      <c r="Y19" s="153"/>
      <c r="Z19" s="13"/>
      <c r="AA19" s="21"/>
      <c r="AB19" s="13"/>
      <c r="AC19" s="22"/>
      <c r="AD19" s="55"/>
      <c r="AE19" s="56"/>
      <c r="AF19" s="121" t="s">
        <v>1</v>
      </c>
      <c r="AG19" s="169" t="s">
        <v>1</v>
      </c>
      <c r="AH19" s="164"/>
      <c r="AI19" s="159">
        <f t="shared" si="4"/>
        <v>0</v>
      </c>
      <c r="AJ19" s="15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56"/>
      <c r="AV19" s="156"/>
      <c r="AW19" s="13"/>
      <c r="AX19" s="13"/>
      <c r="AY19" s="13"/>
      <c r="AZ19" s="13"/>
      <c r="BA19" s="13"/>
      <c r="BB19" s="13"/>
      <c r="BC19" s="13"/>
      <c r="BD19" s="13"/>
      <c r="BE19" s="13"/>
      <c r="BF19" s="157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</row>
    <row r="20" spans="1:326" s="23" customFormat="1" ht="23.1" customHeight="1" x14ac:dyDescent="0.35">
      <c r="A20" s="121">
        <v>5</v>
      </c>
      <c r="B20" s="150" t="s">
        <v>27</v>
      </c>
      <c r="C20" s="31" t="s">
        <v>43</v>
      </c>
      <c r="D20" s="13">
        <v>46725</v>
      </c>
      <c r="E20" s="13">
        <v>2290</v>
      </c>
      <c r="F20" s="13">
        <f t="shared" si="0"/>
        <v>49015</v>
      </c>
      <c r="G20" s="13">
        <v>2289</v>
      </c>
      <c r="H20" s="13"/>
      <c r="I20" s="13">
        <f t="shared" si="1"/>
        <v>51304</v>
      </c>
      <c r="J20" s="155">
        <f t="shared" si="2"/>
        <v>51304</v>
      </c>
      <c r="K20" s="158">
        <f>ROUND(J20/6/31/60*(N20+M20*60+L20*6*60),2)</f>
        <v>0</v>
      </c>
      <c r="L20" s="19">
        <v>0</v>
      </c>
      <c r="M20" s="19">
        <v>0</v>
      </c>
      <c r="N20" s="19">
        <v>0</v>
      </c>
      <c r="O20" s="155">
        <f t="shared" si="3"/>
        <v>51304</v>
      </c>
      <c r="P20" s="13">
        <v>4459.28</v>
      </c>
      <c r="Q20" s="13">
        <f t="shared" si="5"/>
        <v>22594.57</v>
      </c>
      <c r="R20" s="13">
        <f t="shared" si="6"/>
        <v>1038.9000000000001</v>
      </c>
      <c r="S20" s="13">
        <f t="shared" si="7"/>
        <v>1282.5999999999999</v>
      </c>
      <c r="T20" s="13">
        <f>SUM(AZ20:BD20)</f>
        <v>15593.880000000001</v>
      </c>
      <c r="U20" s="155">
        <f>P20+Q20+R20+S20+T20</f>
        <v>44969.229999999996</v>
      </c>
      <c r="V20" s="160">
        <f t="shared" si="8"/>
        <v>3167</v>
      </c>
      <c r="W20" s="161">
        <f>(AD20-V20)</f>
        <v>3167.7700000000041</v>
      </c>
      <c r="X20" s="121">
        <f t="shared" ref="X20" si="15">+A20</f>
        <v>5</v>
      </c>
      <c r="Y20" s="153">
        <f>I20*12%</f>
        <v>6156.48</v>
      </c>
      <c r="Z20" s="13">
        <v>0</v>
      </c>
      <c r="AA20" s="156">
        <v>100</v>
      </c>
      <c r="AB20" s="13">
        <f t="shared" ref="AB20" si="16">ROUNDUP(I20*5%/2,2)</f>
        <v>1282.5999999999999</v>
      </c>
      <c r="AC20" s="162">
        <v>200</v>
      </c>
      <c r="AD20" s="55">
        <f>+O20-U20</f>
        <v>6334.7700000000041</v>
      </c>
      <c r="AE20" s="56">
        <f>(+O20-U20)/2</f>
        <v>3167.385000000002</v>
      </c>
      <c r="AF20" s="121">
        <v>5</v>
      </c>
      <c r="AG20" s="150" t="s">
        <v>27</v>
      </c>
      <c r="AH20" s="31" t="s">
        <v>43</v>
      </c>
      <c r="AI20" s="159">
        <f t="shared" si="4"/>
        <v>4459.28</v>
      </c>
      <c r="AJ20" s="153">
        <f t="shared" si="10"/>
        <v>4617.3599999999997</v>
      </c>
      <c r="AK20" s="13">
        <v>0</v>
      </c>
      <c r="AL20" s="13">
        <v>300</v>
      </c>
      <c r="AM20" s="13">
        <v>0</v>
      </c>
      <c r="AN20" s="13">
        <v>7707.56</v>
      </c>
      <c r="AO20" s="13"/>
      <c r="AP20" s="13">
        <v>0</v>
      </c>
      <c r="AQ20" s="13">
        <v>7636.32</v>
      </c>
      <c r="AR20" s="13">
        <v>2333.33</v>
      </c>
      <c r="AS20" s="13"/>
      <c r="AT20" s="13">
        <f>SUM(AJ20:AS20)</f>
        <v>22594.57</v>
      </c>
      <c r="AU20" s="156">
        <v>200</v>
      </c>
      <c r="AV20" s="13">
        <v>0</v>
      </c>
      <c r="AW20" s="13">
        <v>838.9</v>
      </c>
      <c r="AX20" s="13">
        <f>SUM(AU20:AW20)</f>
        <v>1038.9000000000001</v>
      </c>
      <c r="AY20" s="13">
        <f t="shared" ref="AY20" si="17">ROUNDDOWN(I20*5%/2,2)</f>
        <v>1282.5999999999999</v>
      </c>
      <c r="AZ20" s="13">
        <v>100</v>
      </c>
      <c r="BA20" s="13">
        <v>7602</v>
      </c>
      <c r="BB20" s="13">
        <v>7891.88</v>
      </c>
      <c r="BC20" s="13">
        <v>0</v>
      </c>
      <c r="BD20" s="13">
        <v>0</v>
      </c>
      <c r="BE20" s="13">
        <f>SUM(AZ20:BD20)</f>
        <v>15593.880000000001</v>
      </c>
      <c r="BF20" s="157">
        <f>AI20+AT20+AX20+AY20+BE20</f>
        <v>44969.229999999996</v>
      </c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</row>
    <row r="21" spans="1:326" s="19" customFormat="1" ht="23.1" customHeight="1" x14ac:dyDescent="0.35">
      <c r="A21" s="121" t="s">
        <v>1</v>
      </c>
      <c r="B21" s="150"/>
      <c r="C21" s="31"/>
      <c r="D21" s="13"/>
      <c r="E21" s="13"/>
      <c r="F21" s="13">
        <f t="shared" si="0"/>
        <v>0</v>
      </c>
      <c r="G21" s="13"/>
      <c r="H21" s="13"/>
      <c r="I21" s="13">
        <f t="shared" si="1"/>
        <v>0</v>
      </c>
      <c r="J21" s="155">
        <f t="shared" si="2"/>
        <v>0</v>
      </c>
      <c r="K21" s="158"/>
      <c r="O21" s="155">
        <f t="shared" si="3"/>
        <v>0</v>
      </c>
      <c r="P21" s="13"/>
      <c r="Q21" s="13"/>
      <c r="R21" s="13"/>
      <c r="S21" s="13"/>
      <c r="T21" s="13"/>
      <c r="U21" s="155"/>
      <c r="V21" s="160"/>
      <c r="W21" s="161"/>
      <c r="X21" s="121"/>
      <c r="Y21" s="153"/>
      <c r="Z21" s="13"/>
      <c r="AA21" s="21"/>
      <c r="AB21" s="13"/>
      <c r="AC21" s="22"/>
      <c r="AD21" s="55"/>
      <c r="AE21" s="56"/>
      <c r="AF21" s="121"/>
      <c r="AG21" s="150"/>
      <c r="AH21" s="31"/>
      <c r="AI21" s="159">
        <f t="shared" si="4"/>
        <v>0</v>
      </c>
      <c r="AJ21" s="15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56"/>
      <c r="AV21" s="156"/>
      <c r="AW21" s="170" t="s">
        <v>65</v>
      </c>
      <c r="AX21" s="13"/>
      <c r="AY21" s="13"/>
      <c r="AZ21" s="13"/>
      <c r="BA21" s="13"/>
      <c r="BB21" s="13"/>
      <c r="BC21" s="13"/>
      <c r="BD21" s="13"/>
      <c r="BE21" s="13"/>
      <c r="BF21" s="157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</row>
    <row r="22" spans="1:326" s="19" customFormat="1" ht="23.1" customHeight="1" x14ac:dyDescent="0.35">
      <c r="A22" s="121">
        <v>6</v>
      </c>
      <c r="B22" s="168" t="s">
        <v>34</v>
      </c>
      <c r="C22" s="31" t="s">
        <v>43</v>
      </c>
      <c r="D22" s="13">
        <v>46725</v>
      </c>
      <c r="E22" s="13">
        <v>2290</v>
      </c>
      <c r="F22" s="13">
        <f t="shared" si="0"/>
        <v>49015</v>
      </c>
      <c r="G22" s="13">
        <v>2289</v>
      </c>
      <c r="H22" s="13"/>
      <c r="I22" s="13">
        <f t="shared" si="1"/>
        <v>51304</v>
      </c>
      <c r="J22" s="155">
        <f t="shared" si="2"/>
        <v>51304</v>
      </c>
      <c r="K22" s="158">
        <f>ROUND(J22/6/31/60*(N22+M22*60+L22*6*60),2)</f>
        <v>0</v>
      </c>
      <c r="L22" s="19">
        <v>0</v>
      </c>
      <c r="M22" s="19">
        <v>0</v>
      </c>
      <c r="N22" s="19">
        <v>0</v>
      </c>
      <c r="O22" s="155">
        <f t="shared" si="3"/>
        <v>51304</v>
      </c>
      <c r="P22" s="13">
        <v>4459.28</v>
      </c>
      <c r="Q22" s="13">
        <f t="shared" si="5"/>
        <v>7370.7099999999991</v>
      </c>
      <c r="R22" s="13">
        <f t="shared" si="6"/>
        <v>200</v>
      </c>
      <c r="S22" s="13">
        <f t="shared" si="7"/>
        <v>1282.5999999999999</v>
      </c>
      <c r="T22" s="13">
        <f>SUM(AZ22:BD22)</f>
        <v>11248.64</v>
      </c>
      <c r="U22" s="155">
        <f>P22+Q22+R22+S22+T22</f>
        <v>24561.229999999996</v>
      </c>
      <c r="V22" s="160">
        <f t="shared" si="8"/>
        <v>13371</v>
      </c>
      <c r="W22" s="161">
        <f>(AD22-V22)</f>
        <v>13371.770000000004</v>
      </c>
      <c r="X22" s="121">
        <f t="shared" ref="X22" si="18">+A22</f>
        <v>6</v>
      </c>
      <c r="Y22" s="153">
        <f t="shared" ref="Y22" si="19">I22*12%</f>
        <v>6156.48</v>
      </c>
      <c r="Z22" s="13">
        <v>0</v>
      </c>
      <c r="AA22" s="156">
        <v>100</v>
      </c>
      <c r="AB22" s="13">
        <f t="shared" ref="AB22" si="20">ROUNDUP(I22*5%/2,2)</f>
        <v>1282.5999999999999</v>
      </c>
      <c r="AC22" s="162">
        <v>200</v>
      </c>
      <c r="AD22" s="55">
        <f>+O22-U22</f>
        <v>26742.770000000004</v>
      </c>
      <c r="AE22" s="56">
        <f>(+O22-U22)/2</f>
        <v>13371.385000000002</v>
      </c>
      <c r="AF22" s="121">
        <v>6</v>
      </c>
      <c r="AG22" s="168" t="s">
        <v>34</v>
      </c>
      <c r="AH22" s="31" t="s">
        <v>43</v>
      </c>
      <c r="AI22" s="159">
        <f t="shared" si="4"/>
        <v>4459.28</v>
      </c>
      <c r="AJ22" s="153">
        <f t="shared" si="10"/>
        <v>4617.3599999999997</v>
      </c>
      <c r="AK22" s="13">
        <v>0</v>
      </c>
      <c r="AL22" s="13">
        <v>0</v>
      </c>
      <c r="AM22" s="13" t="s">
        <v>23</v>
      </c>
      <c r="AN22" s="13"/>
      <c r="AO22" s="13">
        <v>0</v>
      </c>
      <c r="AP22" s="13">
        <v>0</v>
      </c>
      <c r="AQ22" s="13">
        <v>2753.35</v>
      </c>
      <c r="AR22" s="13"/>
      <c r="AS22" s="13">
        <v>0</v>
      </c>
      <c r="AT22" s="13">
        <f>SUM(AJ22:AS22)</f>
        <v>7370.7099999999991</v>
      </c>
      <c r="AU22" s="156">
        <v>200</v>
      </c>
      <c r="AV22" s="13">
        <v>0</v>
      </c>
      <c r="AW22" s="13">
        <v>0</v>
      </c>
      <c r="AX22" s="13">
        <f>SUM(AU22:AW22)</f>
        <v>200</v>
      </c>
      <c r="AY22" s="13">
        <f t="shared" ref="AY22" si="21">ROUNDDOWN(I22*5%/2,2)</f>
        <v>1282.5999999999999</v>
      </c>
      <c r="AZ22" s="13">
        <v>100</v>
      </c>
      <c r="BA22" s="13">
        <v>100</v>
      </c>
      <c r="BB22" s="13">
        <v>11048.64</v>
      </c>
      <c r="BC22" s="13">
        <v>0</v>
      </c>
      <c r="BD22" s="13">
        <v>0</v>
      </c>
      <c r="BE22" s="13">
        <f>SUM(AZ22:BD22)</f>
        <v>11248.64</v>
      </c>
      <c r="BF22" s="157">
        <f>AI22+AT22+AX22+AY22+BE22</f>
        <v>24561.229999999996</v>
      </c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</row>
    <row r="23" spans="1:326" s="19" customFormat="1" ht="23.1" customHeight="1" x14ac:dyDescent="0.35">
      <c r="A23" s="121"/>
      <c r="B23" s="169" t="s">
        <v>1</v>
      </c>
      <c r="C23" s="164"/>
      <c r="D23" s="13"/>
      <c r="E23" s="13"/>
      <c r="F23" s="13">
        <f t="shared" si="0"/>
        <v>0</v>
      </c>
      <c r="G23" s="13"/>
      <c r="H23" s="13"/>
      <c r="I23" s="13">
        <f t="shared" si="1"/>
        <v>0</v>
      </c>
      <c r="J23" s="155">
        <f t="shared" si="2"/>
        <v>0</v>
      </c>
      <c r="K23" s="158"/>
      <c r="O23" s="155">
        <f t="shared" si="3"/>
        <v>0</v>
      </c>
      <c r="P23" s="13"/>
      <c r="Q23" s="13"/>
      <c r="R23" s="13"/>
      <c r="S23" s="13"/>
      <c r="T23" s="13"/>
      <c r="U23" s="155"/>
      <c r="V23" s="160"/>
      <c r="W23" s="161"/>
      <c r="X23" s="121"/>
      <c r="Y23" s="153"/>
      <c r="Z23" s="13"/>
      <c r="AA23" s="21"/>
      <c r="AB23" s="13"/>
      <c r="AC23" s="22"/>
      <c r="AD23" s="55"/>
      <c r="AE23" s="56"/>
      <c r="AF23" s="121" t="s">
        <v>1</v>
      </c>
      <c r="AG23" s="169" t="s">
        <v>1</v>
      </c>
      <c r="AH23" s="164"/>
      <c r="AI23" s="159">
        <f t="shared" si="4"/>
        <v>0</v>
      </c>
      <c r="AJ23" s="15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56"/>
      <c r="AV23" s="156"/>
      <c r="AW23" s="13"/>
      <c r="AX23" s="13"/>
      <c r="AY23" s="13"/>
      <c r="AZ23" s="13"/>
      <c r="BA23" s="13"/>
      <c r="BB23" s="13"/>
      <c r="BC23" s="13"/>
      <c r="BD23" s="13"/>
      <c r="BE23" s="13"/>
      <c r="BF23" s="157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</row>
    <row r="24" spans="1:326" s="19" customFormat="1" ht="23.1" customHeight="1" x14ac:dyDescent="0.35">
      <c r="A24" s="121">
        <v>7</v>
      </c>
      <c r="B24" s="169" t="s">
        <v>35</v>
      </c>
      <c r="C24" s="31" t="s">
        <v>36</v>
      </c>
      <c r="D24" s="13">
        <v>40509</v>
      </c>
      <c r="E24" s="13">
        <v>1985</v>
      </c>
      <c r="F24" s="13">
        <f t="shared" si="0"/>
        <v>42494</v>
      </c>
      <c r="G24" s="13">
        <v>1944</v>
      </c>
      <c r="H24" s="13"/>
      <c r="I24" s="13">
        <f t="shared" si="1"/>
        <v>44438</v>
      </c>
      <c r="J24" s="155">
        <f t="shared" si="2"/>
        <v>44438</v>
      </c>
      <c r="K24" s="158">
        <f>ROUND(J24/6/31/60*(N24+M24*60+L24*6*60),2)</f>
        <v>0</v>
      </c>
      <c r="L24" s="19">
        <v>0</v>
      </c>
      <c r="M24" s="19">
        <v>0</v>
      </c>
      <c r="N24" s="19">
        <v>0</v>
      </c>
      <c r="O24" s="155">
        <f t="shared" si="3"/>
        <v>44438</v>
      </c>
      <c r="P24" s="13">
        <v>3033.86</v>
      </c>
      <c r="Q24" s="13">
        <f t="shared" si="5"/>
        <v>7363.55</v>
      </c>
      <c r="R24" s="13">
        <f t="shared" si="6"/>
        <v>200</v>
      </c>
      <c r="S24" s="13">
        <f t="shared" si="7"/>
        <v>1110.95</v>
      </c>
      <c r="T24" s="13">
        <f>SUM(AZ24:BD24)</f>
        <v>200</v>
      </c>
      <c r="U24" s="155">
        <f>P24+Q24+R24+S24+T24</f>
        <v>11908.36</v>
      </c>
      <c r="V24" s="160">
        <f t="shared" si="8"/>
        <v>16265</v>
      </c>
      <c r="W24" s="161">
        <f>(AD24-V24)</f>
        <v>16264.64</v>
      </c>
      <c r="X24" s="121">
        <f t="shared" ref="X24" si="22">+A24</f>
        <v>7</v>
      </c>
      <c r="Y24" s="153">
        <f>I24*12%</f>
        <v>5332.5599999999995</v>
      </c>
      <c r="Z24" s="13">
        <v>0</v>
      </c>
      <c r="AA24" s="156">
        <v>100</v>
      </c>
      <c r="AB24" s="13">
        <f t="shared" ref="AB24" si="23">ROUNDUP(I24*5%/2,2)</f>
        <v>1110.95</v>
      </c>
      <c r="AC24" s="162">
        <v>200</v>
      </c>
      <c r="AD24" s="55">
        <f>+O24-U24</f>
        <v>32529.64</v>
      </c>
      <c r="AE24" s="56">
        <f>(+O24-U24)/2</f>
        <v>16264.82</v>
      </c>
      <c r="AF24" s="121">
        <v>7</v>
      </c>
      <c r="AG24" s="169" t="s">
        <v>35</v>
      </c>
      <c r="AH24" s="31" t="s">
        <v>36</v>
      </c>
      <c r="AI24" s="159">
        <f t="shared" si="4"/>
        <v>3033.86</v>
      </c>
      <c r="AJ24" s="153">
        <f t="shared" si="10"/>
        <v>3999.42</v>
      </c>
      <c r="AK24" s="13">
        <v>0</v>
      </c>
      <c r="AL24" s="13">
        <v>0</v>
      </c>
      <c r="AM24" s="13" t="s">
        <v>23</v>
      </c>
      <c r="AN24" s="13"/>
      <c r="AO24" s="13">
        <v>0</v>
      </c>
      <c r="AP24" s="13">
        <v>0</v>
      </c>
      <c r="AQ24" s="13">
        <v>3364.13</v>
      </c>
      <c r="AR24" s="13"/>
      <c r="AS24" s="13">
        <v>0</v>
      </c>
      <c r="AT24" s="13">
        <f>SUM(AJ24:AS24)</f>
        <v>7363.55</v>
      </c>
      <c r="AU24" s="156">
        <v>200</v>
      </c>
      <c r="AV24" s="13">
        <v>0</v>
      </c>
      <c r="AW24" s="13">
        <v>0</v>
      </c>
      <c r="AX24" s="13">
        <f>SUM(AU24:AW24)</f>
        <v>200</v>
      </c>
      <c r="AY24" s="13">
        <f t="shared" ref="AY24" si="24">ROUNDDOWN(I24*5%/2,2)</f>
        <v>1110.95</v>
      </c>
      <c r="AZ24" s="13">
        <v>100</v>
      </c>
      <c r="BA24" s="13">
        <v>100</v>
      </c>
      <c r="BB24" s="13">
        <v>0</v>
      </c>
      <c r="BC24" s="13">
        <v>0</v>
      </c>
      <c r="BD24" s="13">
        <v>0</v>
      </c>
      <c r="BE24" s="13">
        <f>SUM(AZ24:BD24)</f>
        <v>200</v>
      </c>
      <c r="BF24" s="157">
        <f>AI24+AT24+AX24+AY24+BE24</f>
        <v>11908.36</v>
      </c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</row>
    <row r="25" spans="1:326" s="19" customFormat="1" ht="23.1" customHeight="1" x14ac:dyDescent="0.35">
      <c r="A25" s="121" t="s">
        <v>1</v>
      </c>
      <c r="B25" s="169" t="s">
        <v>1</v>
      </c>
      <c r="C25" s="164"/>
      <c r="D25" s="13"/>
      <c r="E25" s="13"/>
      <c r="F25" s="13">
        <f t="shared" si="0"/>
        <v>0</v>
      </c>
      <c r="G25" s="13"/>
      <c r="H25" s="13"/>
      <c r="I25" s="13">
        <f t="shared" si="1"/>
        <v>0</v>
      </c>
      <c r="J25" s="155">
        <f t="shared" si="2"/>
        <v>0</v>
      </c>
      <c r="K25" s="158"/>
      <c r="O25" s="155">
        <f t="shared" si="3"/>
        <v>0</v>
      </c>
      <c r="P25" s="13"/>
      <c r="Q25" s="13"/>
      <c r="R25" s="13"/>
      <c r="S25" s="13"/>
      <c r="T25" s="13"/>
      <c r="U25" s="155"/>
      <c r="V25" s="160"/>
      <c r="W25" s="161"/>
      <c r="X25" s="121"/>
      <c r="Y25" s="153"/>
      <c r="Z25" s="13"/>
      <c r="AA25" s="21"/>
      <c r="AB25" s="13"/>
      <c r="AC25" s="162"/>
      <c r="AD25" s="55"/>
      <c r="AE25" s="56"/>
      <c r="AF25" s="121" t="s">
        <v>1</v>
      </c>
      <c r="AG25" s="169" t="s">
        <v>1</v>
      </c>
      <c r="AH25" s="164"/>
      <c r="AI25" s="159">
        <f t="shared" si="4"/>
        <v>0</v>
      </c>
      <c r="AJ25" s="15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56"/>
      <c r="AV25" s="156"/>
      <c r="AW25" s="13"/>
      <c r="AX25" s="13"/>
      <c r="AY25" s="13"/>
      <c r="AZ25" s="13"/>
      <c r="BA25" s="13"/>
      <c r="BB25" s="13"/>
      <c r="BC25" s="13"/>
      <c r="BD25" s="13"/>
      <c r="BE25" s="13"/>
      <c r="BF25" s="157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</row>
    <row r="26" spans="1:326" s="19" customFormat="1" ht="23.1" customHeight="1" x14ac:dyDescent="0.35">
      <c r="A26" s="121">
        <v>8</v>
      </c>
      <c r="B26" s="150" t="s">
        <v>37</v>
      </c>
      <c r="C26" s="31" t="s">
        <v>38</v>
      </c>
      <c r="D26" s="13">
        <v>37768</v>
      </c>
      <c r="E26" s="13">
        <v>1851</v>
      </c>
      <c r="F26" s="13">
        <f t="shared" si="0"/>
        <v>39619</v>
      </c>
      <c r="G26" s="13">
        <v>1794</v>
      </c>
      <c r="H26" s="13"/>
      <c r="I26" s="13">
        <f t="shared" si="1"/>
        <v>41413</v>
      </c>
      <c r="J26" s="155">
        <f t="shared" si="2"/>
        <v>41413</v>
      </c>
      <c r="K26" s="158">
        <f>ROUND(J26/6/31/60*(N26+M26*60+L26*6*60),2)</f>
        <v>0</v>
      </c>
      <c r="L26" s="19">
        <v>0</v>
      </c>
      <c r="M26" s="19">
        <v>0</v>
      </c>
      <c r="N26" s="19">
        <v>0</v>
      </c>
      <c r="O26" s="155">
        <f t="shared" si="3"/>
        <v>41413</v>
      </c>
      <c r="P26" s="13">
        <v>2498.44</v>
      </c>
      <c r="Q26" s="13">
        <f t="shared" si="5"/>
        <v>9312.0499999999993</v>
      </c>
      <c r="R26" s="13">
        <f t="shared" si="6"/>
        <v>200</v>
      </c>
      <c r="S26" s="13">
        <f t="shared" si="7"/>
        <v>1035.32</v>
      </c>
      <c r="T26" s="13">
        <f>SUM(AZ26:BD26)</f>
        <v>4835.13</v>
      </c>
      <c r="U26" s="155">
        <f>P26+Q26+R26+S26+T26</f>
        <v>17880.939999999999</v>
      </c>
      <c r="V26" s="160">
        <f t="shared" si="8"/>
        <v>11766</v>
      </c>
      <c r="W26" s="161">
        <f>(AD26-V26)</f>
        <v>11766.060000000001</v>
      </c>
      <c r="X26" s="121">
        <f t="shared" ref="X26" si="25">+A26</f>
        <v>8</v>
      </c>
      <c r="Y26" s="153">
        <f>I26*12%</f>
        <v>4969.5599999999995</v>
      </c>
      <c r="Z26" s="13">
        <v>0</v>
      </c>
      <c r="AA26" s="156">
        <v>100</v>
      </c>
      <c r="AB26" s="13">
        <f t="shared" ref="AB26" si="26">ROUNDUP(I26*5%/2,2)</f>
        <v>1035.33</v>
      </c>
      <c r="AC26" s="162">
        <v>200</v>
      </c>
      <c r="AD26" s="55">
        <f>+O26-U26</f>
        <v>23532.06</v>
      </c>
      <c r="AE26" s="56">
        <f>(+O26-U26)/2</f>
        <v>11766.03</v>
      </c>
      <c r="AF26" s="121">
        <v>8</v>
      </c>
      <c r="AG26" s="150" t="s">
        <v>37</v>
      </c>
      <c r="AH26" s="31" t="s">
        <v>38</v>
      </c>
      <c r="AI26" s="159">
        <f t="shared" si="4"/>
        <v>2498.44</v>
      </c>
      <c r="AJ26" s="153">
        <f t="shared" si="10"/>
        <v>3727.17</v>
      </c>
      <c r="AK26" s="13">
        <v>0</v>
      </c>
      <c r="AL26" s="13">
        <v>0</v>
      </c>
      <c r="AM26" s="13">
        <v>0</v>
      </c>
      <c r="AN26" s="13"/>
      <c r="AO26" s="13">
        <v>0</v>
      </c>
      <c r="AP26" s="13">
        <v>0</v>
      </c>
      <c r="AQ26" s="13">
        <v>5584.88</v>
      </c>
      <c r="AR26" s="13"/>
      <c r="AS26" s="13">
        <v>0</v>
      </c>
      <c r="AT26" s="13">
        <f>SUM(AJ26:AS26)</f>
        <v>9312.0499999999993</v>
      </c>
      <c r="AU26" s="156">
        <v>200</v>
      </c>
      <c r="AV26" s="13">
        <v>0</v>
      </c>
      <c r="AW26" s="13">
        <v>0</v>
      </c>
      <c r="AX26" s="13">
        <f>SUM(AU26:AW26)</f>
        <v>200</v>
      </c>
      <c r="AY26" s="13">
        <f t="shared" ref="AY26" si="27">ROUNDDOWN(I26*5%/2,2)</f>
        <v>1035.32</v>
      </c>
      <c r="AZ26" s="13">
        <v>100</v>
      </c>
      <c r="BA26" s="13">
        <v>0</v>
      </c>
      <c r="BB26" s="13">
        <v>4735.13</v>
      </c>
      <c r="BC26" s="13">
        <v>0</v>
      </c>
      <c r="BD26" s="13">
        <v>0</v>
      </c>
      <c r="BE26" s="13">
        <f>SUM(AZ26:BD26)</f>
        <v>4835.13</v>
      </c>
      <c r="BF26" s="157">
        <f>AI26+AT26+AX26+AY26+BE26</f>
        <v>17880.939999999999</v>
      </c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</row>
    <row r="27" spans="1:326" s="19" customFormat="1" ht="23.1" customHeight="1" x14ac:dyDescent="0.35">
      <c r="A27" s="121" t="s">
        <v>1</v>
      </c>
      <c r="B27" s="150"/>
      <c r="C27" s="31"/>
      <c r="D27" s="13"/>
      <c r="E27" s="13"/>
      <c r="F27" s="13">
        <f t="shared" si="0"/>
        <v>0</v>
      </c>
      <c r="G27" s="13"/>
      <c r="H27" s="13"/>
      <c r="I27" s="13">
        <f t="shared" si="1"/>
        <v>0</v>
      </c>
      <c r="J27" s="155">
        <f t="shared" si="2"/>
        <v>0</v>
      </c>
      <c r="K27" s="158"/>
      <c r="O27" s="155">
        <f t="shared" si="3"/>
        <v>0</v>
      </c>
      <c r="P27" s="13"/>
      <c r="Q27" s="13"/>
      <c r="R27" s="13"/>
      <c r="S27" s="13"/>
      <c r="T27" s="13"/>
      <c r="U27" s="155"/>
      <c r="V27" s="160"/>
      <c r="W27" s="161"/>
      <c r="X27" s="121"/>
      <c r="Y27" s="153"/>
      <c r="Z27" s="13"/>
      <c r="AA27" s="21"/>
      <c r="AB27" s="13"/>
      <c r="AC27" s="22"/>
      <c r="AD27" s="55"/>
      <c r="AE27" s="56"/>
      <c r="AF27" s="121" t="s">
        <v>1</v>
      </c>
      <c r="AG27" s="150"/>
      <c r="AH27" s="31"/>
      <c r="AI27" s="159">
        <f t="shared" si="4"/>
        <v>0</v>
      </c>
      <c r="AJ27" s="15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56"/>
      <c r="AV27" s="156"/>
      <c r="AW27" s="13"/>
      <c r="AX27" s="13"/>
      <c r="AY27" s="13"/>
      <c r="AZ27" s="13"/>
      <c r="BA27" s="13"/>
      <c r="BB27" s="13"/>
      <c r="BC27" s="13"/>
      <c r="BD27" s="13"/>
      <c r="BE27" s="13"/>
      <c r="BF27" s="157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</row>
    <row r="28" spans="1:326" s="19" customFormat="1" ht="23.1" customHeight="1" x14ac:dyDescent="0.35">
      <c r="A28" s="121">
        <v>9</v>
      </c>
      <c r="B28" s="150" t="s">
        <v>39</v>
      </c>
      <c r="C28" s="31" t="s">
        <v>40</v>
      </c>
      <c r="D28" s="13">
        <v>48253</v>
      </c>
      <c r="E28" s="13">
        <v>2364</v>
      </c>
      <c r="F28" s="13">
        <f t="shared" si="0"/>
        <v>50617</v>
      </c>
      <c r="G28" s="13">
        <v>2290</v>
      </c>
      <c r="H28" s="13"/>
      <c r="I28" s="13">
        <f t="shared" si="1"/>
        <v>52907</v>
      </c>
      <c r="J28" s="155">
        <f t="shared" si="2"/>
        <v>52907</v>
      </c>
      <c r="K28" s="158">
        <f>ROUND(J28/6/31/60*(N28+M28*60+L28*6*60),2)</f>
        <v>0</v>
      </c>
      <c r="L28" s="19">
        <v>0</v>
      </c>
      <c r="M28" s="19">
        <v>0</v>
      </c>
      <c r="N28" s="19">
        <v>0</v>
      </c>
      <c r="O28" s="155">
        <f t="shared" si="3"/>
        <v>52907</v>
      </c>
      <c r="P28" s="13">
        <v>4796.4399999999996</v>
      </c>
      <c r="Q28" s="13">
        <f t="shared" si="5"/>
        <v>8791.2099999999991</v>
      </c>
      <c r="R28" s="13">
        <f t="shared" si="6"/>
        <v>200</v>
      </c>
      <c r="S28" s="13">
        <f t="shared" si="7"/>
        <v>1322.67</v>
      </c>
      <c r="T28" s="13">
        <f>SUM(AZ28:BD28)</f>
        <v>100</v>
      </c>
      <c r="U28" s="155">
        <f>P28+Q28+R28+S28+T28</f>
        <v>15210.319999999998</v>
      </c>
      <c r="V28" s="160">
        <f t="shared" si="8"/>
        <v>18848</v>
      </c>
      <c r="W28" s="161">
        <f>(AD28-V28)</f>
        <v>18848.68</v>
      </c>
      <c r="X28" s="121">
        <f t="shared" ref="X28" si="28">+A28</f>
        <v>9</v>
      </c>
      <c r="Y28" s="153">
        <f>I28*12%</f>
        <v>6348.84</v>
      </c>
      <c r="Z28" s="13">
        <v>0</v>
      </c>
      <c r="AA28" s="156">
        <v>100</v>
      </c>
      <c r="AB28" s="13">
        <f t="shared" ref="AB28" si="29">ROUNDUP(I28*5%/2,2)</f>
        <v>1322.68</v>
      </c>
      <c r="AC28" s="162">
        <v>200</v>
      </c>
      <c r="AD28" s="55">
        <f>+O28-U28</f>
        <v>37696.68</v>
      </c>
      <c r="AE28" s="56">
        <f>(+O28-U28)/2</f>
        <v>18848.34</v>
      </c>
      <c r="AF28" s="121">
        <v>9</v>
      </c>
      <c r="AG28" s="150" t="s">
        <v>39</v>
      </c>
      <c r="AH28" s="31" t="s">
        <v>40</v>
      </c>
      <c r="AI28" s="159">
        <f t="shared" si="4"/>
        <v>4796.4399999999996</v>
      </c>
      <c r="AJ28" s="153">
        <f t="shared" si="10"/>
        <v>4761.63</v>
      </c>
      <c r="AK28" s="13">
        <v>0</v>
      </c>
      <c r="AL28" s="13">
        <v>0</v>
      </c>
      <c r="AM28" s="13">
        <v>4029.58</v>
      </c>
      <c r="AN28" s="13"/>
      <c r="AO28" s="13">
        <v>0</v>
      </c>
      <c r="AP28" s="13">
        <v>0</v>
      </c>
      <c r="AQ28" s="13">
        <v>0</v>
      </c>
      <c r="AR28" s="13"/>
      <c r="AS28" s="13">
        <v>0</v>
      </c>
      <c r="AT28" s="13">
        <f>SUM(AJ28:AS28)</f>
        <v>8791.2099999999991</v>
      </c>
      <c r="AU28" s="156">
        <v>200</v>
      </c>
      <c r="AV28" s="13">
        <v>0</v>
      </c>
      <c r="AW28" s="13">
        <v>0</v>
      </c>
      <c r="AX28" s="13">
        <f>SUM(AU28:AW28)</f>
        <v>200</v>
      </c>
      <c r="AY28" s="13">
        <f t="shared" ref="AY28" si="30">ROUNDDOWN(I28*5%/2,2)</f>
        <v>1322.67</v>
      </c>
      <c r="AZ28" s="13">
        <v>100</v>
      </c>
      <c r="BA28" s="13">
        <v>0</v>
      </c>
      <c r="BB28" s="13">
        <v>0</v>
      </c>
      <c r="BC28" s="13">
        <v>0</v>
      </c>
      <c r="BD28" s="13">
        <v>0</v>
      </c>
      <c r="BE28" s="13">
        <f>SUM(AZ28:BD28)</f>
        <v>100</v>
      </c>
      <c r="BF28" s="157">
        <f>AI28+AT28+AX28+AY28+BE28</f>
        <v>15210.319999999998</v>
      </c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</row>
    <row r="29" spans="1:326" s="19" customFormat="1" ht="23.1" customHeight="1" thickBot="1" x14ac:dyDescent="0.4">
      <c r="A29" s="127"/>
      <c r="B29" s="171"/>
      <c r="C29" s="172"/>
      <c r="D29" s="173"/>
      <c r="E29" s="173"/>
      <c r="F29" s="173"/>
      <c r="G29" s="173"/>
      <c r="H29" s="173"/>
      <c r="I29" s="173"/>
      <c r="J29" s="174"/>
      <c r="K29" s="175"/>
      <c r="L29" s="23"/>
      <c r="M29" s="23"/>
      <c r="N29" s="23"/>
      <c r="O29" s="174"/>
      <c r="P29" s="173"/>
      <c r="Q29" s="173"/>
      <c r="R29" s="173"/>
      <c r="S29" s="173"/>
      <c r="T29" s="173"/>
      <c r="U29" s="174"/>
      <c r="V29" s="160"/>
      <c r="W29" s="176"/>
      <c r="X29" s="177"/>
      <c r="Y29" s="178"/>
      <c r="Z29" s="173"/>
      <c r="AA29" s="66"/>
      <c r="AB29" s="13"/>
      <c r="AC29" s="67"/>
      <c r="AD29" s="55"/>
      <c r="AE29" s="56"/>
      <c r="AF29" s="131"/>
      <c r="AG29" s="179"/>
      <c r="AH29" s="172"/>
      <c r="AI29" s="173"/>
      <c r="AJ29" s="173"/>
      <c r="AK29" s="173"/>
      <c r="AL29" s="173"/>
      <c r="AM29" s="173"/>
      <c r="AN29" s="173"/>
      <c r="AO29" s="173"/>
      <c r="AP29" s="180"/>
      <c r="AQ29" s="173"/>
      <c r="AR29" s="173"/>
      <c r="AS29" s="173"/>
      <c r="AT29" s="173"/>
      <c r="AU29" s="181"/>
      <c r="AV29" s="181"/>
      <c r="AW29" s="173"/>
      <c r="AX29" s="173"/>
      <c r="AY29" s="13"/>
      <c r="AZ29" s="173"/>
      <c r="BA29" s="173"/>
      <c r="BB29" s="173"/>
      <c r="BC29" s="173"/>
      <c r="BD29" s="173"/>
      <c r="BE29" s="173"/>
      <c r="BF29" s="182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</row>
    <row r="30" spans="1:326" ht="23.1" customHeight="1" x14ac:dyDescent="0.35">
      <c r="B30" s="140"/>
      <c r="D30" s="75"/>
      <c r="E30" s="75"/>
      <c r="F30" s="75"/>
      <c r="G30" s="75"/>
      <c r="H30" s="75"/>
      <c r="I30" s="75"/>
      <c r="K30" s="77"/>
      <c r="L30" s="75"/>
      <c r="M30" s="75"/>
      <c r="N30" s="75"/>
      <c r="O30" s="75"/>
      <c r="P30" s="75"/>
      <c r="Q30" s="75"/>
      <c r="R30" s="75"/>
      <c r="S30" s="75"/>
      <c r="V30" s="75"/>
      <c r="W30" s="75"/>
      <c r="X30" s="133"/>
      <c r="Y30" s="75"/>
      <c r="Z30" s="75"/>
      <c r="AA30" s="76"/>
      <c r="AB30" s="76"/>
      <c r="AC30" s="76"/>
      <c r="AD30" s="76"/>
      <c r="AE30" s="76"/>
      <c r="AG30" s="140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</row>
    <row r="31" spans="1:326" ht="23.1" customHeight="1" x14ac:dyDescent="0.35">
      <c r="B31" s="140"/>
      <c r="D31" s="75"/>
      <c r="E31" s="75"/>
      <c r="F31" s="75"/>
      <c r="G31" s="75"/>
      <c r="H31" s="75"/>
      <c r="I31" s="75"/>
      <c r="J31" s="78"/>
      <c r="K31" s="75"/>
      <c r="L31" s="75"/>
      <c r="M31" s="75"/>
      <c r="N31" s="75"/>
      <c r="O31" s="75"/>
      <c r="P31" s="75"/>
      <c r="Q31" s="75"/>
      <c r="R31" s="75"/>
      <c r="S31" s="75"/>
      <c r="V31" s="75"/>
      <c r="W31" s="75"/>
      <c r="X31" s="133"/>
      <c r="Y31" s="75"/>
      <c r="Z31" s="75"/>
      <c r="AA31" s="76"/>
      <c r="AB31" s="76"/>
      <c r="AC31" s="76"/>
      <c r="AD31" s="76"/>
      <c r="AE31" s="76"/>
      <c r="AG31" s="140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</row>
    <row r="32" spans="1:326" ht="23.1" customHeight="1" x14ac:dyDescent="0.35">
      <c r="B32" s="140"/>
      <c r="D32" s="75"/>
      <c r="E32" s="75"/>
      <c r="F32" s="75"/>
      <c r="G32" s="75"/>
      <c r="H32" s="75"/>
      <c r="I32" s="75"/>
      <c r="J32" s="37"/>
      <c r="K32" s="75"/>
      <c r="L32" s="75"/>
      <c r="M32" s="75"/>
      <c r="N32" s="75"/>
      <c r="O32" s="75"/>
      <c r="P32" s="75"/>
      <c r="Q32" s="75"/>
      <c r="R32" s="75"/>
      <c r="S32" s="75"/>
      <c r="T32" s="34"/>
      <c r="V32" s="75"/>
      <c r="W32" s="75"/>
      <c r="X32" s="133"/>
      <c r="Y32" s="75"/>
      <c r="Z32" s="75"/>
      <c r="AA32" s="76"/>
      <c r="AB32" s="76"/>
      <c r="AC32" s="76"/>
      <c r="AD32" s="76"/>
      <c r="AE32" s="76"/>
      <c r="AG32" s="140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34"/>
    </row>
    <row r="33" spans="2:57" ht="23.1" customHeight="1" x14ac:dyDescent="0.35">
      <c r="B33" s="140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34"/>
      <c r="V33" s="75"/>
      <c r="W33" s="75"/>
      <c r="X33" s="133"/>
      <c r="Y33" s="75"/>
      <c r="Z33" s="75"/>
      <c r="AA33" s="76"/>
      <c r="AB33" s="76"/>
      <c r="AC33" s="76"/>
      <c r="AD33" s="76"/>
      <c r="AE33" s="76"/>
      <c r="AG33" s="140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34"/>
    </row>
    <row r="34" spans="2:57" ht="23.1" customHeight="1" x14ac:dyDescent="0.35">
      <c r="B34" s="140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34"/>
      <c r="V34" s="75"/>
      <c r="W34" s="75"/>
      <c r="X34" s="133"/>
      <c r="Y34" s="75"/>
      <c r="Z34" s="75"/>
      <c r="AA34" s="76"/>
      <c r="AB34" s="76"/>
      <c r="AC34" s="76"/>
      <c r="AD34" s="76"/>
      <c r="AE34" s="76"/>
      <c r="AG34" s="140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34"/>
    </row>
    <row r="35" spans="2:57" ht="23.1" customHeight="1" x14ac:dyDescent="0.35">
      <c r="B35" s="140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34"/>
      <c r="V35" s="75"/>
      <c r="W35" s="75"/>
      <c r="X35" s="133"/>
      <c r="Y35" s="75"/>
      <c r="Z35" s="75"/>
      <c r="AA35" s="76"/>
      <c r="AB35" s="76"/>
      <c r="AC35" s="76"/>
      <c r="AD35" s="76"/>
      <c r="AE35" s="76"/>
      <c r="AG35" s="140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34"/>
    </row>
    <row r="36" spans="2:57" ht="23.1" customHeight="1" x14ac:dyDescent="0.35">
      <c r="B36" s="140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34"/>
      <c r="V36" s="75"/>
      <c r="W36" s="75"/>
      <c r="X36" s="133"/>
      <c r="Y36" s="75"/>
      <c r="Z36" s="75"/>
      <c r="AA36" s="76"/>
      <c r="AB36" s="76"/>
      <c r="AC36" s="76"/>
      <c r="AD36" s="76"/>
      <c r="AE36" s="76"/>
      <c r="AG36" s="140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34"/>
    </row>
    <row r="37" spans="2:57" ht="23.1" customHeight="1" x14ac:dyDescent="0.35">
      <c r="B37" s="140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34"/>
      <c r="V37" s="75"/>
      <c r="W37" s="75"/>
      <c r="X37" s="133"/>
      <c r="Y37" s="75"/>
      <c r="Z37" s="75"/>
      <c r="AA37" s="76"/>
      <c r="AB37" s="76"/>
      <c r="AC37" s="76"/>
      <c r="AD37" s="76"/>
      <c r="AE37" s="76"/>
      <c r="AG37" s="140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34"/>
    </row>
    <row r="38" spans="2:57" ht="23.1" customHeight="1" x14ac:dyDescent="0.35">
      <c r="B38" s="140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34"/>
      <c r="V38" s="75"/>
      <c r="W38" s="75"/>
      <c r="X38" s="133"/>
      <c r="Y38" s="75"/>
      <c r="Z38" s="75"/>
      <c r="AA38" s="76"/>
      <c r="AB38" s="76"/>
      <c r="AC38" s="76"/>
      <c r="AD38" s="76"/>
      <c r="AE38" s="76"/>
      <c r="AG38" s="140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34"/>
    </row>
    <row r="39" spans="2:57" ht="23.1" customHeight="1" x14ac:dyDescent="0.35">
      <c r="B39" s="140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34"/>
      <c r="V39" s="75"/>
      <c r="W39" s="75"/>
      <c r="X39" s="133"/>
      <c r="Y39" s="75"/>
      <c r="Z39" s="75"/>
      <c r="AA39" s="76"/>
      <c r="AB39" s="76"/>
      <c r="AC39" s="76"/>
      <c r="AD39" s="76"/>
      <c r="AE39" s="76"/>
      <c r="AG39" s="140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34"/>
    </row>
    <row r="40" spans="2:57" ht="23.1" customHeight="1" x14ac:dyDescent="0.35">
      <c r="B40" s="140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34"/>
      <c r="V40" s="75"/>
      <c r="W40" s="75"/>
      <c r="X40" s="133"/>
      <c r="Y40" s="75"/>
      <c r="Z40" s="75"/>
      <c r="AA40" s="76"/>
      <c r="AB40" s="76"/>
      <c r="AC40" s="76"/>
      <c r="AD40" s="76"/>
      <c r="AE40" s="76"/>
      <c r="AG40" s="140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34"/>
    </row>
    <row r="41" spans="2:57" ht="23.1" customHeight="1" x14ac:dyDescent="0.35">
      <c r="B41" s="140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34"/>
      <c r="V41" s="75"/>
      <c r="W41" s="75"/>
      <c r="X41" s="133"/>
      <c r="Y41" s="75"/>
      <c r="Z41" s="75"/>
      <c r="AA41" s="76"/>
      <c r="AB41" s="76"/>
      <c r="AC41" s="76"/>
      <c r="AD41" s="76"/>
      <c r="AE41" s="76"/>
      <c r="AG41" s="140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34"/>
    </row>
    <row r="42" spans="2:57" ht="23.1" customHeight="1" x14ac:dyDescent="0.35">
      <c r="B42" s="140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34"/>
      <c r="V42" s="75"/>
      <c r="W42" s="75"/>
      <c r="X42" s="133"/>
      <c r="Y42" s="75"/>
      <c r="Z42" s="75"/>
      <c r="AA42" s="76"/>
      <c r="AB42" s="76"/>
      <c r="AC42" s="76"/>
      <c r="AD42" s="76"/>
      <c r="AE42" s="76"/>
      <c r="AG42" s="140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34"/>
    </row>
    <row r="43" spans="2:57" ht="23.1" customHeight="1" x14ac:dyDescent="0.35">
      <c r="B43" s="140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34"/>
      <c r="V43" s="75"/>
      <c r="W43" s="75"/>
      <c r="X43" s="133"/>
      <c r="Y43" s="75"/>
      <c r="Z43" s="75"/>
      <c r="AA43" s="76"/>
      <c r="AB43" s="76"/>
      <c r="AC43" s="76"/>
      <c r="AD43" s="76"/>
      <c r="AE43" s="76"/>
      <c r="AG43" s="140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34"/>
    </row>
    <row r="44" spans="2:57" ht="23.1" customHeight="1" x14ac:dyDescent="0.35">
      <c r="B44" s="140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34"/>
      <c r="V44" s="75"/>
      <c r="W44" s="75"/>
      <c r="X44" s="133"/>
      <c r="Y44" s="75"/>
      <c r="Z44" s="75"/>
      <c r="AA44" s="76"/>
      <c r="AB44" s="76"/>
      <c r="AC44" s="76"/>
      <c r="AD44" s="76"/>
      <c r="AE44" s="76"/>
      <c r="AG44" s="140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34"/>
    </row>
    <row r="45" spans="2:57" ht="23.1" customHeight="1" x14ac:dyDescent="0.35">
      <c r="B45" s="140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34"/>
      <c r="V45" s="75"/>
      <c r="W45" s="75"/>
      <c r="X45" s="133"/>
      <c r="Y45" s="75"/>
      <c r="Z45" s="75"/>
      <c r="AA45" s="76"/>
      <c r="AB45" s="76"/>
      <c r="AC45" s="76"/>
      <c r="AD45" s="76"/>
      <c r="AE45" s="76"/>
      <c r="AG45" s="140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34"/>
    </row>
    <row r="46" spans="2:57" ht="23.1" customHeight="1" x14ac:dyDescent="0.35">
      <c r="B46" s="140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34"/>
      <c r="V46" s="75"/>
      <c r="W46" s="75"/>
      <c r="X46" s="133"/>
      <c r="Y46" s="75"/>
      <c r="Z46" s="75"/>
      <c r="AA46" s="76"/>
      <c r="AB46" s="76"/>
      <c r="AC46" s="76"/>
      <c r="AD46" s="76"/>
      <c r="AE46" s="76"/>
      <c r="AG46" s="140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34"/>
    </row>
    <row r="47" spans="2:57" ht="23.1" customHeight="1" x14ac:dyDescent="0.35">
      <c r="B47" s="140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34"/>
      <c r="V47" s="75"/>
      <c r="W47" s="75"/>
      <c r="X47" s="133"/>
      <c r="Y47" s="75"/>
      <c r="Z47" s="75"/>
      <c r="AA47" s="76"/>
      <c r="AB47" s="76"/>
      <c r="AC47" s="76"/>
      <c r="AD47" s="76"/>
      <c r="AE47" s="76"/>
      <c r="AG47" s="140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34"/>
    </row>
    <row r="48" spans="2:57" ht="23.1" customHeight="1" x14ac:dyDescent="0.35">
      <c r="B48" s="140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34"/>
      <c r="V48" s="75"/>
      <c r="W48" s="75"/>
      <c r="X48" s="133"/>
      <c r="Y48" s="75"/>
      <c r="Z48" s="75"/>
      <c r="AA48" s="76"/>
      <c r="AB48" s="76"/>
      <c r="AC48" s="76"/>
      <c r="AD48" s="76"/>
      <c r="AE48" s="76"/>
      <c r="AG48" s="140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34"/>
    </row>
    <row r="49" spans="2:57" ht="23.1" customHeight="1" x14ac:dyDescent="0.35">
      <c r="B49" s="140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34"/>
      <c r="V49" s="75"/>
      <c r="W49" s="75"/>
      <c r="X49" s="133"/>
      <c r="Y49" s="75"/>
      <c r="Z49" s="75"/>
      <c r="AA49" s="76"/>
      <c r="AB49" s="76"/>
      <c r="AC49" s="76"/>
      <c r="AD49" s="76"/>
      <c r="AE49" s="76"/>
      <c r="AG49" s="140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34"/>
    </row>
    <row r="50" spans="2:57" ht="23.1" customHeight="1" x14ac:dyDescent="0.35">
      <c r="B50" s="140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34"/>
      <c r="V50" s="75"/>
      <c r="W50" s="75"/>
      <c r="X50" s="133"/>
      <c r="Y50" s="75"/>
      <c r="Z50" s="75"/>
      <c r="AA50" s="76"/>
      <c r="AB50" s="76"/>
      <c r="AC50" s="76"/>
      <c r="AD50" s="76"/>
      <c r="AE50" s="76"/>
      <c r="AG50" s="140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34"/>
    </row>
    <row r="51" spans="2:57" ht="23.1" customHeight="1" x14ac:dyDescent="0.35">
      <c r="B51" s="140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34"/>
      <c r="V51" s="75"/>
      <c r="W51" s="75"/>
      <c r="X51" s="133"/>
      <c r="Y51" s="75"/>
      <c r="Z51" s="75"/>
      <c r="AA51" s="76"/>
      <c r="AB51" s="76"/>
      <c r="AC51" s="76"/>
      <c r="AD51" s="76"/>
      <c r="AE51" s="76"/>
      <c r="AG51" s="140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34"/>
    </row>
    <row r="52" spans="2:57" ht="23.1" customHeight="1" x14ac:dyDescent="0.35">
      <c r="B52" s="140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34"/>
      <c r="V52" s="75"/>
      <c r="W52" s="75"/>
      <c r="X52" s="133"/>
      <c r="Y52" s="75"/>
      <c r="Z52" s="75"/>
      <c r="AA52" s="76"/>
      <c r="AB52" s="76"/>
      <c r="AC52" s="76"/>
      <c r="AD52" s="76"/>
      <c r="AE52" s="76"/>
      <c r="AG52" s="140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34"/>
    </row>
    <row r="55" spans="2:57" ht="23.1" customHeight="1" x14ac:dyDescent="0.35">
      <c r="B55" s="140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34"/>
      <c r="V55" s="75"/>
      <c r="W55" s="75"/>
      <c r="X55" s="133"/>
      <c r="Y55" s="75"/>
      <c r="Z55" s="75"/>
      <c r="AA55" s="76"/>
      <c r="AB55" s="76"/>
      <c r="AC55" s="76"/>
      <c r="AD55" s="76"/>
      <c r="AE55" s="76"/>
      <c r="AG55" s="140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34"/>
    </row>
    <row r="56" spans="2:57" ht="23.1" customHeight="1" x14ac:dyDescent="0.35">
      <c r="B56" s="140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34"/>
      <c r="V56" s="75"/>
      <c r="W56" s="75"/>
      <c r="X56" s="133"/>
      <c r="Y56" s="75"/>
      <c r="Z56" s="75"/>
      <c r="AA56" s="76"/>
      <c r="AB56" s="76"/>
      <c r="AC56" s="76"/>
      <c r="AD56" s="76"/>
      <c r="AE56" s="76"/>
      <c r="AG56" s="140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34"/>
    </row>
    <row r="57" spans="2:57" ht="23.1" customHeight="1" x14ac:dyDescent="0.35">
      <c r="B57" s="140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34"/>
      <c r="V57" s="75"/>
      <c r="W57" s="75"/>
      <c r="X57" s="133"/>
      <c r="Y57" s="75"/>
      <c r="Z57" s="75"/>
      <c r="AA57" s="76"/>
      <c r="AB57" s="76"/>
      <c r="AC57" s="76"/>
      <c r="AD57" s="76"/>
      <c r="AE57" s="76"/>
      <c r="AG57" s="140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34"/>
    </row>
    <row r="58" spans="2:57" ht="23.1" customHeight="1" x14ac:dyDescent="0.35">
      <c r="B58" s="140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34"/>
      <c r="V58" s="75"/>
      <c r="W58" s="75"/>
      <c r="X58" s="133"/>
      <c r="Y58" s="75"/>
      <c r="Z58" s="75"/>
      <c r="AA58" s="76"/>
      <c r="AB58" s="76"/>
      <c r="AC58" s="76"/>
      <c r="AD58" s="76"/>
      <c r="AE58" s="76"/>
      <c r="AG58" s="140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34"/>
    </row>
    <row r="59" spans="2:57" ht="23.1" customHeight="1" x14ac:dyDescent="0.35">
      <c r="B59" s="140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34"/>
      <c r="V59" s="75"/>
      <c r="W59" s="75"/>
      <c r="X59" s="133"/>
      <c r="Y59" s="75"/>
      <c r="Z59" s="75"/>
      <c r="AA59" s="76"/>
      <c r="AB59" s="76"/>
      <c r="AC59" s="76"/>
      <c r="AD59" s="76"/>
      <c r="AE59" s="76"/>
      <c r="AG59" s="140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34"/>
    </row>
    <row r="60" spans="2:57" ht="23.1" customHeight="1" x14ac:dyDescent="0.35">
      <c r="B60" s="140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34"/>
      <c r="V60" s="75"/>
      <c r="W60" s="75"/>
      <c r="X60" s="133"/>
      <c r="Y60" s="75"/>
      <c r="Z60" s="75"/>
      <c r="AA60" s="76"/>
      <c r="AB60" s="76"/>
      <c r="AC60" s="76"/>
      <c r="AD60" s="76"/>
      <c r="AE60" s="76"/>
      <c r="AG60" s="140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34"/>
    </row>
    <row r="61" spans="2:57" ht="23.1" customHeight="1" x14ac:dyDescent="0.35">
      <c r="B61" s="140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34"/>
      <c r="V61" s="75"/>
      <c r="W61" s="75"/>
      <c r="X61" s="133"/>
      <c r="Y61" s="75"/>
      <c r="Z61" s="75"/>
      <c r="AA61" s="76"/>
      <c r="AB61" s="76"/>
      <c r="AC61" s="76"/>
      <c r="AD61" s="76"/>
      <c r="AE61" s="76"/>
      <c r="AG61" s="140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34"/>
    </row>
    <row r="62" spans="2:57" ht="23.1" customHeight="1" x14ac:dyDescent="0.35">
      <c r="B62" s="140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34"/>
      <c r="V62" s="75"/>
      <c r="W62" s="75"/>
      <c r="X62" s="133"/>
      <c r="Y62" s="75"/>
      <c r="Z62" s="75"/>
      <c r="AA62" s="76"/>
      <c r="AB62" s="76"/>
      <c r="AC62" s="76"/>
      <c r="AD62" s="76"/>
      <c r="AE62" s="76"/>
      <c r="AG62" s="140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34"/>
    </row>
    <row r="63" spans="2:57" ht="23.1" customHeight="1" x14ac:dyDescent="0.35">
      <c r="B63" s="140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34"/>
      <c r="V63" s="75"/>
      <c r="W63" s="75"/>
      <c r="X63" s="133"/>
      <c r="Y63" s="75"/>
      <c r="Z63" s="75"/>
      <c r="AA63" s="76"/>
      <c r="AB63" s="76"/>
      <c r="AC63" s="76"/>
      <c r="AD63" s="76"/>
      <c r="AE63" s="76"/>
      <c r="AG63" s="140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34"/>
    </row>
    <row r="64" spans="2:57" ht="23.1" customHeight="1" x14ac:dyDescent="0.35">
      <c r="B64" s="140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34"/>
      <c r="V64" s="75"/>
      <c r="W64" s="75"/>
      <c r="X64" s="133"/>
      <c r="Y64" s="75"/>
      <c r="Z64" s="75"/>
      <c r="AA64" s="76"/>
      <c r="AB64" s="76"/>
      <c r="AC64" s="76"/>
      <c r="AD64" s="76"/>
      <c r="AE64" s="76"/>
      <c r="AG64" s="140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34"/>
    </row>
  </sheetData>
  <mergeCells count="62">
    <mergeCell ref="F8:F10"/>
    <mergeCell ref="P2:T2"/>
    <mergeCell ref="AO2:AW2"/>
    <mergeCell ref="P3:T3"/>
    <mergeCell ref="AO3:AW3"/>
    <mergeCell ref="P4:T4"/>
    <mergeCell ref="AO4:AW4"/>
    <mergeCell ref="AI8:AI10"/>
    <mergeCell ref="AJ8:AJ10"/>
    <mergeCell ref="N8:N10"/>
    <mergeCell ref="Q5:S5"/>
    <mergeCell ref="AO5:AW5"/>
    <mergeCell ref="Q6:S6"/>
    <mergeCell ref="AO6:AW6"/>
    <mergeCell ref="G8:G10"/>
    <mergeCell ref="I8:I10"/>
    <mergeCell ref="A8:A10"/>
    <mergeCell ref="B8:B10"/>
    <mergeCell ref="C8:C10"/>
    <mergeCell ref="D8:D10"/>
    <mergeCell ref="E8:E10"/>
    <mergeCell ref="K8:K10"/>
    <mergeCell ref="L8:L10"/>
    <mergeCell ref="M8:M10"/>
    <mergeCell ref="P8:P10"/>
    <mergeCell ref="Q8:Q10"/>
    <mergeCell ref="R8:R10"/>
    <mergeCell ref="S8:S10"/>
    <mergeCell ref="T8:T10"/>
    <mergeCell ref="AE8:AE10"/>
    <mergeCell ref="AF8:AF10"/>
    <mergeCell ref="AG8:AG10"/>
    <mergeCell ref="AH8:AH10"/>
    <mergeCell ref="U8:U10"/>
    <mergeCell ref="X8:X10"/>
    <mergeCell ref="Y8:Y10"/>
    <mergeCell ref="AA8:AA10"/>
    <mergeCell ref="AB8:AB10"/>
    <mergeCell ref="AC8:AC10"/>
    <mergeCell ref="AD8:AD10"/>
    <mergeCell ref="AK8:AK10"/>
    <mergeCell ref="AL8:AL10"/>
    <mergeCell ref="AM8:AM10"/>
    <mergeCell ref="AN8:AN10"/>
    <mergeCell ref="AO8:AO10"/>
    <mergeCell ref="BA8:BA10"/>
    <mergeCell ref="AP8:AP10"/>
    <mergeCell ref="AQ8:AQ10"/>
    <mergeCell ref="AR8:AR10"/>
    <mergeCell ref="AS8:AS10"/>
    <mergeCell ref="AT8:AT10"/>
    <mergeCell ref="AU8:AU10"/>
    <mergeCell ref="AV8:AV10"/>
    <mergeCell ref="AW8:AW10"/>
    <mergeCell ref="AX8:AX10"/>
    <mergeCell ref="AY8:AY10"/>
    <mergeCell ref="AZ8:AZ10"/>
    <mergeCell ref="BB8:BB10"/>
    <mergeCell ref="BC8:BC10"/>
    <mergeCell ref="BD8:BD10"/>
    <mergeCell ref="BE8:BE10"/>
    <mergeCell ref="BF8:BF10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52" fitToHeight="0" orientation="landscape" r:id="rId1"/>
  <colBreaks count="1" manualBreakCount="1">
    <brk id="29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A2FA-3402-4C2E-AB97-8BBB2BCA1AE6}">
  <sheetPr>
    <pageSetUpPr fitToPage="1"/>
  </sheetPr>
  <dimension ref="A1:LO64"/>
  <sheetViews>
    <sheetView view="pageBreakPreview" topLeftCell="A10" zoomScale="77" zoomScaleNormal="77" zoomScaleSheetLayoutView="77" workbookViewId="0">
      <selection activeCell="C41" sqref="C41"/>
    </sheetView>
  </sheetViews>
  <sheetFormatPr defaultColWidth="9.140625" defaultRowHeight="23.1" customHeight="1" x14ac:dyDescent="0.35"/>
  <cols>
    <col min="1" max="1" width="7.7109375" style="34" customWidth="1"/>
    <col min="2" max="2" width="28.85546875" style="35" customWidth="1"/>
    <col min="3" max="3" width="16.42578125" style="35" customWidth="1"/>
    <col min="4" max="4" width="18.85546875" style="35" hidden="1" customWidth="1"/>
    <col min="5" max="5" width="17.5703125" style="35" hidden="1" customWidth="1"/>
    <col min="6" max="6" width="19.85546875" style="35" customWidth="1"/>
    <col min="7" max="8" width="17.42578125" style="35" customWidth="1"/>
    <col min="9" max="9" width="19.7109375" style="35" customWidth="1"/>
    <col min="10" max="10" width="18.7109375" style="35" hidden="1" customWidth="1"/>
    <col min="11" max="11" width="13.42578125" style="35" customWidth="1"/>
    <col min="12" max="12" width="4" style="35" customWidth="1"/>
    <col min="13" max="13" width="3.28515625" style="35" customWidth="1"/>
    <col min="14" max="14" width="4.28515625" style="35" customWidth="1"/>
    <col min="15" max="15" width="19.85546875" style="35" customWidth="1"/>
    <col min="16" max="16" width="17.5703125" style="35" customWidth="1"/>
    <col min="17" max="17" width="19.140625" style="35" customWidth="1"/>
    <col min="18" max="18" width="16.42578125" style="35" customWidth="1"/>
    <col min="19" max="19" width="17.85546875" style="35" customWidth="1"/>
    <col min="20" max="20" width="20.7109375" style="35" customWidth="1"/>
    <col min="21" max="21" width="19.42578125" style="35" customWidth="1"/>
    <col min="22" max="23" width="19.7109375" style="35" customWidth="1"/>
    <col min="24" max="24" width="5.140625" style="110" customWidth="1"/>
    <col min="25" max="25" width="16.5703125" style="35" customWidth="1"/>
    <col min="26" max="26" width="16.5703125" style="35" hidden="1" customWidth="1"/>
    <col min="27" max="27" width="12" style="34" customWidth="1"/>
    <col min="28" max="28" width="17.7109375" style="34" customWidth="1"/>
    <col min="29" max="29" width="16" style="34" customWidth="1"/>
    <col min="30" max="31" width="19.28515625" style="34" customWidth="1"/>
    <col min="32" max="32" width="6.5703125" style="112" customWidth="1"/>
    <col min="33" max="33" width="28.85546875" style="35" customWidth="1"/>
    <col min="34" max="34" width="16.42578125" style="35" customWidth="1"/>
    <col min="35" max="35" width="17.5703125" style="35" customWidth="1"/>
    <col min="36" max="36" width="22.28515625" style="35" customWidth="1"/>
    <col min="37" max="37" width="16.140625" style="35" customWidth="1"/>
    <col min="38" max="38" width="16.42578125" style="35" customWidth="1"/>
    <col min="39" max="39" width="16.5703125" style="35" customWidth="1"/>
    <col min="40" max="40" width="18.140625" style="35" customWidth="1"/>
    <col min="41" max="41" width="14.85546875" style="35" customWidth="1"/>
    <col min="42" max="42" width="10.28515625" style="35" customWidth="1"/>
    <col min="43" max="44" width="18.140625" style="35" customWidth="1"/>
    <col min="45" max="45" width="14.5703125" style="35" customWidth="1"/>
    <col min="46" max="46" width="20.42578125" style="35" customWidth="1"/>
    <col min="47" max="47" width="14.7109375" style="35" customWidth="1"/>
    <col min="48" max="48" width="11.28515625" style="35" customWidth="1"/>
    <col min="49" max="49" width="19.140625" style="35" customWidth="1"/>
    <col min="50" max="50" width="17.28515625" style="35" customWidth="1"/>
    <col min="51" max="51" width="16.5703125" style="35" customWidth="1"/>
    <col min="52" max="52" width="14.85546875" style="35" customWidth="1"/>
    <col min="53" max="53" width="17.140625" style="35" customWidth="1"/>
    <col min="54" max="54" width="18.7109375" style="35" customWidth="1"/>
    <col min="55" max="55" width="13.42578125" style="35" customWidth="1"/>
    <col min="56" max="56" width="16.5703125" style="35" customWidth="1"/>
    <col min="57" max="57" width="15.7109375" style="35" customWidth="1"/>
    <col min="58" max="58" width="18.5703125" style="35" customWidth="1"/>
    <col min="59" max="59" width="20.28515625" style="35" customWidth="1"/>
    <col min="60" max="68" width="9.140625" style="34"/>
    <col min="69" max="16384" width="9.140625" style="1"/>
  </cols>
  <sheetData>
    <row r="1" spans="1:327" s="34" customFormat="1" ht="23.1" customHeight="1" x14ac:dyDescent="0.35">
      <c r="B1" s="35"/>
      <c r="C1" s="35"/>
      <c r="D1" s="111"/>
      <c r="E1" s="111"/>
      <c r="F1" s="111"/>
      <c r="G1" s="111"/>
      <c r="H1" s="111"/>
      <c r="I1" s="111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7" t="s">
        <v>1</v>
      </c>
      <c r="V1" s="35"/>
      <c r="W1" s="35"/>
      <c r="X1" s="110"/>
      <c r="Y1" s="35"/>
      <c r="Z1" s="35"/>
      <c r="AF1" s="112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7" t="s">
        <v>1</v>
      </c>
    </row>
    <row r="2" spans="1:327" s="34" customFormat="1" ht="23.1" customHeight="1" x14ac:dyDescent="0.35">
      <c r="B2" s="35"/>
      <c r="C2" s="35"/>
      <c r="D2" s="38"/>
      <c r="E2" s="38"/>
      <c r="F2" s="38"/>
      <c r="G2" s="38"/>
      <c r="H2" s="38"/>
      <c r="I2" s="38"/>
      <c r="J2" s="35"/>
      <c r="K2" s="35"/>
      <c r="L2" s="35"/>
      <c r="M2" s="111"/>
      <c r="N2" s="111"/>
      <c r="O2" s="35"/>
      <c r="P2" s="234" t="s">
        <v>0</v>
      </c>
      <c r="Q2" s="234"/>
      <c r="R2" s="234"/>
      <c r="S2" s="234"/>
      <c r="T2" s="234"/>
      <c r="U2" s="35"/>
      <c r="V2" s="35"/>
      <c r="W2" s="35"/>
      <c r="X2" s="110"/>
      <c r="Y2" s="35"/>
      <c r="Z2" s="35"/>
      <c r="AF2" s="112"/>
      <c r="AG2" s="35"/>
      <c r="AH2" s="35"/>
      <c r="AI2" s="35"/>
      <c r="AJ2" s="38"/>
      <c r="AK2" s="38"/>
      <c r="AL2" s="38"/>
      <c r="AM2" s="38"/>
      <c r="AN2" s="38"/>
      <c r="AO2" s="234" t="s">
        <v>0</v>
      </c>
      <c r="AP2" s="234"/>
      <c r="AQ2" s="234"/>
      <c r="AR2" s="234"/>
      <c r="AS2" s="234"/>
      <c r="AT2" s="234"/>
      <c r="AU2" s="234"/>
      <c r="AV2" s="234"/>
      <c r="AW2" s="234"/>
      <c r="AX2" s="35"/>
      <c r="AY2" s="35"/>
      <c r="AZ2" s="39"/>
      <c r="BA2" s="39"/>
      <c r="BB2" s="35"/>
      <c r="BC2" s="35"/>
      <c r="BD2" s="35"/>
      <c r="BE2" s="35"/>
      <c r="BF2" s="35"/>
      <c r="BG2" s="35"/>
    </row>
    <row r="3" spans="1:327" s="34" customFormat="1" ht="23.1" customHeight="1" x14ac:dyDescent="0.35">
      <c r="B3" s="35"/>
      <c r="C3" s="35"/>
      <c r="D3" s="38"/>
      <c r="E3" s="38"/>
      <c r="F3" s="38"/>
      <c r="G3" s="38"/>
      <c r="H3" s="38"/>
      <c r="I3" s="35"/>
      <c r="J3" s="35"/>
      <c r="K3" s="35"/>
      <c r="L3" s="35"/>
      <c r="M3" s="35"/>
      <c r="N3" s="35"/>
      <c r="O3" s="35"/>
      <c r="P3" s="234" t="s">
        <v>41</v>
      </c>
      <c r="Q3" s="234"/>
      <c r="R3" s="234"/>
      <c r="S3" s="234"/>
      <c r="T3" s="234"/>
      <c r="U3" s="35"/>
      <c r="V3" s="35"/>
      <c r="W3" s="35"/>
      <c r="X3" s="110"/>
      <c r="Y3" s="35"/>
      <c r="Z3" s="35"/>
      <c r="AF3" s="112"/>
      <c r="AG3" s="35"/>
      <c r="AH3" s="35"/>
      <c r="AI3" s="35"/>
      <c r="AJ3" s="38"/>
      <c r="AK3" s="38"/>
      <c r="AL3" s="38"/>
      <c r="AM3" s="35"/>
      <c r="AN3" s="38"/>
      <c r="AO3" s="234" t="s">
        <v>41</v>
      </c>
      <c r="AP3" s="234"/>
      <c r="AQ3" s="234"/>
      <c r="AR3" s="234"/>
      <c r="AS3" s="234"/>
      <c r="AT3" s="234"/>
      <c r="AU3" s="234"/>
      <c r="AV3" s="234"/>
      <c r="AW3" s="234"/>
      <c r="AX3" s="35"/>
      <c r="AY3" s="35"/>
      <c r="AZ3" s="35"/>
      <c r="BA3" s="35"/>
      <c r="BB3" s="35"/>
      <c r="BC3" s="35"/>
      <c r="BD3" s="35"/>
      <c r="BE3" s="35"/>
      <c r="BF3" s="35"/>
      <c r="BG3" s="35"/>
    </row>
    <row r="4" spans="1:327" s="34" customFormat="1" ht="23.1" customHeight="1" x14ac:dyDescent="0.35">
      <c r="B4" s="35"/>
      <c r="C4" s="38"/>
      <c r="D4" s="38"/>
      <c r="E4" s="38"/>
      <c r="F4" s="38"/>
      <c r="G4" s="38"/>
      <c r="H4" s="38"/>
      <c r="I4" s="38"/>
      <c r="J4" s="35"/>
      <c r="K4" s="35"/>
      <c r="L4" s="35"/>
      <c r="M4" s="35"/>
      <c r="N4" s="35"/>
      <c r="O4" s="35"/>
      <c r="P4" s="234" t="s">
        <v>42</v>
      </c>
      <c r="Q4" s="234"/>
      <c r="R4" s="234"/>
      <c r="S4" s="234"/>
      <c r="T4" s="234"/>
      <c r="U4" s="35"/>
      <c r="V4" s="35"/>
      <c r="W4" s="35"/>
      <c r="X4" s="110"/>
      <c r="Y4" s="35"/>
      <c r="Z4" s="35"/>
      <c r="AF4" s="112"/>
      <c r="AG4" s="35"/>
      <c r="AH4" s="35"/>
      <c r="AM4" s="38"/>
      <c r="AN4" s="38"/>
      <c r="AO4" s="234" t="s">
        <v>62</v>
      </c>
      <c r="AP4" s="234"/>
      <c r="AQ4" s="234"/>
      <c r="AR4" s="234"/>
      <c r="AS4" s="234"/>
      <c r="AT4" s="234"/>
      <c r="AU4" s="234"/>
      <c r="AV4" s="234"/>
      <c r="AW4" s="234"/>
      <c r="AX4" s="35"/>
      <c r="AY4" s="35"/>
      <c r="AZ4" s="35"/>
      <c r="BA4" s="35"/>
      <c r="BB4" s="35"/>
      <c r="BC4" s="35"/>
      <c r="BD4" s="35"/>
      <c r="BE4" s="35"/>
      <c r="BF4" s="35"/>
      <c r="BG4" s="35"/>
    </row>
    <row r="5" spans="1:327" s="34" customFormat="1" ht="23.1" customHeight="1" x14ac:dyDescent="0.35">
      <c r="B5" s="35"/>
      <c r="C5" s="35"/>
      <c r="D5" s="40"/>
      <c r="E5" s="40"/>
      <c r="F5" s="40"/>
      <c r="G5" s="40"/>
      <c r="H5" s="40"/>
      <c r="I5" s="35"/>
      <c r="J5" s="35"/>
      <c r="K5" s="35"/>
      <c r="L5" s="35"/>
      <c r="M5" s="35"/>
      <c r="N5" s="35"/>
      <c r="O5" s="35"/>
      <c r="P5" s="35"/>
      <c r="Q5" s="238" t="s">
        <v>84</v>
      </c>
      <c r="R5" s="238"/>
      <c r="S5" s="238"/>
      <c r="T5" s="35"/>
      <c r="U5" s="35"/>
      <c r="V5" s="35"/>
      <c r="W5" s="35"/>
      <c r="X5" s="110"/>
      <c r="Y5" s="35"/>
      <c r="Z5" s="35"/>
      <c r="AF5" s="112"/>
      <c r="AG5" s="35"/>
      <c r="AH5" s="35"/>
      <c r="AI5" s="35"/>
      <c r="AJ5" s="40"/>
      <c r="AK5" s="40"/>
      <c r="AL5" s="40"/>
      <c r="AM5" s="35"/>
      <c r="AN5" s="40"/>
      <c r="AO5" s="238" t="s">
        <v>85</v>
      </c>
      <c r="AP5" s="238"/>
      <c r="AQ5" s="238"/>
      <c r="AR5" s="238"/>
      <c r="AS5" s="238"/>
      <c r="AT5" s="238"/>
      <c r="AU5" s="238"/>
      <c r="AV5" s="238"/>
      <c r="AW5" s="238"/>
      <c r="AX5" s="35"/>
      <c r="AY5" s="35"/>
      <c r="AZ5" s="35"/>
      <c r="BA5" s="35"/>
      <c r="BB5" s="35"/>
      <c r="BC5" s="35"/>
      <c r="BD5" s="35"/>
      <c r="BE5" s="35"/>
      <c r="BF5" s="35"/>
      <c r="BG5" s="35"/>
    </row>
    <row r="6" spans="1:327" s="34" customFormat="1" ht="23.1" customHeight="1" x14ac:dyDescent="0.35">
      <c r="A6" s="34" t="s">
        <v>1</v>
      </c>
      <c r="B6" s="35"/>
      <c r="C6" s="35"/>
      <c r="D6" s="41"/>
      <c r="E6" s="41"/>
      <c r="F6" s="41"/>
      <c r="G6" s="41"/>
      <c r="H6" s="41"/>
      <c r="I6" s="35"/>
      <c r="J6" s="111"/>
      <c r="K6" s="35"/>
      <c r="L6" s="35"/>
      <c r="M6" s="35"/>
      <c r="N6" s="35"/>
      <c r="O6" s="35"/>
      <c r="P6" s="35"/>
      <c r="Q6" s="239" t="s">
        <v>2</v>
      </c>
      <c r="R6" s="239"/>
      <c r="S6" s="239"/>
      <c r="T6" s="35"/>
      <c r="U6" s="35"/>
      <c r="V6" s="35"/>
      <c r="W6" s="35"/>
      <c r="X6" s="110"/>
      <c r="Y6" s="35"/>
      <c r="Z6" s="35"/>
      <c r="AF6" s="112" t="s">
        <v>1</v>
      </c>
      <c r="AG6" s="35"/>
      <c r="AH6" s="35"/>
      <c r="AI6" s="35"/>
      <c r="AJ6" s="41"/>
      <c r="AK6" s="41"/>
      <c r="AL6" s="41"/>
      <c r="AM6" s="35"/>
      <c r="AN6" s="35"/>
      <c r="AO6" s="239" t="s">
        <v>2</v>
      </c>
      <c r="AP6" s="239"/>
      <c r="AQ6" s="239"/>
      <c r="AR6" s="239"/>
      <c r="AS6" s="239"/>
      <c r="AT6" s="239"/>
      <c r="AU6" s="239"/>
      <c r="AV6" s="239"/>
      <c r="AW6" s="239"/>
      <c r="AX6" s="35"/>
      <c r="AY6" s="35"/>
      <c r="AZ6" s="35"/>
      <c r="BA6" s="35"/>
      <c r="BB6" s="35"/>
      <c r="BC6" s="35"/>
      <c r="BD6" s="35"/>
      <c r="BE6" s="35"/>
      <c r="BF6" s="35"/>
      <c r="BG6" s="35"/>
    </row>
    <row r="7" spans="1:327" s="42" customFormat="1" ht="23.1" customHeight="1" thickBot="1" x14ac:dyDescent="0.4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113"/>
      <c r="Y7" s="43"/>
      <c r="Z7" s="43"/>
      <c r="AD7" s="42" t="s">
        <v>1</v>
      </c>
      <c r="AF7" s="114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</row>
    <row r="8" spans="1:327" s="48" customFormat="1" ht="23.1" customHeight="1" x14ac:dyDescent="0.35">
      <c r="A8" s="231" t="s">
        <v>8</v>
      </c>
      <c r="B8" s="276" t="s">
        <v>9</v>
      </c>
      <c r="C8" s="246" t="s">
        <v>10</v>
      </c>
      <c r="D8" s="243" t="s">
        <v>44</v>
      </c>
      <c r="E8" s="246" t="s">
        <v>69</v>
      </c>
      <c r="F8" s="246" t="s">
        <v>69</v>
      </c>
      <c r="G8" s="291" t="s">
        <v>91</v>
      </c>
      <c r="H8" s="81"/>
      <c r="I8" s="276" t="s">
        <v>46</v>
      </c>
      <c r="J8" s="44"/>
      <c r="K8" s="243" t="s">
        <v>12</v>
      </c>
      <c r="L8" s="246" t="s">
        <v>92</v>
      </c>
      <c r="M8" s="246" t="s">
        <v>93</v>
      </c>
      <c r="N8" s="288" t="s">
        <v>94</v>
      </c>
      <c r="O8" s="243"/>
      <c r="P8" s="279" t="s">
        <v>48</v>
      </c>
      <c r="Q8" s="246" t="s">
        <v>52</v>
      </c>
      <c r="R8" s="264" t="s">
        <v>56</v>
      </c>
      <c r="S8" s="282" t="s">
        <v>95</v>
      </c>
      <c r="T8" s="264" t="s">
        <v>51</v>
      </c>
      <c r="U8" s="246" t="s">
        <v>50</v>
      </c>
      <c r="V8" s="45" t="s">
        <v>5</v>
      </c>
      <c r="W8" s="115" t="s">
        <v>5</v>
      </c>
      <c r="X8" s="285" t="s">
        <v>8</v>
      </c>
      <c r="Y8" s="276" t="s">
        <v>6</v>
      </c>
      <c r="Z8" s="46" t="s">
        <v>3</v>
      </c>
      <c r="AA8" s="192" t="s">
        <v>7</v>
      </c>
      <c r="AB8" s="210" t="s">
        <v>96</v>
      </c>
      <c r="AC8" s="222" t="s">
        <v>4</v>
      </c>
      <c r="AD8" s="243" t="s">
        <v>47</v>
      </c>
      <c r="AE8" s="228"/>
      <c r="AF8" s="231" t="s">
        <v>8</v>
      </c>
      <c r="AG8" s="276" t="s">
        <v>9</v>
      </c>
      <c r="AH8" s="246" t="s">
        <v>10</v>
      </c>
      <c r="AI8" s="243" t="s">
        <v>48</v>
      </c>
      <c r="AJ8" s="243" t="s">
        <v>86</v>
      </c>
      <c r="AK8" s="267" t="s">
        <v>53</v>
      </c>
      <c r="AL8" s="258" t="s">
        <v>54</v>
      </c>
      <c r="AM8" s="273" t="s">
        <v>83</v>
      </c>
      <c r="AN8" s="267" t="s">
        <v>14</v>
      </c>
      <c r="AO8" s="267" t="s">
        <v>15</v>
      </c>
      <c r="AP8" s="267" t="s">
        <v>16</v>
      </c>
      <c r="AQ8" s="267" t="s">
        <v>17</v>
      </c>
      <c r="AR8" s="267" t="s">
        <v>64</v>
      </c>
      <c r="AS8" s="270" t="s">
        <v>55</v>
      </c>
      <c r="AT8" s="246" t="s">
        <v>52</v>
      </c>
      <c r="AU8" s="134" t="s">
        <v>4</v>
      </c>
      <c r="AV8" s="246" t="s">
        <v>97</v>
      </c>
      <c r="AW8" s="252" t="s">
        <v>81</v>
      </c>
      <c r="AX8" s="255" t="s">
        <v>56</v>
      </c>
      <c r="AY8" s="137" t="s">
        <v>78</v>
      </c>
      <c r="AZ8" s="252" t="s">
        <v>18</v>
      </c>
      <c r="BA8" s="258" t="s">
        <v>57</v>
      </c>
      <c r="BB8" s="261" t="s">
        <v>58</v>
      </c>
      <c r="BC8" s="258" t="s">
        <v>59</v>
      </c>
      <c r="BD8" s="258" t="s">
        <v>60</v>
      </c>
      <c r="BE8" s="258" t="s">
        <v>61</v>
      </c>
      <c r="BF8" s="264" t="s">
        <v>51</v>
      </c>
      <c r="BG8" s="249" t="s">
        <v>50</v>
      </c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</row>
    <row r="9" spans="1:327" s="51" customFormat="1" ht="23.1" customHeight="1" x14ac:dyDescent="0.35">
      <c r="A9" s="232"/>
      <c r="B9" s="277"/>
      <c r="C9" s="247"/>
      <c r="D9" s="244"/>
      <c r="E9" s="247"/>
      <c r="F9" s="247"/>
      <c r="G9" s="292"/>
      <c r="H9" s="83" t="s">
        <v>45</v>
      </c>
      <c r="I9" s="277"/>
      <c r="J9" s="49" t="s">
        <v>11</v>
      </c>
      <c r="K9" s="244"/>
      <c r="L9" s="247"/>
      <c r="M9" s="247"/>
      <c r="N9" s="289"/>
      <c r="O9" s="244"/>
      <c r="P9" s="280"/>
      <c r="Q9" s="247"/>
      <c r="R9" s="265"/>
      <c r="S9" s="283"/>
      <c r="T9" s="265"/>
      <c r="U9" s="247"/>
      <c r="V9" s="49" t="s">
        <v>19</v>
      </c>
      <c r="W9" s="116" t="s">
        <v>20</v>
      </c>
      <c r="X9" s="286"/>
      <c r="Y9" s="277"/>
      <c r="Z9" s="50" t="s">
        <v>13</v>
      </c>
      <c r="AA9" s="193"/>
      <c r="AB9" s="211"/>
      <c r="AC9" s="223"/>
      <c r="AD9" s="244"/>
      <c r="AE9" s="229"/>
      <c r="AF9" s="232"/>
      <c r="AG9" s="277"/>
      <c r="AH9" s="247"/>
      <c r="AI9" s="244"/>
      <c r="AJ9" s="244"/>
      <c r="AK9" s="268"/>
      <c r="AL9" s="259"/>
      <c r="AM9" s="274"/>
      <c r="AN9" s="268"/>
      <c r="AO9" s="268"/>
      <c r="AP9" s="268"/>
      <c r="AQ9" s="268"/>
      <c r="AR9" s="268"/>
      <c r="AS9" s="271"/>
      <c r="AT9" s="247"/>
      <c r="AU9" s="135" t="s">
        <v>87</v>
      </c>
      <c r="AV9" s="247"/>
      <c r="AW9" s="253"/>
      <c r="AX9" s="256"/>
      <c r="AY9" s="138" t="s">
        <v>79</v>
      </c>
      <c r="AZ9" s="253"/>
      <c r="BA9" s="259"/>
      <c r="BB9" s="262"/>
      <c r="BC9" s="259"/>
      <c r="BD9" s="259"/>
      <c r="BE9" s="259"/>
      <c r="BF9" s="265"/>
      <c r="BG9" s="250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</row>
    <row r="10" spans="1:327" s="53" customFormat="1" ht="23.1" customHeight="1" thickBot="1" x14ac:dyDescent="0.4">
      <c r="A10" s="233"/>
      <c r="B10" s="278"/>
      <c r="C10" s="248"/>
      <c r="D10" s="244"/>
      <c r="E10" s="248"/>
      <c r="F10" s="248"/>
      <c r="G10" s="293"/>
      <c r="H10" s="82"/>
      <c r="I10" s="278"/>
      <c r="J10" s="52"/>
      <c r="K10" s="245"/>
      <c r="L10" s="248"/>
      <c r="M10" s="248"/>
      <c r="N10" s="290"/>
      <c r="O10" s="245"/>
      <c r="P10" s="281"/>
      <c r="Q10" s="248"/>
      <c r="R10" s="266"/>
      <c r="S10" s="284"/>
      <c r="T10" s="266"/>
      <c r="U10" s="248"/>
      <c r="V10" s="52"/>
      <c r="W10" s="117"/>
      <c r="X10" s="287"/>
      <c r="Y10" s="278"/>
      <c r="Z10" s="52"/>
      <c r="AA10" s="194"/>
      <c r="AB10" s="212"/>
      <c r="AC10" s="224"/>
      <c r="AD10" s="245"/>
      <c r="AE10" s="230"/>
      <c r="AF10" s="233"/>
      <c r="AG10" s="278"/>
      <c r="AH10" s="248"/>
      <c r="AI10" s="245"/>
      <c r="AJ10" s="245"/>
      <c r="AK10" s="269"/>
      <c r="AL10" s="260"/>
      <c r="AM10" s="275"/>
      <c r="AN10" s="269"/>
      <c r="AO10" s="269"/>
      <c r="AP10" s="269"/>
      <c r="AQ10" s="269"/>
      <c r="AR10" s="269"/>
      <c r="AS10" s="272"/>
      <c r="AT10" s="248"/>
      <c r="AU10" s="136" t="s">
        <v>88</v>
      </c>
      <c r="AV10" s="248"/>
      <c r="AW10" s="254"/>
      <c r="AX10" s="257"/>
      <c r="AY10" s="139"/>
      <c r="AZ10" s="254"/>
      <c r="BA10" s="260"/>
      <c r="BB10" s="263"/>
      <c r="BC10" s="260"/>
      <c r="BD10" s="260"/>
      <c r="BE10" s="260"/>
      <c r="BF10" s="266"/>
      <c r="BG10" s="251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</row>
    <row r="11" spans="1:327" s="19" customFormat="1" ht="23.1" customHeight="1" x14ac:dyDescent="0.35">
      <c r="A11" s="118" t="s">
        <v>1</v>
      </c>
      <c r="B11" s="119"/>
      <c r="C11" s="8"/>
      <c r="D11" s="54"/>
      <c r="E11" s="5"/>
      <c r="F11" s="79"/>
      <c r="G11" s="79"/>
      <c r="H11" s="80"/>
      <c r="I11" s="11"/>
      <c r="J11" s="20"/>
      <c r="K11" s="5"/>
      <c r="L11" s="8" t="s">
        <v>1</v>
      </c>
      <c r="M11" s="8" t="s">
        <v>1</v>
      </c>
      <c r="N11" s="8" t="s">
        <v>1</v>
      </c>
      <c r="O11" s="6" t="s">
        <v>1</v>
      </c>
      <c r="P11" s="5"/>
      <c r="Q11" s="5"/>
      <c r="R11" s="5"/>
      <c r="S11" s="5"/>
      <c r="T11" s="5"/>
      <c r="U11" s="6"/>
      <c r="V11" s="5"/>
      <c r="W11" s="79"/>
      <c r="X11" s="120" t="str">
        <f>+A11</f>
        <v xml:space="preserve"> </v>
      </c>
      <c r="Y11" s="11" t="s">
        <v>1</v>
      </c>
      <c r="Z11" s="5"/>
      <c r="AA11" s="21"/>
      <c r="AB11" s="13"/>
      <c r="AC11" s="22"/>
      <c r="AD11" s="55"/>
      <c r="AE11" s="56"/>
      <c r="AF11" s="121" t="s">
        <v>1</v>
      </c>
      <c r="AG11" s="119"/>
      <c r="AH11" s="8"/>
      <c r="AI11" s="5"/>
      <c r="AJ11" s="5"/>
      <c r="AK11" s="5"/>
      <c r="AL11" s="5" t="s">
        <v>1</v>
      </c>
      <c r="AM11" s="5" t="s">
        <v>1</v>
      </c>
      <c r="AN11" s="5"/>
      <c r="AO11" s="5" t="s">
        <v>1</v>
      </c>
      <c r="AP11" s="5"/>
      <c r="AQ11" s="5"/>
      <c r="AR11" s="5"/>
      <c r="AS11" s="5"/>
      <c r="AT11" s="5"/>
      <c r="AU11" s="12"/>
      <c r="AV11" s="12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17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</row>
    <row r="12" spans="1:327" s="19" customFormat="1" ht="23.1" customHeight="1" x14ac:dyDescent="0.35">
      <c r="A12" s="121">
        <v>1</v>
      </c>
      <c r="B12" s="119" t="s">
        <v>21</v>
      </c>
      <c r="C12" s="4" t="s">
        <v>22</v>
      </c>
      <c r="D12" s="5">
        <v>31949</v>
      </c>
      <c r="E12" s="5">
        <v>1550</v>
      </c>
      <c r="F12" s="5">
        <f>SUM(D12:E12)</f>
        <v>33499</v>
      </c>
      <c r="G12" s="5">
        <v>1550</v>
      </c>
      <c r="H12" s="84">
        <v>320</v>
      </c>
      <c r="I12" s="5">
        <f>SUM(F12:H12)</f>
        <v>35369</v>
      </c>
      <c r="J12" s="6">
        <f>I12</f>
        <v>35369</v>
      </c>
      <c r="K12" s="7">
        <f>ROUND(J12/6/31/60*(N12+M12*60+L12*6*60),2)</f>
        <v>0</v>
      </c>
      <c r="L12" s="8">
        <v>0</v>
      </c>
      <c r="M12" s="8">
        <v>0</v>
      </c>
      <c r="N12" s="8">
        <v>0</v>
      </c>
      <c r="O12" s="6">
        <f>J12-K12</f>
        <v>35369</v>
      </c>
      <c r="P12" s="74">
        <v>1540.24</v>
      </c>
      <c r="Q12" s="5">
        <f>SUM(AJ12:AS12)</f>
        <v>3838.77</v>
      </c>
      <c r="R12" s="5">
        <f>SUM(AU12:AW12)</f>
        <v>200</v>
      </c>
      <c r="S12" s="5">
        <f>ROUNDDOWN(I12*5%/2,2)</f>
        <v>884.22</v>
      </c>
      <c r="T12" s="5">
        <f>SUM(AZ12:BE12)</f>
        <v>100</v>
      </c>
      <c r="U12" s="6">
        <f>P12+Q12+R12+S12+T12</f>
        <v>6563.2300000000005</v>
      </c>
      <c r="V12" s="9">
        <f>ROUND(AE12,0)</f>
        <v>14403</v>
      </c>
      <c r="W12" s="122">
        <f>(AD12-V12)</f>
        <v>14402.77</v>
      </c>
      <c r="X12" s="120">
        <f>+A12</f>
        <v>1</v>
      </c>
      <c r="Y12" s="11">
        <f>I12*12%</f>
        <v>4244.28</v>
      </c>
      <c r="Z12" s="5">
        <v>0</v>
      </c>
      <c r="AA12" s="12">
        <v>100</v>
      </c>
      <c r="AB12" s="13">
        <f>ROUNDUP(I12*5%/2,2)</f>
        <v>884.23</v>
      </c>
      <c r="AC12" s="14">
        <v>200</v>
      </c>
      <c r="AD12" s="15">
        <f>+O12-U12</f>
        <v>28805.77</v>
      </c>
      <c r="AE12" s="16">
        <f>(+O12-U12)/2</f>
        <v>14402.885</v>
      </c>
      <c r="AF12" s="121">
        <v>1</v>
      </c>
      <c r="AG12" s="119" t="s">
        <v>21</v>
      </c>
      <c r="AH12" s="4" t="s">
        <v>22</v>
      </c>
      <c r="AI12" s="74">
        <f>P12</f>
        <v>1540.24</v>
      </c>
      <c r="AJ12" s="11">
        <f>J12*9%</f>
        <v>3183.21</v>
      </c>
      <c r="AK12" s="5">
        <v>0</v>
      </c>
      <c r="AL12" s="5">
        <v>0</v>
      </c>
      <c r="AM12" s="5">
        <v>0</v>
      </c>
      <c r="AN12" s="5"/>
      <c r="AO12" s="5">
        <v>0</v>
      </c>
      <c r="AP12" s="5">
        <v>0</v>
      </c>
      <c r="AQ12" s="5"/>
      <c r="AR12" s="5"/>
      <c r="AS12" s="5">
        <v>655.56</v>
      </c>
      <c r="AT12" s="5">
        <f>SUM(AJ12:AS12)</f>
        <v>3838.77</v>
      </c>
      <c r="AU12" s="12">
        <v>200</v>
      </c>
      <c r="AV12" s="5">
        <v>0</v>
      </c>
      <c r="AW12" s="5">
        <v>0</v>
      </c>
      <c r="AX12" s="5">
        <f>SUM(AU12:AW12)</f>
        <v>200</v>
      </c>
      <c r="AY12" s="5">
        <f>ROUNDDOWN(I12*5%/2,2)</f>
        <v>884.22</v>
      </c>
      <c r="AZ12" s="5">
        <v>100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f>SUM(AZ12:BE12)</f>
        <v>100</v>
      </c>
      <c r="BG12" s="17">
        <f>AI12+AT12+AX12+AY12+BF12</f>
        <v>6563.2300000000005</v>
      </c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</row>
    <row r="13" spans="1:327" s="19" customFormat="1" ht="23.1" customHeight="1" x14ac:dyDescent="0.35">
      <c r="A13" s="121" t="s">
        <v>1</v>
      </c>
      <c r="B13" s="119"/>
      <c r="C13" s="4"/>
      <c r="D13" s="5"/>
      <c r="E13" s="5"/>
      <c r="F13" s="5">
        <f t="shared" ref="F13:F28" si="0">SUM(D13:E13)</f>
        <v>0</v>
      </c>
      <c r="G13" s="25"/>
      <c r="H13" s="25" t="s">
        <v>66</v>
      </c>
      <c r="I13" s="5">
        <f t="shared" ref="I13:I28" si="1">SUM(F13:H13)</f>
        <v>0</v>
      </c>
      <c r="J13" s="6">
        <f t="shared" ref="J13:J28" si="2">I13</f>
        <v>0</v>
      </c>
      <c r="K13" s="7"/>
      <c r="L13" s="8"/>
      <c r="M13" s="8"/>
      <c r="N13" s="8"/>
      <c r="O13" s="6">
        <f t="shared" ref="O13:O28" si="3">J13-K13</f>
        <v>0</v>
      </c>
      <c r="P13" s="5"/>
      <c r="Q13" s="5"/>
      <c r="R13" s="5"/>
      <c r="S13" s="5"/>
      <c r="T13" s="5"/>
      <c r="U13" s="6"/>
      <c r="V13" s="9"/>
      <c r="W13" s="122"/>
      <c r="X13" s="120"/>
      <c r="Y13" s="11"/>
      <c r="Z13" s="5"/>
      <c r="AA13" s="21"/>
      <c r="AB13" s="13"/>
      <c r="AC13" s="22"/>
      <c r="AD13" s="15"/>
      <c r="AE13" s="16"/>
      <c r="AF13" s="121" t="s">
        <v>1</v>
      </c>
      <c r="AG13" s="119"/>
      <c r="AH13" s="4"/>
      <c r="AI13" s="74">
        <f t="shared" ref="AI13:AI28" si="4">P13</f>
        <v>0</v>
      </c>
      <c r="AJ13" s="11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2"/>
      <c r="AV13" s="12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17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</row>
    <row r="14" spans="1:327" s="23" customFormat="1" ht="23.1" customHeight="1" x14ac:dyDescent="0.35">
      <c r="A14" s="121">
        <v>2</v>
      </c>
      <c r="B14" s="119" t="s">
        <v>24</v>
      </c>
      <c r="C14" s="4" t="s">
        <v>25</v>
      </c>
      <c r="D14" s="5">
        <v>13666</v>
      </c>
      <c r="E14" s="5">
        <v>547</v>
      </c>
      <c r="F14" s="5">
        <f t="shared" si="0"/>
        <v>14213</v>
      </c>
      <c r="G14" s="5">
        <v>530</v>
      </c>
      <c r="H14" s="5"/>
      <c r="I14" s="5">
        <f t="shared" si="1"/>
        <v>14743</v>
      </c>
      <c r="J14" s="6">
        <f t="shared" si="2"/>
        <v>14743</v>
      </c>
      <c r="K14" s="7">
        <f>ROUND(J14/6/31/60*(N14+M14*60+L14*6*60),2)</f>
        <v>0</v>
      </c>
      <c r="L14" s="8">
        <v>0</v>
      </c>
      <c r="M14" s="8">
        <v>0</v>
      </c>
      <c r="N14" s="8">
        <v>0</v>
      </c>
      <c r="O14" s="6">
        <f t="shared" si="3"/>
        <v>14743</v>
      </c>
      <c r="P14" s="5"/>
      <c r="Q14" s="5">
        <f t="shared" ref="Q14:Q28" si="5">SUM(AJ14:AS14)</f>
        <v>3998.96</v>
      </c>
      <c r="R14" s="5">
        <f t="shared" ref="R14:R28" si="6">SUM(AU14:AW14)</f>
        <v>1449.15</v>
      </c>
      <c r="S14" s="5">
        <f t="shared" ref="S14:S28" si="7">ROUNDDOWN(I14*5%/2,2)</f>
        <v>368.57</v>
      </c>
      <c r="T14" s="5">
        <f t="shared" ref="T14:T28" si="8">SUM(AZ14:BE14)</f>
        <v>3926.32</v>
      </c>
      <c r="U14" s="6">
        <f>P14+Q14+R14+S14+T14</f>
        <v>9743</v>
      </c>
      <c r="V14" s="9">
        <f t="shared" ref="V14:V28" si="9">ROUND(AE14,0)</f>
        <v>2500</v>
      </c>
      <c r="W14" s="122">
        <f>(AD14-V14)</f>
        <v>2500</v>
      </c>
      <c r="X14" s="120">
        <f>+A14</f>
        <v>2</v>
      </c>
      <c r="Y14" s="11">
        <f>I14*12%</f>
        <v>1769.1599999999999</v>
      </c>
      <c r="Z14" s="5">
        <v>0</v>
      </c>
      <c r="AA14" s="12">
        <v>100</v>
      </c>
      <c r="AB14" s="13">
        <f t="shared" ref="AB14" si="10">ROUNDUP(I14*5%/2,2)</f>
        <v>368.58</v>
      </c>
      <c r="AC14" s="14">
        <v>200</v>
      </c>
      <c r="AD14" s="15">
        <f>+O14-U14</f>
        <v>5000</v>
      </c>
      <c r="AE14" s="16">
        <f>(+O14-U14)/2</f>
        <v>2500</v>
      </c>
      <c r="AF14" s="121">
        <v>2</v>
      </c>
      <c r="AG14" s="119" t="s">
        <v>24</v>
      </c>
      <c r="AH14" s="4" t="s">
        <v>25</v>
      </c>
      <c r="AI14" s="74">
        <f t="shared" si="4"/>
        <v>0</v>
      </c>
      <c r="AJ14" s="11">
        <f t="shared" ref="AJ14:AJ28" si="11">J14*9%</f>
        <v>1326.87</v>
      </c>
      <c r="AK14" s="5">
        <v>0</v>
      </c>
      <c r="AL14" s="5" t="s">
        <v>23</v>
      </c>
      <c r="AM14" s="5">
        <v>0</v>
      </c>
      <c r="AN14" s="5"/>
      <c r="AO14" s="5"/>
      <c r="AP14" s="5">
        <v>0</v>
      </c>
      <c r="AQ14" s="5">
        <v>2672.09</v>
      </c>
      <c r="AR14" s="5"/>
      <c r="AS14" s="5">
        <v>0</v>
      </c>
      <c r="AT14" s="5">
        <f>SUM(AJ14:AS14)</f>
        <v>3998.96</v>
      </c>
      <c r="AU14" s="12">
        <v>200</v>
      </c>
      <c r="AV14" s="5">
        <v>0</v>
      </c>
      <c r="AW14" s="5">
        <v>1249.1500000000001</v>
      </c>
      <c r="AX14" s="5">
        <f>SUM(AU14:AW14)</f>
        <v>1449.15</v>
      </c>
      <c r="AY14" s="5">
        <f t="shared" ref="AY14:AY18" si="12">ROUNDDOWN(I14*5%/2,2)</f>
        <v>368.57</v>
      </c>
      <c r="AZ14" s="5">
        <v>100</v>
      </c>
      <c r="BA14" s="5">
        <v>100</v>
      </c>
      <c r="BB14" s="5">
        <v>3726.32</v>
      </c>
      <c r="BC14" s="5">
        <v>0</v>
      </c>
      <c r="BD14" s="5">
        <v>0</v>
      </c>
      <c r="BE14" s="5">
        <v>0</v>
      </c>
      <c r="BF14" s="5">
        <f>SUM(AZ14:BE14)</f>
        <v>3926.32</v>
      </c>
      <c r="BG14" s="17">
        <f>AI14+AT14+AX14+AY14+BF14</f>
        <v>9743</v>
      </c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</row>
    <row r="15" spans="1:327" s="19" customFormat="1" ht="23.1" customHeight="1" x14ac:dyDescent="0.35">
      <c r="A15" s="121" t="s">
        <v>1</v>
      </c>
      <c r="B15" s="123"/>
      <c r="C15" s="4" t="s">
        <v>26</v>
      </c>
      <c r="D15" s="8"/>
      <c r="E15" s="8"/>
      <c r="F15" s="5">
        <f t="shared" si="0"/>
        <v>0</v>
      </c>
      <c r="G15" s="8"/>
      <c r="H15" s="8"/>
      <c r="I15" s="5">
        <f t="shared" si="1"/>
        <v>0</v>
      </c>
      <c r="J15" s="6">
        <f t="shared" si="2"/>
        <v>0</v>
      </c>
      <c r="K15" s="25"/>
      <c r="L15" s="8"/>
      <c r="M15" s="8"/>
      <c r="N15" s="8"/>
      <c r="O15" s="6">
        <f t="shared" si="3"/>
        <v>0</v>
      </c>
      <c r="P15" s="24"/>
      <c r="Q15" s="5"/>
      <c r="R15" s="5"/>
      <c r="S15" s="5"/>
      <c r="T15" s="5"/>
      <c r="U15" s="8"/>
      <c r="V15" s="9"/>
      <c r="W15" s="124"/>
      <c r="X15" s="120"/>
      <c r="Y15" s="26"/>
      <c r="Z15" s="8"/>
      <c r="AA15" s="27"/>
      <c r="AB15" s="13"/>
      <c r="AC15" s="28"/>
      <c r="AD15" s="15"/>
      <c r="AE15" s="16"/>
      <c r="AF15" s="121" t="s">
        <v>1</v>
      </c>
      <c r="AG15" s="123"/>
      <c r="AH15" s="4" t="s">
        <v>26</v>
      </c>
      <c r="AI15" s="74">
        <f t="shared" si="4"/>
        <v>0</v>
      </c>
      <c r="AJ15" s="11"/>
      <c r="AK15" s="24"/>
      <c r="AL15" s="24"/>
      <c r="AM15" s="24"/>
      <c r="AN15" s="24"/>
      <c r="AO15" s="24"/>
      <c r="AP15" s="5"/>
      <c r="AQ15" s="24"/>
      <c r="AR15" s="24"/>
      <c r="AS15" s="24"/>
      <c r="AT15" s="24"/>
      <c r="AU15" s="24"/>
      <c r="AV15" s="24"/>
      <c r="AW15" s="29" t="s">
        <v>63</v>
      </c>
      <c r="AX15" s="24"/>
      <c r="AY15" s="5"/>
      <c r="AZ15" s="24"/>
      <c r="BA15" s="24"/>
      <c r="BB15" s="24"/>
      <c r="BC15" s="24"/>
      <c r="BD15" s="24"/>
      <c r="BE15" s="24"/>
      <c r="BF15" s="24"/>
      <c r="BG15" s="30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</row>
    <row r="16" spans="1:327" s="23" customFormat="1" ht="23.1" customHeight="1" x14ac:dyDescent="0.35">
      <c r="A16" s="121">
        <v>3</v>
      </c>
      <c r="B16" s="119" t="s">
        <v>30</v>
      </c>
      <c r="C16" s="31" t="s">
        <v>31</v>
      </c>
      <c r="D16" s="5">
        <v>47228</v>
      </c>
      <c r="E16" s="5">
        <v>2314</v>
      </c>
      <c r="F16" s="5">
        <f t="shared" si="0"/>
        <v>49542</v>
      </c>
      <c r="G16" s="5">
        <v>2290</v>
      </c>
      <c r="H16" s="5"/>
      <c r="I16" s="5">
        <f t="shared" si="1"/>
        <v>51832</v>
      </c>
      <c r="J16" s="6">
        <f t="shared" si="2"/>
        <v>51832</v>
      </c>
      <c r="K16" s="7">
        <f>ROUND(J16/6/31/60*(N16+M16*60+L16*6*60),2)</f>
        <v>0</v>
      </c>
      <c r="L16" s="8">
        <v>0</v>
      </c>
      <c r="M16" s="8">
        <v>0</v>
      </c>
      <c r="N16" s="8">
        <v>0</v>
      </c>
      <c r="O16" s="6">
        <f t="shared" si="3"/>
        <v>51832</v>
      </c>
      <c r="P16" s="5">
        <v>4570.33</v>
      </c>
      <c r="Q16" s="5">
        <f t="shared" si="5"/>
        <v>14918.849999999999</v>
      </c>
      <c r="R16" s="5">
        <f t="shared" si="6"/>
        <v>200</v>
      </c>
      <c r="S16" s="5">
        <f t="shared" si="7"/>
        <v>1295.8</v>
      </c>
      <c r="T16" s="5">
        <f t="shared" si="8"/>
        <v>22574.07</v>
      </c>
      <c r="U16" s="6">
        <f>P16+Q16+R16+S16+T16</f>
        <v>43559.05</v>
      </c>
      <c r="V16" s="9">
        <f t="shared" si="9"/>
        <v>4136</v>
      </c>
      <c r="W16" s="122">
        <f>(AD16-V16)</f>
        <v>4136.9499999999971</v>
      </c>
      <c r="X16" s="120">
        <f>+A16</f>
        <v>3</v>
      </c>
      <c r="Y16" s="11">
        <f>I16*12%</f>
        <v>6219.84</v>
      </c>
      <c r="Z16" s="5">
        <v>0</v>
      </c>
      <c r="AA16" s="12">
        <v>100</v>
      </c>
      <c r="AB16" s="13">
        <f t="shared" ref="AB16" si="13">ROUNDUP(I16*5%/2,2)</f>
        <v>1295.8</v>
      </c>
      <c r="AC16" s="14">
        <v>200</v>
      </c>
      <c r="AD16" s="15">
        <f>+O16-U16</f>
        <v>8272.9499999999971</v>
      </c>
      <c r="AE16" s="16">
        <f>(+O16-U16)/2</f>
        <v>4136.4749999999985</v>
      </c>
      <c r="AF16" s="121">
        <v>3</v>
      </c>
      <c r="AG16" s="119" t="s">
        <v>30</v>
      </c>
      <c r="AH16" s="31" t="s">
        <v>31</v>
      </c>
      <c r="AI16" s="74">
        <f t="shared" si="4"/>
        <v>4570.33</v>
      </c>
      <c r="AJ16" s="11">
        <f t="shared" si="11"/>
        <v>4664.88</v>
      </c>
      <c r="AK16" s="5">
        <v>0</v>
      </c>
      <c r="AL16" s="5">
        <v>500</v>
      </c>
      <c r="AM16" s="5">
        <v>0</v>
      </c>
      <c r="AN16" s="5"/>
      <c r="AO16" s="5"/>
      <c r="AP16" s="5">
        <v>0</v>
      </c>
      <c r="AQ16" s="5">
        <v>6765.08</v>
      </c>
      <c r="AR16" s="5">
        <v>2333.33</v>
      </c>
      <c r="AS16" s="5">
        <v>655.56</v>
      </c>
      <c r="AT16" s="5">
        <f>SUM(AJ16:AS16)</f>
        <v>14918.849999999999</v>
      </c>
      <c r="AU16" s="12">
        <v>200</v>
      </c>
      <c r="AV16" s="5">
        <v>0</v>
      </c>
      <c r="AW16" s="25">
        <v>0</v>
      </c>
      <c r="AX16" s="5">
        <f>SUM(AU16:AW16)</f>
        <v>200</v>
      </c>
      <c r="AY16" s="5">
        <f t="shared" si="12"/>
        <v>1295.8</v>
      </c>
      <c r="AZ16" s="5">
        <v>100</v>
      </c>
      <c r="BA16" s="5">
        <v>6934</v>
      </c>
      <c r="BB16" s="5">
        <v>15540.07</v>
      </c>
      <c r="BC16" s="5">
        <v>0</v>
      </c>
      <c r="BD16" s="5">
        <v>0</v>
      </c>
      <c r="BE16" s="5">
        <v>0</v>
      </c>
      <c r="BF16" s="5">
        <f>SUM(AZ16:BE16)</f>
        <v>22574.07</v>
      </c>
      <c r="BG16" s="17">
        <f>AI16+AT16+AX16+AY16+BF16</f>
        <v>43559.05</v>
      </c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</row>
    <row r="17" spans="1:327" s="19" customFormat="1" ht="23.1" customHeight="1" x14ac:dyDescent="0.35">
      <c r="A17" s="121"/>
      <c r="B17" s="119"/>
      <c r="C17" s="31"/>
      <c r="D17" s="13"/>
      <c r="E17" s="5"/>
      <c r="F17" s="5">
        <f t="shared" si="0"/>
        <v>0</v>
      </c>
      <c r="G17" s="5"/>
      <c r="H17" s="5"/>
      <c r="I17" s="5">
        <f t="shared" si="1"/>
        <v>0</v>
      </c>
      <c r="J17" s="6">
        <f t="shared" si="2"/>
        <v>0</v>
      </c>
      <c r="K17" s="7"/>
      <c r="L17" s="8"/>
      <c r="M17" s="8"/>
      <c r="N17" s="8"/>
      <c r="O17" s="6">
        <f t="shared" si="3"/>
        <v>0</v>
      </c>
      <c r="P17" s="5"/>
      <c r="Q17" s="5"/>
      <c r="R17" s="5"/>
      <c r="S17" s="5"/>
      <c r="T17" s="5"/>
      <c r="U17" s="6"/>
      <c r="V17" s="9"/>
      <c r="W17" s="122"/>
      <c r="X17" s="120"/>
      <c r="Y17" s="11"/>
      <c r="Z17" s="5"/>
      <c r="AA17" s="21"/>
      <c r="AB17" s="13"/>
      <c r="AC17" s="22"/>
      <c r="AD17" s="15"/>
      <c r="AE17" s="16"/>
      <c r="AF17" s="121"/>
      <c r="AG17" s="119"/>
      <c r="AH17" s="31"/>
      <c r="AI17" s="74">
        <f t="shared" si="4"/>
        <v>0</v>
      </c>
      <c r="AJ17" s="11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12"/>
      <c r="AV17" s="12"/>
      <c r="AW17" s="25"/>
      <c r="AX17" s="5"/>
      <c r="AY17" s="5"/>
      <c r="AZ17" s="5"/>
      <c r="BA17" s="25"/>
      <c r="BB17" s="5"/>
      <c r="BC17" s="5"/>
      <c r="BD17" s="25"/>
      <c r="BE17" s="5"/>
      <c r="BF17" s="5"/>
      <c r="BG17" s="17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</row>
    <row r="18" spans="1:327" s="19" customFormat="1" ht="23.1" customHeight="1" x14ac:dyDescent="0.35">
      <c r="A18" s="121">
        <v>4</v>
      </c>
      <c r="B18" s="125" t="s">
        <v>32</v>
      </c>
      <c r="C18" s="4" t="s">
        <v>33</v>
      </c>
      <c r="D18" s="5">
        <v>31633</v>
      </c>
      <c r="E18" s="5">
        <v>1550</v>
      </c>
      <c r="F18" s="5">
        <v>38413</v>
      </c>
      <c r="G18" s="5">
        <v>1795</v>
      </c>
      <c r="H18" s="5"/>
      <c r="I18" s="5">
        <f t="shared" si="1"/>
        <v>40208</v>
      </c>
      <c r="J18" s="6">
        <f t="shared" si="2"/>
        <v>40208</v>
      </c>
      <c r="K18" s="7">
        <f>ROUND(J18/6/31/60*(N18+M18*60+L18*6*60),2)</f>
        <v>0</v>
      </c>
      <c r="L18" s="8">
        <v>0</v>
      </c>
      <c r="M18" s="8">
        <v>0</v>
      </c>
      <c r="N18" s="8">
        <v>0</v>
      </c>
      <c r="O18" s="6">
        <f t="shared" si="3"/>
        <v>40208</v>
      </c>
      <c r="P18" s="5">
        <v>2258.67</v>
      </c>
      <c r="Q18" s="5">
        <f t="shared" si="5"/>
        <v>3618.72</v>
      </c>
      <c r="R18" s="5">
        <f t="shared" si="6"/>
        <v>200</v>
      </c>
      <c r="S18" s="5">
        <f t="shared" si="7"/>
        <v>1005.2</v>
      </c>
      <c r="T18" s="5">
        <f t="shared" si="8"/>
        <v>100</v>
      </c>
      <c r="U18" s="6">
        <f>P18+Q18+R18+S18+T18</f>
        <v>7182.5899999999992</v>
      </c>
      <c r="V18" s="9">
        <f t="shared" si="9"/>
        <v>16513</v>
      </c>
      <c r="W18" s="122">
        <f>(AD18-V18)</f>
        <v>16512.410000000003</v>
      </c>
      <c r="X18" s="120">
        <f t="shared" ref="X18" si="14">+A18</f>
        <v>4</v>
      </c>
      <c r="Y18" s="11">
        <f>I18*12%</f>
        <v>4824.96</v>
      </c>
      <c r="Z18" s="5">
        <v>0</v>
      </c>
      <c r="AA18" s="12">
        <v>100</v>
      </c>
      <c r="AB18" s="13">
        <f t="shared" ref="AB18" si="15">ROUNDUP(I18*5%/2,2)</f>
        <v>1005.2</v>
      </c>
      <c r="AC18" s="14">
        <v>200</v>
      </c>
      <c r="AD18" s="15">
        <f>+O18-U18</f>
        <v>33025.410000000003</v>
      </c>
      <c r="AE18" s="16">
        <f>(+O18-U18)/2</f>
        <v>16512.705000000002</v>
      </c>
      <c r="AF18" s="121">
        <v>4</v>
      </c>
      <c r="AG18" s="125" t="s">
        <v>32</v>
      </c>
      <c r="AH18" s="4" t="s">
        <v>33</v>
      </c>
      <c r="AI18" s="74">
        <f t="shared" si="4"/>
        <v>2258.67</v>
      </c>
      <c r="AJ18" s="11">
        <f t="shared" si="11"/>
        <v>3618.72</v>
      </c>
      <c r="AK18" s="5">
        <v>0</v>
      </c>
      <c r="AL18" s="5">
        <v>0</v>
      </c>
      <c r="AM18" s="5" t="s">
        <v>23</v>
      </c>
      <c r="AN18" s="5"/>
      <c r="AO18" s="5">
        <v>0</v>
      </c>
      <c r="AP18" s="5">
        <v>0</v>
      </c>
      <c r="AQ18" s="5">
        <v>0</v>
      </c>
      <c r="AR18" s="5"/>
      <c r="AS18" s="5">
        <v>0</v>
      </c>
      <c r="AT18" s="5">
        <f>SUM(AJ18:AS18)</f>
        <v>3618.72</v>
      </c>
      <c r="AU18" s="12">
        <v>200</v>
      </c>
      <c r="AV18" s="5">
        <v>0</v>
      </c>
      <c r="AW18" s="5">
        <v>0</v>
      </c>
      <c r="AX18" s="5">
        <f>SUM(AU18:AW18)</f>
        <v>200</v>
      </c>
      <c r="AY18" s="5">
        <f t="shared" si="12"/>
        <v>1005.2</v>
      </c>
      <c r="AZ18" s="5">
        <v>100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f>SUM(AZ18:BE18)</f>
        <v>100</v>
      </c>
      <c r="BG18" s="17">
        <f>AI18+AT18+AX18+AY18+BF18</f>
        <v>7182.5899999999992</v>
      </c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</row>
    <row r="19" spans="1:327" s="19" customFormat="1" ht="23.1" customHeight="1" x14ac:dyDescent="0.35">
      <c r="A19" s="121" t="s">
        <v>1</v>
      </c>
      <c r="B19" s="126" t="s">
        <v>1</v>
      </c>
      <c r="C19" s="24"/>
      <c r="D19" s="5"/>
      <c r="E19" s="5"/>
      <c r="F19" s="5">
        <f t="shared" si="0"/>
        <v>0</v>
      </c>
      <c r="G19" s="5"/>
      <c r="H19" s="5"/>
      <c r="I19" s="5">
        <f t="shared" si="1"/>
        <v>0</v>
      </c>
      <c r="J19" s="6">
        <f t="shared" si="2"/>
        <v>0</v>
      </c>
      <c r="K19" s="7"/>
      <c r="L19" s="8"/>
      <c r="M19" s="8"/>
      <c r="N19" s="8"/>
      <c r="O19" s="6">
        <f t="shared" si="3"/>
        <v>0</v>
      </c>
      <c r="P19" s="5"/>
      <c r="Q19" s="5"/>
      <c r="R19" s="5"/>
      <c r="S19" s="5"/>
      <c r="T19" s="5"/>
      <c r="U19" s="6"/>
      <c r="V19" s="9"/>
      <c r="W19" s="122"/>
      <c r="X19" s="120"/>
      <c r="Y19" s="11"/>
      <c r="Z19" s="5"/>
      <c r="AA19" s="21"/>
      <c r="AB19" s="13"/>
      <c r="AC19" s="22"/>
      <c r="AD19" s="15"/>
      <c r="AE19" s="16"/>
      <c r="AF19" s="121" t="s">
        <v>1</v>
      </c>
      <c r="AG19" s="126" t="s">
        <v>1</v>
      </c>
      <c r="AH19" s="24"/>
      <c r="AI19" s="74">
        <f t="shared" si="4"/>
        <v>0</v>
      </c>
      <c r="AJ19" s="11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12"/>
      <c r="AV19" s="12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17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</row>
    <row r="20" spans="1:327" s="23" customFormat="1" ht="23.1" customHeight="1" x14ac:dyDescent="0.35">
      <c r="A20" s="121">
        <v>5</v>
      </c>
      <c r="B20" s="119" t="s">
        <v>27</v>
      </c>
      <c r="C20" s="31" t="s">
        <v>43</v>
      </c>
      <c r="D20" s="5">
        <v>46725</v>
      </c>
      <c r="E20" s="5">
        <v>2290</v>
      </c>
      <c r="F20" s="5">
        <f t="shared" si="0"/>
        <v>49015</v>
      </c>
      <c r="G20" s="5">
        <v>2289</v>
      </c>
      <c r="H20" s="5"/>
      <c r="I20" s="5">
        <f t="shared" si="1"/>
        <v>51304</v>
      </c>
      <c r="J20" s="6">
        <f t="shared" si="2"/>
        <v>51304</v>
      </c>
      <c r="K20" s="7">
        <f>ROUND(J20/6/31/60*(N20+M20*60+L20*6*60),2)</f>
        <v>0</v>
      </c>
      <c r="L20" s="8">
        <v>0</v>
      </c>
      <c r="M20" s="8">
        <v>0</v>
      </c>
      <c r="N20" s="8">
        <v>0</v>
      </c>
      <c r="O20" s="6">
        <f t="shared" si="3"/>
        <v>51304</v>
      </c>
      <c r="P20" s="5">
        <v>4459.28</v>
      </c>
      <c r="Q20" s="5">
        <f t="shared" si="5"/>
        <v>23250.13</v>
      </c>
      <c r="R20" s="5">
        <f t="shared" si="6"/>
        <v>1038.9000000000001</v>
      </c>
      <c r="S20" s="5">
        <f t="shared" si="7"/>
        <v>1282.5999999999999</v>
      </c>
      <c r="T20" s="5">
        <f t="shared" si="8"/>
        <v>15593.880000000001</v>
      </c>
      <c r="U20" s="6">
        <f>P20+Q20+R20+S20+T20</f>
        <v>45624.79</v>
      </c>
      <c r="V20" s="9">
        <f t="shared" si="9"/>
        <v>2840</v>
      </c>
      <c r="W20" s="122">
        <f>(AD20-V20)</f>
        <v>2839.2099999999991</v>
      </c>
      <c r="X20" s="120">
        <f t="shared" ref="X20" si="16">+A20</f>
        <v>5</v>
      </c>
      <c r="Y20" s="11">
        <f>I20*12%</f>
        <v>6156.48</v>
      </c>
      <c r="Z20" s="5">
        <v>0</v>
      </c>
      <c r="AA20" s="12">
        <v>100</v>
      </c>
      <c r="AB20" s="13">
        <f t="shared" ref="AB20" si="17">ROUNDUP(I20*5%/2,2)</f>
        <v>1282.5999999999999</v>
      </c>
      <c r="AC20" s="14">
        <v>200</v>
      </c>
      <c r="AD20" s="15">
        <f>+O20-U20</f>
        <v>5679.2099999999991</v>
      </c>
      <c r="AE20" s="16">
        <f>(+O20-U20)/2</f>
        <v>2839.6049999999996</v>
      </c>
      <c r="AF20" s="121">
        <v>5</v>
      </c>
      <c r="AG20" s="119" t="s">
        <v>27</v>
      </c>
      <c r="AH20" s="31" t="s">
        <v>43</v>
      </c>
      <c r="AI20" s="74">
        <f t="shared" si="4"/>
        <v>4459.28</v>
      </c>
      <c r="AJ20" s="11">
        <f t="shared" si="11"/>
        <v>4617.3599999999997</v>
      </c>
      <c r="AK20" s="5">
        <v>0</v>
      </c>
      <c r="AL20" s="5">
        <v>300</v>
      </c>
      <c r="AM20" s="5">
        <v>0</v>
      </c>
      <c r="AN20" s="5">
        <v>7707.56</v>
      </c>
      <c r="AO20" s="5"/>
      <c r="AP20" s="5">
        <v>0</v>
      </c>
      <c r="AQ20" s="5">
        <v>7636.32</v>
      </c>
      <c r="AR20" s="5">
        <v>2333.33</v>
      </c>
      <c r="AS20" s="5">
        <v>655.56</v>
      </c>
      <c r="AT20" s="5">
        <f>SUM(AJ20:AS20)</f>
        <v>23250.13</v>
      </c>
      <c r="AU20" s="12">
        <v>200</v>
      </c>
      <c r="AV20" s="5">
        <v>0</v>
      </c>
      <c r="AW20" s="5">
        <v>838.9</v>
      </c>
      <c r="AX20" s="5">
        <f>SUM(AU20:AW20)</f>
        <v>1038.9000000000001</v>
      </c>
      <c r="AY20" s="5">
        <f t="shared" ref="AY20" si="18">ROUNDDOWN(I20*5%/2,2)</f>
        <v>1282.5999999999999</v>
      </c>
      <c r="AZ20" s="5">
        <v>100</v>
      </c>
      <c r="BA20" s="5">
        <v>7602</v>
      </c>
      <c r="BB20" s="5">
        <v>7891.88</v>
      </c>
      <c r="BC20" s="5">
        <v>0</v>
      </c>
      <c r="BD20" s="5">
        <v>0</v>
      </c>
      <c r="BE20" s="5">
        <v>0</v>
      </c>
      <c r="BF20" s="5">
        <f>SUM(AZ20:BE20)</f>
        <v>15593.880000000001</v>
      </c>
      <c r="BG20" s="17">
        <f>AI20+AT20+AX20+AY20+BF20</f>
        <v>45624.79</v>
      </c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</row>
    <row r="21" spans="1:327" s="19" customFormat="1" ht="23.1" customHeight="1" x14ac:dyDescent="0.35">
      <c r="A21" s="121" t="s">
        <v>1</v>
      </c>
      <c r="B21" s="119"/>
      <c r="C21" s="31"/>
      <c r="D21" s="13"/>
      <c r="E21" s="5"/>
      <c r="F21" s="5">
        <f t="shared" si="0"/>
        <v>0</v>
      </c>
      <c r="G21" s="5"/>
      <c r="H21" s="5"/>
      <c r="I21" s="5">
        <f t="shared" si="1"/>
        <v>0</v>
      </c>
      <c r="J21" s="6">
        <f t="shared" si="2"/>
        <v>0</v>
      </c>
      <c r="K21" s="7"/>
      <c r="L21" s="8"/>
      <c r="M21" s="8"/>
      <c r="N21" s="8"/>
      <c r="O21" s="6">
        <f t="shared" si="3"/>
        <v>0</v>
      </c>
      <c r="P21" s="5"/>
      <c r="Q21" s="5"/>
      <c r="R21" s="5"/>
      <c r="S21" s="5"/>
      <c r="T21" s="5"/>
      <c r="U21" s="6"/>
      <c r="V21" s="9"/>
      <c r="W21" s="122"/>
      <c r="X21" s="120"/>
      <c r="Y21" s="11"/>
      <c r="Z21" s="5"/>
      <c r="AA21" s="21"/>
      <c r="AB21" s="13"/>
      <c r="AC21" s="22"/>
      <c r="AD21" s="15"/>
      <c r="AE21" s="16"/>
      <c r="AF21" s="121"/>
      <c r="AG21" s="119"/>
      <c r="AH21" s="31"/>
      <c r="AI21" s="74">
        <f t="shared" si="4"/>
        <v>0</v>
      </c>
      <c r="AJ21" s="11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12"/>
      <c r="AV21" s="12"/>
      <c r="AW21" s="73" t="s">
        <v>65</v>
      </c>
      <c r="AX21" s="5"/>
      <c r="AY21" s="5"/>
      <c r="AZ21" s="5"/>
      <c r="BA21" s="5"/>
      <c r="BB21" s="5"/>
      <c r="BC21" s="5"/>
      <c r="BD21" s="5"/>
      <c r="BE21" s="5"/>
      <c r="BF21" s="5"/>
      <c r="BG21" s="17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</row>
    <row r="22" spans="1:327" s="19" customFormat="1" ht="23.1" customHeight="1" x14ac:dyDescent="0.35">
      <c r="A22" s="121">
        <v>6</v>
      </c>
      <c r="B22" s="125" t="s">
        <v>34</v>
      </c>
      <c r="C22" s="4" t="s">
        <v>43</v>
      </c>
      <c r="D22" s="5">
        <v>46725</v>
      </c>
      <c r="E22" s="5">
        <v>2290</v>
      </c>
      <c r="F22" s="5">
        <f t="shared" si="0"/>
        <v>49015</v>
      </c>
      <c r="G22" s="5">
        <v>2289</v>
      </c>
      <c r="H22" s="5"/>
      <c r="I22" s="5">
        <f t="shared" si="1"/>
        <v>51304</v>
      </c>
      <c r="J22" s="6">
        <f t="shared" si="2"/>
        <v>51304</v>
      </c>
      <c r="K22" s="7">
        <f>ROUND(J22/6/31/60*(N22+M22*60+L22*6*60),2)</f>
        <v>0</v>
      </c>
      <c r="L22" s="8">
        <v>0</v>
      </c>
      <c r="M22" s="8">
        <v>0</v>
      </c>
      <c r="N22" s="8">
        <v>0</v>
      </c>
      <c r="O22" s="6">
        <f t="shared" si="3"/>
        <v>51304</v>
      </c>
      <c r="P22" s="5">
        <v>4459.28</v>
      </c>
      <c r="Q22" s="5">
        <f t="shared" si="5"/>
        <v>7370.7099999999991</v>
      </c>
      <c r="R22" s="5">
        <f t="shared" si="6"/>
        <v>200</v>
      </c>
      <c r="S22" s="5">
        <f t="shared" si="7"/>
        <v>1282.5999999999999</v>
      </c>
      <c r="T22" s="5">
        <f t="shared" si="8"/>
        <v>11248.64</v>
      </c>
      <c r="U22" s="6">
        <f>P22+Q22+R22+S22+T22</f>
        <v>24561.229999999996</v>
      </c>
      <c r="V22" s="9">
        <f t="shared" si="9"/>
        <v>13371</v>
      </c>
      <c r="W22" s="122">
        <f>(AD22-V22)</f>
        <v>13371.770000000004</v>
      </c>
      <c r="X22" s="120">
        <f t="shared" ref="X22" si="19">+A22</f>
        <v>6</v>
      </c>
      <c r="Y22" s="11">
        <f t="shared" ref="Y22" si="20">I22*12%</f>
        <v>6156.48</v>
      </c>
      <c r="Z22" s="5">
        <v>0</v>
      </c>
      <c r="AA22" s="12">
        <v>100</v>
      </c>
      <c r="AB22" s="13">
        <f t="shared" ref="AB22" si="21">ROUNDUP(I22*5%/2,2)</f>
        <v>1282.5999999999999</v>
      </c>
      <c r="AC22" s="14">
        <v>200</v>
      </c>
      <c r="AD22" s="15">
        <f>+O22-U22</f>
        <v>26742.770000000004</v>
      </c>
      <c r="AE22" s="16">
        <f>(+O22-U22)/2</f>
        <v>13371.385000000002</v>
      </c>
      <c r="AF22" s="121">
        <v>6</v>
      </c>
      <c r="AG22" s="125" t="s">
        <v>34</v>
      </c>
      <c r="AH22" s="4" t="s">
        <v>43</v>
      </c>
      <c r="AI22" s="74">
        <f t="shared" si="4"/>
        <v>4459.28</v>
      </c>
      <c r="AJ22" s="11">
        <f t="shared" si="11"/>
        <v>4617.3599999999997</v>
      </c>
      <c r="AK22" s="5">
        <v>0</v>
      </c>
      <c r="AL22" s="5">
        <v>0</v>
      </c>
      <c r="AM22" s="5" t="s">
        <v>23</v>
      </c>
      <c r="AN22" s="5"/>
      <c r="AO22" s="5">
        <v>0</v>
      </c>
      <c r="AP22" s="5">
        <v>0</v>
      </c>
      <c r="AQ22" s="5">
        <v>2753.35</v>
      </c>
      <c r="AR22" s="5"/>
      <c r="AS22" s="5">
        <v>0</v>
      </c>
      <c r="AT22" s="5">
        <f>SUM(AJ22:AS22)</f>
        <v>7370.7099999999991</v>
      </c>
      <c r="AU22" s="12">
        <v>200</v>
      </c>
      <c r="AV22" s="5">
        <v>0</v>
      </c>
      <c r="AW22" s="5">
        <v>0</v>
      </c>
      <c r="AX22" s="5">
        <f>SUM(AU22:AW22)</f>
        <v>200</v>
      </c>
      <c r="AY22" s="5">
        <f t="shared" ref="AY22" si="22">ROUNDDOWN(I22*5%/2,2)</f>
        <v>1282.5999999999999</v>
      </c>
      <c r="AZ22" s="5">
        <v>100</v>
      </c>
      <c r="BA22" s="5">
        <v>100</v>
      </c>
      <c r="BB22" s="5">
        <v>11048.64</v>
      </c>
      <c r="BC22" s="5">
        <v>0</v>
      </c>
      <c r="BD22" s="5">
        <v>0</v>
      </c>
      <c r="BE22" s="5">
        <v>0</v>
      </c>
      <c r="BF22" s="5">
        <f>SUM(AZ22:BE22)</f>
        <v>11248.64</v>
      </c>
      <c r="BG22" s="17">
        <f>AI22+AT22+AX22+AY22+BF22</f>
        <v>24561.229999999996</v>
      </c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</row>
    <row r="23" spans="1:327" s="19" customFormat="1" ht="23.1" customHeight="1" x14ac:dyDescent="0.35">
      <c r="A23" s="121"/>
      <c r="B23" s="126" t="s">
        <v>1</v>
      </c>
      <c r="C23" s="24"/>
      <c r="D23" s="5"/>
      <c r="E23" s="5"/>
      <c r="F23" s="5">
        <f t="shared" si="0"/>
        <v>0</v>
      </c>
      <c r="G23" s="5"/>
      <c r="H23" s="5"/>
      <c r="I23" s="5">
        <f t="shared" si="1"/>
        <v>0</v>
      </c>
      <c r="J23" s="6">
        <f t="shared" si="2"/>
        <v>0</v>
      </c>
      <c r="K23" s="7"/>
      <c r="L23" s="8"/>
      <c r="M23" s="8"/>
      <c r="N23" s="8"/>
      <c r="O23" s="6">
        <f t="shared" si="3"/>
        <v>0</v>
      </c>
      <c r="P23" s="5"/>
      <c r="Q23" s="5"/>
      <c r="R23" s="5"/>
      <c r="S23" s="5"/>
      <c r="T23" s="5"/>
      <c r="U23" s="6"/>
      <c r="V23" s="9"/>
      <c r="W23" s="122"/>
      <c r="X23" s="120"/>
      <c r="Y23" s="11"/>
      <c r="Z23" s="5"/>
      <c r="AA23" s="21"/>
      <c r="AB23" s="13"/>
      <c r="AC23" s="22"/>
      <c r="AD23" s="15"/>
      <c r="AE23" s="16"/>
      <c r="AF23" s="121" t="s">
        <v>1</v>
      </c>
      <c r="AG23" s="126" t="s">
        <v>1</v>
      </c>
      <c r="AH23" s="24"/>
      <c r="AI23" s="74">
        <f t="shared" si="4"/>
        <v>0</v>
      </c>
      <c r="AJ23" s="11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2"/>
      <c r="AV23" s="12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17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</row>
    <row r="24" spans="1:327" s="19" customFormat="1" ht="23.1" customHeight="1" x14ac:dyDescent="0.35">
      <c r="A24" s="121">
        <v>7</v>
      </c>
      <c r="B24" s="126" t="s">
        <v>35</v>
      </c>
      <c r="C24" s="4" t="s">
        <v>36</v>
      </c>
      <c r="D24" s="5">
        <v>40509</v>
      </c>
      <c r="E24" s="5">
        <v>1985</v>
      </c>
      <c r="F24" s="5">
        <f t="shared" si="0"/>
        <v>42494</v>
      </c>
      <c r="G24" s="5">
        <v>1944</v>
      </c>
      <c r="H24" s="5"/>
      <c r="I24" s="5">
        <f t="shared" si="1"/>
        <v>44438</v>
      </c>
      <c r="J24" s="6">
        <f t="shared" si="2"/>
        <v>44438</v>
      </c>
      <c r="K24" s="7">
        <f>ROUND(J24/6/31/60*(N24+M24*60+L24*6*60),2)</f>
        <v>0</v>
      </c>
      <c r="L24" s="8">
        <v>0</v>
      </c>
      <c r="M24" s="8">
        <v>0</v>
      </c>
      <c r="N24" s="8">
        <v>0</v>
      </c>
      <c r="O24" s="6">
        <f t="shared" si="3"/>
        <v>44438</v>
      </c>
      <c r="P24" s="5">
        <v>3033.86</v>
      </c>
      <c r="Q24" s="5">
        <f t="shared" si="5"/>
        <v>7363.55</v>
      </c>
      <c r="R24" s="5">
        <f t="shared" si="6"/>
        <v>200</v>
      </c>
      <c r="S24" s="5">
        <f t="shared" si="7"/>
        <v>1110.95</v>
      </c>
      <c r="T24" s="5">
        <f t="shared" si="8"/>
        <v>200</v>
      </c>
      <c r="U24" s="6">
        <f>P24+Q24+R24+S24+T24</f>
        <v>11908.36</v>
      </c>
      <c r="V24" s="9">
        <f t="shared" si="9"/>
        <v>16265</v>
      </c>
      <c r="W24" s="122">
        <f>(AD24-V24)</f>
        <v>16264.64</v>
      </c>
      <c r="X24" s="120">
        <f t="shared" ref="X24" si="23">+A24</f>
        <v>7</v>
      </c>
      <c r="Y24" s="11">
        <f>I24*12%</f>
        <v>5332.5599999999995</v>
      </c>
      <c r="Z24" s="5">
        <v>0</v>
      </c>
      <c r="AA24" s="12">
        <v>100</v>
      </c>
      <c r="AB24" s="13">
        <f t="shared" ref="AB24" si="24">ROUNDUP(I24*5%/2,2)</f>
        <v>1110.95</v>
      </c>
      <c r="AC24" s="14">
        <v>200</v>
      </c>
      <c r="AD24" s="15">
        <f>+O24-U24</f>
        <v>32529.64</v>
      </c>
      <c r="AE24" s="16">
        <f>(+O24-U24)/2</f>
        <v>16264.82</v>
      </c>
      <c r="AF24" s="121">
        <v>7</v>
      </c>
      <c r="AG24" s="126" t="s">
        <v>35</v>
      </c>
      <c r="AH24" s="4" t="s">
        <v>36</v>
      </c>
      <c r="AI24" s="74">
        <f t="shared" si="4"/>
        <v>3033.86</v>
      </c>
      <c r="AJ24" s="11">
        <f t="shared" si="11"/>
        <v>3999.42</v>
      </c>
      <c r="AK24" s="5">
        <v>0</v>
      </c>
      <c r="AL24" s="5">
        <v>0</v>
      </c>
      <c r="AM24" s="5" t="s">
        <v>23</v>
      </c>
      <c r="AN24" s="5"/>
      <c r="AO24" s="5">
        <v>0</v>
      </c>
      <c r="AP24" s="5">
        <v>0</v>
      </c>
      <c r="AQ24" s="5">
        <v>3364.13</v>
      </c>
      <c r="AR24" s="5"/>
      <c r="AS24" s="5">
        <v>0</v>
      </c>
      <c r="AT24" s="5">
        <f>SUM(AJ24:AS24)</f>
        <v>7363.55</v>
      </c>
      <c r="AU24" s="12">
        <v>200</v>
      </c>
      <c r="AV24" s="5">
        <v>0</v>
      </c>
      <c r="AW24" s="5">
        <v>0</v>
      </c>
      <c r="AX24" s="5">
        <f>SUM(AU24:AW24)</f>
        <v>200</v>
      </c>
      <c r="AY24" s="5">
        <f t="shared" ref="AY24" si="25">ROUNDDOWN(I24*5%/2,2)</f>
        <v>1110.95</v>
      </c>
      <c r="AZ24" s="5">
        <v>100</v>
      </c>
      <c r="BA24" s="5">
        <v>100</v>
      </c>
      <c r="BB24" s="5">
        <v>0</v>
      </c>
      <c r="BC24" s="5">
        <v>0</v>
      </c>
      <c r="BD24" s="5">
        <v>0</v>
      </c>
      <c r="BE24" s="5">
        <v>0</v>
      </c>
      <c r="BF24" s="5">
        <f>SUM(AZ24:BE24)</f>
        <v>200</v>
      </c>
      <c r="BG24" s="17">
        <f>AI24+AT24+AX24+AY24+BF24</f>
        <v>11908.36</v>
      </c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</row>
    <row r="25" spans="1:327" s="19" customFormat="1" ht="23.1" customHeight="1" x14ac:dyDescent="0.35">
      <c r="A25" s="121" t="s">
        <v>1</v>
      </c>
      <c r="B25" s="126" t="s">
        <v>1</v>
      </c>
      <c r="C25" s="24"/>
      <c r="D25" s="5"/>
      <c r="E25" s="5"/>
      <c r="F25" s="5">
        <f t="shared" si="0"/>
        <v>0</v>
      </c>
      <c r="G25" s="5"/>
      <c r="H25" s="5"/>
      <c r="I25" s="5">
        <f t="shared" si="1"/>
        <v>0</v>
      </c>
      <c r="J25" s="6">
        <f t="shared" si="2"/>
        <v>0</v>
      </c>
      <c r="K25" s="7"/>
      <c r="L25" s="8"/>
      <c r="M25" s="8"/>
      <c r="N25" s="8"/>
      <c r="O25" s="6">
        <f t="shared" si="3"/>
        <v>0</v>
      </c>
      <c r="P25" s="5"/>
      <c r="Q25" s="5"/>
      <c r="R25" s="5"/>
      <c r="S25" s="5"/>
      <c r="T25" s="5"/>
      <c r="U25" s="6"/>
      <c r="V25" s="9"/>
      <c r="W25" s="122"/>
      <c r="X25" s="120"/>
      <c r="Y25" s="11"/>
      <c r="Z25" s="5"/>
      <c r="AA25" s="21"/>
      <c r="AB25" s="13"/>
      <c r="AC25" s="14"/>
      <c r="AD25" s="15"/>
      <c r="AE25" s="16"/>
      <c r="AF25" s="121" t="s">
        <v>1</v>
      </c>
      <c r="AG25" s="126" t="s">
        <v>1</v>
      </c>
      <c r="AH25" s="24"/>
      <c r="AI25" s="74">
        <f t="shared" si="4"/>
        <v>0</v>
      </c>
      <c r="AJ25" s="11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12"/>
      <c r="AV25" s="12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7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</row>
    <row r="26" spans="1:327" s="19" customFormat="1" ht="23.1" customHeight="1" x14ac:dyDescent="0.35">
      <c r="A26" s="121">
        <v>8</v>
      </c>
      <c r="B26" s="119" t="s">
        <v>37</v>
      </c>
      <c r="C26" s="4" t="s">
        <v>38</v>
      </c>
      <c r="D26" s="5">
        <v>37768</v>
      </c>
      <c r="E26" s="5">
        <v>1851</v>
      </c>
      <c r="F26" s="5">
        <f t="shared" si="0"/>
        <v>39619</v>
      </c>
      <c r="G26" s="5">
        <v>1794</v>
      </c>
      <c r="H26" s="5"/>
      <c r="I26" s="5">
        <f t="shared" si="1"/>
        <v>41413</v>
      </c>
      <c r="J26" s="6">
        <f t="shared" si="2"/>
        <v>41413</v>
      </c>
      <c r="K26" s="7">
        <f>ROUND(J26/6/31/60*(N26+M26*60+L26*6*60),2)</f>
        <v>0</v>
      </c>
      <c r="L26" s="8">
        <v>0</v>
      </c>
      <c r="M26" s="8">
        <v>0</v>
      </c>
      <c r="N26" s="8">
        <v>0</v>
      </c>
      <c r="O26" s="6">
        <f t="shared" si="3"/>
        <v>41413</v>
      </c>
      <c r="P26" s="5">
        <v>2498.44</v>
      </c>
      <c r="Q26" s="5">
        <f t="shared" si="5"/>
        <v>3727.17</v>
      </c>
      <c r="R26" s="5">
        <f t="shared" si="6"/>
        <v>200</v>
      </c>
      <c r="S26" s="5">
        <f t="shared" si="7"/>
        <v>1035.32</v>
      </c>
      <c r="T26" s="5">
        <f t="shared" si="8"/>
        <v>4835.13</v>
      </c>
      <c r="U26" s="6">
        <f>P26+Q26+R26+S26+T26</f>
        <v>12296.060000000001</v>
      </c>
      <c r="V26" s="9">
        <f t="shared" si="9"/>
        <v>14558</v>
      </c>
      <c r="W26" s="122">
        <f>(AD26-V26)</f>
        <v>14558.939999999999</v>
      </c>
      <c r="X26" s="120">
        <f t="shared" ref="X26" si="26">+A26</f>
        <v>8</v>
      </c>
      <c r="Y26" s="11">
        <f>I26*12%</f>
        <v>4969.5599999999995</v>
      </c>
      <c r="Z26" s="5">
        <v>0</v>
      </c>
      <c r="AA26" s="12">
        <v>100</v>
      </c>
      <c r="AB26" s="13">
        <f t="shared" ref="AB26" si="27">ROUNDUP(I26*5%/2,2)</f>
        <v>1035.33</v>
      </c>
      <c r="AC26" s="14">
        <v>200</v>
      </c>
      <c r="AD26" s="15">
        <f>+O26-U26</f>
        <v>29116.94</v>
      </c>
      <c r="AE26" s="16">
        <f>(+O26-U26)/2</f>
        <v>14558.47</v>
      </c>
      <c r="AF26" s="121">
        <v>8</v>
      </c>
      <c r="AG26" s="119" t="s">
        <v>37</v>
      </c>
      <c r="AH26" s="4" t="s">
        <v>38</v>
      </c>
      <c r="AI26" s="74">
        <f t="shared" si="4"/>
        <v>2498.44</v>
      </c>
      <c r="AJ26" s="11">
        <f t="shared" si="11"/>
        <v>3727.17</v>
      </c>
      <c r="AK26" s="5">
        <v>0</v>
      </c>
      <c r="AL26" s="5">
        <v>0</v>
      </c>
      <c r="AM26" s="5">
        <v>0</v>
      </c>
      <c r="AN26" s="5"/>
      <c r="AO26" s="5">
        <v>0</v>
      </c>
      <c r="AP26" s="5">
        <v>0</v>
      </c>
      <c r="AQ26" s="5"/>
      <c r="AR26" s="5"/>
      <c r="AS26" s="5">
        <v>0</v>
      </c>
      <c r="AT26" s="5">
        <f>SUM(AJ26:AS26)</f>
        <v>3727.17</v>
      </c>
      <c r="AU26" s="12">
        <v>200</v>
      </c>
      <c r="AV26" s="5">
        <v>0</v>
      </c>
      <c r="AW26" s="5">
        <v>0</v>
      </c>
      <c r="AX26" s="5">
        <f>SUM(AU26:AW26)</f>
        <v>200</v>
      </c>
      <c r="AY26" s="5">
        <f t="shared" ref="AY26" si="28">ROUNDDOWN(I26*5%/2,2)</f>
        <v>1035.32</v>
      </c>
      <c r="AZ26" s="5">
        <v>100</v>
      </c>
      <c r="BA26" s="5">
        <v>0</v>
      </c>
      <c r="BB26" s="5">
        <v>4735.13</v>
      </c>
      <c r="BC26" s="5">
        <v>0</v>
      </c>
      <c r="BD26" s="5">
        <v>0</v>
      </c>
      <c r="BE26" s="5">
        <v>0</v>
      </c>
      <c r="BF26" s="5">
        <f>SUM(AZ26:BE26)</f>
        <v>4835.13</v>
      </c>
      <c r="BG26" s="17">
        <f>AI26+AT26+AX26+AY26+BF26</f>
        <v>12296.060000000001</v>
      </c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</row>
    <row r="27" spans="1:327" s="19" customFormat="1" ht="23.1" customHeight="1" x14ac:dyDescent="0.35">
      <c r="A27" s="121" t="s">
        <v>1</v>
      </c>
      <c r="B27" s="119"/>
      <c r="C27" s="4"/>
      <c r="D27" s="5"/>
      <c r="E27" s="5"/>
      <c r="F27" s="5">
        <f t="shared" si="0"/>
        <v>0</v>
      </c>
      <c r="G27" s="5"/>
      <c r="H27" s="5"/>
      <c r="I27" s="5">
        <f t="shared" si="1"/>
        <v>0</v>
      </c>
      <c r="J27" s="6">
        <f t="shared" si="2"/>
        <v>0</v>
      </c>
      <c r="K27" s="7"/>
      <c r="L27" s="8"/>
      <c r="M27" s="8"/>
      <c r="N27" s="8"/>
      <c r="O27" s="6">
        <f t="shared" si="3"/>
        <v>0</v>
      </c>
      <c r="P27" s="5"/>
      <c r="Q27" s="5"/>
      <c r="R27" s="5"/>
      <c r="S27" s="5"/>
      <c r="T27" s="5"/>
      <c r="U27" s="6"/>
      <c r="V27" s="9"/>
      <c r="W27" s="122"/>
      <c r="X27" s="120"/>
      <c r="Y27" s="11"/>
      <c r="Z27" s="5"/>
      <c r="AA27" s="21"/>
      <c r="AB27" s="13"/>
      <c r="AC27" s="22"/>
      <c r="AD27" s="15"/>
      <c r="AE27" s="16"/>
      <c r="AF27" s="121" t="s">
        <v>1</v>
      </c>
      <c r="AG27" s="119"/>
      <c r="AH27" s="4"/>
      <c r="AI27" s="74">
        <f t="shared" si="4"/>
        <v>0</v>
      </c>
      <c r="AJ27" s="11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2"/>
      <c r="AV27" s="12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17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</row>
    <row r="28" spans="1:327" s="19" customFormat="1" ht="23.1" customHeight="1" x14ac:dyDescent="0.35">
      <c r="A28" s="121">
        <v>9</v>
      </c>
      <c r="B28" s="119" t="s">
        <v>39</v>
      </c>
      <c r="C28" s="4" t="s">
        <v>40</v>
      </c>
      <c r="D28" s="5">
        <v>48253</v>
      </c>
      <c r="E28" s="5">
        <v>2364</v>
      </c>
      <c r="F28" s="5">
        <f t="shared" si="0"/>
        <v>50617</v>
      </c>
      <c r="G28" s="5">
        <v>2290</v>
      </c>
      <c r="H28" s="5"/>
      <c r="I28" s="5">
        <f t="shared" si="1"/>
        <v>52907</v>
      </c>
      <c r="J28" s="6">
        <f t="shared" si="2"/>
        <v>52907</v>
      </c>
      <c r="K28" s="7">
        <f>ROUND(J28/6/31/60*(N28+M28*60+L28*6*60),2)</f>
        <v>0</v>
      </c>
      <c r="L28" s="8">
        <v>0</v>
      </c>
      <c r="M28" s="8">
        <v>0</v>
      </c>
      <c r="N28" s="8">
        <v>0</v>
      </c>
      <c r="O28" s="6">
        <f t="shared" si="3"/>
        <v>52907</v>
      </c>
      <c r="P28" s="5">
        <v>4796.4399999999996</v>
      </c>
      <c r="Q28" s="5">
        <f t="shared" si="5"/>
        <v>8791.2099999999991</v>
      </c>
      <c r="R28" s="5">
        <f t="shared" si="6"/>
        <v>200</v>
      </c>
      <c r="S28" s="5">
        <f t="shared" si="7"/>
        <v>1322.67</v>
      </c>
      <c r="T28" s="5">
        <f t="shared" si="8"/>
        <v>100</v>
      </c>
      <c r="U28" s="6">
        <f>P28+Q28+R28+S28+T28</f>
        <v>15210.319999999998</v>
      </c>
      <c r="V28" s="9">
        <f t="shared" si="9"/>
        <v>18848</v>
      </c>
      <c r="W28" s="122">
        <f>(AD28-V28)</f>
        <v>18848.68</v>
      </c>
      <c r="X28" s="120">
        <f t="shared" ref="X28" si="29">+A28</f>
        <v>9</v>
      </c>
      <c r="Y28" s="11">
        <f>I28*12%</f>
        <v>6348.84</v>
      </c>
      <c r="Z28" s="5">
        <v>0</v>
      </c>
      <c r="AA28" s="12">
        <v>100</v>
      </c>
      <c r="AB28" s="13">
        <f t="shared" ref="AB28" si="30">ROUNDUP(I28*5%/2,2)</f>
        <v>1322.68</v>
      </c>
      <c r="AC28" s="14">
        <v>200</v>
      </c>
      <c r="AD28" s="15">
        <f>+O28-U28</f>
        <v>37696.68</v>
      </c>
      <c r="AE28" s="16">
        <f>(+O28-U28)/2</f>
        <v>18848.34</v>
      </c>
      <c r="AF28" s="121">
        <v>9</v>
      </c>
      <c r="AG28" s="119" t="s">
        <v>39</v>
      </c>
      <c r="AH28" s="4" t="s">
        <v>40</v>
      </c>
      <c r="AI28" s="74">
        <f t="shared" si="4"/>
        <v>4796.4399999999996</v>
      </c>
      <c r="AJ28" s="11">
        <f t="shared" si="11"/>
        <v>4761.63</v>
      </c>
      <c r="AK28" s="5">
        <v>0</v>
      </c>
      <c r="AL28" s="5">
        <v>0</v>
      </c>
      <c r="AM28" s="5">
        <v>4029.58</v>
      </c>
      <c r="AN28" s="5"/>
      <c r="AO28" s="5">
        <v>0</v>
      </c>
      <c r="AP28" s="5">
        <v>0</v>
      </c>
      <c r="AQ28" s="5">
        <v>0</v>
      </c>
      <c r="AR28" s="5"/>
      <c r="AS28" s="5">
        <v>0</v>
      </c>
      <c r="AT28" s="5">
        <f>SUM(AJ28:AS28)</f>
        <v>8791.2099999999991</v>
      </c>
      <c r="AU28" s="12">
        <v>200</v>
      </c>
      <c r="AV28" s="5">
        <v>0</v>
      </c>
      <c r="AW28" s="5">
        <v>0</v>
      </c>
      <c r="AX28" s="5">
        <f>SUM(AU28:AW28)</f>
        <v>200</v>
      </c>
      <c r="AY28" s="5">
        <f t="shared" ref="AY28" si="31">ROUNDDOWN(I28*5%/2,2)</f>
        <v>1322.67</v>
      </c>
      <c r="AZ28" s="5">
        <v>100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f>SUM(AZ28:BE28)</f>
        <v>100</v>
      </c>
      <c r="BG28" s="17">
        <f>AI28+AT28+AX28+AY28+BF28</f>
        <v>15210.319999999998</v>
      </c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</row>
    <row r="29" spans="1:327" s="19" customFormat="1" ht="23.1" customHeight="1" thickBot="1" x14ac:dyDescent="0.4">
      <c r="A29" s="127"/>
      <c r="B29" s="128"/>
      <c r="C29" s="58"/>
      <c r="D29" s="59"/>
      <c r="E29" s="59"/>
      <c r="F29" s="59"/>
      <c r="G29" s="59"/>
      <c r="H29" s="59"/>
      <c r="I29" s="59"/>
      <c r="J29" s="60"/>
      <c r="K29" s="61"/>
      <c r="L29" s="62"/>
      <c r="M29" s="62"/>
      <c r="N29" s="62"/>
      <c r="O29" s="60"/>
      <c r="P29" s="59"/>
      <c r="Q29" s="59"/>
      <c r="R29" s="59"/>
      <c r="S29" s="59"/>
      <c r="T29" s="59"/>
      <c r="U29" s="60"/>
      <c r="V29" s="9"/>
      <c r="W29" s="129"/>
      <c r="X29" s="130"/>
      <c r="Y29" s="65"/>
      <c r="Z29" s="59"/>
      <c r="AA29" s="66"/>
      <c r="AB29" s="13"/>
      <c r="AC29" s="67"/>
      <c r="AD29" s="15"/>
      <c r="AE29" s="16"/>
      <c r="AF29" s="131"/>
      <c r="AG29" s="132"/>
      <c r="AH29" s="58"/>
      <c r="AI29" s="59"/>
      <c r="AJ29" s="59"/>
      <c r="AK29" s="59"/>
      <c r="AL29" s="59"/>
      <c r="AM29" s="59"/>
      <c r="AN29" s="59"/>
      <c r="AO29" s="59"/>
      <c r="AP29" s="69"/>
      <c r="AQ29" s="59"/>
      <c r="AR29" s="59"/>
      <c r="AS29" s="59"/>
      <c r="AT29" s="59"/>
      <c r="AU29" s="70"/>
      <c r="AV29" s="70"/>
      <c r="AW29" s="59"/>
      <c r="AX29" s="59"/>
      <c r="AY29" s="5"/>
      <c r="AZ29" s="59"/>
      <c r="BA29" s="59"/>
      <c r="BB29" s="59"/>
      <c r="BC29" s="59"/>
      <c r="BD29" s="59"/>
      <c r="BE29" s="59"/>
      <c r="BF29" s="59"/>
      <c r="BG29" s="71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</row>
    <row r="30" spans="1:327" ht="23.1" customHeight="1" x14ac:dyDescent="0.35">
      <c r="B30" s="111"/>
      <c r="D30" s="75"/>
      <c r="E30" s="75"/>
      <c r="F30" s="75"/>
      <c r="G30" s="75"/>
      <c r="H30" s="75"/>
      <c r="I30" s="75"/>
      <c r="K30" s="77"/>
      <c r="L30" s="75"/>
      <c r="M30" s="75"/>
      <c r="N30" s="75"/>
      <c r="O30" s="75"/>
      <c r="P30" s="75"/>
      <c r="Q30" s="75"/>
      <c r="R30" s="75"/>
      <c r="S30" s="75"/>
      <c r="V30" s="75"/>
      <c r="W30" s="75"/>
      <c r="X30" s="133"/>
      <c r="Y30" s="75"/>
      <c r="Z30" s="75"/>
      <c r="AA30" s="76"/>
      <c r="AB30" s="76"/>
      <c r="AC30" s="76"/>
      <c r="AD30" s="76"/>
      <c r="AE30" s="76"/>
      <c r="AG30" s="111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</row>
    <row r="31" spans="1:327" ht="23.1" customHeight="1" x14ac:dyDescent="0.35">
      <c r="B31" s="111"/>
      <c r="D31" s="75"/>
      <c r="E31" s="75"/>
      <c r="F31" s="75"/>
      <c r="G31" s="75"/>
      <c r="H31" s="75"/>
      <c r="I31" s="75"/>
      <c r="J31" s="78"/>
      <c r="K31" s="75"/>
      <c r="L31" s="75"/>
      <c r="M31" s="75"/>
      <c r="N31" s="75"/>
      <c r="O31" s="75"/>
      <c r="P31" s="75"/>
      <c r="Q31" s="75"/>
      <c r="R31" s="75"/>
      <c r="S31" s="75"/>
      <c r="V31" s="75"/>
      <c r="W31" s="75"/>
      <c r="X31" s="133"/>
      <c r="Y31" s="75"/>
      <c r="Z31" s="75"/>
      <c r="AA31" s="76"/>
      <c r="AB31" s="76"/>
      <c r="AC31" s="76"/>
      <c r="AD31" s="76"/>
      <c r="AE31" s="76"/>
      <c r="AG31" s="111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</row>
    <row r="32" spans="1:327" ht="23.1" customHeight="1" x14ac:dyDescent="0.35">
      <c r="B32" s="111"/>
      <c r="D32" s="75"/>
      <c r="E32" s="75"/>
      <c r="F32" s="75"/>
      <c r="G32" s="75"/>
      <c r="H32" s="75"/>
      <c r="I32" s="75"/>
      <c r="J32" s="37"/>
      <c r="K32" s="75"/>
      <c r="L32" s="75"/>
      <c r="M32" s="75"/>
      <c r="N32" s="75"/>
      <c r="O32" s="75"/>
      <c r="P32" s="75"/>
      <c r="Q32" s="75"/>
      <c r="R32" s="75"/>
      <c r="S32" s="75"/>
      <c r="T32" s="34"/>
      <c r="V32" s="75"/>
      <c r="W32" s="75"/>
      <c r="X32" s="133"/>
      <c r="Y32" s="75"/>
      <c r="Z32" s="75"/>
      <c r="AA32" s="76"/>
      <c r="AB32" s="76"/>
      <c r="AC32" s="76"/>
      <c r="AD32" s="76"/>
      <c r="AE32" s="76"/>
      <c r="AG32" s="111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34"/>
    </row>
    <row r="33" spans="2:58" ht="23.1" customHeight="1" x14ac:dyDescent="0.35">
      <c r="B33" s="111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34"/>
      <c r="V33" s="75"/>
      <c r="W33" s="75"/>
      <c r="X33" s="133"/>
      <c r="Y33" s="75"/>
      <c r="Z33" s="75"/>
      <c r="AA33" s="76"/>
      <c r="AB33" s="76"/>
      <c r="AC33" s="76"/>
      <c r="AD33" s="76"/>
      <c r="AE33" s="76"/>
      <c r="AG33" s="111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34"/>
    </row>
    <row r="34" spans="2:58" ht="23.1" customHeight="1" x14ac:dyDescent="0.35">
      <c r="B34" s="111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34"/>
      <c r="V34" s="75"/>
      <c r="W34" s="75"/>
      <c r="X34" s="133"/>
      <c r="Y34" s="75"/>
      <c r="Z34" s="75"/>
      <c r="AA34" s="76"/>
      <c r="AB34" s="76"/>
      <c r="AC34" s="76"/>
      <c r="AD34" s="76"/>
      <c r="AE34" s="76"/>
      <c r="AG34" s="111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34"/>
    </row>
    <row r="35" spans="2:58" ht="23.1" customHeight="1" x14ac:dyDescent="0.35">
      <c r="B35" s="111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34"/>
      <c r="V35" s="75"/>
      <c r="W35" s="75"/>
      <c r="X35" s="133"/>
      <c r="Y35" s="75"/>
      <c r="Z35" s="75"/>
      <c r="AA35" s="76"/>
      <c r="AB35" s="76"/>
      <c r="AC35" s="76"/>
      <c r="AD35" s="76"/>
      <c r="AE35" s="76"/>
      <c r="AG35" s="111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34"/>
    </row>
    <row r="36" spans="2:58" ht="23.1" customHeight="1" x14ac:dyDescent="0.35">
      <c r="B36" s="111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34"/>
      <c r="V36" s="75"/>
      <c r="W36" s="75"/>
      <c r="X36" s="133"/>
      <c r="Y36" s="75"/>
      <c r="Z36" s="75"/>
      <c r="AA36" s="76"/>
      <c r="AB36" s="76"/>
      <c r="AC36" s="76"/>
      <c r="AD36" s="76"/>
      <c r="AE36" s="76"/>
      <c r="AG36" s="111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34"/>
    </row>
    <row r="37" spans="2:58" ht="23.1" customHeight="1" x14ac:dyDescent="0.35">
      <c r="B37" s="111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34"/>
      <c r="V37" s="75"/>
      <c r="W37" s="75"/>
      <c r="X37" s="133"/>
      <c r="Y37" s="75"/>
      <c r="Z37" s="75"/>
      <c r="AA37" s="76"/>
      <c r="AB37" s="76"/>
      <c r="AC37" s="76"/>
      <c r="AD37" s="76"/>
      <c r="AE37" s="76"/>
      <c r="AG37" s="111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34"/>
    </row>
    <row r="38" spans="2:58" ht="23.1" customHeight="1" x14ac:dyDescent="0.35">
      <c r="B38" s="111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34"/>
      <c r="V38" s="75"/>
      <c r="W38" s="75"/>
      <c r="X38" s="133"/>
      <c r="Y38" s="75"/>
      <c r="Z38" s="75"/>
      <c r="AA38" s="76"/>
      <c r="AB38" s="76"/>
      <c r="AC38" s="76"/>
      <c r="AD38" s="76"/>
      <c r="AE38" s="76"/>
      <c r="AG38" s="111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34"/>
    </row>
    <row r="39" spans="2:58" ht="23.1" customHeight="1" x14ac:dyDescent="0.35">
      <c r="B39" s="111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34"/>
      <c r="V39" s="75"/>
      <c r="W39" s="75"/>
      <c r="X39" s="133"/>
      <c r="Y39" s="75"/>
      <c r="Z39" s="75"/>
      <c r="AA39" s="76"/>
      <c r="AB39" s="76"/>
      <c r="AC39" s="76"/>
      <c r="AD39" s="76"/>
      <c r="AE39" s="76"/>
      <c r="AG39" s="111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34"/>
    </row>
    <row r="40" spans="2:58" ht="23.1" customHeight="1" x14ac:dyDescent="0.35">
      <c r="B40" s="111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34"/>
      <c r="V40" s="75"/>
      <c r="W40" s="75"/>
      <c r="X40" s="133"/>
      <c r="Y40" s="75"/>
      <c r="Z40" s="75"/>
      <c r="AA40" s="76"/>
      <c r="AB40" s="76"/>
      <c r="AC40" s="76"/>
      <c r="AD40" s="76"/>
      <c r="AE40" s="76"/>
      <c r="AG40" s="111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34"/>
    </row>
    <row r="41" spans="2:58" ht="23.1" customHeight="1" x14ac:dyDescent="0.35">
      <c r="B41" s="111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34"/>
      <c r="V41" s="75"/>
      <c r="W41" s="75"/>
      <c r="X41" s="133"/>
      <c r="Y41" s="75"/>
      <c r="Z41" s="75"/>
      <c r="AA41" s="76"/>
      <c r="AB41" s="76"/>
      <c r="AC41" s="76"/>
      <c r="AD41" s="76"/>
      <c r="AE41" s="76"/>
      <c r="AG41" s="111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34"/>
    </row>
    <row r="42" spans="2:58" ht="23.1" customHeight="1" x14ac:dyDescent="0.35">
      <c r="B42" s="111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34"/>
      <c r="V42" s="75"/>
      <c r="W42" s="75"/>
      <c r="X42" s="133"/>
      <c r="Y42" s="75"/>
      <c r="Z42" s="75"/>
      <c r="AA42" s="76"/>
      <c r="AB42" s="76"/>
      <c r="AC42" s="76"/>
      <c r="AD42" s="76"/>
      <c r="AE42" s="76"/>
      <c r="AG42" s="111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34"/>
    </row>
    <row r="43" spans="2:58" ht="23.1" customHeight="1" x14ac:dyDescent="0.35">
      <c r="B43" s="111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34"/>
      <c r="V43" s="75"/>
      <c r="W43" s="75"/>
      <c r="X43" s="133"/>
      <c r="Y43" s="75"/>
      <c r="Z43" s="75"/>
      <c r="AA43" s="76"/>
      <c r="AB43" s="76"/>
      <c r="AC43" s="76"/>
      <c r="AD43" s="76"/>
      <c r="AE43" s="76"/>
      <c r="AG43" s="111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34"/>
    </row>
    <row r="44" spans="2:58" ht="23.1" customHeight="1" x14ac:dyDescent="0.35">
      <c r="B44" s="111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34"/>
      <c r="V44" s="75"/>
      <c r="W44" s="75"/>
      <c r="X44" s="133"/>
      <c r="Y44" s="75"/>
      <c r="Z44" s="75"/>
      <c r="AA44" s="76"/>
      <c r="AB44" s="76"/>
      <c r="AC44" s="76"/>
      <c r="AD44" s="76"/>
      <c r="AE44" s="76"/>
      <c r="AG44" s="111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34"/>
    </row>
    <row r="45" spans="2:58" ht="23.1" customHeight="1" x14ac:dyDescent="0.35">
      <c r="B45" s="111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34"/>
      <c r="V45" s="75"/>
      <c r="W45" s="75"/>
      <c r="X45" s="133"/>
      <c r="Y45" s="75"/>
      <c r="Z45" s="75"/>
      <c r="AA45" s="76"/>
      <c r="AB45" s="76"/>
      <c r="AC45" s="76"/>
      <c r="AD45" s="76"/>
      <c r="AE45" s="76"/>
      <c r="AG45" s="111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34"/>
    </row>
    <row r="46" spans="2:58" ht="23.1" customHeight="1" x14ac:dyDescent="0.35">
      <c r="B46" s="111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34"/>
      <c r="V46" s="75"/>
      <c r="W46" s="75"/>
      <c r="X46" s="133"/>
      <c r="Y46" s="75"/>
      <c r="Z46" s="75"/>
      <c r="AA46" s="76"/>
      <c r="AB46" s="76"/>
      <c r="AC46" s="76"/>
      <c r="AD46" s="76"/>
      <c r="AE46" s="76"/>
      <c r="AG46" s="111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34"/>
    </row>
    <row r="47" spans="2:58" ht="23.1" customHeight="1" x14ac:dyDescent="0.35">
      <c r="B47" s="111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34"/>
      <c r="V47" s="75"/>
      <c r="W47" s="75"/>
      <c r="X47" s="133"/>
      <c r="Y47" s="75"/>
      <c r="Z47" s="75"/>
      <c r="AA47" s="76"/>
      <c r="AB47" s="76"/>
      <c r="AC47" s="76"/>
      <c r="AD47" s="76"/>
      <c r="AE47" s="76"/>
      <c r="AG47" s="111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34"/>
    </row>
    <row r="48" spans="2:58" ht="23.1" customHeight="1" x14ac:dyDescent="0.35">
      <c r="B48" s="111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34"/>
      <c r="V48" s="75"/>
      <c r="W48" s="75"/>
      <c r="X48" s="133"/>
      <c r="Y48" s="75"/>
      <c r="Z48" s="75"/>
      <c r="AA48" s="76"/>
      <c r="AB48" s="76"/>
      <c r="AC48" s="76"/>
      <c r="AD48" s="76"/>
      <c r="AE48" s="76"/>
      <c r="AG48" s="111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34"/>
    </row>
    <row r="49" spans="2:58" ht="23.1" customHeight="1" x14ac:dyDescent="0.35">
      <c r="B49" s="111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34"/>
      <c r="V49" s="75"/>
      <c r="W49" s="75"/>
      <c r="X49" s="133"/>
      <c r="Y49" s="75"/>
      <c r="Z49" s="75"/>
      <c r="AA49" s="76"/>
      <c r="AB49" s="76"/>
      <c r="AC49" s="76"/>
      <c r="AD49" s="76"/>
      <c r="AE49" s="76"/>
      <c r="AG49" s="111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34"/>
    </row>
    <row r="50" spans="2:58" ht="23.1" customHeight="1" x14ac:dyDescent="0.35">
      <c r="B50" s="111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34"/>
      <c r="V50" s="75"/>
      <c r="W50" s="75"/>
      <c r="X50" s="133"/>
      <c r="Y50" s="75"/>
      <c r="Z50" s="75"/>
      <c r="AA50" s="76"/>
      <c r="AB50" s="76"/>
      <c r="AC50" s="76"/>
      <c r="AD50" s="76"/>
      <c r="AE50" s="76"/>
      <c r="AG50" s="111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34"/>
    </row>
    <row r="51" spans="2:58" ht="23.1" customHeight="1" x14ac:dyDescent="0.35">
      <c r="B51" s="111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34"/>
      <c r="V51" s="75"/>
      <c r="W51" s="75"/>
      <c r="X51" s="133"/>
      <c r="Y51" s="75"/>
      <c r="Z51" s="75"/>
      <c r="AA51" s="76"/>
      <c r="AB51" s="76"/>
      <c r="AC51" s="76"/>
      <c r="AD51" s="76"/>
      <c r="AE51" s="76"/>
      <c r="AG51" s="111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34"/>
    </row>
    <row r="52" spans="2:58" ht="23.1" customHeight="1" x14ac:dyDescent="0.35">
      <c r="B52" s="111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34"/>
      <c r="V52" s="75"/>
      <c r="W52" s="75"/>
      <c r="X52" s="133"/>
      <c r="Y52" s="75"/>
      <c r="Z52" s="75"/>
      <c r="AA52" s="76"/>
      <c r="AB52" s="76"/>
      <c r="AC52" s="76"/>
      <c r="AD52" s="76"/>
      <c r="AE52" s="76"/>
      <c r="AG52" s="111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34"/>
    </row>
    <row r="55" spans="2:58" ht="23.1" customHeight="1" x14ac:dyDescent="0.35">
      <c r="B55" s="111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34"/>
      <c r="V55" s="75"/>
      <c r="W55" s="75"/>
      <c r="X55" s="133"/>
      <c r="Y55" s="75"/>
      <c r="Z55" s="75"/>
      <c r="AA55" s="76"/>
      <c r="AB55" s="76"/>
      <c r="AC55" s="76"/>
      <c r="AD55" s="76"/>
      <c r="AE55" s="76"/>
      <c r="AG55" s="111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34"/>
    </row>
    <row r="56" spans="2:58" ht="23.1" customHeight="1" x14ac:dyDescent="0.35">
      <c r="B56" s="111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34"/>
      <c r="V56" s="75"/>
      <c r="W56" s="75"/>
      <c r="X56" s="133"/>
      <c r="Y56" s="75"/>
      <c r="Z56" s="75"/>
      <c r="AA56" s="76"/>
      <c r="AB56" s="76"/>
      <c r="AC56" s="76"/>
      <c r="AD56" s="76"/>
      <c r="AE56" s="76"/>
      <c r="AG56" s="111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34"/>
    </row>
    <row r="57" spans="2:58" ht="23.1" customHeight="1" x14ac:dyDescent="0.35">
      <c r="B57" s="111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34"/>
      <c r="V57" s="75"/>
      <c r="W57" s="75"/>
      <c r="X57" s="133"/>
      <c r="Y57" s="75"/>
      <c r="Z57" s="75"/>
      <c r="AA57" s="76"/>
      <c r="AB57" s="76"/>
      <c r="AC57" s="76"/>
      <c r="AD57" s="76"/>
      <c r="AE57" s="76"/>
      <c r="AG57" s="111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34"/>
    </row>
    <row r="58" spans="2:58" ht="23.1" customHeight="1" x14ac:dyDescent="0.35">
      <c r="B58" s="111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34"/>
      <c r="V58" s="75"/>
      <c r="W58" s="75"/>
      <c r="X58" s="133"/>
      <c r="Y58" s="75"/>
      <c r="Z58" s="75"/>
      <c r="AA58" s="76"/>
      <c r="AB58" s="76"/>
      <c r="AC58" s="76"/>
      <c r="AD58" s="76"/>
      <c r="AE58" s="76"/>
      <c r="AG58" s="111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34"/>
    </row>
    <row r="59" spans="2:58" ht="23.1" customHeight="1" x14ac:dyDescent="0.35">
      <c r="B59" s="111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34"/>
      <c r="V59" s="75"/>
      <c r="W59" s="75"/>
      <c r="X59" s="133"/>
      <c r="Y59" s="75"/>
      <c r="Z59" s="75"/>
      <c r="AA59" s="76"/>
      <c r="AB59" s="76"/>
      <c r="AC59" s="76"/>
      <c r="AD59" s="76"/>
      <c r="AE59" s="76"/>
      <c r="AG59" s="111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34"/>
    </row>
    <row r="60" spans="2:58" ht="23.1" customHeight="1" x14ac:dyDescent="0.35">
      <c r="B60" s="111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34"/>
      <c r="V60" s="75"/>
      <c r="W60" s="75"/>
      <c r="X60" s="133"/>
      <c r="Y60" s="75"/>
      <c r="Z60" s="75"/>
      <c r="AA60" s="76"/>
      <c r="AB60" s="76"/>
      <c r="AC60" s="76"/>
      <c r="AD60" s="76"/>
      <c r="AE60" s="76"/>
      <c r="AG60" s="111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34"/>
    </row>
    <row r="61" spans="2:58" ht="23.1" customHeight="1" x14ac:dyDescent="0.35">
      <c r="B61" s="111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34"/>
      <c r="V61" s="75"/>
      <c r="W61" s="75"/>
      <c r="X61" s="133"/>
      <c r="Y61" s="75"/>
      <c r="Z61" s="75"/>
      <c r="AA61" s="76"/>
      <c r="AB61" s="76"/>
      <c r="AC61" s="76"/>
      <c r="AD61" s="76"/>
      <c r="AE61" s="76"/>
      <c r="AG61" s="111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34"/>
    </row>
    <row r="62" spans="2:58" ht="23.1" customHeight="1" x14ac:dyDescent="0.35">
      <c r="B62" s="111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34"/>
      <c r="V62" s="75"/>
      <c r="W62" s="75"/>
      <c r="X62" s="133"/>
      <c r="Y62" s="75"/>
      <c r="Z62" s="75"/>
      <c r="AA62" s="76"/>
      <c r="AB62" s="76"/>
      <c r="AC62" s="76"/>
      <c r="AD62" s="76"/>
      <c r="AE62" s="76"/>
      <c r="AG62" s="111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34"/>
    </row>
    <row r="63" spans="2:58" ht="23.1" customHeight="1" x14ac:dyDescent="0.35">
      <c r="B63" s="111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34"/>
      <c r="V63" s="75"/>
      <c r="W63" s="75"/>
      <c r="X63" s="133"/>
      <c r="Y63" s="75"/>
      <c r="Z63" s="75"/>
      <c r="AA63" s="76"/>
      <c r="AB63" s="76"/>
      <c r="AC63" s="76"/>
      <c r="AD63" s="76"/>
      <c r="AE63" s="76"/>
      <c r="AG63" s="111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34"/>
    </row>
    <row r="64" spans="2:58" ht="23.1" customHeight="1" x14ac:dyDescent="0.35">
      <c r="B64" s="111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34"/>
      <c r="V64" s="75"/>
      <c r="W64" s="75"/>
      <c r="X64" s="133"/>
      <c r="Y64" s="75"/>
      <c r="Z64" s="75"/>
      <c r="AA64" s="76"/>
      <c r="AB64" s="76"/>
      <c r="AC64" s="76"/>
      <c r="AD64" s="76"/>
      <c r="AE64" s="76"/>
      <c r="AG64" s="111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34"/>
    </row>
  </sheetData>
  <mergeCells count="62">
    <mergeCell ref="F8:F10"/>
    <mergeCell ref="P2:T2"/>
    <mergeCell ref="AO2:AW2"/>
    <mergeCell ref="P3:T3"/>
    <mergeCell ref="AO3:AW3"/>
    <mergeCell ref="P4:T4"/>
    <mergeCell ref="AO4:AW4"/>
    <mergeCell ref="N8:N10"/>
    <mergeCell ref="Q5:S5"/>
    <mergeCell ref="AO5:AW5"/>
    <mergeCell ref="Q6:S6"/>
    <mergeCell ref="AO6:AW6"/>
    <mergeCell ref="G8:G10"/>
    <mergeCell ref="I8:I10"/>
    <mergeCell ref="K8:K10"/>
    <mergeCell ref="L8:L10"/>
    <mergeCell ref="A8:A10"/>
    <mergeCell ref="B8:B10"/>
    <mergeCell ref="C8:C10"/>
    <mergeCell ref="D8:D10"/>
    <mergeCell ref="E8:E10"/>
    <mergeCell ref="M8:M10"/>
    <mergeCell ref="AC8:AC10"/>
    <mergeCell ref="O8:O10"/>
    <mergeCell ref="P8:P10"/>
    <mergeCell ref="Q8:Q10"/>
    <mergeCell ref="R8:R10"/>
    <mergeCell ref="S8:S10"/>
    <mergeCell ref="T8:T10"/>
    <mergeCell ref="U8:U10"/>
    <mergeCell ref="X8:X10"/>
    <mergeCell ref="Y8:Y10"/>
    <mergeCell ref="AA8:AA10"/>
    <mergeCell ref="AB8:AB10"/>
    <mergeCell ref="AD8:AD10"/>
    <mergeCell ref="AE8:AE10"/>
    <mergeCell ref="AF8:AF10"/>
    <mergeCell ref="AG8:AG10"/>
    <mergeCell ref="AH8:AH10"/>
    <mergeCell ref="AS8:AS10"/>
    <mergeCell ref="AT8:AT10"/>
    <mergeCell ref="AK8:AK10"/>
    <mergeCell ref="AL8:AL10"/>
    <mergeCell ref="AM8:AM10"/>
    <mergeCell ref="AN8:AN10"/>
    <mergeCell ref="AO8:AO10"/>
    <mergeCell ref="AI8:AI10"/>
    <mergeCell ref="AJ8:AJ10"/>
    <mergeCell ref="AV8:AV10"/>
    <mergeCell ref="BG8:BG10"/>
    <mergeCell ref="AW8:AW10"/>
    <mergeCell ref="AX8:AX10"/>
    <mergeCell ref="AZ8:AZ10"/>
    <mergeCell ref="BA8:BA10"/>
    <mergeCell ref="BB8:BB10"/>
    <mergeCell ref="BC8:BC10"/>
    <mergeCell ref="BD8:BD10"/>
    <mergeCell ref="BE8:BE10"/>
    <mergeCell ref="BF8:BF10"/>
    <mergeCell ref="AP8:AP10"/>
    <mergeCell ref="AQ8:AQ10"/>
    <mergeCell ref="AR8:AR10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61" fitToHeight="0" orientation="landscape" r:id="rId1"/>
  <colBreaks count="1" manualBreakCount="1">
    <brk id="29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9C09-9115-4CC8-ACA4-299201309CAE}">
  <sheetPr>
    <pageSetUpPr fitToPage="1"/>
  </sheetPr>
  <dimension ref="A1:LO64"/>
  <sheetViews>
    <sheetView view="pageBreakPreview" topLeftCell="A15" zoomScale="77" zoomScaleNormal="77" zoomScaleSheetLayoutView="77" workbookViewId="0">
      <selection activeCell="C44" sqref="C44"/>
    </sheetView>
  </sheetViews>
  <sheetFormatPr defaultColWidth="9.140625" defaultRowHeight="23.1" customHeight="1" x14ac:dyDescent="0.35"/>
  <cols>
    <col min="1" max="1" width="7.7109375" style="34" customWidth="1"/>
    <col min="2" max="2" width="28.85546875" style="35" customWidth="1"/>
    <col min="3" max="3" width="16.42578125" style="35" customWidth="1"/>
    <col min="4" max="4" width="18.85546875" style="35" hidden="1" customWidth="1"/>
    <col min="5" max="5" width="17.5703125" style="35" hidden="1" customWidth="1"/>
    <col min="6" max="6" width="19.85546875" style="35" customWidth="1"/>
    <col min="7" max="8" width="17.42578125" style="35" customWidth="1"/>
    <col min="9" max="9" width="19.7109375" style="35" customWidth="1"/>
    <col min="10" max="10" width="18.7109375" style="35" hidden="1" customWidth="1"/>
    <col min="11" max="11" width="13.42578125" style="35" customWidth="1"/>
    <col min="12" max="12" width="4" style="35" customWidth="1"/>
    <col min="13" max="13" width="3.28515625" style="35" customWidth="1"/>
    <col min="14" max="14" width="4.28515625" style="35" customWidth="1"/>
    <col min="15" max="15" width="19.85546875" style="35" customWidth="1"/>
    <col min="16" max="16" width="17.5703125" style="35" customWidth="1"/>
    <col min="17" max="17" width="19.140625" style="35" customWidth="1"/>
    <col min="18" max="18" width="16.42578125" style="35" customWidth="1"/>
    <col min="19" max="19" width="17.85546875" style="35" customWidth="1"/>
    <col min="20" max="20" width="20.7109375" style="35" customWidth="1"/>
    <col min="21" max="21" width="19.42578125" style="35" customWidth="1"/>
    <col min="22" max="23" width="19.7109375" style="35" customWidth="1"/>
    <col min="24" max="24" width="5.140625" style="35" customWidth="1"/>
    <col min="25" max="25" width="16.5703125" style="35" customWidth="1"/>
    <col min="26" max="26" width="16.5703125" style="35" hidden="1" customWidth="1"/>
    <col min="27" max="27" width="12" style="34" customWidth="1"/>
    <col min="28" max="28" width="17.7109375" style="34" customWidth="1"/>
    <col min="29" max="29" width="16" style="34" customWidth="1"/>
    <col min="30" max="31" width="19.28515625" style="34" customWidth="1"/>
    <col min="32" max="32" width="6.5703125" style="34" customWidth="1"/>
    <col min="33" max="33" width="28.85546875" style="35" customWidth="1"/>
    <col min="34" max="34" width="16.42578125" style="35" customWidth="1"/>
    <col min="35" max="35" width="17.5703125" style="35" customWidth="1"/>
    <col min="36" max="36" width="22.28515625" style="35" customWidth="1"/>
    <col min="37" max="37" width="16.140625" style="35" customWidth="1"/>
    <col min="38" max="38" width="16.42578125" style="35" customWidth="1"/>
    <col min="39" max="39" width="16.5703125" style="35" customWidth="1"/>
    <col min="40" max="40" width="18.140625" style="35" customWidth="1"/>
    <col min="41" max="41" width="14.85546875" style="35" customWidth="1"/>
    <col min="42" max="42" width="10.28515625" style="35" customWidth="1"/>
    <col min="43" max="44" width="18.140625" style="35" customWidth="1"/>
    <col min="45" max="45" width="14.5703125" style="35" customWidth="1"/>
    <col min="46" max="46" width="20.42578125" style="35" customWidth="1"/>
    <col min="47" max="47" width="14.7109375" style="35" customWidth="1"/>
    <col min="48" max="48" width="11.28515625" style="35" customWidth="1"/>
    <col min="49" max="49" width="19.140625" style="35" customWidth="1"/>
    <col min="50" max="50" width="17.28515625" style="35" customWidth="1"/>
    <col min="51" max="51" width="16.5703125" style="35" customWidth="1"/>
    <col min="52" max="52" width="14.85546875" style="35" customWidth="1"/>
    <col min="53" max="53" width="17.140625" style="35" customWidth="1"/>
    <col min="54" max="54" width="18.7109375" style="35" customWidth="1"/>
    <col min="55" max="55" width="13.42578125" style="35" customWidth="1"/>
    <col min="56" max="56" width="16.5703125" style="35" customWidth="1"/>
    <col min="57" max="57" width="15.7109375" style="35" customWidth="1"/>
    <col min="58" max="58" width="18.5703125" style="35" customWidth="1"/>
    <col min="59" max="59" width="20.28515625" style="35" customWidth="1"/>
    <col min="60" max="68" width="9.140625" style="34"/>
    <col min="69" max="16384" width="9.140625" style="1"/>
  </cols>
  <sheetData>
    <row r="1" spans="1:327" s="34" customFormat="1" ht="23.1" customHeight="1" x14ac:dyDescent="0.35">
      <c r="B1" s="35"/>
      <c r="C1" s="35"/>
      <c r="D1" s="36"/>
      <c r="E1" s="36"/>
      <c r="F1" s="36"/>
      <c r="G1" s="36"/>
      <c r="H1" s="36"/>
      <c r="I1" s="36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7" t="s">
        <v>1</v>
      </c>
      <c r="V1" s="35"/>
      <c r="W1" s="35"/>
      <c r="X1" s="35"/>
      <c r="Y1" s="35"/>
      <c r="Z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7" t="s">
        <v>1</v>
      </c>
    </row>
    <row r="2" spans="1:327" s="34" customFormat="1" ht="23.1" customHeight="1" x14ac:dyDescent="0.35">
      <c r="B2" s="35"/>
      <c r="C2" s="35"/>
      <c r="D2" s="38"/>
      <c r="E2" s="38"/>
      <c r="F2" s="38"/>
      <c r="G2" s="38"/>
      <c r="H2" s="38"/>
      <c r="I2" s="38"/>
      <c r="J2" s="35"/>
      <c r="K2" s="35"/>
      <c r="L2" s="35"/>
      <c r="M2" s="36"/>
      <c r="N2" s="36"/>
      <c r="O2" s="35"/>
      <c r="P2" s="234" t="s">
        <v>0</v>
      </c>
      <c r="Q2" s="234"/>
      <c r="R2" s="234"/>
      <c r="S2" s="234"/>
      <c r="T2" s="234"/>
      <c r="U2" s="35"/>
      <c r="V2" s="35"/>
      <c r="W2" s="35"/>
      <c r="X2" s="35"/>
      <c r="Y2" s="35"/>
      <c r="Z2" s="35"/>
      <c r="AG2" s="35"/>
      <c r="AH2" s="35"/>
      <c r="AI2" s="35"/>
      <c r="AJ2" s="38"/>
      <c r="AK2" s="38"/>
      <c r="AL2" s="38"/>
      <c r="AM2" s="38"/>
      <c r="AN2" s="38"/>
      <c r="AO2" s="234" t="s">
        <v>0</v>
      </c>
      <c r="AP2" s="234"/>
      <c r="AQ2" s="234"/>
      <c r="AR2" s="234"/>
      <c r="AS2" s="234"/>
      <c r="AT2" s="234"/>
      <c r="AU2" s="234"/>
      <c r="AV2" s="234"/>
      <c r="AW2" s="234"/>
      <c r="AX2" s="35"/>
      <c r="AY2" s="35"/>
      <c r="AZ2" s="39"/>
      <c r="BA2" s="39"/>
      <c r="BB2" s="35"/>
      <c r="BC2" s="35"/>
      <c r="BD2" s="35"/>
      <c r="BE2" s="35"/>
      <c r="BF2" s="35"/>
      <c r="BG2" s="35"/>
    </row>
    <row r="3" spans="1:327" s="34" customFormat="1" ht="23.1" customHeight="1" x14ac:dyDescent="0.35">
      <c r="B3" s="35"/>
      <c r="C3" s="35"/>
      <c r="D3" s="38"/>
      <c r="E3" s="38"/>
      <c r="F3" s="38"/>
      <c r="G3" s="38"/>
      <c r="H3" s="38"/>
      <c r="I3" s="35"/>
      <c r="J3" s="35"/>
      <c r="K3" s="35"/>
      <c r="L3" s="35"/>
      <c r="M3" s="35"/>
      <c r="N3" s="35"/>
      <c r="O3" s="35"/>
      <c r="P3" s="234" t="s">
        <v>41</v>
      </c>
      <c r="Q3" s="234"/>
      <c r="R3" s="234"/>
      <c r="S3" s="234"/>
      <c r="T3" s="234"/>
      <c r="U3" s="35"/>
      <c r="V3" s="35"/>
      <c r="W3" s="35"/>
      <c r="X3" s="35"/>
      <c r="Y3" s="35"/>
      <c r="Z3" s="35"/>
      <c r="AG3" s="35"/>
      <c r="AH3" s="35"/>
      <c r="AI3" s="35"/>
      <c r="AJ3" s="38"/>
      <c r="AK3" s="38"/>
      <c r="AL3" s="38"/>
      <c r="AM3" s="35"/>
      <c r="AN3" s="38"/>
      <c r="AO3" s="234" t="s">
        <v>41</v>
      </c>
      <c r="AP3" s="234"/>
      <c r="AQ3" s="234"/>
      <c r="AR3" s="234"/>
      <c r="AS3" s="234"/>
      <c r="AT3" s="234"/>
      <c r="AU3" s="234"/>
      <c r="AV3" s="234"/>
      <c r="AW3" s="234"/>
      <c r="AX3" s="35"/>
      <c r="AY3" s="35"/>
      <c r="AZ3" s="35"/>
      <c r="BA3" s="35"/>
      <c r="BB3" s="35"/>
      <c r="BC3" s="35"/>
      <c r="BD3" s="35"/>
      <c r="BE3" s="35"/>
      <c r="BF3" s="35"/>
      <c r="BG3" s="35"/>
    </row>
    <row r="4" spans="1:327" s="34" customFormat="1" ht="23.1" customHeight="1" x14ac:dyDescent="0.35">
      <c r="B4" s="35"/>
      <c r="C4" s="38"/>
      <c r="D4" s="38"/>
      <c r="E4" s="38"/>
      <c r="F4" s="38"/>
      <c r="G4" s="38"/>
      <c r="H4" s="38"/>
      <c r="I4" s="38"/>
      <c r="J4" s="35"/>
      <c r="K4" s="35"/>
      <c r="L4" s="35"/>
      <c r="M4" s="35"/>
      <c r="N4" s="35"/>
      <c r="O4" s="35"/>
      <c r="P4" s="234" t="s">
        <v>42</v>
      </c>
      <c r="Q4" s="234"/>
      <c r="R4" s="234"/>
      <c r="S4" s="234"/>
      <c r="T4" s="234"/>
      <c r="U4" s="35"/>
      <c r="V4" s="35"/>
      <c r="W4" s="35"/>
      <c r="X4" s="35"/>
      <c r="Y4" s="35"/>
      <c r="Z4" s="35"/>
      <c r="AG4" s="35"/>
      <c r="AH4" s="35"/>
      <c r="AM4" s="38"/>
      <c r="AN4" s="38"/>
      <c r="AO4" s="234" t="s">
        <v>62</v>
      </c>
      <c r="AP4" s="234"/>
      <c r="AQ4" s="234"/>
      <c r="AR4" s="234"/>
      <c r="AS4" s="234"/>
      <c r="AT4" s="234"/>
      <c r="AU4" s="234"/>
      <c r="AV4" s="234"/>
      <c r="AW4" s="234"/>
      <c r="AX4" s="35"/>
      <c r="AY4" s="35"/>
      <c r="AZ4" s="35"/>
      <c r="BA4" s="35"/>
      <c r="BB4" s="35"/>
      <c r="BC4" s="35"/>
      <c r="BD4" s="35"/>
      <c r="BE4" s="35"/>
      <c r="BF4" s="35"/>
      <c r="BG4" s="35"/>
    </row>
    <row r="5" spans="1:327" s="34" customFormat="1" ht="23.1" customHeight="1" x14ac:dyDescent="0.35">
      <c r="B5" s="35"/>
      <c r="C5" s="35"/>
      <c r="D5" s="40"/>
      <c r="E5" s="40"/>
      <c r="F5" s="40"/>
      <c r="G5" s="40"/>
      <c r="H5" s="40"/>
      <c r="I5" s="35"/>
      <c r="J5" s="35"/>
      <c r="K5" s="35"/>
      <c r="L5" s="35"/>
      <c r="M5" s="35"/>
      <c r="N5" s="35"/>
      <c r="O5" s="35"/>
      <c r="P5" s="35"/>
      <c r="Q5" s="238" t="s">
        <v>76</v>
      </c>
      <c r="R5" s="238"/>
      <c r="S5" s="238"/>
      <c r="T5" s="35"/>
      <c r="U5" s="35"/>
      <c r="V5" s="35"/>
      <c r="W5" s="35"/>
      <c r="X5" s="35"/>
      <c r="Y5" s="35"/>
      <c r="Z5" s="35"/>
      <c r="AG5" s="35"/>
      <c r="AH5" s="35"/>
      <c r="AI5" s="35"/>
      <c r="AJ5" s="40"/>
      <c r="AK5" s="40"/>
      <c r="AL5" s="40"/>
      <c r="AM5" s="35"/>
      <c r="AN5" s="40"/>
      <c r="AO5" s="238" t="s">
        <v>77</v>
      </c>
      <c r="AP5" s="238"/>
      <c r="AQ5" s="238"/>
      <c r="AR5" s="238"/>
      <c r="AS5" s="238"/>
      <c r="AT5" s="238"/>
      <c r="AU5" s="238"/>
      <c r="AV5" s="238"/>
      <c r="AW5" s="238"/>
      <c r="AX5" s="35"/>
      <c r="AY5" s="35"/>
      <c r="AZ5" s="35"/>
      <c r="BA5" s="35"/>
      <c r="BB5" s="35"/>
      <c r="BC5" s="35"/>
      <c r="BD5" s="35"/>
      <c r="BE5" s="35"/>
      <c r="BF5" s="35"/>
      <c r="BG5" s="35"/>
    </row>
    <row r="6" spans="1:327" s="34" customFormat="1" ht="23.1" customHeight="1" x14ac:dyDescent="0.35">
      <c r="A6" s="34" t="s">
        <v>1</v>
      </c>
      <c r="B6" s="35"/>
      <c r="C6" s="35"/>
      <c r="D6" s="41"/>
      <c r="E6" s="41"/>
      <c r="F6" s="41"/>
      <c r="G6" s="41"/>
      <c r="H6" s="41"/>
      <c r="I6" s="35"/>
      <c r="J6" s="36"/>
      <c r="K6" s="35"/>
      <c r="L6" s="35"/>
      <c r="M6" s="35"/>
      <c r="N6" s="35"/>
      <c r="O6" s="35"/>
      <c r="P6" s="35"/>
      <c r="Q6" s="239" t="s">
        <v>2</v>
      </c>
      <c r="R6" s="239"/>
      <c r="S6" s="239"/>
      <c r="T6" s="35"/>
      <c r="U6" s="35"/>
      <c r="V6" s="35"/>
      <c r="W6" s="35"/>
      <c r="X6" s="35"/>
      <c r="Y6" s="35"/>
      <c r="Z6" s="35"/>
      <c r="AF6" s="34" t="s">
        <v>1</v>
      </c>
      <c r="AG6" s="35"/>
      <c r="AH6" s="35"/>
      <c r="AI6" s="35"/>
      <c r="AJ6" s="41"/>
      <c r="AK6" s="41"/>
      <c r="AL6" s="41"/>
      <c r="AM6" s="35"/>
      <c r="AN6" s="35"/>
      <c r="AO6" s="239" t="s">
        <v>2</v>
      </c>
      <c r="AP6" s="239"/>
      <c r="AQ6" s="239"/>
      <c r="AR6" s="239"/>
      <c r="AS6" s="239"/>
      <c r="AT6" s="239"/>
      <c r="AU6" s="239"/>
      <c r="AV6" s="239"/>
      <c r="AW6" s="239"/>
      <c r="AX6" s="35"/>
      <c r="AY6" s="35"/>
      <c r="AZ6" s="35"/>
      <c r="BA6" s="35"/>
      <c r="BB6" s="35"/>
      <c r="BC6" s="35"/>
      <c r="BD6" s="35"/>
      <c r="BE6" s="35"/>
      <c r="BF6" s="35"/>
      <c r="BG6" s="35"/>
    </row>
    <row r="7" spans="1:327" s="42" customFormat="1" ht="23.1" customHeight="1" thickBot="1" x14ac:dyDescent="0.4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D7" s="42" t="s">
        <v>1</v>
      </c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</row>
    <row r="8" spans="1:327" s="48" customFormat="1" ht="23.1" customHeight="1" x14ac:dyDescent="0.35">
      <c r="A8" s="294" t="s">
        <v>8</v>
      </c>
      <c r="B8" s="246" t="s">
        <v>9</v>
      </c>
      <c r="C8" s="246" t="s">
        <v>10</v>
      </c>
      <c r="D8" s="243" t="s">
        <v>44</v>
      </c>
      <c r="E8" s="246" t="s">
        <v>69</v>
      </c>
      <c r="F8" s="246" t="s">
        <v>69</v>
      </c>
      <c r="G8" s="291" t="s">
        <v>91</v>
      </c>
      <c r="H8" s="81"/>
      <c r="I8" s="276" t="s">
        <v>46</v>
      </c>
      <c r="J8" s="44"/>
      <c r="K8" s="243" t="s">
        <v>12</v>
      </c>
      <c r="L8" s="246" t="s">
        <v>92</v>
      </c>
      <c r="M8" s="246" t="s">
        <v>93</v>
      </c>
      <c r="N8" s="288" t="s">
        <v>94</v>
      </c>
      <c r="O8" s="243"/>
      <c r="P8" s="279" t="s">
        <v>48</v>
      </c>
      <c r="Q8" s="246" t="s">
        <v>52</v>
      </c>
      <c r="R8" s="264" t="s">
        <v>56</v>
      </c>
      <c r="S8" s="264" t="s">
        <v>95</v>
      </c>
      <c r="T8" s="264" t="s">
        <v>51</v>
      </c>
      <c r="U8" s="246" t="s">
        <v>50</v>
      </c>
      <c r="V8" s="45" t="s">
        <v>5</v>
      </c>
      <c r="W8" s="45" t="s">
        <v>5</v>
      </c>
      <c r="X8" s="300" t="s">
        <v>8</v>
      </c>
      <c r="Y8" s="276" t="s">
        <v>6</v>
      </c>
      <c r="Z8" s="46" t="s">
        <v>3</v>
      </c>
      <c r="AA8" s="192" t="s">
        <v>7</v>
      </c>
      <c r="AB8" s="210" t="s">
        <v>96</v>
      </c>
      <c r="AC8" s="222" t="s">
        <v>4</v>
      </c>
      <c r="AD8" s="243" t="s">
        <v>47</v>
      </c>
      <c r="AE8" s="228"/>
      <c r="AF8" s="294" t="s">
        <v>8</v>
      </c>
      <c r="AG8" s="246" t="s">
        <v>9</v>
      </c>
      <c r="AH8" s="246" t="s">
        <v>10</v>
      </c>
      <c r="AI8" s="297" t="s">
        <v>48</v>
      </c>
      <c r="AJ8" s="306" t="s">
        <v>82</v>
      </c>
      <c r="AK8" s="267" t="s">
        <v>53</v>
      </c>
      <c r="AL8" s="258" t="s">
        <v>54</v>
      </c>
      <c r="AM8" s="273" t="s">
        <v>83</v>
      </c>
      <c r="AN8" s="267" t="s">
        <v>14</v>
      </c>
      <c r="AO8" s="267" t="s">
        <v>15</v>
      </c>
      <c r="AP8" s="267" t="s">
        <v>16</v>
      </c>
      <c r="AQ8" s="267" t="s">
        <v>17</v>
      </c>
      <c r="AR8" s="267" t="s">
        <v>64</v>
      </c>
      <c r="AS8" s="270" t="s">
        <v>55</v>
      </c>
      <c r="AT8" s="246" t="s">
        <v>52</v>
      </c>
      <c r="AU8" s="303" t="s">
        <v>80</v>
      </c>
      <c r="AV8" s="309" t="s">
        <v>97</v>
      </c>
      <c r="AW8" s="252" t="s">
        <v>81</v>
      </c>
      <c r="AX8" s="255" t="s">
        <v>56</v>
      </c>
      <c r="AY8" s="282" t="s">
        <v>49</v>
      </c>
      <c r="AZ8" s="252" t="s">
        <v>18</v>
      </c>
      <c r="BA8" s="258" t="s">
        <v>57</v>
      </c>
      <c r="BB8" s="261" t="s">
        <v>58</v>
      </c>
      <c r="BC8" s="258" t="s">
        <v>59</v>
      </c>
      <c r="BD8" s="258" t="s">
        <v>60</v>
      </c>
      <c r="BE8" s="258" t="s">
        <v>61</v>
      </c>
      <c r="BF8" s="264" t="s">
        <v>51</v>
      </c>
      <c r="BG8" s="249" t="s">
        <v>50</v>
      </c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</row>
    <row r="9" spans="1:327" s="51" customFormat="1" ht="23.1" customHeight="1" x14ac:dyDescent="0.35">
      <c r="A9" s="295"/>
      <c r="B9" s="247"/>
      <c r="C9" s="247"/>
      <c r="D9" s="244"/>
      <c r="E9" s="247"/>
      <c r="F9" s="247"/>
      <c r="G9" s="292"/>
      <c r="H9" s="83" t="s">
        <v>45</v>
      </c>
      <c r="I9" s="277"/>
      <c r="J9" s="49" t="s">
        <v>11</v>
      </c>
      <c r="K9" s="244"/>
      <c r="L9" s="247"/>
      <c r="M9" s="247"/>
      <c r="N9" s="289"/>
      <c r="O9" s="244"/>
      <c r="P9" s="280"/>
      <c r="Q9" s="247"/>
      <c r="R9" s="265"/>
      <c r="S9" s="265"/>
      <c r="T9" s="265"/>
      <c r="U9" s="247"/>
      <c r="V9" s="49" t="s">
        <v>19</v>
      </c>
      <c r="W9" s="49" t="s">
        <v>20</v>
      </c>
      <c r="X9" s="301"/>
      <c r="Y9" s="277"/>
      <c r="Z9" s="50" t="s">
        <v>13</v>
      </c>
      <c r="AA9" s="193"/>
      <c r="AB9" s="211"/>
      <c r="AC9" s="223"/>
      <c r="AD9" s="244"/>
      <c r="AE9" s="229"/>
      <c r="AF9" s="295"/>
      <c r="AG9" s="247"/>
      <c r="AH9" s="247"/>
      <c r="AI9" s="298"/>
      <c r="AJ9" s="307"/>
      <c r="AK9" s="268"/>
      <c r="AL9" s="259"/>
      <c r="AM9" s="274"/>
      <c r="AN9" s="268"/>
      <c r="AO9" s="268"/>
      <c r="AP9" s="268"/>
      <c r="AQ9" s="268"/>
      <c r="AR9" s="268"/>
      <c r="AS9" s="271"/>
      <c r="AT9" s="247"/>
      <c r="AU9" s="304"/>
      <c r="AV9" s="310"/>
      <c r="AW9" s="253"/>
      <c r="AX9" s="256"/>
      <c r="AY9" s="283"/>
      <c r="AZ9" s="253"/>
      <c r="BA9" s="259"/>
      <c r="BB9" s="262"/>
      <c r="BC9" s="259"/>
      <c r="BD9" s="259"/>
      <c r="BE9" s="259"/>
      <c r="BF9" s="265"/>
      <c r="BG9" s="250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</row>
    <row r="10" spans="1:327" s="53" customFormat="1" ht="23.1" customHeight="1" thickBot="1" x14ac:dyDescent="0.4">
      <c r="A10" s="296"/>
      <c r="B10" s="248"/>
      <c r="C10" s="248"/>
      <c r="D10" s="244"/>
      <c r="E10" s="248"/>
      <c r="F10" s="248"/>
      <c r="G10" s="293"/>
      <c r="H10" s="82"/>
      <c r="I10" s="278"/>
      <c r="J10" s="52"/>
      <c r="K10" s="245"/>
      <c r="L10" s="248"/>
      <c r="M10" s="248"/>
      <c r="N10" s="290"/>
      <c r="O10" s="245"/>
      <c r="P10" s="281"/>
      <c r="Q10" s="248"/>
      <c r="R10" s="266"/>
      <c r="S10" s="266"/>
      <c r="T10" s="266"/>
      <c r="U10" s="248"/>
      <c r="V10" s="52"/>
      <c r="W10" s="52"/>
      <c r="X10" s="302"/>
      <c r="Y10" s="278"/>
      <c r="Z10" s="52"/>
      <c r="AA10" s="194"/>
      <c r="AB10" s="212"/>
      <c r="AC10" s="224"/>
      <c r="AD10" s="245"/>
      <c r="AE10" s="230"/>
      <c r="AF10" s="296"/>
      <c r="AG10" s="248"/>
      <c r="AH10" s="248"/>
      <c r="AI10" s="299"/>
      <c r="AJ10" s="308"/>
      <c r="AK10" s="269"/>
      <c r="AL10" s="260"/>
      <c r="AM10" s="275"/>
      <c r="AN10" s="269"/>
      <c r="AO10" s="269"/>
      <c r="AP10" s="269"/>
      <c r="AQ10" s="269"/>
      <c r="AR10" s="269"/>
      <c r="AS10" s="272"/>
      <c r="AT10" s="248"/>
      <c r="AU10" s="305"/>
      <c r="AV10" s="311"/>
      <c r="AW10" s="254"/>
      <c r="AX10" s="257"/>
      <c r="AY10" s="284"/>
      <c r="AZ10" s="254"/>
      <c r="BA10" s="260"/>
      <c r="BB10" s="263"/>
      <c r="BC10" s="260"/>
      <c r="BD10" s="260"/>
      <c r="BE10" s="260"/>
      <c r="BF10" s="266"/>
      <c r="BG10" s="251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</row>
    <row r="11" spans="1:327" s="19" customFormat="1" ht="23.1" customHeight="1" x14ac:dyDescent="0.35">
      <c r="A11" s="2" t="s">
        <v>1</v>
      </c>
      <c r="B11" s="3"/>
      <c r="C11" s="8"/>
      <c r="D11" s="54"/>
      <c r="E11" s="5"/>
      <c r="F11" s="79"/>
      <c r="G11" s="79"/>
      <c r="H11" s="80"/>
      <c r="I11" s="11"/>
      <c r="J11" s="20"/>
      <c r="K11" s="5"/>
      <c r="L11" s="8" t="s">
        <v>1</v>
      </c>
      <c r="M11" s="8" t="s">
        <v>1</v>
      </c>
      <c r="N11" s="8" t="s">
        <v>1</v>
      </c>
      <c r="O11" s="6" t="s">
        <v>1</v>
      </c>
      <c r="P11" s="5"/>
      <c r="Q11" s="5"/>
      <c r="R11" s="5"/>
      <c r="S11" s="5"/>
      <c r="T11" s="5"/>
      <c r="U11" s="6"/>
      <c r="V11" s="5"/>
      <c r="W11" s="5"/>
      <c r="X11" s="10" t="str">
        <f>+A11</f>
        <v xml:space="preserve"> </v>
      </c>
      <c r="Y11" s="11" t="s">
        <v>1</v>
      </c>
      <c r="Z11" s="5"/>
      <c r="AA11" s="21"/>
      <c r="AB11" s="13"/>
      <c r="AC11" s="22"/>
      <c r="AD11" s="55"/>
      <c r="AE11" s="56"/>
      <c r="AF11" s="2" t="s">
        <v>1</v>
      </c>
      <c r="AG11" s="3"/>
      <c r="AH11" s="8"/>
      <c r="AI11" s="5"/>
      <c r="AJ11" s="5"/>
      <c r="AK11" s="5"/>
      <c r="AL11" s="5" t="s">
        <v>1</v>
      </c>
      <c r="AM11" s="5" t="s">
        <v>1</v>
      </c>
      <c r="AN11" s="5"/>
      <c r="AO11" s="5" t="s">
        <v>1</v>
      </c>
      <c r="AP11" s="5"/>
      <c r="AQ11" s="5"/>
      <c r="AR11" s="5"/>
      <c r="AS11" s="5"/>
      <c r="AT11" s="5"/>
      <c r="AU11" s="12"/>
      <c r="AV11" s="12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17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</row>
    <row r="12" spans="1:327" s="19" customFormat="1" ht="23.1" customHeight="1" x14ac:dyDescent="0.35">
      <c r="A12" s="2">
        <v>1</v>
      </c>
      <c r="B12" s="3" t="s">
        <v>21</v>
      </c>
      <c r="C12" s="4" t="s">
        <v>22</v>
      </c>
      <c r="D12" s="5">
        <v>31949</v>
      </c>
      <c r="E12" s="5">
        <v>1550</v>
      </c>
      <c r="F12" s="5">
        <f>SUM(D12:E12)</f>
        <v>33499</v>
      </c>
      <c r="G12" s="5">
        <v>1550</v>
      </c>
      <c r="H12" s="84">
        <v>320</v>
      </c>
      <c r="I12" s="5">
        <f>SUM(F12:H12)</f>
        <v>35369</v>
      </c>
      <c r="J12" s="6">
        <f>I12</f>
        <v>35369</v>
      </c>
      <c r="K12" s="7">
        <f>ROUND(J12/6/31/60*(N12+M12*60+L12*6*60),2)</f>
        <v>0</v>
      </c>
      <c r="L12" s="8">
        <v>0</v>
      </c>
      <c r="M12" s="8">
        <v>0</v>
      </c>
      <c r="N12" s="8">
        <v>0</v>
      </c>
      <c r="O12" s="6">
        <f>J12-K12</f>
        <v>35369</v>
      </c>
      <c r="P12" s="74">
        <v>1540.24</v>
      </c>
      <c r="Q12" s="5">
        <f>SUM(AJ12:AS12)</f>
        <v>3838.77</v>
      </c>
      <c r="R12" s="5">
        <f>SUM(AU12:AW12)</f>
        <v>200</v>
      </c>
      <c r="S12" s="5">
        <f>ROUNDDOWN(I12*5%/2,2)</f>
        <v>884.22</v>
      </c>
      <c r="T12" s="5">
        <f>SUM(AZ12:BE12)</f>
        <v>100</v>
      </c>
      <c r="U12" s="6">
        <f>P12+Q12+R12+S12+T12</f>
        <v>6563.2300000000005</v>
      </c>
      <c r="V12" s="9">
        <f>ROUND(AE12,0)</f>
        <v>14403</v>
      </c>
      <c r="W12" s="9">
        <f>(AD12-V12)</f>
        <v>14402.77</v>
      </c>
      <c r="X12" s="10">
        <f>+A12</f>
        <v>1</v>
      </c>
      <c r="Y12" s="11">
        <f>I12*12%</f>
        <v>4244.28</v>
      </c>
      <c r="Z12" s="5">
        <v>0</v>
      </c>
      <c r="AA12" s="12">
        <v>100</v>
      </c>
      <c r="AB12" s="13">
        <f>ROUNDUP(I12*5%/2,2)</f>
        <v>884.23</v>
      </c>
      <c r="AC12" s="14">
        <v>200</v>
      </c>
      <c r="AD12" s="15">
        <f>+O12-U12</f>
        <v>28805.77</v>
      </c>
      <c r="AE12" s="16">
        <f>(+O12-U12)/2</f>
        <v>14402.885</v>
      </c>
      <c r="AF12" s="2">
        <v>1</v>
      </c>
      <c r="AG12" s="3" t="s">
        <v>21</v>
      </c>
      <c r="AH12" s="4" t="s">
        <v>22</v>
      </c>
      <c r="AI12" s="74">
        <f>P12</f>
        <v>1540.24</v>
      </c>
      <c r="AJ12" s="11">
        <f>J12*9%</f>
        <v>3183.21</v>
      </c>
      <c r="AK12" s="5">
        <v>0</v>
      </c>
      <c r="AL12" s="5">
        <v>0</v>
      </c>
      <c r="AM12" s="5">
        <v>0</v>
      </c>
      <c r="AN12" s="5"/>
      <c r="AO12" s="5">
        <v>0</v>
      </c>
      <c r="AP12" s="5">
        <v>0</v>
      </c>
      <c r="AQ12" s="5"/>
      <c r="AR12" s="5"/>
      <c r="AS12" s="5">
        <v>655.56</v>
      </c>
      <c r="AT12" s="5">
        <f>SUM(AJ12:AS12)</f>
        <v>3838.77</v>
      </c>
      <c r="AU12" s="12">
        <v>200</v>
      </c>
      <c r="AV12" s="5">
        <v>0</v>
      </c>
      <c r="AW12" s="5">
        <v>0</v>
      </c>
      <c r="AX12" s="5">
        <f>SUM(AU12:AW12)</f>
        <v>200</v>
      </c>
      <c r="AY12" s="5">
        <f>ROUNDDOWN(I12*5%/2,2)</f>
        <v>884.22</v>
      </c>
      <c r="AZ12" s="5">
        <v>100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f>SUM(AZ12:BE12)</f>
        <v>100</v>
      </c>
      <c r="BG12" s="17">
        <f>AI12+AT12+AX12+AY12+BF12</f>
        <v>6563.2300000000005</v>
      </c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</row>
    <row r="13" spans="1:327" s="19" customFormat="1" ht="23.1" customHeight="1" x14ac:dyDescent="0.35">
      <c r="A13" s="2" t="s">
        <v>1</v>
      </c>
      <c r="B13" s="3"/>
      <c r="C13" s="4"/>
      <c r="D13" s="5"/>
      <c r="E13" s="5"/>
      <c r="F13" s="5">
        <f t="shared" ref="F13:F28" si="0">SUM(D13:E13)</f>
        <v>0</v>
      </c>
      <c r="G13" s="25"/>
      <c r="H13" s="25" t="s">
        <v>66</v>
      </c>
      <c r="I13" s="5">
        <f t="shared" ref="I13:I28" si="1">SUM(F13:H13)</f>
        <v>0</v>
      </c>
      <c r="J13" s="6">
        <f t="shared" ref="J13:J28" si="2">I13</f>
        <v>0</v>
      </c>
      <c r="K13" s="7"/>
      <c r="L13" s="8"/>
      <c r="M13" s="8"/>
      <c r="N13" s="8"/>
      <c r="O13" s="6">
        <f t="shared" ref="O13:O28" si="3">J13-K13</f>
        <v>0</v>
      </c>
      <c r="P13" s="5"/>
      <c r="Q13" s="5"/>
      <c r="R13" s="5"/>
      <c r="S13" s="5"/>
      <c r="T13" s="5"/>
      <c r="U13" s="6"/>
      <c r="V13" s="9"/>
      <c r="W13" s="9"/>
      <c r="X13" s="10"/>
      <c r="Y13" s="11"/>
      <c r="Z13" s="5"/>
      <c r="AA13" s="21"/>
      <c r="AB13" s="13"/>
      <c r="AC13" s="22"/>
      <c r="AD13" s="15"/>
      <c r="AE13" s="16"/>
      <c r="AF13" s="2" t="s">
        <v>1</v>
      </c>
      <c r="AG13" s="3"/>
      <c r="AH13" s="4"/>
      <c r="AI13" s="74">
        <f t="shared" ref="AI13:AI28" si="4">P13</f>
        <v>0</v>
      </c>
      <c r="AJ13" s="11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2"/>
      <c r="AV13" s="12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17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</row>
    <row r="14" spans="1:327" s="23" customFormat="1" ht="23.1" customHeight="1" x14ac:dyDescent="0.35">
      <c r="A14" s="2">
        <v>2</v>
      </c>
      <c r="B14" s="3" t="s">
        <v>24</v>
      </c>
      <c r="C14" s="4" t="s">
        <v>25</v>
      </c>
      <c r="D14" s="5">
        <v>13666</v>
      </c>
      <c r="E14" s="5">
        <v>547</v>
      </c>
      <c r="F14" s="5">
        <f t="shared" si="0"/>
        <v>14213</v>
      </c>
      <c r="G14" s="5">
        <v>530</v>
      </c>
      <c r="H14" s="5"/>
      <c r="I14" s="5">
        <f t="shared" si="1"/>
        <v>14743</v>
      </c>
      <c r="J14" s="6">
        <f t="shared" si="2"/>
        <v>14743</v>
      </c>
      <c r="K14" s="7">
        <f>ROUND(J14/6/31/60*(N14+M14*60+L14*6*60),2)</f>
        <v>0</v>
      </c>
      <c r="L14" s="8">
        <v>0</v>
      </c>
      <c r="M14" s="8">
        <v>0</v>
      </c>
      <c r="N14" s="8">
        <v>0</v>
      </c>
      <c r="O14" s="6">
        <f t="shared" si="3"/>
        <v>14743</v>
      </c>
      <c r="P14" s="5"/>
      <c r="Q14" s="5">
        <f t="shared" ref="Q14:Q28" si="5">SUM(AJ14:AS14)</f>
        <v>3998.96</v>
      </c>
      <c r="R14" s="5">
        <f t="shared" ref="R14:R28" si="6">SUM(AU14:AW14)</f>
        <v>1449.15</v>
      </c>
      <c r="S14" s="5">
        <f t="shared" ref="S14:S28" si="7">ROUNDDOWN(I14*5%/2,2)</f>
        <v>368.57</v>
      </c>
      <c r="T14" s="5">
        <f t="shared" ref="T14:T28" si="8">SUM(AZ14:BE14)</f>
        <v>3926.32</v>
      </c>
      <c r="U14" s="6">
        <f>P14+Q14+R14+S14+T14</f>
        <v>9743</v>
      </c>
      <c r="V14" s="9">
        <f t="shared" ref="V14:V28" si="9">ROUND(AE14,0)</f>
        <v>2500</v>
      </c>
      <c r="W14" s="9">
        <f>(AD14-V14)</f>
        <v>2500</v>
      </c>
      <c r="X14" s="10">
        <f>+A14</f>
        <v>2</v>
      </c>
      <c r="Y14" s="11">
        <f>I14*12%</f>
        <v>1769.1599999999999</v>
      </c>
      <c r="Z14" s="5">
        <v>0</v>
      </c>
      <c r="AA14" s="12">
        <v>100</v>
      </c>
      <c r="AB14" s="13">
        <f t="shared" ref="AB14" si="10">ROUNDUP(I14*5%/2,2)</f>
        <v>368.58</v>
      </c>
      <c r="AC14" s="14">
        <v>200</v>
      </c>
      <c r="AD14" s="15">
        <f>+O14-U14</f>
        <v>5000</v>
      </c>
      <c r="AE14" s="16">
        <f>(+O14-U14)/2</f>
        <v>2500</v>
      </c>
      <c r="AF14" s="2">
        <v>2</v>
      </c>
      <c r="AG14" s="3" t="s">
        <v>24</v>
      </c>
      <c r="AH14" s="4" t="s">
        <v>25</v>
      </c>
      <c r="AI14" s="74">
        <f t="shared" si="4"/>
        <v>0</v>
      </c>
      <c r="AJ14" s="11">
        <f t="shared" ref="AJ14:AJ28" si="11">J14*9%</f>
        <v>1326.87</v>
      </c>
      <c r="AK14" s="5">
        <v>0</v>
      </c>
      <c r="AL14" s="5" t="s">
        <v>23</v>
      </c>
      <c r="AM14" s="5">
        <v>0</v>
      </c>
      <c r="AN14" s="5"/>
      <c r="AO14" s="5"/>
      <c r="AP14" s="5">
        <v>0</v>
      </c>
      <c r="AQ14" s="5">
        <v>2672.09</v>
      </c>
      <c r="AR14" s="5"/>
      <c r="AS14" s="5">
        <v>0</v>
      </c>
      <c r="AT14" s="5">
        <f>SUM(AJ14:AS14)</f>
        <v>3998.96</v>
      </c>
      <c r="AU14" s="12">
        <v>200</v>
      </c>
      <c r="AV14" s="5">
        <v>0</v>
      </c>
      <c r="AW14" s="5">
        <v>1249.1500000000001</v>
      </c>
      <c r="AX14" s="5">
        <f>SUM(AU14:AW14)</f>
        <v>1449.15</v>
      </c>
      <c r="AY14" s="5">
        <f t="shared" ref="AY14:AY18" si="12">ROUNDDOWN(I14*5%/2,2)</f>
        <v>368.57</v>
      </c>
      <c r="AZ14" s="5">
        <v>100</v>
      </c>
      <c r="BA14" s="5">
        <v>100</v>
      </c>
      <c r="BB14" s="5">
        <v>3726.32</v>
      </c>
      <c r="BC14" s="5">
        <v>0</v>
      </c>
      <c r="BD14" s="5">
        <v>0</v>
      </c>
      <c r="BE14" s="5">
        <v>0</v>
      </c>
      <c r="BF14" s="5">
        <f>SUM(AZ14:BE14)</f>
        <v>3926.32</v>
      </c>
      <c r="BG14" s="17">
        <f>AI14+AT14+AX14+AY14+BF14</f>
        <v>9743</v>
      </c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</row>
    <row r="15" spans="1:327" s="19" customFormat="1" ht="23.1" customHeight="1" x14ac:dyDescent="0.35">
      <c r="A15" s="2" t="s">
        <v>1</v>
      </c>
      <c r="B15" s="24"/>
      <c r="C15" s="4" t="s">
        <v>26</v>
      </c>
      <c r="D15" s="8"/>
      <c r="E15" s="8"/>
      <c r="F15" s="5">
        <f t="shared" si="0"/>
        <v>0</v>
      </c>
      <c r="G15" s="8"/>
      <c r="H15" s="8"/>
      <c r="I15" s="5">
        <f t="shared" si="1"/>
        <v>0</v>
      </c>
      <c r="J15" s="6">
        <f t="shared" si="2"/>
        <v>0</v>
      </c>
      <c r="K15" s="25"/>
      <c r="L15" s="8"/>
      <c r="M15" s="8"/>
      <c r="N15" s="8"/>
      <c r="O15" s="6">
        <f t="shared" si="3"/>
        <v>0</v>
      </c>
      <c r="P15" s="24"/>
      <c r="Q15" s="5"/>
      <c r="R15" s="5"/>
      <c r="S15" s="5"/>
      <c r="T15" s="5"/>
      <c r="U15" s="8"/>
      <c r="V15" s="9"/>
      <c r="W15" s="24"/>
      <c r="X15" s="10"/>
      <c r="Y15" s="26"/>
      <c r="Z15" s="8"/>
      <c r="AA15" s="27"/>
      <c r="AB15" s="13"/>
      <c r="AC15" s="28"/>
      <c r="AD15" s="15"/>
      <c r="AE15" s="16"/>
      <c r="AF15" s="2" t="s">
        <v>1</v>
      </c>
      <c r="AG15" s="24"/>
      <c r="AH15" s="4" t="s">
        <v>26</v>
      </c>
      <c r="AI15" s="74">
        <f t="shared" si="4"/>
        <v>0</v>
      </c>
      <c r="AJ15" s="11"/>
      <c r="AK15" s="24"/>
      <c r="AL15" s="24"/>
      <c r="AM15" s="24"/>
      <c r="AN15" s="24"/>
      <c r="AO15" s="24"/>
      <c r="AP15" s="5"/>
      <c r="AQ15" s="24"/>
      <c r="AR15" s="24"/>
      <c r="AS15" s="24"/>
      <c r="AT15" s="24"/>
      <c r="AU15" s="24"/>
      <c r="AV15" s="24"/>
      <c r="AW15" s="29" t="s">
        <v>63</v>
      </c>
      <c r="AX15" s="24"/>
      <c r="AY15" s="5"/>
      <c r="AZ15" s="24"/>
      <c r="BA15" s="24"/>
      <c r="BB15" s="24"/>
      <c r="BC15" s="24"/>
      <c r="BD15" s="24"/>
      <c r="BE15" s="24"/>
      <c r="BF15" s="24"/>
      <c r="BG15" s="30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</row>
    <row r="16" spans="1:327" s="23" customFormat="1" ht="23.1" customHeight="1" x14ac:dyDescent="0.35">
      <c r="A16" s="2">
        <v>3</v>
      </c>
      <c r="B16" s="3" t="s">
        <v>30</v>
      </c>
      <c r="C16" s="31" t="s">
        <v>31</v>
      </c>
      <c r="D16" s="5">
        <v>47228</v>
      </c>
      <c r="E16" s="5">
        <v>2314</v>
      </c>
      <c r="F16" s="5">
        <f t="shared" si="0"/>
        <v>49542</v>
      </c>
      <c r="G16" s="5">
        <v>2290</v>
      </c>
      <c r="H16" s="5"/>
      <c r="I16" s="5">
        <f t="shared" si="1"/>
        <v>51832</v>
      </c>
      <c r="J16" s="6">
        <f t="shared" si="2"/>
        <v>51832</v>
      </c>
      <c r="K16" s="7">
        <f>ROUND(J16/6/31/60*(N16+M16*60+L16*6*60),2)</f>
        <v>0</v>
      </c>
      <c r="L16" s="8">
        <v>0</v>
      </c>
      <c r="M16" s="8">
        <v>0</v>
      </c>
      <c r="N16" s="8">
        <v>0</v>
      </c>
      <c r="O16" s="6">
        <f t="shared" si="3"/>
        <v>51832</v>
      </c>
      <c r="P16" s="5">
        <v>4570.33</v>
      </c>
      <c r="Q16" s="5">
        <f t="shared" si="5"/>
        <v>14918.82</v>
      </c>
      <c r="R16" s="5">
        <f t="shared" si="6"/>
        <v>200</v>
      </c>
      <c r="S16" s="5">
        <f t="shared" si="7"/>
        <v>1295.8</v>
      </c>
      <c r="T16" s="5">
        <f t="shared" si="8"/>
        <v>22574.07</v>
      </c>
      <c r="U16" s="6">
        <f>P16+Q16+R16+S16+T16</f>
        <v>43559.020000000004</v>
      </c>
      <c r="V16" s="9">
        <f t="shared" si="9"/>
        <v>4136</v>
      </c>
      <c r="W16" s="9">
        <f>(AD16-V16)</f>
        <v>4136.9799999999959</v>
      </c>
      <c r="X16" s="10">
        <f>+A16</f>
        <v>3</v>
      </c>
      <c r="Y16" s="11">
        <f>I16*12%</f>
        <v>6219.84</v>
      </c>
      <c r="Z16" s="5">
        <v>0</v>
      </c>
      <c r="AA16" s="12">
        <v>100</v>
      </c>
      <c r="AB16" s="13">
        <f t="shared" ref="AB16" si="13">ROUNDUP(I16*5%/2,2)</f>
        <v>1295.8</v>
      </c>
      <c r="AC16" s="14">
        <v>200</v>
      </c>
      <c r="AD16" s="15">
        <f>+O16-U16</f>
        <v>8272.9799999999959</v>
      </c>
      <c r="AE16" s="16">
        <f>(+O16-U16)/2</f>
        <v>4136.489999999998</v>
      </c>
      <c r="AF16" s="2">
        <v>3</v>
      </c>
      <c r="AG16" s="3" t="s">
        <v>30</v>
      </c>
      <c r="AH16" s="31" t="s">
        <v>31</v>
      </c>
      <c r="AI16" s="74">
        <f t="shared" si="4"/>
        <v>4570.33</v>
      </c>
      <c r="AJ16" s="11">
        <f t="shared" si="11"/>
        <v>4664.88</v>
      </c>
      <c r="AK16" s="5">
        <v>0</v>
      </c>
      <c r="AL16" s="5">
        <v>500</v>
      </c>
      <c r="AM16" s="5">
        <v>0</v>
      </c>
      <c r="AN16" s="5"/>
      <c r="AO16" s="5"/>
      <c r="AP16" s="5">
        <v>0</v>
      </c>
      <c r="AQ16" s="5">
        <v>6765.05</v>
      </c>
      <c r="AR16" s="5">
        <v>2333.33</v>
      </c>
      <c r="AS16" s="5">
        <v>655.56</v>
      </c>
      <c r="AT16" s="5">
        <f>SUM(AJ16:AS16)</f>
        <v>14918.82</v>
      </c>
      <c r="AU16" s="12">
        <v>200</v>
      </c>
      <c r="AV16" s="5">
        <v>0</v>
      </c>
      <c r="AW16" s="25">
        <v>0</v>
      </c>
      <c r="AX16" s="5">
        <f>SUM(AU16:AW16)</f>
        <v>200</v>
      </c>
      <c r="AY16" s="5">
        <f t="shared" si="12"/>
        <v>1295.8</v>
      </c>
      <c r="AZ16" s="5">
        <v>100</v>
      </c>
      <c r="BA16" s="5">
        <v>6934</v>
      </c>
      <c r="BB16" s="5">
        <v>15540.07</v>
      </c>
      <c r="BC16" s="5">
        <v>0</v>
      </c>
      <c r="BD16" s="5">
        <v>0</v>
      </c>
      <c r="BE16" s="5">
        <v>0</v>
      </c>
      <c r="BF16" s="5">
        <f>SUM(AZ16:BE16)</f>
        <v>22574.07</v>
      </c>
      <c r="BG16" s="17">
        <f>AI16+AT16+AX16+AY16+BF16</f>
        <v>43559.020000000004</v>
      </c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</row>
    <row r="17" spans="1:327" s="19" customFormat="1" ht="23.1" customHeight="1" x14ac:dyDescent="0.35">
      <c r="A17" s="2"/>
      <c r="B17" s="3"/>
      <c r="C17" s="31"/>
      <c r="D17" s="13"/>
      <c r="E17" s="5"/>
      <c r="F17" s="5">
        <f t="shared" si="0"/>
        <v>0</v>
      </c>
      <c r="G17" s="5"/>
      <c r="H17" s="5"/>
      <c r="I17" s="5">
        <f t="shared" si="1"/>
        <v>0</v>
      </c>
      <c r="J17" s="6">
        <f t="shared" si="2"/>
        <v>0</v>
      </c>
      <c r="K17" s="7"/>
      <c r="L17" s="8"/>
      <c r="M17" s="8"/>
      <c r="N17" s="8"/>
      <c r="O17" s="6">
        <f t="shared" si="3"/>
        <v>0</v>
      </c>
      <c r="P17" s="5"/>
      <c r="Q17" s="5"/>
      <c r="R17" s="5"/>
      <c r="S17" s="5"/>
      <c r="T17" s="5"/>
      <c r="U17" s="6"/>
      <c r="V17" s="9"/>
      <c r="W17" s="9"/>
      <c r="X17" s="10"/>
      <c r="Y17" s="11"/>
      <c r="Z17" s="5"/>
      <c r="AA17" s="21"/>
      <c r="AB17" s="13"/>
      <c r="AC17" s="22"/>
      <c r="AD17" s="15"/>
      <c r="AE17" s="16"/>
      <c r="AF17" s="2"/>
      <c r="AG17" s="3"/>
      <c r="AH17" s="31"/>
      <c r="AI17" s="74">
        <f t="shared" si="4"/>
        <v>0</v>
      </c>
      <c r="AJ17" s="11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12"/>
      <c r="AV17" s="12"/>
      <c r="AW17" s="25"/>
      <c r="AX17" s="5"/>
      <c r="AY17" s="5"/>
      <c r="AZ17" s="5"/>
      <c r="BA17" s="25"/>
      <c r="BB17" s="5"/>
      <c r="BC17" s="5"/>
      <c r="BD17" s="25"/>
      <c r="BE17" s="5"/>
      <c r="BF17" s="5"/>
      <c r="BG17" s="17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</row>
    <row r="18" spans="1:327" s="19" customFormat="1" ht="23.1" customHeight="1" x14ac:dyDescent="0.35">
      <c r="A18" s="2">
        <v>4</v>
      </c>
      <c r="B18" s="32" t="s">
        <v>32</v>
      </c>
      <c r="C18" s="4" t="s">
        <v>33</v>
      </c>
      <c r="D18" s="5">
        <v>31633</v>
      </c>
      <c r="E18" s="5">
        <v>1550</v>
      </c>
      <c r="F18" s="5">
        <v>38413</v>
      </c>
      <c r="G18" s="5">
        <v>1795</v>
      </c>
      <c r="H18" s="5"/>
      <c r="I18" s="5">
        <f t="shared" si="1"/>
        <v>40208</v>
      </c>
      <c r="J18" s="6">
        <f t="shared" si="2"/>
        <v>40208</v>
      </c>
      <c r="K18" s="7">
        <f>ROUND(J18/6/31/60*(N18+M18*60+L18*6*60),2)</f>
        <v>0</v>
      </c>
      <c r="L18" s="8">
        <v>0</v>
      </c>
      <c r="M18" s="8">
        <v>0</v>
      </c>
      <c r="N18" s="8">
        <v>0</v>
      </c>
      <c r="O18" s="6">
        <f t="shared" si="3"/>
        <v>40208</v>
      </c>
      <c r="P18" s="5">
        <v>2258.67</v>
      </c>
      <c r="Q18" s="5">
        <f t="shared" si="5"/>
        <v>3618.72</v>
      </c>
      <c r="R18" s="5">
        <f t="shared" si="6"/>
        <v>200</v>
      </c>
      <c r="S18" s="5">
        <f t="shared" si="7"/>
        <v>1005.2</v>
      </c>
      <c r="T18" s="5">
        <f t="shared" si="8"/>
        <v>100</v>
      </c>
      <c r="U18" s="6">
        <f>P18+Q18+R18+S18+T18</f>
        <v>7182.5899999999992</v>
      </c>
      <c r="V18" s="9">
        <f t="shared" si="9"/>
        <v>16513</v>
      </c>
      <c r="W18" s="9">
        <f>(AD18-V18)</f>
        <v>16512.410000000003</v>
      </c>
      <c r="X18" s="10">
        <f>+A18</f>
        <v>4</v>
      </c>
      <c r="Y18" s="11">
        <f>I18*12%</f>
        <v>4824.96</v>
      </c>
      <c r="Z18" s="5">
        <v>0</v>
      </c>
      <c r="AA18" s="12">
        <v>100</v>
      </c>
      <c r="AB18" s="13">
        <f t="shared" ref="AB18" si="14">ROUNDUP(I18*5%/2,2)</f>
        <v>1005.2</v>
      </c>
      <c r="AC18" s="14">
        <v>200</v>
      </c>
      <c r="AD18" s="15">
        <f>+O18-U18</f>
        <v>33025.410000000003</v>
      </c>
      <c r="AE18" s="16">
        <f>(+O18-U18)/2</f>
        <v>16512.705000000002</v>
      </c>
      <c r="AF18" s="2">
        <v>4</v>
      </c>
      <c r="AG18" s="32" t="s">
        <v>32</v>
      </c>
      <c r="AH18" s="4" t="s">
        <v>33</v>
      </c>
      <c r="AI18" s="74">
        <f t="shared" si="4"/>
        <v>2258.67</v>
      </c>
      <c r="AJ18" s="11">
        <f t="shared" si="11"/>
        <v>3618.72</v>
      </c>
      <c r="AK18" s="5">
        <v>0</v>
      </c>
      <c r="AL18" s="5">
        <v>0</v>
      </c>
      <c r="AM18" s="5" t="s">
        <v>23</v>
      </c>
      <c r="AN18" s="5"/>
      <c r="AO18" s="5">
        <v>0</v>
      </c>
      <c r="AP18" s="5">
        <v>0</v>
      </c>
      <c r="AQ18" s="5">
        <v>0</v>
      </c>
      <c r="AR18" s="5"/>
      <c r="AS18" s="5">
        <v>0</v>
      </c>
      <c r="AT18" s="5">
        <f>SUM(AJ18:AS18)</f>
        <v>3618.72</v>
      </c>
      <c r="AU18" s="12">
        <v>200</v>
      </c>
      <c r="AV18" s="5">
        <v>0</v>
      </c>
      <c r="AW18" s="5">
        <v>0</v>
      </c>
      <c r="AX18" s="5">
        <f>SUM(AU18:AW18)</f>
        <v>200</v>
      </c>
      <c r="AY18" s="5">
        <f t="shared" si="12"/>
        <v>1005.2</v>
      </c>
      <c r="AZ18" s="5">
        <v>100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f>SUM(AZ18:BE18)</f>
        <v>100</v>
      </c>
      <c r="BG18" s="17">
        <f>AI18+AT18+AX18+AY18+BF18</f>
        <v>7182.5899999999992</v>
      </c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</row>
    <row r="19" spans="1:327" s="19" customFormat="1" ht="23.1" customHeight="1" x14ac:dyDescent="0.35">
      <c r="A19" s="2" t="s">
        <v>1</v>
      </c>
      <c r="B19" s="33" t="s">
        <v>1</v>
      </c>
      <c r="C19" s="24"/>
      <c r="D19" s="5"/>
      <c r="E19" s="5"/>
      <c r="F19" s="5">
        <f t="shared" si="0"/>
        <v>0</v>
      </c>
      <c r="G19" s="5"/>
      <c r="H19" s="5"/>
      <c r="I19" s="5">
        <f t="shared" si="1"/>
        <v>0</v>
      </c>
      <c r="J19" s="6">
        <f t="shared" si="2"/>
        <v>0</v>
      </c>
      <c r="K19" s="7"/>
      <c r="L19" s="8"/>
      <c r="M19" s="8"/>
      <c r="N19" s="8"/>
      <c r="O19" s="6">
        <f t="shared" si="3"/>
        <v>0</v>
      </c>
      <c r="P19" s="5"/>
      <c r="Q19" s="5"/>
      <c r="R19" s="5"/>
      <c r="S19" s="5"/>
      <c r="T19" s="5"/>
      <c r="U19" s="6"/>
      <c r="V19" s="9"/>
      <c r="W19" s="9"/>
      <c r="X19" s="10"/>
      <c r="Y19" s="11"/>
      <c r="Z19" s="5"/>
      <c r="AA19" s="21"/>
      <c r="AB19" s="13"/>
      <c r="AC19" s="22"/>
      <c r="AD19" s="15"/>
      <c r="AE19" s="16"/>
      <c r="AF19" s="2" t="s">
        <v>1</v>
      </c>
      <c r="AG19" s="33" t="s">
        <v>1</v>
      </c>
      <c r="AH19" s="24"/>
      <c r="AI19" s="74">
        <f t="shared" si="4"/>
        <v>0</v>
      </c>
      <c r="AJ19" s="11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12"/>
      <c r="AV19" s="12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17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</row>
    <row r="20" spans="1:327" s="23" customFormat="1" ht="23.1" customHeight="1" x14ac:dyDescent="0.35">
      <c r="A20" s="2">
        <v>5</v>
      </c>
      <c r="B20" s="3" t="s">
        <v>27</v>
      </c>
      <c r="C20" s="31" t="s">
        <v>43</v>
      </c>
      <c r="D20" s="5">
        <v>46725</v>
      </c>
      <c r="E20" s="5">
        <v>2290</v>
      </c>
      <c r="F20" s="5">
        <f t="shared" si="0"/>
        <v>49015</v>
      </c>
      <c r="G20" s="5">
        <v>2289</v>
      </c>
      <c r="H20" s="5"/>
      <c r="I20" s="5">
        <f t="shared" si="1"/>
        <v>51304</v>
      </c>
      <c r="J20" s="6">
        <f t="shared" si="2"/>
        <v>51304</v>
      </c>
      <c r="K20" s="7">
        <f>ROUND(J20/6/31/60*(N20+M20*60+L20*6*60),2)</f>
        <v>0</v>
      </c>
      <c r="L20" s="8">
        <v>0</v>
      </c>
      <c r="M20" s="8">
        <v>0</v>
      </c>
      <c r="N20" s="8">
        <v>0</v>
      </c>
      <c r="O20" s="6">
        <f t="shared" si="3"/>
        <v>51304</v>
      </c>
      <c r="P20" s="5">
        <v>4459.28</v>
      </c>
      <c r="Q20" s="5">
        <f t="shared" si="5"/>
        <v>23250.13</v>
      </c>
      <c r="R20" s="5">
        <f t="shared" si="6"/>
        <v>1038.9000000000001</v>
      </c>
      <c r="S20" s="5">
        <f t="shared" si="7"/>
        <v>1282.5999999999999</v>
      </c>
      <c r="T20" s="5">
        <f t="shared" si="8"/>
        <v>14015.51</v>
      </c>
      <c r="U20" s="6">
        <f>P20+Q20+R20+S20+T20</f>
        <v>44046.42</v>
      </c>
      <c r="V20" s="9">
        <f t="shared" si="9"/>
        <v>3629</v>
      </c>
      <c r="W20" s="9">
        <f>(AD20-V20)</f>
        <v>3628.5800000000017</v>
      </c>
      <c r="X20" s="10">
        <f>+A20</f>
        <v>5</v>
      </c>
      <c r="Y20" s="11">
        <f>I20*12%</f>
        <v>6156.48</v>
      </c>
      <c r="Z20" s="5">
        <v>0</v>
      </c>
      <c r="AA20" s="12">
        <v>100</v>
      </c>
      <c r="AB20" s="13">
        <f t="shared" ref="AB20" si="15">ROUNDUP(I20*5%/2,2)</f>
        <v>1282.5999999999999</v>
      </c>
      <c r="AC20" s="14">
        <v>200</v>
      </c>
      <c r="AD20" s="15">
        <f>+O20-U20</f>
        <v>7257.5800000000017</v>
      </c>
      <c r="AE20" s="16">
        <f>(+O20-U20)/2</f>
        <v>3628.7900000000009</v>
      </c>
      <c r="AF20" s="2">
        <v>5</v>
      </c>
      <c r="AG20" s="3" t="s">
        <v>27</v>
      </c>
      <c r="AH20" s="31" t="s">
        <v>43</v>
      </c>
      <c r="AI20" s="74">
        <f t="shared" si="4"/>
        <v>4459.28</v>
      </c>
      <c r="AJ20" s="11">
        <f t="shared" si="11"/>
        <v>4617.3599999999997</v>
      </c>
      <c r="AK20" s="5">
        <v>0</v>
      </c>
      <c r="AL20" s="5">
        <v>300</v>
      </c>
      <c r="AM20" s="5">
        <v>0</v>
      </c>
      <c r="AN20" s="5">
        <v>7707.56</v>
      </c>
      <c r="AO20" s="5"/>
      <c r="AP20" s="5">
        <v>0</v>
      </c>
      <c r="AQ20" s="5">
        <v>7636.32</v>
      </c>
      <c r="AR20" s="5">
        <v>2333.33</v>
      </c>
      <c r="AS20" s="5">
        <v>655.56</v>
      </c>
      <c r="AT20" s="5">
        <f>SUM(AJ20:AS20)</f>
        <v>23250.13</v>
      </c>
      <c r="AU20" s="12">
        <v>200</v>
      </c>
      <c r="AV20" s="5">
        <v>0</v>
      </c>
      <c r="AW20" s="5">
        <v>838.9</v>
      </c>
      <c r="AX20" s="5">
        <f>SUM(AU20:AW20)</f>
        <v>1038.9000000000001</v>
      </c>
      <c r="AY20" s="5">
        <f t="shared" ref="AY20" si="16">ROUNDDOWN(I20*5%/2,2)</f>
        <v>1282.5999999999999</v>
      </c>
      <c r="AZ20" s="5">
        <v>100</v>
      </c>
      <c r="BA20" s="5">
        <v>7602</v>
      </c>
      <c r="BB20" s="5">
        <v>6313.51</v>
      </c>
      <c r="BC20" s="5">
        <v>0</v>
      </c>
      <c r="BD20" s="5">
        <v>0</v>
      </c>
      <c r="BE20" s="5">
        <v>0</v>
      </c>
      <c r="BF20" s="5">
        <f>SUM(AZ20:BE20)</f>
        <v>14015.51</v>
      </c>
      <c r="BG20" s="17">
        <f>AI20+AT20+AX20+AY20+BF20</f>
        <v>44046.42</v>
      </c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</row>
    <row r="21" spans="1:327" s="19" customFormat="1" ht="23.1" customHeight="1" x14ac:dyDescent="0.35">
      <c r="A21" s="2"/>
      <c r="B21" s="3"/>
      <c r="C21" s="31"/>
      <c r="D21" s="13"/>
      <c r="E21" s="5"/>
      <c r="F21" s="5">
        <f t="shared" si="0"/>
        <v>0</v>
      </c>
      <c r="G21" s="5"/>
      <c r="H21" s="5"/>
      <c r="I21" s="5">
        <f t="shared" si="1"/>
        <v>0</v>
      </c>
      <c r="J21" s="6">
        <f t="shared" si="2"/>
        <v>0</v>
      </c>
      <c r="K21" s="7"/>
      <c r="L21" s="8"/>
      <c r="M21" s="8"/>
      <c r="N21" s="8"/>
      <c r="O21" s="6">
        <f t="shared" si="3"/>
        <v>0</v>
      </c>
      <c r="P21" s="5"/>
      <c r="Q21" s="5"/>
      <c r="R21" s="5"/>
      <c r="S21" s="5"/>
      <c r="T21" s="5"/>
      <c r="U21" s="6"/>
      <c r="V21" s="9"/>
      <c r="W21" s="9"/>
      <c r="X21" s="10"/>
      <c r="Y21" s="11"/>
      <c r="Z21" s="5"/>
      <c r="AA21" s="21"/>
      <c r="AB21" s="13"/>
      <c r="AC21" s="22"/>
      <c r="AD21" s="15"/>
      <c r="AE21" s="16"/>
      <c r="AF21" s="2"/>
      <c r="AG21" s="3"/>
      <c r="AH21" s="31"/>
      <c r="AI21" s="74">
        <f t="shared" si="4"/>
        <v>0</v>
      </c>
      <c r="AJ21" s="11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12"/>
      <c r="AV21" s="12"/>
      <c r="AW21" s="73" t="s">
        <v>65</v>
      </c>
      <c r="AX21" s="5"/>
      <c r="AY21" s="5"/>
      <c r="AZ21" s="5"/>
      <c r="BA21" s="5"/>
      <c r="BB21" s="5"/>
      <c r="BC21" s="5"/>
      <c r="BD21" s="5"/>
      <c r="BE21" s="5"/>
      <c r="BF21" s="5"/>
      <c r="BG21" s="17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</row>
    <row r="22" spans="1:327" s="19" customFormat="1" ht="23.1" customHeight="1" x14ac:dyDescent="0.35">
      <c r="A22" s="2">
        <v>6</v>
      </c>
      <c r="B22" s="32" t="s">
        <v>34</v>
      </c>
      <c r="C22" s="4" t="s">
        <v>43</v>
      </c>
      <c r="D22" s="5">
        <v>46725</v>
      </c>
      <c r="E22" s="5">
        <v>2290</v>
      </c>
      <c r="F22" s="5">
        <f t="shared" si="0"/>
        <v>49015</v>
      </c>
      <c r="G22" s="5">
        <v>2289</v>
      </c>
      <c r="H22" s="5"/>
      <c r="I22" s="5">
        <f t="shared" si="1"/>
        <v>51304</v>
      </c>
      <c r="J22" s="6">
        <f t="shared" si="2"/>
        <v>51304</v>
      </c>
      <c r="K22" s="7">
        <f>ROUND(J22/6/31/60*(N22+M22*60+L22*6*60),2)</f>
        <v>0</v>
      </c>
      <c r="L22" s="8">
        <v>0</v>
      </c>
      <c r="M22" s="8">
        <v>0</v>
      </c>
      <c r="N22" s="8">
        <v>0</v>
      </c>
      <c r="O22" s="6">
        <f t="shared" si="3"/>
        <v>51304</v>
      </c>
      <c r="P22" s="5">
        <v>4459.28</v>
      </c>
      <c r="Q22" s="5">
        <f t="shared" si="5"/>
        <v>7370.7099999999991</v>
      </c>
      <c r="R22" s="5">
        <f t="shared" si="6"/>
        <v>200</v>
      </c>
      <c r="S22" s="5">
        <f t="shared" si="7"/>
        <v>1282.5999999999999</v>
      </c>
      <c r="T22" s="5">
        <f t="shared" si="8"/>
        <v>4303.3100000000004</v>
      </c>
      <c r="U22" s="6">
        <f>P22+Q22+R22+S22+T22</f>
        <v>17615.899999999998</v>
      </c>
      <c r="V22" s="9">
        <f t="shared" si="9"/>
        <v>16844</v>
      </c>
      <c r="W22" s="9">
        <f>(AD22-V22)</f>
        <v>16844.100000000006</v>
      </c>
      <c r="X22" s="10">
        <f>+A22</f>
        <v>6</v>
      </c>
      <c r="Y22" s="11">
        <f t="shared" ref="Y22" si="17">I22*12%</f>
        <v>6156.48</v>
      </c>
      <c r="Z22" s="5">
        <v>0</v>
      </c>
      <c r="AA22" s="12">
        <v>100</v>
      </c>
      <c r="AB22" s="13">
        <f t="shared" ref="AB22" si="18">ROUNDUP(I22*5%/2,2)</f>
        <v>1282.5999999999999</v>
      </c>
      <c r="AC22" s="14">
        <v>200</v>
      </c>
      <c r="AD22" s="15">
        <f>+O22-U22</f>
        <v>33688.100000000006</v>
      </c>
      <c r="AE22" s="16">
        <f>(+O22-U22)/2</f>
        <v>16844.050000000003</v>
      </c>
      <c r="AF22" s="2">
        <v>6</v>
      </c>
      <c r="AG22" s="32" t="s">
        <v>34</v>
      </c>
      <c r="AH22" s="4" t="s">
        <v>43</v>
      </c>
      <c r="AI22" s="74">
        <f t="shared" si="4"/>
        <v>4459.28</v>
      </c>
      <c r="AJ22" s="11">
        <f t="shared" si="11"/>
        <v>4617.3599999999997</v>
      </c>
      <c r="AK22" s="5">
        <v>0</v>
      </c>
      <c r="AL22" s="5">
        <v>0</v>
      </c>
      <c r="AM22" s="5" t="s">
        <v>23</v>
      </c>
      <c r="AN22" s="5"/>
      <c r="AO22" s="5">
        <v>0</v>
      </c>
      <c r="AP22" s="5">
        <v>0</v>
      </c>
      <c r="AQ22" s="5">
        <v>2753.35</v>
      </c>
      <c r="AR22" s="5"/>
      <c r="AS22" s="5">
        <v>0</v>
      </c>
      <c r="AT22" s="5">
        <f>SUM(AJ22:AS22)</f>
        <v>7370.7099999999991</v>
      </c>
      <c r="AU22" s="12">
        <v>200</v>
      </c>
      <c r="AV22" s="5">
        <v>0</v>
      </c>
      <c r="AW22" s="5">
        <v>0</v>
      </c>
      <c r="AX22" s="5">
        <f>SUM(AU22:AW22)</f>
        <v>200</v>
      </c>
      <c r="AY22" s="5">
        <f t="shared" ref="AY22" si="19">ROUNDDOWN(I22*5%/2,2)</f>
        <v>1282.5999999999999</v>
      </c>
      <c r="AZ22" s="5">
        <v>100</v>
      </c>
      <c r="BA22" s="5">
        <v>100</v>
      </c>
      <c r="BB22" s="5">
        <v>4103.3100000000004</v>
      </c>
      <c r="BC22" s="5">
        <v>0</v>
      </c>
      <c r="BD22" s="5">
        <v>0</v>
      </c>
      <c r="BE22" s="5">
        <v>0</v>
      </c>
      <c r="BF22" s="5">
        <f>SUM(AZ22:BE22)</f>
        <v>4303.3100000000004</v>
      </c>
      <c r="BG22" s="17">
        <f>AI22+AT22+AX22+AY22+BF22</f>
        <v>17615.899999999998</v>
      </c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</row>
    <row r="23" spans="1:327" s="19" customFormat="1" ht="23.1" customHeight="1" x14ac:dyDescent="0.35">
      <c r="A23" s="2" t="s">
        <v>1</v>
      </c>
      <c r="B23" s="33" t="s">
        <v>1</v>
      </c>
      <c r="C23" s="24"/>
      <c r="D23" s="5"/>
      <c r="E23" s="5"/>
      <c r="F23" s="5">
        <f t="shared" si="0"/>
        <v>0</v>
      </c>
      <c r="G23" s="5"/>
      <c r="H23" s="5"/>
      <c r="I23" s="5">
        <f t="shared" si="1"/>
        <v>0</v>
      </c>
      <c r="J23" s="6">
        <f t="shared" si="2"/>
        <v>0</v>
      </c>
      <c r="K23" s="7"/>
      <c r="L23" s="8"/>
      <c r="M23" s="8"/>
      <c r="N23" s="8"/>
      <c r="O23" s="6">
        <f t="shared" si="3"/>
        <v>0</v>
      </c>
      <c r="P23" s="5"/>
      <c r="Q23" s="5"/>
      <c r="R23" s="5"/>
      <c r="S23" s="5"/>
      <c r="T23" s="5"/>
      <c r="U23" s="6"/>
      <c r="V23" s="9"/>
      <c r="W23" s="9"/>
      <c r="X23" s="10"/>
      <c r="Y23" s="11"/>
      <c r="Z23" s="5"/>
      <c r="AA23" s="21"/>
      <c r="AB23" s="13"/>
      <c r="AC23" s="22"/>
      <c r="AD23" s="15"/>
      <c r="AE23" s="16"/>
      <c r="AF23" s="2" t="s">
        <v>1</v>
      </c>
      <c r="AG23" s="33" t="s">
        <v>1</v>
      </c>
      <c r="AH23" s="24"/>
      <c r="AI23" s="74">
        <f t="shared" si="4"/>
        <v>0</v>
      </c>
      <c r="AJ23" s="11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2"/>
      <c r="AV23" s="12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17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</row>
    <row r="24" spans="1:327" s="19" customFormat="1" ht="23.1" customHeight="1" x14ac:dyDescent="0.35">
      <c r="A24" s="2">
        <v>7</v>
      </c>
      <c r="B24" s="33" t="s">
        <v>35</v>
      </c>
      <c r="C24" s="4" t="s">
        <v>36</v>
      </c>
      <c r="D24" s="5">
        <v>40509</v>
      </c>
      <c r="E24" s="5">
        <v>1985</v>
      </c>
      <c r="F24" s="5">
        <f t="shared" si="0"/>
        <v>42494</v>
      </c>
      <c r="G24" s="5">
        <v>1944</v>
      </c>
      <c r="H24" s="5"/>
      <c r="I24" s="5">
        <f t="shared" si="1"/>
        <v>44438</v>
      </c>
      <c r="J24" s="6">
        <f t="shared" si="2"/>
        <v>44438</v>
      </c>
      <c r="K24" s="7">
        <f>ROUND(J24/6/31/60*(N24+M24*60+L24*6*60),2)</f>
        <v>0</v>
      </c>
      <c r="L24" s="8">
        <v>0</v>
      </c>
      <c r="M24" s="8">
        <v>0</v>
      </c>
      <c r="N24" s="8">
        <v>0</v>
      </c>
      <c r="O24" s="6">
        <f t="shared" si="3"/>
        <v>44438</v>
      </c>
      <c r="P24" s="5">
        <v>3033.86</v>
      </c>
      <c r="Q24" s="5">
        <f t="shared" si="5"/>
        <v>7363.55</v>
      </c>
      <c r="R24" s="5">
        <f t="shared" si="6"/>
        <v>200</v>
      </c>
      <c r="S24" s="5">
        <f t="shared" si="7"/>
        <v>1110.95</v>
      </c>
      <c r="T24" s="5">
        <f t="shared" si="8"/>
        <v>200</v>
      </c>
      <c r="U24" s="6">
        <f>P24+Q24+R24+S24+T24</f>
        <v>11908.36</v>
      </c>
      <c r="V24" s="9">
        <f t="shared" si="9"/>
        <v>16265</v>
      </c>
      <c r="W24" s="9">
        <f>(AD24-V24)</f>
        <v>16264.64</v>
      </c>
      <c r="X24" s="10">
        <f>+A24</f>
        <v>7</v>
      </c>
      <c r="Y24" s="11">
        <f>I24*12%</f>
        <v>5332.5599999999995</v>
      </c>
      <c r="Z24" s="5">
        <v>0</v>
      </c>
      <c r="AA24" s="12">
        <v>100</v>
      </c>
      <c r="AB24" s="13">
        <f t="shared" ref="AB24" si="20">ROUNDUP(I24*5%/2,2)</f>
        <v>1110.95</v>
      </c>
      <c r="AC24" s="14">
        <v>200</v>
      </c>
      <c r="AD24" s="15">
        <f>+O24-U24</f>
        <v>32529.64</v>
      </c>
      <c r="AE24" s="16">
        <f>(+O24-U24)/2</f>
        <v>16264.82</v>
      </c>
      <c r="AF24" s="2">
        <v>7</v>
      </c>
      <c r="AG24" s="33" t="s">
        <v>35</v>
      </c>
      <c r="AH24" s="4" t="s">
        <v>36</v>
      </c>
      <c r="AI24" s="74">
        <f t="shared" si="4"/>
        <v>3033.86</v>
      </c>
      <c r="AJ24" s="11">
        <f t="shared" si="11"/>
        <v>3999.42</v>
      </c>
      <c r="AK24" s="5">
        <v>0</v>
      </c>
      <c r="AL24" s="5">
        <v>0</v>
      </c>
      <c r="AM24" s="5" t="s">
        <v>23</v>
      </c>
      <c r="AN24" s="5"/>
      <c r="AO24" s="5">
        <v>0</v>
      </c>
      <c r="AP24" s="5">
        <v>0</v>
      </c>
      <c r="AQ24" s="5">
        <v>3364.13</v>
      </c>
      <c r="AR24" s="5"/>
      <c r="AS24" s="5">
        <v>0</v>
      </c>
      <c r="AT24" s="5">
        <f>SUM(AJ24:AS24)</f>
        <v>7363.55</v>
      </c>
      <c r="AU24" s="12">
        <v>200</v>
      </c>
      <c r="AV24" s="5">
        <v>0</v>
      </c>
      <c r="AW24" s="5">
        <v>0</v>
      </c>
      <c r="AX24" s="5">
        <f>SUM(AU24:AW24)</f>
        <v>200</v>
      </c>
      <c r="AY24" s="5">
        <f t="shared" ref="AY24" si="21">ROUNDDOWN(I24*5%/2,2)</f>
        <v>1110.95</v>
      </c>
      <c r="AZ24" s="5">
        <v>100</v>
      </c>
      <c r="BA24" s="5">
        <v>100</v>
      </c>
      <c r="BB24" s="5">
        <v>0</v>
      </c>
      <c r="BC24" s="5">
        <v>0</v>
      </c>
      <c r="BD24" s="5">
        <v>0</v>
      </c>
      <c r="BE24" s="5">
        <v>0</v>
      </c>
      <c r="BF24" s="5">
        <f>SUM(AZ24:BE24)</f>
        <v>200</v>
      </c>
      <c r="BG24" s="17">
        <f>AI24+AT24+AX24+AY24+BF24</f>
        <v>11908.36</v>
      </c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</row>
    <row r="25" spans="1:327" s="19" customFormat="1" ht="23.1" customHeight="1" x14ac:dyDescent="0.35">
      <c r="A25" s="2" t="s">
        <v>1</v>
      </c>
      <c r="B25" s="33" t="s">
        <v>1</v>
      </c>
      <c r="C25" s="24"/>
      <c r="D25" s="5"/>
      <c r="E25" s="5"/>
      <c r="F25" s="5">
        <f t="shared" si="0"/>
        <v>0</v>
      </c>
      <c r="G25" s="5"/>
      <c r="H25" s="5"/>
      <c r="I25" s="5">
        <f t="shared" si="1"/>
        <v>0</v>
      </c>
      <c r="J25" s="6">
        <f t="shared" si="2"/>
        <v>0</v>
      </c>
      <c r="K25" s="7"/>
      <c r="L25" s="8"/>
      <c r="M25" s="8"/>
      <c r="N25" s="8"/>
      <c r="O25" s="6">
        <f t="shared" si="3"/>
        <v>0</v>
      </c>
      <c r="P25" s="5"/>
      <c r="Q25" s="5"/>
      <c r="R25" s="5"/>
      <c r="S25" s="5"/>
      <c r="T25" s="5"/>
      <c r="U25" s="6"/>
      <c r="V25" s="9"/>
      <c r="W25" s="9"/>
      <c r="X25" s="10"/>
      <c r="Y25" s="11"/>
      <c r="Z25" s="5"/>
      <c r="AA25" s="21"/>
      <c r="AB25" s="13"/>
      <c r="AC25" s="14"/>
      <c r="AD25" s="15"/>
      <c r="AE25" s="16"/>
      <c r="AF25" s="2" t="s">
        <v>1</v>
      </c>
      <c r="AG25" s="33" t="s">
        <v>1</v>
      </c>
      <c r="AH25" s="24"/>
      <c r="AI25" s="74">
        <f t="shared" si="4"/>
        <v>0</v>
      </c>
      <c r="AJ25" s="11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12"/>
      <c r="AV25" s="12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7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</row>
    <row r="26" spans="1:327" s="19" customFormat="1" ht="23.1" customHeight="1" x14ac:dyDescent="0.35">
      <c r="A26" s="2">
        <v>8</v>
      </c>
      <c r="B26" s="3" t="s">
        <v>37</v>
      </c>
      <c r="C26" s="4" t="s">
        <v>38</v>
      </c>
      <c r="D26" s="5">
        <v>37768</v>
      </c>
      <c r="E26" s="5">
        <v>1851</v>
      </c>
      <c r="F26" s="5">
        <f t="shared" si="0"/>
        <v>39619</v>
      </c>
      <c r="G26" s="5">
        <v>1794</v>
      </c>
      <c r="H26" s="5"/>
      <c r="I26" s="5">
        <f t="shared" si="1"/>
        <v>41413</v>
      </c>
      <c r="J26" s="6">
        <f t="shared" si="2"/>
        <v>41413</v>
      </c>
      <c r="K26" s="7">
        <f>ROUND(J26/6/31/60*(N26+M26*60+L26*6*60),2)</f>
        <v>0</v>
      </c>
      <c r="L26" s="8">
        <v>0</v>
      </c>
      <c r="M26" s="8">
        <v>0</v>
      </c>
      <c r="N26" s="8">
        <v>0</v>
      </c>
      <c r="O26" s="6">
        <f t="shared" si="3"/>
        <v>41413</v>
      </c>
      <c r="P26" s="5">
        <v>2498.44</v>
      </c>
      <c r="Q26" s="5">
        <f t="shared" si="5"/>
        <v>3727.17</v>
      </c>
      <c r="R26" s="5">
        <f t="shared" si="6"/>
        <v>200</v>
      </c>
      <c r="S26" s="5">
        <f t="shared" si="7"/>
        <v>1035.32</v>
      </c>
      <c r="T26" s="5">
        <f t="shared" si="8"/>
        <v>4835.13</v>
      </c>
      <c r="U26" s="6">
        <f>P26+Q26+R26+S26+T26</f>
        <v>12296.060000000001</v>
      </c>
      <c r="V26" s="9">
        <f t="shared" si="9"/>
        <v>14558</v>
      </c>
      <c r="W26" s="9">
        <f>(AD26-V26)</f>
        <v>14558.939999999999</v>
      </c>
      <c r="X26" s="10">
        <f>+A26</f>
        <v>8</v>
      </c>
      <c r="Y26" s="11">
        <f>I26*12%</f>
        <v>4969.5599999999995</v>
      </c>
      <c r="Z26" s="5">
        <v>0</v>
      </c>
      <c r="AA26" s="12">
        <v>100</v>
      </c>
      <c r="AB26" s="13">
        <f t="shared" ref="AB26" si="22">ROUNDUP(I26*5%/2,2)</f>
        <v>1035.33</v>
      </c>
      <c r="AC26" s="14">
        <v>200</v>
      </c>
      <c r="AD26" s="15">
        <f>+O26-U26</f>
        <v>29116.94</v>
      </c>
      <c r="AE26" s="16">
        <f>(+O26-U26)/2</f>
        <v>14558.47</v>
      </c>
      <c r="AF26" s="2">
        <v>8</v>
      </c>
      <c r="AG26" s="3" t="s">
        <v>37</v>
      </c>
      <c r="AH26" s="4" t="s">
        <v>38</v>
      </c>
      <c r="AI26" s="74">
        <f t="shared" si="4"/>
        <v>2498.44</v>
      </c>
      <c r="AJ26" s="11">
        <f t="shared" si="11"/>
        <v>3727.17</v>
      </c>
      <c r="AK26" s="5">
        <v>0</v>
      </c>
      <c r="AL26" s="5">
        <v>0</v>
      </c>
      <c r="AM26" s="5">
        <v>0</v>
      </c>
      <c r="AN26" s="5"/>
      <c r="AO26" s="5">
        <v>0</v>
      </c>
      <c r="AP26" s="5">
        <v>0</v>
      </c>
      <c r="AQ26" s="5"/>
      <c r="AR26" s="5"/>
      <c r="AS26" s="5">
        <v>0</v>
      </c>
      <c r="AT26" s="5">
        <f>SUM(AJ26:AS26)</f>
        <v>3727.17</v>
      </c>
      <c r="AU26" s="12">
        <v>200</v>
      </c>
      <c r="AV26" s="5">
        <v>0</v>
      </c>
      <c r="AW26" s="5">
        <v>0</v>
      </c>
      <c r="AX26" s="5">
        <f>SUM(AU26:AW26)</f>
        <v>200</v>
      </c>
      <c r="AY26" s="5">
        <f t="shared" ref="AY26" si="23">ROUNDDOWN(I26*5%/2,2)</f>
        <v>1035.32</v>
      </c>
      <c r="AZ26" s="5">
        <v>100</v>
      </c>
      <c r="BA26" s="5">
        <v>0</v>
      </c>
      <c r="BB26" s="5">
        <v>4735.13</v>
      </c>
      <c r="BC26" s="5">
        <v>0</v>
      </c>
      <c r="BD26" s="5">
        <v>0</v>
      </c>
      <c r="BE26" s="5">
        <v>0</v>
      </c>
      <c r="BF26" s="5">
        <f>SUM(AZ26:BE26)</f>
        <v>4835.13</v>
      </c>
      <c r="BG26" s="17">
        <f>AI26+AT26+AX26+AY26+BF26</f>
        <v>12296.060000000001</v>
      </c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</row>
    <row r="27" spans="1:327" s="19" customFormat="1" ht="23.1" customHeight="1" x14ac:dyDescent="0.35">
      <c r="A27" s="2" t="s">
        <v>1</v>
      </c>
      <c r="B27" s="3"/>
      <c r="C27" s="4"/>
      <c r="D27" s="5"/>
      <c r="E27" s="5"/>
      <c r="F27" s="5">
        <f t="shared" si="0"/>
        <v>0</v>
      </c>
      <c r="G27" s="5"/>
      <c r="H27" s="5"/>
      <c r="I27" s="5">
        <f t="shared" si="1"/>
        <v>0</v>
      </c>
      <c r="J27" s="6">
        <f t="shared" si="2"/>
        <v>0</v>
      </c>
      <c r="K27" s="7"/>
      <c r="L27" s="8"/>
      <c r="M27" s="8"/>
      <c r="N27" s="8"/>
      <c r="O27" s="6">
        <f t="shared" si="3"/>
        <v>0</v>
      </c>
      <c r="P27" s="5"/>
      <c r="Q27" s="5"/>
      <c r="R27" s="5"/>
      <c r="S27" s="5"/>
      <c r="T27" s="5"/>
      <c r="U27" s="6"/>
      <c r="V27" s="9"/>
      <c r="W27" s="9"/>
      <c r="X27" s="10"/>
      <c r="Y27" s="11"/>
      <c r="Z27" s="5"/>
      <c r="AA27" s="21"/>
      <c r="AB27" s="13"/>
      <c r="AC27" s="22"/>
      <c r="AD27" s="15"/>
      <c r="AE27" s="16"/>
      <c r="AF27" s="2" t="s">
        <v>1</v>
      </c>
      <c r="AG27" s="3"/>
      <c r="AH27" s="4"/>
      <c r="AI27" s="74">
        <f t="shared" si="4"/>
        <v>0</v>
      </c>
      <c r="AJ27" s="11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2"/>
      <c r="AV27" s="12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17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</row>
    <row r="28" spans="1:327" s="19" customFormat="1" ht="23.1" customHeight="1" x14ac:dyDescent="0.35">
      <c r="A28" s="2">
        <v>9</v>
      </c>
      <c r="B28" s="3" t="s">
        <v>39</v>
      </c>
      <c r="C28" s="4" t="s">
        <v>40</v>
      </c>
      <c r="D28" s="5">
        <v>48253</v>
      </c>
      <c r="E28" s="5">
        <v>2364</v>
      </c>
      <c r="F28" s="5">
        <f t="shared" si="0"/>
        <v>50617</v>
      </c>
      <c r="G28" s="5">
        <v>2290</v>
      </c>
      <c r="H28" s="5"/>
      <c r="I28" s="5">
        <f t="shared" si="1"/>
        <v>52907</v>
      </c>
      <c r="J28" s="6">
        <f t="shared" si="2"/>
        <v>52907</v>
      </c>
      <c r="K28" s="7">
        <f>ROUND(J28/6/31/60*(N28+M28*60+L28*6*60),2)</f>
        <v>0</v>
      </c>
      <c r="L28" s="8">
        <v>0</v>
      </c>
      <c r="M28" s="8">
        <v>0</v>
      </c>
      <c r="N28" s="8">
        <v>0</v>
      </c>
      <c r="O28" s="6">
        <f t="shared" si="3"/>
        <v>52907</v>
      </c>
      <c r="P28" s="5">
        <v>4796.4399999999996</v>
      </c>
      <c r="Q28" s="5">
        <f t="shared" si="5"/>
        <v>8791.2099999999991</v>
      </c>
      <c r="R28" s="5">
        <f t="shared" si="6"/>
        <v>200</v>
      </c>
      <c r="S28" s="5">
        <f t="shared" si="7"/>
        <v>1322.67</v>
      </c>
      <c r="T28" s="5">
        <f t="shared" si="8"/>
        <v>100</v>
      </c>
      <c r="U28" s="6">
        <f>P28+Q28+R28+S28+T28</f>
        <v>15210.319999999998</v>
      </c>
      <c r="V28" s="9">
        <f t="shared" si="9"/>
        <v>18848</v>
      </c>
      <c r="W28" s="9">
        <f>(AD28-V28)</f>
        <v>18848.68</v>
      </c>
      <c r="X28" s="10">
        <f>+A28</f>
        <v>9</v>
      </c>
      <c r="Y28" s="11">
        <f>I28*12%</f>
        <v>6348.84</v>
      </c>
      <c r="Z28" s="5">
        <v>0</v>
      </c>
      <c r="AA28" s="12">
        <v>100</v>
      </c>
      <c r="AB28" s="13">
        <f t="shared" ref="AB28" si="24">ROUNDUP(I28*5%/2,2)</f>
        <v>1322.68</v>
      </c>
      <c r="AC28" s="14">
        <v>200</v>
      </c>
      <c r="AD28" s="15">
        <f>+O28-U28</f>
        <v>37696.68</v>
      </c>
      <c r="AE28" s="16">
        <f>(+O28-U28)/2</f>
        <v>18848.34</v>
      </c>
      <c r="AF28" s="2">
        <v>9</v>
      </c>
      <c r="AG28" s="3" t="s">
        <v>39</v>
      </c>
      <c r="AH28" s="4" t="s">
        <v>40</v>
      </c>
      <c r="AI28" s="74">
        <f t="shared" si="4"/>
        <v>4796.4399999999996</v>
      </c>
      <c r="AJ28" s="11">
        <f t="shared" si="11"/>
        <v>4761.63</v>
      </c>
      <c r="AK28" s="5">
        <v>0</v>
      </c>
      <c r="AL28" s="5">
        <v>0</v>
      </c>
      <c r="AM28" s="5">
        <v>4029.58</v>
      </c>
      <c r="AN28" s="5"/>
      <c r="AO28" s="5">
        <v>0</v>
      </c>
      <c r="AP28" s="5">
        <v>0</v>
      </c>
      <c r="AQ28" s="5">
        <v>0</v>
      </c>
      <c r="AR28" s="5"/>
      <c r="AS28" s="5">
        <v>0</v>
      </c>
      <c r="AT28" s="5">
        <f>SUM(AJ28:AS28)</f>
        <v>8791.2099999999991</v>
      </c>
      <c r="AU28" s="12">
        <v>200</v>
      </c>
      <c r="AV28" s="5">
        <v>0</v>
      </c>
      <c r="AW28" s="5">
        <v>0</v>
      </c>
      <c r="AX28" s="5">
        <f>SUM(AU28:AW28)</f>
        <v>200</v>
      </c>
      <c r="AY28" s="5">
        <f t="shared" ref="AY28" si="25">ROUNDDOWN(I28*5%/2,2)</f>
        <v>1322.67</v>
      </c>
      <c r="AZ28" s="5">
        <v>100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f>SUM(AZ28:BE28)</f>
        <v>100</v>
      </c>
      <c r="BG28" s="17">
        <f>AI28+AT28+AX28+AY28+BF28</f>
        <v>15210.319999999998</v>
      </c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</row>
    <row r="29" spans="1:327" s="19" customFormat="1" ht="23.1" customHeight="1" x14ac:dyDescent="0.35">
      <c r="A29" s="57"/>
      <c r="B29" s="58"/>
      <c r="C29" s="58"/>
      <c r="D29" s="59"/>
      <c r="E29" s="59"/>
      <c r="F29" s="59"/>
      <c r="G29" s="59"/>
      <c r="H29" s="59"/>
      <c r="I29" s="59"/>
      <c r="J29" s="60"/>
      <c r="K29" s="61"/>
      <c r="L29" s="62"/>
      <c r="M29" s="62"/>
      <c r="N29" s="62"/>
      <c r="O29" s="60"/>
      <c r="P29" s="59"/>
      <c r="Q29" s="59"/>
      <c r="R29" s="59"/>
      <c r="S29" s="59"/>
      <c r="T29" s="59"/>
      <c r="U29" s="60"/>
      <c r="V29" s="9"/>
      <c r="W29" s="63"/>
      <c r="X29" s="64"/>
      <c r="Y29" s="65"/>
      <c r="Z29" s="59"/>
      <c r="AA29" s="66"/>
      <c r="AB29" s="13"/>
      <c r="AC29" s="67"/>
      <c r="AD29" s="15"/>
      <c r="AE29" s="16"/>
      <c r="AF29" s="57"/>
      <c r="AG29" s="68"/>
      <c r="AH29" s="58"/>
      <c r="AI29" s="59"/>
      <c r="AJ29" s="59"/>
      <c r="AK29" s="59"/>
      <c r="AL29" s="59"/>
      <c r="AM29" s="59"/>
      <c r="AN29" s="59"/>
      <c r="AO29" s="59"/>
      <c r="AP29" s="69"/>
      <c r="AQ29" s="59"/>
      <c r="AR29" s="59"/>
      <c r="AS29" s="59"/>
      <c r="AT29" s="59"/>
      <c r="AU29" s="70"/>
      <c r="AV29" s="70"/>
      <c r="AW29" s="59"/>
      <c r="AX29" s="59"/>
      <c r="AY29" s="5"/>
      <c r="AZ29" s="59"/>
      <c r="BA29" s="59"/>
      <c r="BB29" s="59"/>
      <c r="BC29" s="59"/>
      <c r="BD29" s="59"/>
      <c r="BE29" s="59"/>
      <c r="BF29" s="59"/>
      <c r="BG29" s="71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</row>
    <row r="30" spans="1:327" ht="23.1" customHeight="1" x14ac:dyDescent="0.35">
      <c r="B30" s="36"/>
      <c r="D30" s="75"/>
      <c r="E30" s="75"/>
      <c r="F30" s="75"/>
      <c r="G30" s="75"/>
      <c r="H30" s="75"/>
      <c r="I30" s="75"/>
      <c r="K30" s="77"/>
      <c r="L30" s="75"/>
      <c r="M30" s="75"/>
      <c r="N30" s="75"/>
      <c r="O30" s="75"/>
      <c r="P30" s="75"/>
      <c r="Q30" s="75"/>
      <c r="R30" s="75"/>
      <c r="S30" s="75"/>
      <c r="V30" s="75"/>
      <c r="W30" s="75"/>
      <c r="X30" s="75"/>
      <c r="Y30" s="75"/>
      <c r="Z30" s="75"/>
      <c r="AA30" s="76"/>
      <c r="AB30" s="76"/>
      <c r="AC30" s="76"/>
      <c r="AD30" s="76"/>
      <c r="AE30" s="76"/>
      <c r="AG30" s="36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</row>
    <row r="31" spans="1:327" ht="23.1" customHeight="1" x14ac:dyDescent="0.35">
      <c r="B31" s="36"/>
      <c r="D31" s="75"/>
      <c r="E31" s="75"/>
      <c r="F31" s="75"/>
      <c r="G31" s="75"/>
      <c r="H31" s="75"/>
      <c r="I31" s="75"/>
      <c r="J31" s="78"/>
      <c r="K31" s="75"/>
      <c r="L31" s="75"/>
      <c r="M31" s="75"/>
      <c r="N31" s="75"/>
      <c r="O31" s="75"/>
      <c r="P31" s="75"/>
      <c r="Q31" s="75"/>
      <c r="R31" s="75"/>
      <c r="S31" s="75"/>
      <c r="V31" s="75"/>
      <c r="W31" s="75"/>
      <c r="X31" s="75"/>
      <c r="Y31" s="75"/>
      <c r="Z31" s="75"/>
      <c r="AA31" s="76"/>
      <c r="AB31" s="76"/>
      <c r="AC31" s="76"/>
      <c r="AD31" s="76"/>
      <c r="AE31" s="76"/>
      <c r="AG31" s="36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</row>
    <row r="32" spans="1:327" ht="23.1" customHeight="1" x14ac:dyDescent="0.35">
      <c r="B32" s="36"/>
      <c r="D32" s="75"/>
      <c r="E32" s="75"/>
      <c r="F32" s="75"/>
      <c r="G32" s="75"/>
      <c r="H32" s="75"/>
      <c r="I32" s="75"/>
      <c r="J32" s="37"/>
      <c r="K32" s="75"/>
      <c r="L32" s="75"/>
      <c r="M32" s="75"/>
      <c r="N32" s="75"/>
      <c r="O32" s="75"/>
      <c r="P32" s="75"/>
      <c r="Q32" s="75"/>
      <c r="R32" s="75"/>
      <c r="S32" s="75"/>
      <c r="T32" s="34"/>
      <c r="V32" s="75"/>
      <c r="W32" s="75"/>
      <c r="X32" s="75"/>
      <c r="Y32" s="75"/>
      <c r="Z32" s="75"/>
      <c r="AA32" s="76"/>
      <c r="AB32" s="76"/>
      <c r="AC32" s="76"/>
      <c r="AD32" s="76"/>
      <c r="AE32" s="76"/>
      <c r="AG32" s="36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34"/>
    </row>
    <row r="33" spans="2:58" ht="23.1" customHeight="1" x14ac:dyDescent="0.35">
      <c r="B33" s="3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34"/>
      <c r="V33" s="75"/>
      <c r="W33" s="75"/>
      <c r="X33" s="75"/>
      <c r="Y33" s="75"/>
      <c r="Z33" s="75"/>
      <c r="AA33" s="76"/>
      <c r="AB33" s="76"/>
      <c r="AC33" s="76"/>
      <c r="AD33" s="76"/>
      <c r="AE33" s="76"/>
      <c r="AG33" s="36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34"/>
    </row>
    <row r="34" spans="2:58" ht="23.1" customHeight="1" x14ac:dyDescent="0.35">
      <c r="B34" s="3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34"/>
      <c r="V34" s="75"/>
      <c r="W34" s="75"/>
      <c r="X34" s="75"/>
      <c r="Y34" s="75"/>
      <c r="Z34" s="75"/>
      <c r="AA34" s="76"/>
      <c r="AB34" s="76"/>
      <c r="AC34" s="76"/>
      <c r="AD34" s="76"/>
      <c r="AE34" s="76"/>
      <c r="AG34" s="36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34"/>
    </row>
    <row r="35" spans="2:58" ht="23.1" customHeight="1" x14ac:dyDescent="0.35">
      <c r="B35" s="3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34"/>
      <c r="V35" s="75"/>
      <c r="W35" s="75"/>
      <c r="X35" s="75"/>
      <c r="Y35" s="75"/>
      <c r="Z35" s="75"/>
      <c r="AA35" s="76"/>
      <c r="AB35" s="76"/>
      <c r="AC35" s="76"/>
      <c r="AD35" s="76"/>
      <c r="AE35" s="76"/>
      <c r="AG35" s="36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34"/>
    </row>
    <row r="36" spans="2:58" ht="23.1" customHeight="1" x14ac:dyDescent="0.35">
      <c r="B36" s="3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34"/>
      <c r="V36" s="75"/>
      <c r="W36" s="75"/>
      <c r="X36" s="75"/>
      <c r="Y36" s="75"/>
      <c r="Z36" s="75"/>
      <c r="AA36" s="76"/>
      <c r="AB36" s="76"/>
      <c r="AC36" s="76"/>
      <c r="AD36" s="76"/>
      <c r="AE36" s="76"/>
      <c r="AG36" s="36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34"/>
    </row>
    <row r="37" spans="2:58" ht="23.1" customHeight="1" x14ac:dyDescent="0.35">
      <c r="B37" s="3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34"/>
      <c r="V37" s="75"/>
      <c r="W37" s="75"/>
      <c r="X37" s="75"/>
      <c r="Y37" s="75"/>
      <c r="Z37" s="75"/>
      <c r="AA37" s="76"/>
      <c r="AB37" s="76"/>
      <c r="AC37" s="76"/>
      <c r="AD37" s="76"/>
      <c r="AE37" s="76"/>
      <c r="AG37" s="36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34"/>
    </row>
    <row r="38" spans="2:58" ht="23.1" customHeight="1" x14ac:dyDescent="0.35">
      <c r="B38" s="3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34"/>
      <c r="V38" s="75"/>
      <c r="W38" s="75"/>
      <c r="X38" s="75"/>
      <c r="Y38" s="75"/>
      <c r="Z38" s="75"/>
      <c r="AA38" s="76"/>
      <c r="AB38" s="76"/>
      <c r="AC38" s="76"/>
      <c r="AD38" s="76"/>
      <c r="AE38" s="76"/>
      <c r="AG38" s="36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34"/>
    </row>
    <row r="39" spans="2:58" ht="23.1" customHeight="1" x14ac:dyDescent="0.35">
      <c r="B39" s="3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34"/>
      <c r="V39" s="75"/>
      <c r="W39" s="75"/>
      <c r="X39" s="75"/>
      <c r="Y39" s="75"/>
      <c r="Z39" s="75"/>
      <c r="AA39" s="76"/>
      <c r="AB39" s="76"/>
      <c r="AC39" s="76"/>
      <c r="AD39" s="76"/>
      <c r="AE39" s="76"/>
      <c r="AG39" s="36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34"/>
    </row>
    <row r="40" spans="2:58" ht="23.1" customHeight="1" x14ac:dyDescent="0.35">
      <c r="B40" s="3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34"/>
      <c r="V40" s="75"/>
      <c r="W40" s="75"/>
      <c r="X40" s="75"/>
      <c r="Y40" s="75"/>
      <c r="Z40" s="75"/>
      <c r="AA40" s="76"/>
      <c r="AB40" s="76"/>
      <c r="AC40" s="76"/>
      <c r="AD40" s="76"/>
      <c r="AE40" s="76"/>
      <c r="AG40" s="36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34"/>
    </row>
    <row r="41" spans="2:58" ht="23.1" customHeight="1" x14ac:dyDescent="0.35">
      <c r="B41" s="3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34"/>
      <c r="V41" s="75"/>
      <c r="W41" s="75"/>
      <c r="X41" s="75"/>
      <c r="Y41" s="75"/>
      <c r="Z41" s="75"/>
      <c r="AA41" s="76"/>
      <c r="AB41" s="76"/>
      <c r="AC41" s="76"/>
      <c r="AD41" s="76"/>
      <c r="AE41" s="76"/>
      <c r="AG41" s="36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34"/>
    </row>
    <row r="42" spans="2:58" ht="23.1" customHeight="1" x14ac:dyDescent="0.35">
      <c r="B42" s="3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34"/>
      <c r="V42" s="75"/>
      <c r="W42" s="75"/>
      <c r="X42" s="75"/>
      <c r="Y42" s="75"/>
      <c r="Z42" s="75"/>
      <c r="AA42" s="76"/>
      <c r="AB42" s="76"/>
      <c r="AC42" s="76"/>
      <c r="AD42" s="76"/>
      <c r="AE42" s="76"/>
      <c r="AG42" s="36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34"/>
    </row>
    <row r="43" spans="2:58" ht="23.1" customHeight="1" x14ac:dyDescent="0.35">
      <c r="B43" s="3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34"/>
      <c r="V43" s="75"/>
      <c r="W43" s="75"/>
      <c r="X43" s="75"/>
      <c r="Y43" s="75"/>
      <c r="Z43" s="75"/>
      <c r="AA43" s="76"/>
      <c r="AB43" s="76"/>
      <c r="AC43" s="76"/>
      <c r="AD43" s="76"/>
      <c r="AE43" s="76"/>
      <c r="AG43" s="36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34"/>
    </row>
    <row r="44" spans="2:58" ht="23.1" customHeight="1" x14ac:dyDescent="0.35">
      <c r="B44" s="3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34"/>
      <c r="V44" s="75"/>
      <c r="W44" s="75"/>
      <c r="X44" s="75"/>
      <c r="Y44" s="75"/>
      <c r="Z44" s="75"/>
      <c r="AA44" s="76"/>
      <c r="AB44" s="76"/>
      <c r="AC44" s="76"/>
      <c r="AD44" s="76"/>
      <c r="AE44" s="76"/>
      <c r="AG44" s="36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34"/>
    </row>
    <row r="45" spans="2:58" ht="23.1" customHeight="1" x14ac:dyDescent="0.35">
      <c r="B45" s="3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34"/>
      <c r="V45" s="75"/>
      <c r="W45" s="75"/>
      <c r="X45" s="75"/>
      <c r="Y45" s="75"/>
      <c r="Z45" s="75"/>
      <c r="AA45" s="76"/>
      <c r="AB45" s="76"/>
      <c r="AC45" s="76"/>
      <c r="AD45" s="76"/>
      <c r="AE45" s="76"/>
      <c r="AG45" s="36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34"/>
    </row>
    <row r="46" spans="2:58" ht="23.1" customHeight="1" x14ac:dyDescent="0.35">
      <c r="B46" s="36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34"/>
      <c r="V46" s="75"/>
      <c r="W46" s="75"/>
      <c r="X46" s="75"/>
      <c r="Y46" s="75"/>
      <c r="Z46" s="75"/>
      <c r="AA46" s="76"/>
      <c r="AB46" s="76"/>
      <c r="AC46" s="76"/>
      <c r="AD46" s="76"/>
      <c r="AE46" s="76"/>
      <c r="AG46" s="36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34"/>
    </row>
    <row r="47" spans="2:58" ht="23.1" customHeight="1" x14ac:dyDescent="0.35">
      <c r="B47" s="36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34"/>
      <c r="V47" s="75"/>
      <c r="W47" s="75"/>
      <c r="X47" s="75"/>
      <c r="Y47" s="75"/>
      <c r="Z47" s="75"/>
      <c r="AA47" s="76"/>
      <c r="AB47" s="76"/>
      <c r="AC47" s="76"/>
      <c r="AD47" s="76"/>
      <c r="AE47" s="76"/>
      <c r="AG47" s="36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34"/>
    </row>
    <row r="48" spans="2:58" ht="23.1" customHeight="1" x14ac:dyDescent="0.35">
      <c r="B48" s="36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34"/>
      <c r="V48" s="75"/>
      <c r="W48" s="75"/>
      <c r="X48" s="75"/>
      <c r="Y48" s="75"/>
      <c r="Z48" s="75"/>
      <c r="AA48" s="76"/>
      <c r="AB48" s="76"/>
      <c r="AC48" s="76"/>
      <c r="AD48" s="76"/>
      <c r="AE48" s="76"/>
      <c r="AG48" s="36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34"/>
    </row>
    <row r="49" spans="2:58" ht="23.1" customHeight="1" x14ac:dyDescent="0.35">
      <c r="B49" s="36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34"/>
      <c r="V49" s="75"/>
      <c r="W49" s="75"/>
      <c r="X49" s="75"/>
      <c r="Y49" s="75"/>
      <c r="Z49" s="75"/>
      <c r="AA49" s="76"/>
      <c r="AB49" s="76"/>
      <c r="AC49" s="76"/>
      <c r="AD49" s="76"/>
      <c r="AE49" s="76"/>
      <c r="AG49" s="36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34"/>
    </row>
    <row r="50" spans="2:58" ht="23.1" customHeight="1" x14ac:dyDescent="0.35">
      <c r="B50" s="36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34"/>
      <c r="V50" s="75"/>
      <c r="W50" s="75"/>
      <c r="X50" s="75"/>
      <c r="Y50" s="75"/>
      <c r="Z50" s="75"/>
      <c r="AA50" s="76"/>
      <c r="AB50" s="76"/>
      <c r="AC50" s="76"/>
      <c r="AD50" s="76"/>
      <c r="AE50" s="76"/>
      <c r="AG50" s="36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34"/>
    </row>
    <row r="51" spans="2:58" ht="23.1" customHeight="1" x14ac:dyDescent="0.35">
      <c r="B51" s="36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34"/>
      <c r="V51" s="75"/>
      <c r="W51" s="75"/>
      <c r="X51" s="75"/>
      <c r="Y51" s="75"/>
      <c r="Z51" s="75"/>
      <c r="AA51" s="76"/>
      <c r="AB51" s="76"/>
      <c r="AC51" s="76"/>
      <c r="AD51" s="76"/>
      <c r="AE51" s="76"/>
      <c r="AG51" s="36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34"/>
    </row>
    <row r="52" spans="2:58" ht="23.1" customHeight="1" x14ac:dyDescent="0.35">
      <c r="B52" s="36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34"/>
      <c r="V52" s="75"/>
      <c r="W52" s="75"/>
      <c r="X52" s="75"/>
      <c r="Y52" s="75"/>
      <c r="Z52" s="75"/>
      <c r="AA52" s="76"/>
      <c r="AB52" s="76"/>
      <c r="AC52" s="76"/>
      <c r="AD52" s="76"/>
      <c r="AE52" s="76"/>
      <c r="AG52" s="36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34"/>
    </row>
    <row r="55" spans="2:58" ht="23.1" customHeight="1" x14ac:dyDescent="0.35">
      <c r="B55" s="36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34"/>
      <c r="V55" s="75"/>
      <c r="W55" s="75"/>
      <c r="X55" s="75"/>
      <c r="Y55" s="75"/>
      <c r="Z55" s="75"/>
      <c r="AA55" s="76"/>
      <c r="AB55" s="76"/>
      <c r="AC55" s="76"/>
      <c r="AD55" s="76"/>
      <c r="AE55" s="76"/>
      <c r="AG55" s="36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34"/>
    </row>
    <row r="56" spans="2:58" ht="23.1" customHeight="1" x14ac:dyDescent="0.35">
      <c r="B56" s="36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34"/>
      <c r="V56" s="75"/>
      <c r="W56" s="75"/>
      <c r="X56" s="75"/>
      <c r="Y56" s="75"/>
      <c r="Z56" s="75"/>
      <c r="AA56" s="76"/>
      <c r="AB56" s="76"/>
      <c r="AC56" s="76"/>
      <c r="AD56" s="76"/>
      <c r="AE56" s="76"/>
      <c r="AG56" s="36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34"/>
    </row>
    <row r="57" spans="2:58" ht="23.1" customHeight="1" x14ac:dyDescent="0.35">
      <c r="B57" s="36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34"/>
      <c r="V57" s="75"/>
      <c r="W57" s="75"/>
      <c r="X57" s="75"/>
      <c r="Y57" s="75"/>
      <c r="Z57" s="75"/>
      <c r="AA57" s="76"/>
      <c r="AB57" s="76"/>
      <c r="AC57" s="76"/>
      <c r="AD57" s="76"/>
      <c r="AE57" s="76"/>
      <c r="AG57" s="36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34"/>
    </row>
    <row r="58" spans="2:58" ht="23.1" customHeight="1" x14ac:dyDescent="0.35">
      <c r="B58" s="36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34"/>
      <c r="V58" s="75"/>
      <c r="W58" s="75"/>
      <c r="X58" s="75"/>
      <c r="Y58" s="75"/>
      <c r="Z58" s="75"/>
      <c r="AA58" s="76"/>
      <c r="AB58" s="76"/>
      <c r="AC58" s="76"/>
      <c r="AD58" s="76"/>
      <c r="AE58" s="76"/>
      <c r="AG58" s="36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34"/>
    </row>
    <row r="59" spans="2:58" ht="23.1" customHeight="1" x14ac:dyDescent="0.35">
      <c r="B59" s="36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34"/>
      <c r="V59" s="75"/>
      <c r="W59" s="75"/>
      <c r="X59" s="75"/>
      <c r="Y59" s="75"/>
      <c r="Z59" s="75"/>
      <c r="AA59" s="76"/>
      <c r="AB59" s="76"/>
      <c r="AC59" s="76"/>
      <c r="AD59" s="76"/>
      <c r="AE59" s="76"/>
      <c r="AG59" s="36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34"/>
    </row>
    <row r="60" spans="2:58" ht="23.1" customHeight="1" x14ac:dyDescent="0.35">
      <c r="B60" s="36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34"/>
      <c r="V60" s="75"/>
      <c r="W60" s="75"/>
      <c r="X60" s="75"/>
      <c r="Y60" s="75"/>
      <c r="Z60" s="75"/>
      <c r="AA60" s="76"/>
      <c r="AB60" s="76"/>
      <c r="AC60" s="76"/>
      <c r="AD60" s="76"/>
      <c r="AE60" s="76"/>
      <c r="AG60" s="36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34"/>
    </row>
    <row r="61" spans="2:58" ht="23.1" customHeight="1" x14ac:dyDescent="0.35">
      <c r="B61" s="36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34"/>
      <c r="V61" s="75"/>
      <c r="W61" s="75"/>
      <c r="X61" s="75"/>
      <c r="Y61" s="75"/>
      <c r="Z61" s="75"/>
      <c r="AA61" s="76"/>
      <c r="AB61" s="76"/>
      <c r="AC61" s="76"/>
      <c r="AD61" s="76"/>
      <c r="AE61" s="76"/>
      <c r="AG61" s="36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34"/>
    </row>
    <row r="62" spans="2:58" ht="23.1" customHeight="1" x14ac:dyDescent="0.35">
      <c r="B62" s="36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34"/>
      <c r="V62" s="75"/>
      <c r="W62" s="75"/>
      <c r="X62" s="75"/>
      <c r="Y62" s="75"/>
      <c r="Z62" s="75"/>
      <c r="AA62" s="76"/>
      <c r="AB62" s="76"/>
      <c r="AC62" s="76"/>
      <c r="AD62" s="76"/>
      <c r="AE62" s="76"/>
      <c r="AG62" s="36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34"/>
    </row>
    <row r="63" spans="2:58" ht="23.1" customHeight="1" x14ac:dyDescent="0.35">
      <c r="B63" s="36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34"/>
      <c r="V63" s="75"/>
      <c r="W63" s="75"/>
      <c r="X63" s="75"/>
      <c r="Y63" s="75"/>
      <c r="Z63" s="75"/>
      <c r="AA63" s="76"/>
      <c r="AB63" s="76"/>
      <c r="AC63" s="76"/>
      <c r="AD63" s="76"/>
      <c r="AE63" s="76"/>
      <c r="AG63" s="36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34"/>
    </row>
    <row r="64" spans="2:58" ht="23.1" customHeight="1" x14ac:dyDescent="0.35">
      <c r="B64" s="36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34"/>
      <c r="V64" s="75"/>
      <c r="W64" s="75"/>
      <c r="X64" s="75"/>
      <c r="Y64" s="75"/>
      <c r="Z64" s="75"/>
      <c r="AA64" s="76"/>
      <c r="AB64" s="76"/>
      <c r="AC64" s="76"/>
      <c r="AD64" s="76"/>
      <c r="AE64" s="76"/>
      <c r="AG64" s="36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34"/>
    </row>
  </sheetData>
  <mergeCells count="64">
    <mergeCell ref="BG8:BG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AG8:AG10"/>
    <mergeCell ref="AH8:AH10"/>
    <mergeCell ref="AU8:AU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AB8:AB10"/>
    <mergeCell ref="AC8:AC10"/>
    <mergeCell ref="AD8:AD10"/>
    <mergeCell ref="AE8:AE10"/>
    <mergeCell ref="AF8:AF10"/>
    <mergeCell ref="F8:F10"/>
    <mergeCell ref="T8:T10"/>
    <mergeCell ref="G8:G10"/>
    <mergeCell ref="I8:I10"/>
    <mergeCell ref="K8:K10"/>
    <mergeCell ref="L8:L10"/>
    <mergeCell ref="M8:M10"/>
    <mergeCell ref="N8:N10"/>
    <mergeCell ref="O8:O10"/>
    <mergeCell ref="P8:P10"/>
    <mergeCell ref="Q8:Q10"/>
    <mergeCell ref="R8:R10"/>
    <mergeCell ref="A8:A10"/>
    <mergeCell ref="B8:B10"/>
    <mergeCell ref="C8:C10"/>
    <mergeCell ref="D8:D10"/>
    <mergeCell ref="E8:E10"/>
    <mergeCell ref="S8:S10"/>
    <mergeCell ref="P2:T2"/>
    <mergeCell ref="AO2:AW2"/>
    <mergeCell ref="P3:T3"/>
    <mergeCell ref="AO3:AW3"/>
    <mergeCell ref="P4:T4"/>
    <mergeCell ref="AO4:AW4"/>
    <mergeCell ref="Q5:S5"/>
    <mergeCell ref="AO5:AW5"/>
    <mergeCell ref="Q6:S6"/>
    <mergeCell ref="AO6:AW6"/>
    <mergeCell ref="AI8:AI10"/>
    <mergeCell ref="U8:U10"/>
    <mergeCell ref="X8:X10"/>
    <mergeCell ref="Y8:Y10"/>
    <mergeCell ref="AA8:AA10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51" fitToHeight="0" orientation="landscape" r:id="rId1"/>
  <colBreaks count="1" manualBreakCount="1">
    <brk id="29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4529-E2BB-42C6-8484-53BAB3662742}">
  <sheetPr>
    <pageSetUpPr fitToPage="1"/>
  </sheetPr>
  <dimension ref="A1:LO64"/>
  <sheetViews>
    <sheetView view="pageBreakPreview" zoomScale="60" zoomScaleNormal="77" workbookViewId="0">
      <selection activeCell="A30" sqref="A30:XFD39"/>
    </sheetView>
  </sheetViews>
  <sheetFormatPr defaultColWidth="9.140625" defaultRowHeight="23.1" customHeight="1" x14ac:dyDescent="0.35"/>
  <cols>
    <col min="1" max="1" width="7.7109375" style="34" customWidth="1"/>
    <col min="2" max="2" width="28.85546875" style="35" customWidth="1"/>
    <col min="3" max="3" width="16.42578125" style="35" customWidth="1"/>
    <col min="4" max="4" width="18.85546875" style="35" hidden="1" customWidth="1"/>
    <col min="5" max="5" width="17.5703125" style="35" hidden="1" customWidth="1"/>
    <col min="6" max="6" width="19.85546875" style="35" customWidth="1"/>
    <col min="7" max="8" width="17.42578125" style="35" customWidth="1"/>
    <col min="9" max="9" width="19.7109375" style="35" customWidth="1"/>
    <col min="10" max="10" width="18.7109375" style="35" hidden="1" customWidth="1"/>
    <col min="11" max="11" width="13.42578125" style="35" customWidth="1"/>
    <col min="12" max="12" width="4" style="35" customWidth="1"/>
    <col min="13" max="13" width="3.28515625" style="35" customWidth="1"/>
    <col min="14" max="14" width="4.28515625" style="35" customWidth="1"/>
    <col min="15" max="15" width="19.85546875" style="35" customWidth="1"/>
    <col min="16" max="16" width="17.5703125" style="35" customWidth="1"/>
    <col min="17" max="17" width="19.140625" style="35" customWidth="1"/>
    <col min="18" max="18" width="16.42578125" style="35" customWidth="1"/>
    <col min="19" max="19" width="17.85546875" style="35" customWidth="1"/>
    <col min="20" max="20" width="20.7109375" style="35" customWidth="1"/>
    <col min="21" max="21" width="19.42578125" style="35" customWidth="1"/>
    <col min="22" max="23" width="19.7109375" style="35" customWidth="1"/>
    <col min="24" max="24" width="5.140625" style="35" customWidth="1"/>
    <col min="25" max="25" width="16.5703125" style="35" customWidth="1"/>
    <col min="26" max="26" width="16.5703125" style="35" hidden="1" customWidth="1"/>
    <col min="27" max="27" width="12" style="34" customWidth="1"/>
    <col min="28" max="28" width="17.7109375" style="34" customWidth="1"/>
    <col min="29" max="29" width="16" style="34" customWidth="1"/>
    <col min="30" max="31" width="19.28515625" style="34" customWidth="1"/>
    <col min="32" max="32" width="6.5703125" style="34" customWidth="1"/>
    <col min="33" max="33" width="28.85546875" style="35" customWidth="1"/>
    <col min="34" max="34" width="16.42578125" style="35" customWidth="1"/>
    <col min="35" max="35" width="17.5703125" style="35" customWidth="1"/>
    <col min="36" max="36" width="22.28515625" style="35" customWidth="1"/>
    <col min="37" max="37" width="16.140625" style="35" customWidth="1"/>
    <col min="38" max="38" width="16.42578125" style="35" customWidth="1"/>
    <col min="39" max="39" width="16.5703125" style="35" customWidth="1"/>
    <col min="40" max="40" width="18.140625" style="35" customWidth="1"/>
    <col min="41" max="41" width="14.85546875" style="35" customWidth="1"/>
    <col min="42" max="42" width="10.28515625" style="35" customWidth="1"/>
    <col min="43" max="44" width="18.140625" style="35" customWidth="1"/>
    <col min="45" max="45" width="14.5703125" style="35" customWidth="1"/>
    <col min="46" max="46" width="20.42578125" style="35" customWidth="1"/>
    <col min="47" max="47" width="14.7109375" style="35" customWidth="1"/>
    <col min="48" max="48" width="11.28515625" style="35" customWidth="1"/>
    <col min="49" max="49" width="19.140625" style="35" customWidth="1"/>
    <col min="50" max="50" width="17.28515625" style="35" customWidth="1"/>
    <col min="51" max="51" width="16.5703125" style="35" customWidth="1"/>
    <col min="52" max="52" width="14.85546875" style="35" customWidth="1"/>
    <col min="53" max="53" width="17.140625" style="35" customWidth="1"/>
    <col min="54" max="54" width="18.7109375" style="35" customWidth="1"/>
    <col min="55" max="55" width="13.42578125" style="35" customWidth="1"/>
    <col min="56" max="56" width="16.5703125" style="35" customWidth="1"/>
    <col min="57" max="57" width="15.7109375" style="35" customWidth="1"/>
    <col min="58" max="58" width="18.5703125" style="35" customWidth="1"/>
    <col min="59" max="59" width="20.28515625" style="35" customWidth="1"/>
    <col min="60" max="68" width="9.140625" style="34"/>
    <col min="69" max="16384" width="9.140625" style="1"/>
  </cols>
  <sheetData>
    <row r="1" spans="1:327" s="34" customFormat="1" ht="23.1" customHeight="1" x14ac:dyDescent="0.35">
      <c r="B1" s="35"/>
      <c r="C1" s="35"/>
      <c r="D1" s="36"/>
      <c r="E1" s="36"/>
      <c r="F1" s="36"/>
      <c r="G1" s="36"/>
      <c r="H1" s="36"/>
      <c r="I1" s="36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7" t="s">
        <v>1</v>
      </c>
      <c r="V1" s="35"/>
      <c r="W1" s="35"/>
      <c r="X1" s="35"/>
      <c r="Y1" s="35"/>
      <c r="Z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7" t="s">
        <v>1</v>
      </c>
    </row>
    <row r="2" spans="1:327" s="34" customFormat="1" ht="23.1" customHeight="1" x14ac:dyDescent="0.35">
      <c r="B2" s="35"/>
      <c r="C2" s="35"/>
      <c r="D2" s="38"/>
      <c r="E2" s="38"/>
      <c r="F2" s="38"/>
      <c r="G2" s="38"/>
      <c r="H2" s="38"/>
      <c r="I2" s="38"/>
      <c r="J2" s="35"/>
      <c r="K2" s="35"/>
      <c r="L2" s="35"/>
      <c r="M2" s="36"/>
      <c r="N2" s="36"/>
      <c r="O2" s="35"/>
      <c r="P2" s="234" t="s">
        <v>0</v>
      </c>
      <c r="Q2" s="234"/>
      <c r="R2" s="234"/>
      <c r="S2" s="234"/>
      <c r="T2" s="234"/>
      <c r="U2" s="35"/>
      <c r="V2" s="35"/>
      <c r="W2" s="35"/>
      <c r="X2" s="35"/>
      <c r="Y2" s="35"/>
      <c r="Z2" s="35"/>
      <c r="AG2" s="35"/>
      <c r="AH2" s="35"/>
      <c r="AI2" s="35"/>
      <c r="AJ2" s="38"/>
      <c r="AK2" s="38"/>
      <c r="AL2" s="38"/>
      <c r="AM2" s="38"/>
      <c r="AN2" s="38"/>
      <c r="AO2" s="234" t="s">
        <v>0</v>
      </c>
      <c r="AP2" s="234"/>
      <c r="AQ2" s="234"/>
      <c r="AR2" s="234"/>
      <c r="AS2" s="234"/>
      <c r="AT2" s="234"/>
      <c r="AU2" s="234"/>
      <c r="AV2" s="234"/>
      <c r="AW2" s="234"/>
      <c r="AX2" s="35"/>
      <c r="AY2" s="35"/>
      <c r="AZ2" s="39"/>
      <c r="BA2" s="39"/>
      <c r="BB2" s="35"/>
      <c r="BC2" s="35"/>
      <c r="BD2" s="35"/>
      <c r="BE2" s="35"/>
      <c r="BF2" s="35"/>
      <c r="BG2" s="35"/>
    </row>
    <row r="3" spans="1:327" s="34" customFormat="1" ht="23.1" customHeight="1" x14ac:dyDescent="0.35">
      <c r="B3" s="35"/>
      <c r="C3" s="35"/>
      <c r="D3" s="38"/>
      <c r="E3" s="38"/>
      <c r="F3" s="38"/>
      <c r="G3" s="38"/>
      <c r="H3" s="38"/>
      <c r="I3" s="35"/>
      <c r="J3" s="35"/>
      <c r="K3" s="35"/>
      <c r="L3" s="35"/>
      <c r="M3" s="35"/>
      <c r="N3" s="35"/>
      <c r="O3" s="35"/>
      <c r="P3" s="234" t="s">
        <v>41</v>
      </c>
      <c r="Q3" s="234"/>
      <c r="R3" s="234"/>
      <c r="S3" s="234"/>
      <c r="T3" s="234"/>
      <c r="U3" s="35"/>
      <c r="V3" s="35"/>
      <c r="W3" s="35"/>
      <c r="X3" s="35"/>
      <c r="Y3" s="35"/>
      <c r="Z3" s="35"/>
      <c r="AG3" s="35"/>
      <c r="AH3" s="35"/>
      <c r="AI3" s="35"/>
      <c r="AJ3" s="38"/>
      <c r="AK3" s="38"/>
      <c r="AL3" s="38"/>
      <c r="AM3" s="35"/>
      <c r="AN3" s="38"/>
      <c r="AO3" s="234" t="s">
        <v>41</v>
      </c>
      <c r="AP3" s="234"/>
      <c r="AQ3" s="234"/>
      <c r="AR3" s="234"/>
      <c r="AS3" s="234"/>
      <c r="AT3" s="234"/>
      <c r="AU3" s="234"/>
      <c r="AV3" s="234"/>
      <c r="AW3" s="234"/>
      <c r="AX3" s="35"/>
      <c r="AY3" s="35"/>
      <c r="AZ3" s="35"/>
      <c r="BA3" s="35"/>
      <c r="BB3" s="35"/>
      <c r="BC3" s="35"/>
      <c r="BD3" s="35"/>
      <c r="BE3" s="35"/>
      <c r="BF3" s="35"/>
      <c r="BG3" s="35"/>
    </row>
    <row r="4" spans="1:327" s="34" customFormat="1" ht="23.1" customHeight="1" x14ac:dyDescent="0.35">
      <c r="B4" s="35"/>
      <c r="C4" s="38"/>
      <c r="D4" s="38"/>
      <c r="E4" s="38"/>
      <c r="F4" s="38"/>
      <c r="G4" s="38"/>
      <c r="H4" s="38"/>
      <c r="I4" s="38"/>
      <c r="J4" s="35"/>
      <c r="K4" s="35"/>
      <c r="L4" s="35"/>
      <c r="M4" s="35"/>
      <c r="N4" s="35"/>
      <c r="O4" s="35"/>
      <c r="P4" s="234" t="s">
        <v>42</v>
      </c>
      <c r="Q4" s="234"/>
      <c r="R4" s="234"/>
      <c r="S4" s="234"/>
      <c r="T4" s="234"/>
      <c r="U4" s="35"/>
      <c r="V4" s="35"/>
      <c r="W4" s="35"/>
      <c r="X4" s="35"/>
      <c r="Y4" s="35"/>
      <c r="Z4" s="35"/>
      <c r="AG4" s="35"/>
      <c r="AH4" s="35"/>
      <c r="AM4" s="38"/>
      <c r="AN4" s="38"/>
      <c r="AO4" s="234" t="s">
        <v>62</v>
      </c>
      <c r="AP4" s="234"/>
      <c r="AQ4" s="234"/>
      <c r="AR4" s="234"/>
      <c r="AS4" s="234"/>
      <c r="AT4" s="234"/>
      <c r="AU4" s="234"/>
      <c r="AV4" s="234"/>
      <c r="AW4" s="234"/>
      <c r="AX4" s="35"/>
      <c r="AY4" s="35"/>
      <c r="AZ4" s="35"/>
      <c r="BA4" s="35"/>
      <c r="BB4" s="35"/>
      <c r="BC4" s="35"/>
      <c r="BD4" s="35"/>
      <c r="BE4" s="35"/>
      <c r="BF4" s="35"/>
      <c r="BG4" s="35"/>
    </row>
    <row r="5" spans="1:327" s="34" customFormat="1" ht="23.1" customHeight="1" x14ac:dyDescent="0.35">
      <c r="B5" s="35"/>
      <c r="C5" s="35"/>
      <c r="D5" s="40"/>
      <c r="E5" s="40"/>
      <c r="F5" s="40"/>
      <c r="G5" s="40"/>
      <c r="H5" s="40"/>
      <c r="I5" s="35"/>
      <c r="J5" s="35"/>
      <c r="K5" s="35"/>
      <c r="L5" s="35"/>
      <c r="M5" s="35"/>
      <c r="N5" s="35"/>
      <c r="O5" s="35"/>
      <c r="P5" s="35"/>
      <c r="Q5" s="238" t="s">
        <v>74</v>
      </c>
      <c r="R5" s="238"/>
      <c r="S5" s="238"/>
      <c r="T5" s="35"/>
      <c r="U5" s="35"/>
      <c r="V5" s="35"/>
      <c r="W5" s="35"/>
      <c r="X5" s="35"/>
      <c r="Y5" s="35"/>
      <c r="Z5" s="35"/>
      <c r="AG5" s="35"/>
      <c r="AH5" s="35"/>
      <c r="AI5" s="35"/>
      <c r="AJ5" s="40"/>
      <c r="AK5" s="40"/>
      <c r="AL5" s="40"/>
      <c r="AM5" s="35"/>
      <c r="AN5" s="40"/>
      <c r="AO5" s="238" t="s">
        <v>75</v>
      </c>
      <c r="AP5" s="238"/>
      <c r="AQ5" s="238"/>
      <c r="AR5" s="238"/>
      <c r="AS5" s="238"/>
      <c r="AT5" s="238"/>
      <c r="AU5" s="238"/>
      <c r="AV5" s="238"/>
      <c r="AW5" s="238"/>
      <c r="AX5" s="35"/>
      <c r="AY5" s="35"/>
      <c r="AZ5" s="35"/>
      <c r="BA5" s="35"/>
      <c r="BB5" s="35"/>
      <c r="BC5" s="35"/>
      <c r="BD5" s="35"/>
      <c r="BE5" s="35"/>
      <c r="BF5" s="35"/>
      <c r="BG5" s="35"/>
    </row>
    <row r="6" spans="1:327" s="34" customFormat="1" ht="23.1" customHeight="1" x14ac:dyDescent="0.35">
      <c r="A6" s="34" t="s">
        <v>1</v>
      </c>
      <c r="B6" s="35"/>
      <c r="C6" s="35"/>
      <c r="D6" s="41"/>
      <c r="E6" s="41"/>
      <c r="F6" s="41"/>
      <c r="G6" s="41"/>
      <c r="H6" s="41"/>
      <c r="I6" s="35"/>
      <c r="J6" s="36"/>
      <c r="K6" s="35"/>
      <c r="L6" s="35"/>
      <c r="M6" s="35"/>
      <c r="N6" s="35"/>
      <c r="O6" s="35"/>
      <c r="P6" s="35"/>
      <c r="Q6" s="239" t="s">
        <v>2</v>
      </c>
      <c r="R6" s="239"/>
      <c r="S6" s="239"/>
      <c r="T6" s="35"/>
      <c r="U6" s="35"/>
      <c r="V6" s="35"/>
      <c r="W6" s="35"/>
      <c r="X6" s="35"/>
      <c r="Y6" s="35"/>
      <c r="Z6" s="35"/>
      <c r="AF6" s="34" t="s">
        <v>1</v>
      </c>
      <c r="AG6" s="35"/>
      <c r="AH6" s="35"/>
      <c r="AI6" s="35"/>
      <c r="AJ6" s="41"/>
      <c r="AK6" s="41"/>
      <c r="AL6" s="41"/>
      <c r="AM6" s="35"/>
      <c r="AN6" s="35"/>
      <c r="AO6" s="239" t="s">
        <v>2</v>
      </c>
      <c r="AP6" s="239"/>
      <c r="AQ6" s="239"/>
      <c r="AR6" s="239"/>
      <c r="AS6" s="239"/>
      <c r="AT6" s="239"/>
      <c r="AU6" s="239"/>
      <c r="AV6" s="239"/>
      <c r="AW6" s="239"/>
      <c r="AX6" s="35"/>
      <c r="AY6" s="35"/>
      <c r="AZ6" s="35"/>
      <c r="BA6" s="35"/>
      <c r="BB6" s="35"/>
      <c r="BC6" s="35"/>
      <c r="BD6" s="35"/>
      <c r="BE6" s="35"/>
      <c r="BF6" s="35"/>
      <c r="BG6" s="35"/>
    </row>
    <row r="7" spans="1:327" s="42" customFormat="1" ht="23.1" customHeight="1" thickBot="1" x14ac:dyDescent="0.4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D7" s="42" t="s">
        <v>1</v>
      </c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</row>
    <row r="8" spans="1:327" s="48" customFormat="1" ht="23.1" customHeight="1" x14ac:dyDescent="0.35">
      <c r="A8" s="294" t="s">
        <v>8</v>
      </c>
      <c r="B8" s="246" t="s">
        <v>9</v>
      </c>
      <c r="C8" s="246" t="s">
        <v>10</v>
      </c>
      <c r="D8" s="243" t="s">
        <v>44</v>
      </c>
      <c r="E8" s="246" t="s">
        <v>69</v>
      </c>
      <c r="F8" s="246" t="s">
        <v>69</v>
      </c>
      <c r="G8" s="291" t="s">
        <v>91</v>
      </c>
      <c r="H8" s="81"/>
      <c r="I8" s="276" t="s">
        <v>46</v>
      </c>
      <c r="J8" s="44"/>
      <c r="K8" s="243" t="s">
        <v>12</v>
      </c>
      <c r="L8" s="246" t="s">
        <v>92</v>
      </c>
      <c r="M8" s="246" t="s">
        <v>93</v>
      </c>
      <c r="N8" s="288" t="s">
        <v>94</v>
      </c>
      <c r="P8" s="279" t="s">
        <v>48</v>
      </c>
      <c r="Q8" s="246" t="s">
        <v>52</v>
      </c>
      <c r="R8" s="264" t="s">
        <v>56</v>
      </c>
      <c r="S8" s="264" t="s">
        <v>95</v>
      </c>
      <c r="T8" s="264" t="s">
        <v>51</v>
      </c>
      <c r="U8" s="246" t="s">
        <v>50</v>
      </c>
      <c r="V8" s="45" t="s">
        <v>5</v>
      </c>
      <c r="W8" s="45" t="s">
        <v>5</v>
      </c>
      <c r="X8" s="300" t="s">
        <v>8</v>
      </c>
      <c r="Y8" s="276" t="s">
        <v>6</v>
      </c>
      <c r="Z8" s="46" t="s">
        <v>3</v>
      </c>
      <c r="AA8" s="192" t="s">
        <v>7</v>
      </c>
      <c r="AB8" s="210" t="s">
        <v>96</v>
      </c>
      <c r="AC8" s="222" t="s">
        <v>4</v>
      </c>
      <c r="AD8" s="243" t="s">
        <v>47</v>
      </c>
      <c r="AE8" s="228"/>
      <c r="AF8" s="294" t="s">
        <v>8</v>
      </c>
      <c r="AG8" s="246" t="s">
        <v>9</v>
      </c>
      <c r="AH8" s="246" t="s">
        <v>10</v>
      </c>
      <c r="AI8" s="297" t="s">
        <v>48</v>
      </c>
      <c r="AJ8" s="306" t="s">
        <v>82</v>
      </c>
      <c r="AK8" s="267" t="s">
        <v>53</v>
      </c>
      <c r="AL8" s="258" t="s">
        <v>54</v>
      </c>
      <c r="AM8" s="273" t="s">
        <v>83</v>
      </c>
      <c r="AN8" s="267" t="s">
        <v>14</v>
      </c>
      <c r="AO8" s="267" t="s">
        <v>15</v>
      </c>
      <c r="AP8" s="267" t="s">
        <v>16</v>
      </c>
      <c r="AQ8" s="267" t="s">
        <v>17</v>
      </c>
      <c r="AR8" s="267" t="s">
        <v>64</v>
      </c>
      <c r="AS8" s="270" t="s">
        <v>55</v>
      </c>
      <c r="AT8" s="246" t="s">
        <v>52</v>
      </c>
      <c r="AU8" s="303" t="s">
        <v>80</v>
      </c>
      <c r="AV8" s="309" t="s">
        <v>97</v>
      </c>
      <c r="AW8" s="252" t="s">
        <v>81</v>
      </c>
      <c r="AX8" s="255" t="s">
        <v>56</v>
      </c>
      <c r="AY8" s="282" t="s">
        <v>49</v>
      </c>
      <c r="AZ8" s="252" t="s">
        <v>18</v>
      </c>
      <c r="BA8" s="258" t="s">
        <v>57</v>
      </c>
      <c r="BB8" s="261" t="s">
        <v>58</v>
      </c>
      <c r="BC8" s="258" t="s">
        <v>59</v>
      </c>
      <c r="BD8" s="258" t="s">
        <v>60</v>
      </c>
      <c r="BE8" s="258" t="s">
        <v>61</v>
      </c>
      <c r="BF8" s="264" t="s">
        <v>51</v>
      </c>
      <c r="BG8" s="249" t="s">
        <v>50</v>
      </c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</row>
    <row r="9" spans="1:327" s="51" customFormat="1" ht="23.1" customHeight="1" x14ac:dyDescent="0.35">
      <c r="A9" s="295"/>
      <c r="B9" s="247"/>
      <c r="C9" s="247"/>
      <c r="D9" s="244"/>
      <c r="E9" s="247"/>
      <c r="F9" s="247"/>
      <c r="G9" s="292"/>
      <c r="H9" s="83" t="s">
        <v>45</v>
      </c>
      <c r="I9" s="277"/>
      <c r="J9" s="49" t="s">
        <v>11</v>
      </c>
      <c r="K9" s="244"/>
      <c r="L9" s="247"/>
      <c r="M9" s="247"/>
      <c r="N9" s="289"/>
      <c r="P9" s="280"/>
      <c r="Q9" s="247"/>
      <c r="R9" s="265"/>
      <c r="S9" s="265"/>
      <c r="T9" s="265"/>
      <c r="U9" s="247"/>
      <c r="V9" s="49" t="s">
        <v>19</v>
      </c>
      <c r="W9" s="49" t="s">
        <v>20</v>
      </c>
      <c r="X9" s="301"/>
      <c r="Y9" s="277"/>
      <c r="Z9" s="50" t="s">
        <v>13</v>
      </c>
      <c r="AA9" s="193"/>
      <c r="AB9" s="211"/>
      <c r="AC9" s="223"/>
      <c r="AD9" s="244"/>
      <c r="AE9" s="229"/>
      <c r="AF9" s="295"/>
      <c r="AG9" s="247"/>
      <c r="AH9" s="247"/>
      <c r="AI9" s="298"/>
      <c r="AJ9" s="307"/>
      <c r="AK9" s="268"/>
      <c r="AL9" s="259"/>
      <c r="AM9" s="274"/>
      <c r="AN9" s="268"/>
      <c r="AO9" s="268"/>
      <c r="AP9" s="268"/>
      <c r="AQ9" s="268"/>
      <c r="AR9" s="268"/>
      <c r="AS9" s="271"/>
      <c r="AT9" s="247"/>
      <c r="AU9" s="304"/>
      <c r="AV9" s="310"/>
      <c r="AW9" s="253"/>
      <c r="AX9" s="256"/>
      <c r="AY9" s="283"/>
      <c r="AZ9" s="253"/>
      <c r="BA9" s="259"/>
      <c r="BB9" s="262"/>
      <c r="BC9" s="259"/>
      <c r="BD9" s="259"/>
      <c r="BE9" s="259"/>
      <c r="BF9" s="265"/>
      <c r="BG9" s="250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</row>
    <row r="10" spans="1:327" s="53" customFormat="1" ht="23.1" customHeight="1" thickBot="1" x14ac:dyDescent="0.4">
      <c r="A10" s="296"/>
      <c r="B10" s="248"/>
      <c r="C10" s="248"/>
      <c r="D10" s="244"/>
      <c r="E10" s="248"/>
      <c r="F10" s="248"/>
      <c r="G10" s="293"/>
      <c r="H10" s="82"/>
      <c r="I10" s="278"/>
      <c r="J10" s="52"/>
      <c r="K10" s="245"/>
      <c r="L10" s="248"/>
      <c r="M10" s="248"/>
      <c r="N10" s="290"/>
      <c r="P10" s="281"/>
      <c r="Q10" s="248"/>
      <c r="R10" s="266"/>
      <c r="S10" s="266"/>
      <c r="T10" s="266"/>
      <c r="U10" s="248"/>
      <c r="V10" s="52"/>
      <c r="W10" s="52"/>
      <c r="X10" s="302"/>
      <c r="Y10" s="278"/>
      <c r="Z10" s="52"/>
      <c r="AA10" s="194"/>
      <c r="AB10" s="212"/>
      <c r="AC10" s="224"/>
      <c r="AD10" s="245"/>
      <c r="AE10" s="230"/>
      <c r="AF10" s="296"/>
      <c r="AG10" s="248"/>
      <c r="AH10" s="248"/>
      <c r="AI10" s="299"/>
      <c r="AJ10" s="308"/>
      <c r="AK10" s="269"/>
      <c r="AL10" s="260"/>
      <c r="AM10" s="275"/>
      <c r="AN10" s="269"/>
      <c r="AO10" s="269"/>
      <c r="AP10" s="269"/>
      <c r="AQ10" s="269"/>
      <c r="AR10" s="269"/>
      <c r="AS10" s="272"/>
      <c r="AT10" s="248"/>
      <c r="AU10" s="305"/>
      <c r="AV10" s="311"/>
      <c r="AW10" s="254"/>
      <c r="AX10" s="257"/>
      <c r="AY10" s="284"/>
      <c r="AZ10" s="254"/>
      <c r="BA10" s="260"/>
      <c r="BB10" s="263"/>
      <c r="BC10" s="260"/>
      <c r="BD10" s="260"/>
      <c r="BE10" s="260"/>
      <c r="BF10" s="266"/>
      <c r="BG10" s="251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</row>
    <row r="11" spans="1:327" s="19" customFormat="1" ht="23.1" customHeight="1" x14ac:dyDescent="0.35">
      <c r="A11" s="2" t="s">
        <v>1</v>
      </c>
      <c r="B11" s="3"/>
      <c r="C11" s="8"/>
      <c r="D11" s="54"/>
      <c r="E11" s="5"/>
      <c r="F11" s="79"/>
      <c r="G11" s="79"/>
      <c r="H11" s="80"/>
      <c r="I11" s="11"/>
      <c r="J11" s="20"/>
      <c r="K11" s="5"/>
      <c r="L11" s="8" t="s">
        <v>1</v>
      </c>
      <c r="M11" s="8" t="s">
        <v>1</v>
      </c>
      <c r="N11" s="8" t="s">
        <v>1</v>
      </c>
      <c r="O11" s="6" t="s">
        <v>1</v>
      </c>
      <c r="P11" s="5"/>
      <c r="Q11" s="5"/>
      <c r="R11" s="5"/>
      <c r="S11" s="5"/>
      <c r="T11" s="5"/>
      <c r="U11" s="6"/>
      <c r="V11" s="5"/>
      <c r="W11" s="5"/>
      <c r="X11" s="10" t="str">
        <f>+A11</f>
        <v xml:space="preserve"> </v>
      </c>
      <c r="Y11" s="11" t="s">
        <v>1</v>
      </c>
      <c r="Z11" s="5"/>
      <c r="AA11" s="21"/>
      <c r="AB11" s="13"/>
      <c r="AC11" s="22"/>
      <c r="AD11" s="55"/>
      <c r="AE11" s="56"/>
      <c r="AF11" s="2" t="s">
        <v>1</v>
      </c>
      <c r="AG11" s="3"/>
      <c r="AH11" s="8"/>
      <c r="AI11" s="5"/>
      <c r="AJ11" s="5"/>
      <c r="AK11" s="5"/>
      <c r="AL11" s="5" t="s">
        <v>1</v>
      </c>
      <c r="AM11" s="5" t="s">
        <v>1</v>
      </c>
      <c r="AN11" s="5"/>
      <c r="AO11" s="5" t="s">
        <v>1</v>
      </c>
      <c r="AP11" s="5"/>
      <c r="AQ11" s="5"/>
      <c r="AR11" s="5"/>
      <c r="AS11" s="5"/>
      <c r="AT11" s="5"/>
      <c r="AU11" s="12"/>
      <c r="AV11" s="12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17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</row>
    <row r="12" spans="1:327" s="19" customFormat="1" ht="23.1" customHeight="1" x14ac:dyDescent="0.35">
      <c r="A12" s="2">
        <v>1</v>
      </c>
      <c r="B12" s="3" t="s">
        <v>21</v>
      </c>
      <c r="C12" s="4" t="s">
        <v>22</v>
      </c>
      <c r="D12" s="5">
        <v>31949</v>
      </c>
      <c r="E12" s="5">
        <v>1550</v>
      </c>
      <c r="F12" s="5">
        <f>SUM(D12:E12)</f>
        <v>33499</v>
      </c>
      <c r="G12" s="5">
        <v>1550</v>
      </c>
      <c r="H12" s="84">
        <v>320</v>
      </c>
      <c r="I12" s="5">
        <f>SUM(F12:H12)</f>
        <v>35369</v>
      </c>
      <c r="J12" s="6">
        <f>I12</f>
        <v>35369</v>
      </c>
      <c r="K12" s="7">
        <f>ROUND(J12/6/31/60*(N12+M12*60+L12*6*60),2)</f>
        <v>0</v>
      </c>
      <c r="L12" s="8">
        <v>0</v>
      </c>
      <c r="M12" s="8">
        <v>0</v>
      </c>
      <c r="N12" s="8">
        <v>0</v>
      </c>
      <c r="O12" s="6">
        <f>J12-K12</f>
        <v>35369</v>
      </c>
      <c r="P12" s="74">
        <v>1540.24</v>
      </c>
      <c r="Q12" s="5">
        <f>SUM(AJ12:AS12)</f>
        <v>6213.9499999999989</v>
      </c>
      <c r="R12" s="5">
        <f>SUM(AU12:AW12)</f>
        <v>200</v>
      </c>
      <c r="S12" s="5">
        <f>ROUNDDOWN(I12*5%/2,2)</f>
        <v>884.22</v>
      </c>
      <c r="T12" s="5">
        <f>SUM(AZ12:BE12)</f>
        <v>100</v>
      </c>
      <c r="U12" s="6">
        <f>P12+Q12+R12+S12+T12</f>
        <v>8938.409999999998</v>
      </c>
      <c r="V12" s="9">
        <f>ROUND(AE12,0)</f>
        <v>13215</v>
      </c>
      <c r="W12" s="9">
        <f>(AD12-V12)</f>
        <v>13215.590000000004</v>
      </c>
      <c r="X12" s="10">
        <f>+A12</f>
        <v>1</v>
      </c>
      <c r="Y12" s="11">
        <f>I12*12%</f>
        <v>4244.28</v>
      </c>
      <c r="Z12" s="5">
        <v>0</v>
      </c>
      <c r="AA12" s="12">
        <v>100</v>
      </c>
      <c r="AB12" s="13">
        <f>ROUNDUP(I12*5%/2,2)</f>
        <v>884.23</v>
      </c>
      <c r="AC12" s="14">
        <v>200</v>
      </c>
      <c r="AD12" s="15">
        <f>+O12-U12</f>
        <v>26430.590000000004</v>
      </c>
      <c r="AE12" s="16">
        <f>(+O12-U12)/2</f>
        <v>13215.295000000002</v>
      </c>
      <c r="AF12" s="2">
        <v>1</v>
      </c>
      <c r="AG12" s="3" t="s">
        <v>21</v>
      </c>
      <c r="AH12" s="4" t="s">
        <v>22</v>
      </c>
      <c r="AI12" s="74">
        <f>P12</f>
        <v>1540.24</v>
      </c>
      <c r="AJ12" s="11">
        <f>J12*9%</f>
        <v>3183.21</v>
      </c>
      <c r="AK12" s="5">
        <v>0</v>
      </c>
      <c r="AL12" s="5">
        <v>0</v>
      </c>
      <c r="AM12" s="5">
        <v>0</v>
      </c>
      <c r="AN12" s="5"/>
      <c r="AO12" s="5">
        <v>0</v>
      </c>
      <c r="AP12" s="5">
        <v>0</v>
      </c>
      <c r="AQ12" s="5">
        <v>2375.1799999999998</v>
      </c>
      <c r="AR12" s="5"/>
      <c r="AS12" s="5">
        <v>655.56</v>
      </c>
      <c r="AT12" s="5">
        <f>SUM(AJ12:AS12)</f>
        <v>6213.9499999999989</v>
      </c>
      <c r="AU12" s="12">
        <v>200</v>
      </c>
      <c r="AV12" s="5">
        <v>0</v>
      </c>
      <c r="AW12" s="5">
        <v>0</v>
      </c>
      <c r="AX12" s="5">
        <f>SUM(AU12:AW12)</f>
        <v>200</v>
      </c>
      <c r="AY12" s="5">
        <f>ROUNDDOWN(I12*5%/2,2)</f>
        <v>884.22</v>
      </c>
      <c r="AZ12" s="5">
        <v>100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f>SUM(AZ12:BE12)</f>
        <v>100</v>
      </c>
      <c r="BG12" s="17">
        <f>AI12+AT12+AX12+AY12+BF12</f>
        <v>8938.409999999998</v>
      </c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</row>
    <row r="13" spans="1:327" s="19" customFormat="1" ht="23.1" customHeight="1" x14ac:dyDescent="0.35">
      <c r="A13" s="2" t="s">
        <v>1</v>
      </c>
      <c r="B13" s="3"/>
      <c r="C13" s="4"/>
      <c r="D13" s="5"/>
      <c r="E13" s="5"/>
      <c r="F13" s="5">
        <f t="shared" ref="F13:F28" si="0">SUM(D13:E13)</f>
        <v>0</v>
      </c>
      <c r="G13" s="25"/>
      <c r="H13" s="25" t="s">
        <v>66</v>
      </c>
      <c r="I13" s="5">
        <f t="shared" ref="I13:I28" si="1">SUM(F13:H13)</f>
        <v>0</v>
      </c>
      <c r="J13" s="6">
        <f t="shared" ref="J13:J28" si="2">I13</f>
        <v>0</v>
      </c>
      <c r="K13" s="7"/>
      <c r="L13" s="8"/>
      <c r="M13" s="8"/>
      <c r="N13" s="8"/>
      <c r="O13" s="6">
        <f t="shared" ref="O13:O28" si="3">J13-K13</f>
        <v>0</v>
      </c>
      <c r="P13" s="5"/>
      <c r="Q13" s="5"/>
      <c r="R13" s="5"/>
      <c r="S13" s="5"/>
      <c r="T13" s="5"/>
      <c r="U13" s="6"/>
      <c r="V13" s="9"/>
      <c r="W13" s="9"/>
      <c r="X13" s="10"/>
      <c r="Y13" s="11"/>
      <c r="Z13" s="5"/>
      <c r="AA13" s="21"/>
      <c r="AB13" s="13"/>
      <c r="AC13" s="22"/>
      <c r="AD13" s="15"/>
      <c r="AE13" s="16"/>
      <c r="AF13" s="2" t="s">
        <v>1</v>
      </c>
      <c r="AG13" s="3"/>
      <c r="AH13" s="4"/>
      <c r="AI13" s="74">
        <f t="shared" ref="AI13:AI28" si="4">P13</f>
        <v>0</v>
      </c>
      <c r="AJ13" s="11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2"/>
      <c r="AV13" s="12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17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</row>
    <row r="14" spans="1:327" s="23" customFormat="1" ht="23.1" customHeight="1" x14ac:dyDescent="0.35">
      <c r="A14" s="2">
        <v>2</v>
      </c>
      <c r="B14" s="3" t="s">
        <v>24</v>
      </c>
      <c r="C14" s="4" t="s">
        <v>25</v>
      </c>
      <c r="D14" s="5">
        <v>13666</v>
      </c>
      <c r="E14" s="5">
        <v>547</v>
      </c>
      <c r="F14" s="5">
        <f t="shared" si="0"/>
        <v>14213</v>
      </c>
      <c r="G14" s="5">
        <v>530</v>
      </c>
      <c r="H14" s="5"/>
      <c r="I14" s="5">
        <f t="shared" si="1"/>
        <v>14743</v>
      </c>
      <c r="J14" s="6">
        <f t="shared" si="2"/>
        <v>14743</v>
      </c>
      <c r="K14" s="7">
        <f>ROUND(J14/6/31/60*(N14+M14*60+L14*6*60),2)</f>
        <v>0</v>
      </c>
      <c r="L14" s="8">
        <v>0</v>
      </c>
      <c r="M14" s="8">
        <v>0</v>
      </c>
      <c r="N14" s="8">
        <v>0</v>
      </c>
      <c r="O14" s="6">
        <f t="shared" si="3"/>
        <v>14743</v>
      </c>
      <c r="P14" s="5"/>
      <c r="Q14" s="5">
        <f t="shared" ref="Q14:Q28" si="5">SUM(AJ14:AS14)</f>
        <v>4982.29</v>
      </c>
      <c r="R14" s="5">
        <f t="shared" ref="R14:R28" si="6">SUM(AU14:AW14)</f>
        <v>1449.15</v>
      </c>
      <c r="S14" s="5">
        <f t="shared" ref="S14:S28" si="7">ROUNDDOWN(I14*5%/2,2)</f>
        <v>368.57</v>
      </c>
      <c r="T14" s="5">
        <f t="shared" ref="T14:T28" si="8">SUM(AZ14:BE14)</f>
        <v>2942.99</v>
      </c>
      <c r="U14" s="6">
        <f>P14+Q14+R14+S14+T14</f>
        <v>9743</v>
      </c>
      <c r="V14" s="9">
        <f t="shared" ref="V14:V28" si="9">ROUND(AE14,0)</f>
        <v>2500</v>
      </c>
      <c r="W14" s="9">
        <f>(AD14-V14)</f>
        <v>2500</v>
      </c>
      <c r="X14" s="10">
        <f>+A14</f>
        <v>2</v>
      </c>
      <c r="Y14" s="11">
        <f>I14*12%</f>
        <v>1769.1599999999999</v>
      </c>
      <c r="Z14" s="5">
        <v>0</v>
      </c>
      <c r="AA14" s="12">
        <v>100</v>
      </c>
      <c r="AB14" s="13">
        <f t="shared" ref="AB14" si="10">ROUNDUP(I14*5%/2,2)</f>
        <v>368.58</v>
      </c>
      <c r="AC14" s="14">
        <v>200</v>
      </c>
      <c r="AD14" s="15">
        <f>+O14-U14</f>
        <v>5000</v>
      </c>
      <c r="AE14" s="16">
        <f>(+O14-U14)/2</f>
        <v>2500</v>
      </c>
      <c r="AF14" s="2">
        <v>2</v>
      </c>
      <c r="AG14" s="3" t="s">
        <v>24</v>
      </c>
      <c r="AH14" s="4" t="s">
        <v>25</v>
      </c>
      <c r="AI14" s="74">
        <f t="shared" si="4"/>
        <v>0</v>
      </c>
      <c r="AJ14" s="11">
        <f t="shared" ref="AJ14:AJ28" si="11">J14*9%</f>
        <v>1326.87</v>
      </c>
      <c r="AK14" s="5">
        <v>0</v>
      </c>
      <c r="AL14" s="5" t="s">
        <v>23</v>
      </c>
      <c r="AM14" s="5">
        <v>0</v>
      </c>
      <c r="AN14" s="5"/>
      <c r="AO14" s="5">
        <v>983.33</v>
      </c>
      <c r="AP14" s="5">
        <v>0</v>
      </c>
      <c r="AQ14" s="5">
        <v>2672.09</v>
      </c>
      <c r="AR14" s="5"/>
      <c r="AS14" s="5">
        <v>0</v>
      </c>
      <c r="AT14" s="5">
        <f>SUM(AJ14:AS14)</f>
        <v>4982.29</v>
      </c>
      <c r="AU14" s="12">
        <v>200</v>
      </c>
      <c r="AV14" s="5">
        <v>0</v>
      </c>
      <c r="AW14" s="5">
        <v>1249.1500000000001</v>
      </c>
      <c r="AX14" s="5">
        <f>SUM(AU14:AW14)</f>
        <v>1449.15</v>
      </c>
      <c r="AY14" s="5">
        <f t="shared" ref="AY14:AY18" si="12">ROUNDDOWN(I14*5%/2,2)</f>
        <v>368.57</v>
      </c>
      <c r="AZ14" s="5">
        <v>100</v>
      </c>
      <c r="BA14" s="5">
        <v>100</v>
      </c>
      <c r="BB14" s="5">
        <v>2742.99</v>
      </c>
      <c r="BC14" s="5">
        <v>0</v>
      </c>
      <c r="BD14" s="5">
        <v>0</v>
      </c>
      <c r="BE14" s="5">
        <v>0</v>
      </c>
      <c r="BF14" s="5">
        <f>SUM(AZ14:BE14)</f>
        <v>2942.99</v>
      </c>
      <c r="BG14" s="17">
        <f>AI14+AT14+AX14+AY14+BF14</f>
        <v>9743</v>
      </c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</row>
    <row r="15" spans="1:327" s="19" customFormat="1" ht="23.1" customHeight="1" x14ac:dyDescent="0.35">
      <c r="A15" s="2" t="s">
        <v>1</v>
      </c>
      <c r="B15" s="24"/>
      <c r="C15" s="4" t="s">
        <v>26</v>
      </c>
      <c r="D15" s="8"/>
      <c r="E15" s="8"/>
      <c r="F15" s="5">
        <f t="shared" si="0"/>
        <v>0</v>
      </c>
      <c r="G15" s="8"/>
      <c r="H15" s="8"/>
      <c r="I15" s="5">
        <f t="shared" si="1"/>
        <v>0</v>
      </c>
      <c r="J15" s="6">
        <f t="shared" si="2"/>
        <v>0</v>
      </c>
      <c r="K15" s="25"/>
      <c r="L15" s="8"/>
      <c r="M15" s="8"/>
      <c r="N15" s="8"/>
      <c r="O15" s="6">
        <f t="shared" si="3"/>
        <v>0</v>
      </c>
      <c r="P15" s="24"/>
      <c r="Q15" s="5"/>
      <c r="R15" s="5"/>
      <c r="S15" s="5"/>
      <c r="T15" s="5"/>
      <c r="U15" s="8"/>
      <c r="V15" s="9"/>
      <c r="W15" s="24"/>
      <c r="X15" s="10"/>
      <c r="Y15" s="26"/>
      <c r="Z15" s="8"/>
      <c r="AA15" s="27"/>
      <c r="AB15" s="13"/>
      <c r="AC15" s="28"/>
      <c r="AD15" s="15"/>
      <c r="AE15" s="16"/>
      <c r="AF15" s="2" t="s">
        <v>1</v>
      </c>
      <c r="AG15" s="24"/>
      <c r="AH15" s="4" t="s">
        <v>26</v>
      </c>
      <c r="AI15" s="74">
        <f t="shared" si="4"/>
        <v>0</v>
      </c>
      <c r="AJ15" s="11"/>
      <c r="AK15" s="24"/>
      <c r="AL15" s="24"/>
      <c r="AM15" s="24"/>
      <c r="AN15" s="24"/>
      <c r="AO15" s="24"/>
      <c r="AP15" s="5"/>
      <c r="AQ15" s="24"/>
      <c r="AR15" s="24"/>
      <c r="AS15" s="24"/>
      <c r="AT15" s="24"/>
      <c r="AU15" s="24"/>
      <c r="AV15" s="24"/>
      <c r="AW15" s="29" t="s">
        <v>63</v>
      </c>
      <c r="AX15" s="24"/>
      <c r="AY15" s="5"/>
      <c r="AZ15" s="24"/>
      <c r="BA15" s="24"/>
      <c r="BB15" s="24"/>
      <c r="BC15" s="24"/>
      <c r="BD15" s="24"/>
      <c r="BE15" s="24"/>
      <c r="BF15" s="24"/>
      <c r="BG15" s="30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</row>
    <row r="16" spans="1:327" s="23" customFormat="1" ht="23.1" customHeight="1" x14ac:dyDescent="0.35">
      <c r="A16" s="2">
        <v>3</v>
      </c>
      <c r="B16" s="3" t="s">
        <v>30</v>
      </c>
      <c r="C16" s="31" t="s">
        <v>31</v>
      </c>
      <c r="D16" s="5">
        <v>47228</v>
      </c>
      <c r="E16" s="5">
        <v>2314</v>
      </c>
      <c r="F16" s="5">
        <f t="shared" si="0"/>
        <v>49542</v>
      </c>
      <c r="G16" s="5">
        <v>2290</v>
      </c>
      <c r="H16" s="5"/>
      <c r="I16" s="5">
        <f t="shared" si="1"/>
        <v>51832</v>
      </c>
      <c r="J16" s="6">
        <f t="shared" si="2"/>
        <v>51832</v>
      </c>
      <c r="K16" s="7">
        <f>ROUND(J16/6/31/60*(N16+M16*60+L16*6*60),2)</f>
        <v>0</v>
      </c>
      <c r="L16" s="8">
        <v>0</v>
      </c>
      <c r="M16" s="8">
        <v>0</v>
      </c>
      <c r="N16" s="8">
        <v>0</v>
      </c>
      <c r="O16" s="6">
        <f t="shared" si="3"/>
        <v>51832</v>
      </c>
      <c r="P16" s="5">
        <v>4570.33</v>
      </c>
      <c r="Q16" s="5">
        <f t="shared" si="5"/>
        <v>14684.55</v>
      </c>
      <c r="R16" s="5">
        <f t="shared" si="6"/>
        <v>200</v>
      </c>
      <c r="S16" s="5">
        <f t="shared" si="7"/>
        <v>1295.8</v>
      </c>
      <c r="T16" s="5">
        <f t="shared" si="8"/>
        <v>22574.07</v>
      </c>
      <c r="U16" s="6">
        <f>P16+Q16+R16+S16+T16</f>
        <v>43324.75</v>
      </c>
      <c r="V16" s="9">
        <f t="shared" si="9"/>
        <v>4254</v>
      </c>
      <c r="W16" s="9">
        <f>(AD16-V16)</f>
        <v>4253.25</v>
      </c>
      <c r="X16" s="10">
        <f>+A16</f>
        <v>3</v>
      </c>
      <c r="Y16" s="11">
        <f>I16*12%</f>
        <v>6219.84</v>
      </c>
      <c r="Z16" s="5">
        <v>0</v>
      </c>
      <c r="AA16" s="12">
        <v>100</v>
      </c>
      <c r="AB16" s="13">
        <f t="shared" ref="AB16" si="13">ROUNDUP(I16*5%/2,2)</f>
        <v>1295.8</v>
      </c>
      <c r="AC16" s="14">
        <v>200</v>
      </c>
      <c r="AD16" s="15">
        <f>+O16-U16</f>
        <v>8507.25</v>
      </c>
      <c r="AE16" s="16">
        <f>(+O16-U16)/2</f>
        <v>4253.625</v>
      </c>
      <c r="AF16" s="2">
        <v>3</v>
      </c>
      <c r="AG16" s="3" t="s">
        <v>30</v>
      </c>
      <c r="AH16" s="31" t="s">
        <v>31</v>
      </c>
      <c r="AI16" s="74">
        <f t="shared" si="4"/>
        <v>4570.33</v>
      </c>
      <c r="AJ16" s="11">
        <f t="shared" si="11"/>
        <v>4664.88</v>
      </c>
      <c r="AK16" s="5">
        <v>0</v>
      </c>
      <c r="AL16" s="5">
        <v>200</v>
      </c>
      <c r="AM16" s="5">
        <v>0</v>
      </c>
      <c r="AN16" s="5"/>
      <c r="AO16" s="5"/>
      <c r="AP16" s="5">
        <v>0</v>
      </c>
      <c r="AQ16" s="5">
        <v>6830.78</v>
      </c>
      <c r="AR16" s="5">
        <v>2333.33</v>
      </c>
      <c r="AS16" s="5">
        <v>655.56</v>
      </c>
      <c r="AT16" s="5">
        <f>SUM(AJ16:AS16)</f>
        <v>14684.55</v>
      </c>
      <c r="AU16" s="12">
        <v>200</v>
      </c>
      <c r="AV16" s="5">
        <v>0</v>
      </c>
      <c r="AW16" s="25">
        <v>0</v>
      </c>
      <c r="AX16" s="5">
        <f>SUM(AU16:AW16)</f>
        <v>200</v>
      </c>
      <c r="AY16" s="5">
        <f t="shared" si="12"/>
        <v>1295.8</v>
      </c>
      <c r="AZ16" s="5">
        <v>100</v>
      </c>
      <c r="BA16" s="5">
        <v>6934</v>
      </c>
      <c r="BB16" s="5">
        <v>15540.07</v>
      </c>
      <c r="BC16" s="5">
        <v>0</v>
      </c>
      <c r="BD16" s="5">
        <v>0</v>
      </c>
      <c r="BE16" s="5">
        <v>0</v>
      </c>
      <c r="BF16" s="5">
        <f>SUM(AZ16:BE16)</f>
        <v>22574.07</v>
      </c>
      <c r="BG16" s="17">
        <f>AI16+AT16+AX16+AY16+BF16</f>
        <v>43324.75</v>
      </c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</row>
    <row r="17" spans="1:327" s="19" customFormat="1" ht="23.1" customHeight="1" x14ac:dyDescent="0.35">
      <c r="A17" s="2"/>
      <c r="B17" s="3"/>
      <c r="C17" s="31"/>
      <c r="D17" s="13"/>
      <c r="E17" s="5"/>
      <c r="F17" s="5">
        <f t="shared" si="0"/>
        <v>0</v>
      </c>
      <c r="G17" s="5"/>
      <c r="H17" s="5"/>
      <c r="I17" s="5">
        <f t="shared" si="1"/>
        <v>0</v>
      </c>
      <c r="J17" s="6">
        <f t="shared" si="2"/>
        <v>0</v>
      </c>
      <c r="K17" s="7"/>
      <c r="L17" s="8"/>
      <c r="M17" s="8"/>
      <c r="N17" s="8"/>
      <c r="O17" s="6">
        <f t="shared" si="3"/>
        <v>0</v>
      </c>
      <c r="P17" s="5"/>
      <c r="Q17" s="5"/>
      <c r="R17" s="5"/>
      <c r="S17" s="5"/>
      <c r="T17" s="5"/>
      <c r="U17" s="6"/>
      <c r="V17" s="9"/>
      <c r="W17" s="9"/>
      <c r="X17" s="10"/>
      <c r="Y17" s="11"/>
      <c r="Z17" s="5"/>
      <c r="AA17" s="21"/>
      <c r="AB17" s="13"/>
      <c r="AC17" s="22"/>
      <c r="AD17" s="15"/>
      <c r="AE17" s="16"/>
      <c r="AF17" s="2"/>
      <c r="AG17" s="3"/>
      <c r="AH17" s="31"/>
      <c r="AI17" s="74">
        <f t="shared" si="4"/>
        <v>0</v>
      </c>
      <c r="AJ17" s="11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12"/>
      <c r="AV17" s="12"/>
      <c r="AW17" s="25"/>
      <c r="AX17" s="5"/>
      <c r="AY17" s="5"/>
      <c r="AZ17" s="5"/>
      <c r="BA17" s="25"/>
      <c r="BB17" s="5"/>
      <c r="BC17" s="5"/>
      <c r="BD17" s="25"/>
      <c r="BE17" s="5"/>
      <c r="BF17" s="5"/>
      <c r="BG17" s="17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</row>
    <row r="18" spans="1:327" s="19" customFormat="1" ht="23.1" customHeight="1" x14ac:dyDescent="0.35">
      <c r="A18" s="2">
        <v>4</v>
      </c>
      <c r="B18" s="32" t="s">
        <v>32</v>
      </c>
      <c r="C18" s="4" t="s">
        <v>33</v>
      </c>
      <c r="D18" s="5">
        <v>31633</v>
      </c>
      <c r="E18" s="5">
        <v>1550</v>
      </c>
      <c r="F18" s="5">
        <v>38413</v>
      </c>
      <c r="G18" s="5">
        <v>1795</v>
      </c>
      <c r="H18" s="5"/>
      <c r="I18" s="5">
        <f t="shared" si="1"/>
        <v>40208</v>
      </c>
      <c r="J18" s="6">
        <f t="shared" si="2"/>
        <v>40208</v>
      </c>
      <c r="K18" s="7">
        <f>ROUND(J18/6/31/60*(N18+M18*60+L18*6*60),2)</f>
        <v>0</v>
      </c>
      <c r="L18" s="8">
        <v>0</v>
      </c>
      <c r="M18" s="8">
        <v>0</v>
      </c>
      <c r="N18" s="8">
        <v>0</v>
      </c>
      <c r="O18" s="6">
        <f t="shared" si="3"/>
        <v>40208</v>
      </c>
      <c r="P18" s="5">
        <v>1781.49</v>
      </c>
      <c r="Q18" s="5">
        <f t="shared" si="5"/>
        <v>3618.72</v>
      </c>
      <c r="R18" s="5">
        <f t="shared" si="6"/>
        <v>200</v>
      </c>
      <c r="S18" s="5">
        <f t="shared" si="7"/>
        <v>1005.2</v>
      </c>
      <c r="T18" s="5">
        <f t="shared" si="8"/>
        <v>100</v>
      </c>
      <c r="U18" s="6">
        <f>P18+Q18+R18+S18+T18</f>
        <v>6705.41</v>
      </c>
      <c r="V18" s="9">
        <f t="shared" si="9"/>
        <v>16751</v>
      </c>
      <c r="W18" s="9">
        <f>(AD18-V18)</f>
        <v>16751.589999999997</v>
      </c>
      <c r="X18" s="10">
        <f>+A18</f>
        <v>4</v>
      </c>
      <c r="Y18" s="11">
        <f>I18*12%</f>
        <v>4824.96</v>
      </c>
      <c r="Z18" s="5">
        <v>0</v>
      </c>
      <c r="AA18" s="12">
        <v>100</v>
      </c>
      <c r="AB18" s="13">
        <f t="shared" ref="AB18" si="14">ROUNDUP(I18*5%/2,2)</f>
        <v>1005.2</v>
      </c>
      <c r="AC18" s="14">
        <v>200</v>
      </c>
      <c r="AD18" s="15">
        <f>+O18-U18</f>
        <v>33502.589999999997</v>
      </c>
      <c r="AE18" s="16">
        <f>(+O18-U18)/2</f>
        <v>16751.294999999998</v>
      </c>
      <c r="AF18" s="2">
        <v>4</v>
      </c>
      <c r="AG18" s="32" t="s">
        <v>32</v>
      </c>
      <c r="AH18" s="4" t="s">
        <v>33</v>
      </c>
      <c r="AI18" s="74">
        <f t="shared" si="4"/>
        <v>1781.49</v>
      </c>
      <c r="AJ18" s="11">
        <f t="shared" si="11"/>
        <v>3618.72</v>
      </c>
      <c r="AK18" s="5">
        <v>0</v>
      </c>
      <c r="AL18" s="5">
        <v>0</v>
      </c>
      <c r="AM18" s="5" t="s">
        <v>23</v>
      </c>
      <c r="AN18" s="5"/>
      <c r="AO18" s="5">
        <v>0</v>
      </c>
      <c r="AP18" s="5">
        <v>0</v>
      </c>
      <c r="AQ18" s="5">
        <v>0</v>
      </c>
      <c r="AR18" s="5"/>
      <c r="AS18" s="5">
        <v>0</v>
      </c>
      <c r="AT18" s="5">
        <f>SUM(AJ18:AS18)</f>
        <v>3618.72</v>
      </c>
      <c r="AU18" s="12">
        <v>200</v>
      </c>
      <c r="AV18" s="5">
        <v>0</v>
      </c>
      <c r="AW18" s="5">
        <v>0</v>
      </c>
      <c r="AX18" s="5">
        <f>SUM(AU18:AW18)</f>
        <v>200</v>
      </c>
      <c r="AY18" s="5">
        <f t="shared" si="12"/>
        <v>1005.2</v>
      </c>
      <c r="AZ18" s="5">
        <v>100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f>SUM(AZ18:BE18)</f>
        <v>100</v>
      </c>
      <c r="BG18" s="17">
        <f>AI18+AT18+AX18+AY18+BF18</f>
        <v>6705.41</v>
      </c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</row>
    <row r="19" spans="1:327" s="19" customFormat="1" ht="23.1" customHeight="1" x14ac:dyDescent="0.35">
      <c r="A19" s="2" t="s">
        <v>1</v>
      </c>
      <c r="B19" s="33" t="s">
        <v>1</v>
      </c>
      <c r="C19" s="24"/>
      <c r="D19" s="5"/>
      <c r="E19" s="5"/>
      <c r="F19" s="5">
        <f t="shared" si="0"/>
        <v>0</v>
      </c>
      <c r="G19" s="5"/>
      <c r="H19" s="5"/>
      <c r="I19" s="5">
        <f t="shared" si="1"/>
        <v>0</v>
      </c>
      <c r="J19" s="6">
        <f t="shared" si="2"/>
        <v>0</v>
      </c>
      <c r="K19" s="7"/>
      <c r="L19" s="8"/>
      <c r="M19" s="8"/>
      <c r="N19" s="8"/>
      <c r="O19" s="6">
        <f t="shared" si="3"/>
        <v>0</v>
      </c>
      <c r="P19" s="5"/>
      <c r="Q19" s="5"/>
      <c r="R19" s="5"/>
      <c r="S19" s="5"/>
      <c r="T19" s="5"/>
      <c r="U19" s="6"/>
      <c r="V19" s="9"/>
      <c r="W19" s="9"/>
      <c r="X19" s="10"/>
      <c r="Y19" s="11"/>
      <c r="Z19" s="5"/>
      <c r="AA19" s="21"/>
      <c r="AB19" s="13"/>
      <c r="AC19" s="22"/>
      <c r="AD19" s="15"/>
      <c r="AE19" s="16"/>
      <c r="AF19" s="2" t="s">
        <v>1</v>
      </c>
      <c r="AG19" s="33" t="s">
        <v>1</v>
      </c>
      <c r="AH19" s="24"/>
      <c r="AI19" s="74">
        <f t="shared" si="4"/>
        <v>0</v>
      </c>
      <c r="AJ19" s="11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12"/>
      <c r="AV19" s="12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17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</row>
    <row r="20" spans="1:327" s="23" customFormat="1" ht="23.1" customHeight="1" x14ac:dyDescent="0.35">
      <c r="A20" s="2">
        <v>5</v>
      </c>
      <c r="B20" s="3" t="s">
        <v>27</v>
      </c>
      <c r="C20" s="31" t="s">
        <v>43</v>
      </c>
      <c r="D20" s="5">
        <v>46725</v>
      </c>
      <c r="E20" s="5">
        <v>2290</v>
      </c>
      <c r="F20" s="5">
        <f t="shared" si="0"/>
        <v>49015</v>
      </c>
      <c r="G20" s="5">
        <v>2289</v>
      </c>
      <c r="H20" s="5"/>
      <c r="I20" s="5">
        <f t="shared" si="1"/>
        <v>51304</v>
      </c>
      <c r="J20" s="6">
        <f t="shared" si="2"/>
        <v>51304</v>
      </c>
      <c r="K20" s="7">
        <f>ROUND(J20/6/31/60*(N20+M20*60+L20*6*60),2)</f>
        <v>0</v>
      </c>
      <c r="L20" s="8">
        <v>0</v>
      </c>
      <c r="M20" s="8">
        <v>0</v>
      </c>
      <c r="N20" s="8">
        <v>0</v>
      </c>
      <c r="O20" s="6">
        <f t="shared" si="3"/>
        <v>51304</v>
      </c>
      <c r="P20" s="5">
        <v>4459.28</v>
      </c>
      <c r="Q20" s="5">
        <f t="shared" si="5"/>
        <v>22783.469999999998</v>
      </c>
      <c r="R20" s="5">
        <f t="shared" si="6"/>
        <v>1038.9000000000001</v>
      </c>
      <c r="S20" s="5">
        <f t="shared" si="7"/>
        <v>1282.5999999999999</v>
      </c>
      <c r="T20" s="5">
        <f t="shared" si="8"/>
        <v>14015.51</v>
      </c>
      <c r="U20" s="6">
        <f>P20+Q20+R20+S20+T20</f>
        <v>43579.759999999995</v>
      </c>
      <c r="V20" s="9">
        <f t="shared" si="9"/>
        <v>3862</v>
      </c>
      <c r="W20" s="9">
        <f>(AD20-V20)</f>
        <v>3862.2400000000052</v>
      </c>
      <c r="X20" s="10">
        <f>+A20</f>
        <v>5</v>
      </c>
      <c r="Y20" s="11">
        <f>I20*12%</f>
        <v>6156.48</v>
      </c>
      <c r="Z20" s="5">
        <v>0</v>
      </c>
      <c r="AA20" s="12">
        <v>100</v>
      </c>
      <c r="AB20" s="13">
        <f t="shared" ref="AB20" si="15">ROUNDUP(I20*5%/2,2)</f>
        <v>1282.5999999999999</v>
      </c>
      <c r="AC20" s="14">
        <v>200</v>
      </c>
      <c r="AD20" s="15">
        <f>+O20-U20</f>
        <v>7724.2400000000052</v>
      </c>
      <c r="AE20" s="16">
        <f>(+O20-U20)/2</f>
        <v>3862.1200000000026</v>
      </c>
      <c r="AF20" s="2">
        <v>5</v>
      </c>
      <c r="AG20" s="3" t="s">
        <v>27</v>
      </c>
      <c r="AH20" s="31" t="s">
        <v>43</v>
      </c>
      <c r="AI20" s="74">
        <f t="shared" si="4"/>
        <v>4459.28</v>
      </c>
      <c r="AJ20" s="11">
        <f t="shared" si="11"/>
        <v>4617.3599999999997</v>
      </c>
      <c r="AK20" s="5">
        <v>0</v>
      </c>
      <c r="AL20" s="5">
        <v>300</v>
      </c>
      <c r="AM20" s="5">
        <v>0</v>
      </c>
      <c r="AN20" s="5">
        <v>7707.56</v>
      </c>
      <c r="AO20" s="5"/>
      <c r="AP20" s="5">
        <v>0</v>
      </c>
      <c r="AQ20" s="5">
        <v>7636.32</v>
      </c>
      <c r="AR20" s="5">
        <v>1866.67</v>
      </c>
      <c r="AS20" s="5">
        <v>655.56</v>
      </c>
      <c r="AT20" s="5">
        <f>SUM(AJ20:AS20)</f>
        <v>22783.469999999998</v>
      </c>
      <c r="AU20" s="12">
        <v>200</v>
      </c>
      <c r="AV20" s="5">
        <v>0</v>
      </c>
      <c r="AW20" s="5">
        <v>838.9</v>
      </c>
      <c r="AX20" s="5">
        <f>SUM(AU20:AW20)</f>
        <v>1038.9000000000001</v>
      </c>
      <c r="AY20" s="5">
        <f t="shared" ref="AY20" si="16">ROUNDDOWN(I20*5%/2,2)</f>
        <v>1282.5999999999999</v>
      </c>
      <c r="AZ20" s="5">
        <v>100</v>
      </c>
      <c r="BA20" s="5">
        <v>7602</v>
      </c>
      <c r="BB20" s="5">
        <v>6313.51</v>
      </c>
      <c r="BC20" s="5">
        <v>0</v>
      </c>
      <c r="BD20" s="5">
        <v>0</v>
      </c>
      <c r="BE20" s="5">
        <v>0</v>
      </c>
      <c r="BF20" s="5">
        <f>SUM(AZ20:BE20)</f>
        <v>14015.51</v>
      </c>
      <c r="BG20" s="17">
        <f>AI20+AT20+AX20+AY20+BF20</f>
        <v>43579.759999999995</v>
      </c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</row>
    <row r="21" spans="1:327" s="19" customFormat="1" ht="23.1" customHeight="1" x14ac:dyDescent="0.35">
      <c r="A21" s="2"/>
      <c r="B21" s="3"/>
      <c r="C21" s="31"/>
      <c r="D21" s="13"/>
      <c r="E21" s="5"/>
      <c r="F21" s="5">
        <f t="shared" si="0"/>
        <v>0</v>
      </c>
      <c r="G21" s="5"/>
      <c r="H21" s="5"/>
      <c r="I21" s="5">
        <f t="shared" si="1"/>
        <v>0</v>
      </c>
      <c r="J21" s="6">
        <f t="shared" si="2"/>
        <v>0</v>
      </c>
      <c r="K21" s="7"/>
      <c r="L21" s="8"/>
      <c r="M21" s="8"/>
      <c r="N21" s="8"/>
      <c r="O21" s="6">
        <f t="shared" si="3"/>
        <v>0</v>
      </c>
      <c r="P21" s="5"/>
      <c r="Q21" s="5"/>
      <c r="R21" s="5"/>
      <c r="S21" s="5"/>
      <c r="T21" s="5"/>
      <c r="U21" s="6"/>
      <c r="V21" s="9"/>
      <c r="W21" s="9"/>
      <c r="X21" s="10"/>
      <c r="Y21" s="11"/>
      <c r="Z21" s="5"/>
      <c r="AA21" s="21"/>
      <c r="AB21" s="13"/>
      <c r="AC21" s="22"/>
      <c r="AD21" s="15"/>
      <c r="AE21" s="16"/>
      <c r="AF21" s="2"/>
      <c r="AG21" s="3"/>
      <c r="AH21" s="31"/>
      <c r="AI21" s="74">
        <f t="shared" si="4"/>
        <v>0</v>
      </c>
      <c r="AJ21" s="11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12"/>
      <c r="AV21" s="12"/>
      <c r="AW21" s="73" t="s">
        <v>65</v>
      </c>
      <c r="AX21" s="5"/>
      <c r="AY21" s="5"/>
      <c r="AZ21" s="5"/>
      <c r="BA21" s="5"/>
      <c r="BB21" s="5"/>
      <c r="BC21" s="5"/>
      <c r="BD21" s="5"/>
      <c r="BE21" s="5"/>
      <c r="BF21" s="5"/>
      <c r="BG21" s="17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</row>
    <row r="22" spans="1:327" s="19" customFormat="1" ht="23.1" customHeight="1" x14ac:dyDescent="0.35">
      <c r="A22" s="2">
        <v>6</v>
      </c>
      <c r="B22" s="32" t="s">
        <v>34</v>
      </c>
      <c r="C22" s="4" t="s">
        <v>43</v>
      </c>
      <c r="D22" s="5">
        <v>46725</v>
      </c>
      <c r="E22" s="5">
        <v>2290</v>
      </c>
      <c r="F22" s="5">
        <f t="shared" si="0"/>
        <v>49015</v>
      </c>
      <c r="G22" s="5">
        <v>2289</v>
      </c>
      <c r="H22" s="5"/>
      <c r="I22" s="5">
        <f t="shared" si="1"/>
        <v>51304</v>
      </c>
      <c r="J22" s="6">
        <f t="shared" si="2"/>
        <v>51304</v>
      </c>
      <c r="K22" s="7">
        <f>ROUND(J22/6/31/60*(N22+M22*60+L22*6*60),2)</f>
        <v>0</v>
      </c>
      <c r="L22" s="8">
        <v>0</v>
      </c>
      <c r="M22" s="8">
        <v>0</v>
      </c>
      <c r="N22" s="8">
        <v>0</v>
      </c>
      <c r="O22" s="6">
        <f t="shared" si="3"/>
        <v>51304</v>
      </c>
      <c r="P22" s="5">
        <v>4459.28</v>
      </c>
      <c r="Q22" s="5">
        <f t="shared" si="5"/>
        <v>7370.7099999999991</v>
      </c>
      <c r="R22" s="5">
        <f t="shared" si="6"/>
        <v>200</v>
      </c>
      <c r="S22" s="5">
        <f t="shared" si="7"/>
        <v>1282.5999999999999</v>
      </c>
      <c r="T22" s="5">
        <f t="shared" si="8"/>
        <v>4303.3100000000004</v>
      </c>
      <c r="U22" s="6">
        <f>P22+Q22+R22+S22+T22</f>
        <v>17615.899999999998</v>
      </c>
      <c r="V22" s="9">
        <f t="shared" si="9"/>
        <v>16844</v>
      </c>
      <c r="W22" s="9">
        <f>(AD22-V22)</f>
        <v>16844.100000000006</v>
      </c>
      <c r="X22" s="10">
        <f>+A22</f>
        <v>6</v>
      </c>
      <c r="Y22" s="11">
        <f t="shared" ref="Y22" si="17">I22*12%</f>
        <v>6156.48</v>
      </c>
      <c r="Z22" s="5">
        <v>0</v>
      </c>
      <c r="AA22" s="12">
        <v>100</v>
      </c>
      <c r="AB22" s="13">
        <f t="shared" ref="AB22" si="18">ROUNDUP(I22*5%/2,2)</f>
        <v>1282.5999999999999</v>
      </c>
      <c r="AC22" s="14">
        <v>200</v>
      </c>
      <c r="AD22" s="15">
        <f>+O22-U22</f>
        <v>33688.100000000006</v>
      </c>
      <c r="AE22" s="16">
        <f>(+O22-U22)/2</f>
        <v>16844.050000000003</v>
      </c>
      <c r="AF22" s="2">
        <v>6</v>
      </c>
      <c r="AG22" s="32" t="s">
        <v>34</v>
      </c>
      <c r="AH22" s="4" t="s">
        <v>43</v>
      </c>
      <c r="AI22" s="74">
        <f t="shared" si="4"/>
        <v>4459.28</v>
      </c>
      <c r="AJ22" s="11">
        <f t="shared" si="11"/>
        <v>4617.3599999999997</v>
      </c>
      <c r="AK22" s="5">
        <v>0</v>
      </c>
      <c r="AL22" s="5">
        <v>0</v>
      </c>
      <c r="AM22" s="5" t="s">
        <v>23</v>
      </c>
      <c r="AN22" s="5"/>
      <c r="AO22" s="5">
        <v>0</v>
      </c>
      <c r="AP22" s="5">
        <v>0</v>
      </c>
      <c r="AQ22" s="5">
        <v>2753.35</v>
      </c>
      <c r="AR22" s="5"/>
      <c r="AS22" s="5">
        <v>0</v>
      </c>
      <c r="AT22" s="5">
        <f>SUM(AJ22:AS22)</f>
        <v>7370.7099999999991</v>
      </c>
      <c r="AU22" s="12">
        <v>200</v>
      </c>
      <c r="AV22" s="5">
        <v>0</v>
      </c>
      <c r="AW22" s="5">
        <v>0</v>
      </c>
      <c r="AX22" s="5">
        <f>SUM(AU22:AW22)</f>
        <v>200</v>
      </c>
      <c r="AY22" s="5">
        <f t="shared" ref="AY22" si="19">ROUNDDOWN(I22*5%/2,2)</f>
        <v>1282.5999999999999</v>
      </c>
      <c r="AZ22" s="5">
        <v>100</v>
      </c>
      <c r="BA22" s="5">
        <v>100</v>
      </c>
      <c r="BB22" s="5">
        <v>4103.3100000000004</v>
      </c>
      <c r="BC22" s="5">
        <v>0</v>
      </c>
      <c r="BD22" s="5">
        <v>0</v>
      </c>
      <c r="BE22" s="5">
        <v>0</v>
      </c>
      <c r="BF22" s="5">
        <f>SUM(AZ22:BE22)</f>
        <v>4303.3100000000004</v>
      </c>
      <c r="BG22" s="17">
        <f>AI22+AT22+AX22+AY22+BF22</f>
        <v>17615.899999999998</v>
      </c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</row>
    <row r="23" spans="1:327" s="19" customFormat="1" ht="23.1" customHeight="1" x14ac:dyDescent="0.35">
      <c r="A23" s="2" t="s">
        <v>1</v>
      </c>
      <c r="B23" s="33" t="s">
        <v>1</v>
      </c>
      <c r="C23" s="24"/>
      <c r="D23" s="5"/>
      <c r="E23" s="5"/>
      <c r="F23" s="5">
        <f t="shared" si="0"/>
        <v>0</v>
      </c>
      <c r="G23" s="5"/>
      <c r="H23" s="5"/>
      <c r="I23" s="5">
        <f t="shared" si="1"/>
        <v>0</v>
      </c>
      <c r="J23" s="6">
        <f t="shared" si="2"/>
        <v>0</v>
      </c>
      <c r="K23" s="7"/>
      <c r="L23" s="8"/>
      <c r="M23" s="8"/>
      <c r="N23" s="8"/>
      <c r="O23" s="6">
        <f t="shared" si="3"/>
        <v>0</v>
      </c>
      <c r="P23" s="5"/>
      <c r="Q23" s="5"/>
      <c r="R23" s="5"/>
      <c r="S23" s="5"/>
      <c r="T23" s="5"/>
      <c r="U23" s="6"/>
      <c r="V23" s="9"/>
      <c r="W23" s="9"/>
      <c r="X23" s="10"/>
      <c r="Y23" s="11"/>
      <c r="Z23" s="5"/>
      <c r="AA23" s="21"/>
      <c r="AB23" s="13"/>
      <c r="AC23" s="22"/>
      <c r="AD23" s="15"/>
      <c r="AE23" s="16"/>
      <c r="AF23" s="2" t="s">
        <v>1</v>
      </c>
      <c r="AG23" s="33" t="s">
        <v>1</v>
      </c>
      <c r="AH23" s="24"/>
      <c r="AI23" s="74">
        <f t="shared" si="4"/>
        <v>0</v>
      </c>
      <c r="AJ23" s="11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2"/>
      <c r="AV23" s="12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17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</row>
    <row r="24" spans="1:327" s="19" customFormat="1" ht="23.1" customHeight="1" x14ac:dyDescent="0.35">
      <c r="A24" s="2">
        <v>7</v>
      </c>
      <c r="B24" s="33" t="s">
        <v>35</v>
      </c>
      <c r="C24" s="4" t="s">
        <v>36</v>
      </c>
      <c r="D24" s="5">
        <v>40509</v>
      </c>
      <c r="E24" s="5">
        <v>1985</v>
      </c>
      <c r="F24" s="5">
        <f t="shared" si="0"/>
        <v>42494</v>
      </c>
      <c r="G24" s="5">
        <v>1944</v>
      </c>
      <c r="H24" s="5"/>
      <c r="I24" s="5">
        <f t="shared" si="1"/>
        <v>44438</v>
      </c>
      <c r="J24" s="6">
        <f t="shared" si="2"/>
        <v>44438</v>
      </c>
      <c r="K24" s="7">
        <f>ROUND(J24/6/31/60*(N24+M24*60+L24*6*60),2)</f>
        <v>0</v>
      </c>
      <c r="L24" s="8">
        <v>0</v>
      </c>
      <c r="M24" s="8">
        <v>0</v>
      </c>
      <c r="N24" s="8">
        <v>0</v>
      </c>
      <c r="O24" s="6">
        <f t="shared" si="3"/>
        <v>44438</v>
      </c>
      <c r="P24" s="5">
        <v>3033.86</v>
      </c>
      <c r="Q24" s="5">
        <f t="shared" si="5"/>
        <v>7363.55</v>
      </c>
      <c r="R24" s="5">
        <f t="shared" si="6"/>
        <v>200</v>
      </c>
      <c r="S24" s="5">
        <f t="shared" si="7"/>
        <v>1110.95</v>
      </c>
      <c r="T24" s="5">
        <f t="shared" si="8"/>
        <v>200</v>
      </c>
      <c r="U24" s="6">
        <f>P24+Q24+R24+S24+T24</f>
        <v>11908.36</v>
      </c>
      <c r="V24" s="9">
        <f t="shared" si="9"/>
        <v>16265</v>
      </c>
      <c r="W24" s="9">
        <f>(AD24-V24)</f>
        <v>16264.64</v>
      </c>
      <c r="X24" s="10">
        <f>+A24</f>
        <v>7</v>
      </c>
      <c r="Y24" s="11">
        <f>I24*12%</f>
        <v>5332.5599999999995</v>
      </c>
      <c r="Z24" s="5">
        <v>0</v>
      </c>
      <c r="AA24" s="12">
        <v>100</v>
      </c>
      <c r="AB24" s="13">
        <f t="shared" ref="AB24" si="20">ROUNDUP(I24*5%/2,2)</f>
        <v>1110.95</v>
      </c>
      <c r="AC24" s="14">
        <v>200</v>
      </c>
      <c r="AD24" s="15">
        <f>+O24-U24</f>
        <v>32529.64</v>
      </c>
      <c r="AE24" s="16">
        <f>(+O24-U24)/2</f>
        <v>16264.82</v>
      </c>
      <c r="AF24" s="2">
        <v>7</v>
      </c>
      <c r="AG24" s="33" t="s">
        <v>35</v>
      </c>
      <c r="AH24" s="4" t="s">
        <v>36</v>
      </c>
      <c r="AI24" s="74">
        <f t="shared" si="4"/>
        <v>3033.86</v>
      </c>
      <c r="AJ24" s="11">
        <f t="shared" si="11"/>
        <v>3999.42</v>
      </c>
      <c r="AK24" s="5">
        <v>0</v>
      </c>
      <c r="AL24" s="5">
        <v>0</v>
      </c>
      <c r="AM24" s="5" t="s">
        <v>23</v>
      </c>
      <c r="AN24" s="5"/>
      <c r="AO24" s="5">
        <v>0</v>
      </c>
      <c r="AP24" s="5">
        <v>0</v>
      </c>
      <c r="AQ24" s="5">
        <v>3364.13</v>
      </c>
      <c r="AR24" s="5"/>
      <c r="AS24" s="5">
        <v>0</v>
      </c>
      <c r="AT24" s="5">
        <f>SUM(AJ24:AS24)</f>
        <v>7363.55</v>
      </c>
      <c r="AU24" s="12">
        <v>200</v>
      </c>
      <c r="AV24" s="5">
        <v>0</v>
      </c>
      <c r="AW24" s="5">
        <v>0</v>
      </c>
      <c r="AX24" s="5">
        <f>SUM(AU24:AW24)</f>
        <v>200</v>
      </c>
      <c r="AY24" s="5">
        <f t="shared" ref="AY24" si="21">ROUNDDOWN(I24*5%/2,2)</f>
        <v>1110.95</v>
      </c>
      <c r="AZ24" s="5">
        <v>100</v>
      </c>
      <c r="BA24" s="5">
        <v>100</v>
      </c>
      <c r="BB24" s="5">
        <v>0</v>
      </c>
      <c r="BC24" s="5">
        <v>0</v>
      </c>
      <c r="BD24" s="5">
        <v>0</v>
      </c>
      <c r="BE24" s="5">
        <v>0</v>
      </c>
      <c r="BF24" s="5">
        <f>SUM(AZ24:BE24)</f>
        <v>200</v>
      </c>
      <c r="BG24" s="17">
        <f>AI24+AT24+AX24+AY24+BF24</f>
        <v>11908.36</v>
      </c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</row>
    <row r="25" spans="1:327" s="19" customFormat="1" ht="23.1" customHeight="1" x14ac:dyDescent="0.35">
      <c r="A25" s="2" t="s">
        <v>1</v>
      </c>
      <c r="B25" s="33" t="s">
        <v>1</v>
      </c>
      <c r="C25" s="24"/>
      <c r="D25" s="5"/>
      <c r="E25" s="5"/>
      <c r="F25" s="5">
        <f t="shared" si="0"/>
        <v>0</v>
      </c>
      <c r="G25" s="5"/>
      <c r="H25" s="5"/>
      <c r="I25" s="5">
        <f t="shared" si="1"/>
        <v>0</v>
      </c>
      <c r="J25" s="6">
        <f t="shared" si="2"/>
        <v>0</v>
      </c>
      <c r="K25" s="7"/>
      <c r="L25" s="8"/>
      <c r="M25" s="8"/>
      <c r="N25" s="8"/>
      <c r="O25" s="6">
        <f t="shared" si="3"/>
        <v>0</v>
      </c>
      <c r="P25" s="5"/>
      <c r="Q25" s="5"/>
      <c r="R25" s="5"/>
      <c r="S25" s="5"/>
      <c r="T25" s="5"/>
      <c r="U25" s="6"/>
      <c r="V25" s="9"/>
      <c r="W25" s="9"/>
      <c r="X25" s="10"/>
      <c r="Y25" s="11"/>
      <c r="Z25" s="5"/>
      <c r="AA25" s="21"/>
      <c r="AB25" s="13"/>
      <c r="AC25" s="14"/>
      <c r="AD25" s="15"/>
      <c r="AE25" s="16"/>
      <c r="AF25" s="2" t="s">
        <v>1</v>
      </c>
      <c r="AG25" s="33" t="s">
        <v>1</v>
      </c>
      <c r="AH25" s="24"/>
      <c r="AI25" s="74">
        <f t="shared" si="4"/>
        <v>0</v>
      </c>
      <c r="AJ25" s="11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12"/>
      <c r="AV25" s="12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7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</row>
    <row r="26" spans="1:327" s="19" customFormat="1" ht="23.1" customHeight="1" x14ac:dyDescent="0.35">
      <c r="A26" s="2">
        <v>8</v>
      </c>
      <c r="B26" s="3" t="s">
        <v>37</v>
      </c>
      <c r="C26" s="4" t="s">
        <v>38</v>
      </c>
      <c r="D26" s="5">
        <v>37768</v>
      </c>
      <c r="E26" s="5">
        <v>1851</v>
      </c>
      <c r="F26" s="5">
        <f t="shared" si="0"/>
        <v>39619</v>
      </c>
      <c r="G26" s="5">
        <v>1794</v>
      </c>
      <c r="H26" s="5"/>
      <c r="I26" s="5">
        <f t="shared" si="1"/>
        <v>41413</v>
      </c>
      <c r="J26" s="6">
        <f t="shared" si="2"/>
        <v>41413</v>
      </c>
      <c r="K26" s="7">
        <f>ROUND(J26/6/31/60*(N26+M26*60+L26*6*60),2)</f>
        <v>0</v>
      </c>
      <c r="L26" s="8">
        <v>0</v>
      </c>
      <c r="M26" s="8">
        <v>0</v>
      </c>
      <c r="N26" s="8">
        <v>0</v>
      </c>
      <c r="O26" s="6">
        <f t="shared" si="3"/>
        <v>41413</v>
      </c>
      <c r="P26" s="5">
        <v>2498.44</v>
      </c>
      <c r="Q26" s="5">
        <f t="shared" si="5"/>
        <v>7120.2800000000007</v>
      </c>
      <c r="R26" s="5">
        <f t="shared" si="6"/>
        <v>200</v>
      </c>
      <c r="S26" s="5">
        <f t="shared" si="7"/>
        <v>1035.32</v>
      </c>
      <c r="T26" s="5">
        <f t="shared" si="8"/>
        <v>4835.13</v>
      </c>
      <c r="U26" s="6">
        <f>P26+Q26+R26+S26+T26</f>
        <v>15689.170000000002</v>
      </c>
      <c r="V26" s="9">
        <f t="shared" si="9"/>
        <v>12862</v>
      </c>
      <c r="W26" s="9">
        <f>(AD26-V26)</f>
        <v>12861.829999999998</v>
      </c>
      <c r="X26" s="10">
        <f>+A26</f>
        <v>8</v>
      </c>
      <c r="Y26" s="11">
        <f>I26*12%</f>
        <v>4969.5599999999995</v>
      </c>
      <c r="Z26" s="5">
        <v>0</v>
      </c>
      <c r="AA26" s="12">
        <v>100</v>
      </c>
      <c r="AB26" s="13">
        <f t="shared" ref="AB26" si="22">ROUNDUP(I26*5%/2,2)</f>
        <v>1035.33</v>
      </c>
      <c r="AC26" s="14">
        <v>200</v>
      </c>
      <c r="AD26" s="15">
        <f>+O26-U26</f>
        <v>25723.829999999998</v>
      </c>
      <c r="AE26" s="16">
        <f>(+O26-U26)/2</f>
        <v>12861.914999999999</v>
      </c>
      <c r="AF26" s="2">
        <v>8</v>
      </c>
      <c r="AG26" s="3" t="s">
        <v>37</v>
      </c>
      <c r="AH26" s="4" t="s">
        <v>38</v>
      </c>
      <c r="AI26" s="74">
        <f t="shared" si="4"/>
        <v>2498.44</v>
      </c>
      <c r="AJ26" s="11">
        <f t="shared" si="11"/>
        <v>3727.17</v>
      </c>
      <c r="AK26" s="5">
        <v>0</v>
      </c>
      <c r="AL26" s="5">
        <v>0</v>
      </c>
      <c r="AM26" s="5">
        <v>0</v>
      </c>
      <c r="AN26" s="5"/>
      <c r="AO26" s="5">
        <v>0</v>
      </c>
      <c r="AP26" s="5">
        <v>0</v>
      </c>
      <c r="AQ26" s="5">
        <v>3393.11</v>
      </c>
      <c r="AR26" s="5"/>
      <c r="AS26" s="5">
        <v>0</v>
      </c>
      <c r="AT26" s="5">
        <f>SUM(AJ26:AS26)</f>
        <v>7120.2800000000007</v>
      </c>
      <c r="AU26" s="12">
        <v>200</v>
      </c>
      <c r="AV26" s="5">
        <v>0</v>
      </c>
      <c r="AW26" s="5">
        <v>0</v>
      </c>
      <c r="AX26" s="5">
        <f>SUM(AU26:AW26)</f>
        <v>200</v>
      </c>
      <c r="AY26" s="5">
        <f t="shared" ref="AY26" si="23">ROUNDDOWN(I26*5%/2,2)</f>
        <v>1035.32</v>
      </c>
      <c r="AZ26" s="5">
        <v>100</v>
      </c>
      <c r="BA26" s="5">
        <v>0</v>
      </c>
      <c r="BB26" s="5">
        <v>4735.13</v>
      </c>
      <c r="BC26" s="5">
        <v>0</v>
      </c>
      <c r="BD26" s="5">
        <v>0</v>
      </c>
      <c r="BE26" s="5">
        <v>0</v>
      </c>
      <c r="BF26" s="5">
        <f>SUM(AZ26:BE26)</f>
        <v>4835.13</v>
      </c>
      <c r="BG26" s="17">
        <f>AI26+AT26+AX26+AY26+BF26</f>
        <v>15689.170000000002</v>
      </c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</row>
    <row r="27" spans="1:327" s="19" customFormat="1" ht="23.1" customHeight="1" x14ac:dyDescent="0.35">
      <c r="A27" s="2" t="s">
        <v>1</v>
      </c>
      <c r="B27" s="3"/>
      <c r="C27" s="4"/>
      <c r="D27" s="5"/>
      <c r="E27" s="5"/>
      <c r="F27" s="5">
        <f t="shared" si="0"/>
        <v>0</v>
      </c>
      <c r="G27" s="5"/>
      <c r="H27" s="5"/>
      <c r="I27" s="5">
        <f t="shared" si="1"/>
        <v>0</v>
      </c>
      <c r="J27" s="6">
        <f t="shared" si="2"/>
        <v>0</v>
      </c>
      <c r="K27" s="7"/>
      <c r="L27" s="8"/>
      <c r="M27" s="8"/>
      <c r="N27" s="8"/>
      <c r="O27" s="6">
        <f t="shared" si="3"/>
        <v>0</v>
      </c>
      <c r="P27" s="5"/>
      <c r="Q27" s="5"/>
      <c r="R27" s="5"/>
      <c r="S27" s="5"/>
      <c r="T27" s="5"/>
      <c r="U27" s="6"/>
      <c r="V27" s="9"/>
      <c r="W27" s="9"/>
      <c r="X27" s="10"/>
      <c r="Y27" s="11"/>
      <c r="Z27" s="5"/>
      <c r="AA27" s="21"/>
      <c r="AB27" s="13"/>
      <c r="AC27" s="22"/>
      <c r="AD27" s="15"/>
      <c r="AE27" s="16"/>
      <c r="AF27" s="2" t="s">
        <v>1</v>
      </c>
      <c r="AG27" s="3"/>
      <c r="AH27" s="4"/>
      <c r="AI27" s="74">
        <f t="shared" si="4"/>
        <v>0</v>
      </c>
      <c r="AJ27" s="11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2"/>
      <c r="AV27" s="12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17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</row>
    <row r="28" spans="1:327" s="19" customFormat="1" ht="23.1" customHeight="1" x14ac:dyDescent="0.35">
      <c r="A28" s="2">
        <v>9</v>
      </c>
      <c r="B28" s="3" t="s">
        <v>39</v>
      </c>
      <c r="C28" s="4" t="s">
        <v>40</v>
      </c>
      <c r="D28" s="5">
        <v>48253</v>
      </c>
      <c r="E28" s="5">
        <v>2364</v>
      </c>
      <c r="F28" s="5">
        <f t="shared" si="0"/>
        <v>50617</v>
      </c>
      <c r="G28" s="5">
        <v>2290</v>
      </c>
      <c r="H28" s="5"/>
      <c r="I28" s="5">
        <f t="shared" si="1"/>
        <v>52907</v>
      </c>
      <c r="J28" s="6">
        <f t="shared" si="2"/>
        <v>52907</v>
      </c>
      <c r="K28" s="7">
        <f>ROUND(J28/6/31/60*(N28+M28*60+L28*6*60),2)</f>
        <v>0</v>
      </c>
      <c r="L28" s="8">
        <v>0</v>
      </c>
      <c r="M28" s="8">
        <v>0</v>
      </c>
      <c r="N28" s="8">
        <v>0</v>
      </c>
      <c r="O28" s="6">
        <f t="shared" si="3"/>
        <v>52907</v>
      </c>
      <c r="P28" s="5">
        <v>4796.4399999999996</v>
      </c>
      <c r="Q28" s="5">
        <f t="shared" si="5"/>
        <v>8791.2099999999991</v>
      </c>
      <c r="R28" s="5">
        <f t="shared" si="6"/>
        <v>200</v>
      </c>
      <c r="S28" s="5">
        <f t="shared" si="7"/>
        <v>1322.67</v>
      </c>
      <c r="T28" s="5">
        <f t="shared" si="8"/>
        <v>100</v>
      </c>
      <c r="U28" s="6">
        <f>P28+Q28+R28+S28+T28</f>
        <v>15210.319999999998</v>
      </c>
      <c r="V28" s="9">
        <f t="shared" si="9"/>
        <v>18848</v>
      </c>
      <c r="W28" s="9">
        <f>(AD28-V28)</f>
        <v>18848.68</v>
      </c>
      <c r="X28" s="10">
        <f>+A28</f>
        <v>9</v>
      </c>
      <c r="Y28" s="11">
        <f>I28*12%</f>
        <v>6348.84</v>
      </c>
      <c r="Z28" s="5">
        <v>0</v>
      </c>
      <c r="AA28" s="12">
        <v>100</v>
      </c>
      <c r="AB28" s="13">
        <f t="shared" ref="AB28" si="24">ROUNDUP(I28*5%/2,2)</f>
        <v>1322.68</v>
      </c>
      <c r="AC28" s="14">
        <v>200</v>
      </c>
      <c r="AD28" s="15">
        <f>+O28-U28</f>
        <v>37696.68</v>
      </c>
      <c r="AE28" s="16">
        <f>(+O28-U28)/2</f>
        <v>18848.34</v>
      </c>
      <c r="AF28" s="2">
        <v>9</v>
      </c>
      <c r="AG28" s="3" t="s">
        <v>39</v>
      </c>
      <c r="AH28" s="4" t="s">
        <v>40</v>
      </c>
      <c r="AI28" s="74">
        <f t="shared" si="4"/>
        <v>4796.4399999999996</v>
      </c>
      <c r="AJ28" s="11">
        <f t="shared" si="11"/>
        <v>4761.63</v>
      </c>
      <c r="AK28" s="5">
        <v>0</v>
      </c>
      <c r="AL28" s="5">
        <v>0</v>
      </c>
      <c r="AM28" s="5">
        <v>4029.58</v>
      </c>
      <c r="AN28" s="5"/>
      <c r="AO28" s="5">
        <v>0</v>
      </c>
      <c r="AP28" s="5">
        <v>0</v>
      </c>
      <c r="AQ28" s="5">
        <v>0</v>
      </c>
      <c r="AR28" s="5"/>
      <c r="AS28" s="5">
        <v>0</v>
      </c>
      <c r="AT28" s="5">
        <f>SUM(AJ28:AS28)</f>
        <v>8791.2099999999991</v>
      </c>
      <c r="AU28" s="12">
        <v>200</v>
      </c>
      <c r="AV28" s="5">
        <v>0</v>
      </c>
      <c r="AW28" s="5">
        <v>0</v>
      </c>
      <c r="AX28" s="5">
        <f>SUM(AU28:AW28)</f>
        <v>200</v>
      </c>
      <c r="AY28" s="5">
        <f t="shared" ref="AY28" si="25">ROUNDDOWN(I28*5%/2,2)</f>
        <v>1322.67</v>
      </c>
      <c r="AZ28" s="5">
        <v>100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f>SUM(AZ28:BE28)</f>
        <v>100</v>
      </c>
      <c r="BG28" s="17">
        <f>AI28+AT28+AX28+AY28+BF28</f>
        <v>15210.319999999998</v>
      </c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</row>
    <row r="29" spans="1:327" s="19" customFormat="1" ht="23.1" customHeight="1" x14ac:dyDescent="0.35">
      <c r="A29" s="57"/>
      <c r="B29" s="58"/>
      <c r="C29" s="58"/>
      <c r="D29" s="59"/>
      <c r="E29" s="59"/>
      <c r="F29" s="59"/>
      <c r="G29" s="59"/>
      <c r="H29" s="59"/>
      <c r="I29" s="59"/>
      <c r="J29" s="60"/>
      <c r="K29" s="61"/>
      <c r="L29" s="62"/>
      <c r="M29" s="62"/>
      <c r="N29" s="62"/>
      <c r="O29" s="60"/>
      <c r="P29" s="59"/>
      <c r="Q29" s="59"/>
      <c r="R29" s="59"/>
      <c r="S29" s="59"/>
      <c r="T29" s="59"/>
      <c r="U29" s="60"/>
      <c r="V29" s="9"/>
      <c r="W29" s="63"/>
      <c r="X29" s="64"/>
      <c r="Y29" s="65"/>
      <c r="Z29" s="59"/>
      <c r="AA29" s="66"/>
      <c r="AB29" s="13"/>
      <c r="AC29" s="67"/>
      <c r="AD29" s="15"/>
      <c r="AE29" s="16"/>
      <c r="AF29" s="57"/>
      <c r="AG29" s="68"/>
      <c r="AH29" s="58"/>
      <c r="AI29" s="59"/>
      <c r="AJ29" s="59"/>
      <c r="AK29" s="59"/>
      <c r="AL29" s="59"/>
      <c r="AM29" s="59"/>
      <c r="AN29" s="59"/>
      <c r="AO29" s="59"/>
      <c r="AP29" s="69"/>
      <c r="AQ29" s="59"/>
      <c r="AR29" s="59"/>
      <c r="AS29" s="59"/>
      <c r="AT29" s="59"/>
      <c r="AU29" s="70"/>
      <c r="AV29" s="70"/>
      <c r="AW29" s="59"/>
      <c r="AX29" s="59"/>
      <c r="AY29" s="5"/>
      <c r="AZ29" s="59"/>
      <c r="BA29" s="59"/>
      <c r="BB29" s="59"/>
      <c r="BC29" s="59"/>
      <c r="BD29" s="59"/>
      <c r="BE29" s="59"/>
      <c r="BF29" s="59"/>
      <c r="BG29" s="71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</row>
    <row r="30" spans="1:327" ht="23.1" customHeight="1" x14ac:dyDescent="0.35">
      <c r="B30" s="36"/>
      <c r="D30" s="75"/>
      <c r="E30" s="75"/>
      <c r="F30" s="75"/>
      <c r="G30" s="75"/>
      <c r="H30" s="75"/>
      <c r="I30" s="75"/>
      <c r="K30" s="77"/>
      <c r="L30" s="75"/>
      <c r="M30" s="75"/>
      <c r="N30" s="75"/>
      <c r="O30" s="75"/>
      <c r="P30" s="75"/>
      <c r="Q30" s="75"/>
      <c r="R30" s="75"/>
      <c r="S30" s="75"/>
      <c r="V30" s="75"/>
      <c r="W30" s="75"/>
      <c r="X30" s="75"/>
      <c r="Y30" s="75"/>
      <c r="Z30" s="75"/>
      <c r="AA30" s="76"/>
      <c r="AB30" s="76"/>
      <c r="AC30" s="76"/>
      <c r="AD30" s="76"/>
      <c r="AE30" s="76"/>
      <c r="AG30" s="36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</row>
    <row r="31" spans="1:327" ht="23.1" customHeight="1" x14ac:dyDescent="0.35">
      <c r="B31" s="36"/>
      <c r="D31" s="75"/>
      <c r="E31" s="75"/>
      <c r="F31" s="75"/>
      <c r="G31" s="75"/>
      <c r="H31" s="75"/>
      <c r="I31" s="75"/>
      <c r="J31" s="78"/>
      <c r="K31" s="75"/>
      <c r="L31" s="75"/>
      <c r="M31" s="75"/>
      <c r="N31" s="75"/>
      <c r="O31" s="75"/>
      <c r="P31" s="75"/>
      <c r="Q31" s="75"/>
      <c r="R31" s="75"/>
      <c r="S31" s="75"/>
      <c r="V31" s="75"/>
      <c r="W31" s="75"/>
      <c r="X31" s="75"/>
      <c r="Y31" s="75"/>
      <c r="Z31" s="75"/>
      <c r="AA31" s="76"/>
      <c r="AB31" s="76"/>
      <c r="AC31" s="76"/>
      <c r="AD31" s="76"/>
      <c r="AE31" s="76"/>
      <c r="AG31" s="36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</row>
    <row r="32" spans="1:327" ht="23.1" customHeight="1" x14ac:dyDescent="0.35">
      <c r="B32" s="36"/>
      <c r="D32" s="75"/>
      <c r="E32" s="75"/>
      <c r="F32" s="75"/>
      <c r="G32" s="75"/>
      <c r="H32" s="75"/>
      <c r="I32" s="75"/>
      <c r="J32" s="37"/>
      <c r="K32" s="75"/>
      <c r="L32" s="75"/>
      <c r="M32" s="75"/>
      <c r="N32" s="75"/>
      <c r="O32" s="75"/>
      <c r="P32" s="75"/>
      <c r="Q32" s="75"/>
      <c r="R32" s="75"/>
      <c r="S32" s="75"/>
      <c r="T32" s="34"/>
      <c r="V32" s="75"/>
      <c r="W32" s="75"/>
      <c r="X32" s="75"/>
      <c r="Y32" s="75"/>
      <c r="Z32" s="75"/>
      <c r="AA32" s="76"/>
      <c r="AB32" s="76"/>
      <c r="AC32" s="76"/>
      <c r="AD32" s="76"/>
      <c r="AE32" s="76"/>
      <c r="AG32" s="36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34"/>
    </row>
    <row r="33" spans="2:58" ht="23.1" customHeight="1" x14ac:dyDescent="0.35">
      <c r="B33" s="3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34"/>
      <c r="V33" s="75"/>
      <c r="W33" s="75"/>
      <c r="X33" s="75"/>
      <c r="Y33" s="75"/>
      <c r="Z33" s="75"/>
      <c r="AA33" s="76"/>
      <c r="AB33" s="76"/>
      <c r="AC33" s="76"/>
      <c r="AD33" s="76"/>
      <c r="AE33" s="76"/>
      <c r="AG33" s="36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34"/>
    </row>
    <row r="34" spans="2:58" ht="23.1" customHeight="1" x14ac:dyDescent="0.35">
      <c r="B34" s="3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34"/>
      <c r="V34" s="75"/>
      <c r="W34" s="75"/>
      <c r="X34" s="75"/>
      <c r="Y34" s="75"/>
      <c r="Z34" s="75"/>
      <c r="AA34" s="76"/>
      <c r="AB34" s="76"/>
      <c r="AC34" s="76"/>
      <c r="AD34" s="76"/>
      <c r="AE34" s="76"/>
      <c r="AG34" s="36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34"/>
    </row>
    <row r="35" spans="2:58" ht="23.1" customHeight="1" x14ac:dyDescent="0.35">
      <c r="B35" s="3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34"/>
      <c r="V35" s="75"/>
      <c r="W35" s="75"/>
      <c r="X35" s="75"/>
      <c r="Y35" s="75"/>
      <c r="Z35" s="75"/>
      <c r="AA35" s="76"/>
      <c r="AB35" s="76"/>
      <c r="AC35" s="76"/>
      <c r="AD35" s="76"/>
      <c r="AE35" s="76"/>
      <c r="AG35" s="36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34"/>
    </row>
    <row r="36" spans="2:58" ht="23.1" customHeight="1" x14ac:dyDescent="0.35">
      <c r="B36" s="3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34"/>
      <c r="V36" s="75"/>
      <c r="W36" s="75"/>
      <c r="X36" s="75"/>
      <c r="Y36" s="75"/>
      <c r="Z36" s="75"/>
      <c r="AA36" s="76"/>
      <c r="AB36" s="76"/>
      <c r="AC36" s="76"/>
      <c r="AD36" s="76"/>
      <c r="AE36" s="76"/>
      <c r="AG36" s="36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34"/>
    </row>
    <row r="37" spans="2:58" ht="23.1" customHeight="1" x14ac:dyDescent="0.35">
      <c r="B37" s="3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34"/>
      <c r="V37" s="75"/>
      <c r="W37" s="75"/>
      <c r="X37" s="75"/>
      <c r="Y37" s="75"/>
      <c r="Z37" s="75"/>
      <c r="AA37" s="76"/>
      <c r="AB37" s="76"/>
      <c r="AC37" s="76"/>
      <c r="AD37" s="76"/>
      <c r="AE37" s="76"/>
      <c r="AG37" s="36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34"/>
    </row>
    <row r="38" spans="2:58" ht="23.1" customHeight="1" x14ac:dyDescent="0.35">
      <c r="B38" s="3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34"/>
      <c r="V38" s="75"/>
      <c r="W38" s="75"/>
      <c r="X38" s="75"/>
      <c r="Y38" s="75"/>
      <c r="Z38" s="75"/>
      <c r="AA38" s="76"/>
      <c r="AB38" s="76"/>
      <c r="AC38" s="76"/>
      <c r="AD38" s="76"/>
      <c r="AE38" s="76"/>
      <c r="AG38" s="36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34"/>
    </row>
    <row r="39" spans="2:58" ht="23.1" customHeight="1" x14ac:dyDescent="0.35">
      <c r="B39" s="3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34"/>
      <c r="V39" s="75"/>
      <c r="W39" s="75"/>
      <c r="X39" s="75"/>
      <c r="Y39" s="75"/>
      <c r="Z39" s="75"/>
      <c r="AA39" s="76"/>
      <c r="AB39" s="76"/>
      <c r="AC39" s="76"/>
      <c r="AD39" s="76"/>
      <c r="AE39" s="76"/>
      <c r="AG39" s="36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34"/>
    </row>
    <row r="40" spans="2:58" ht="23.1" customHeight="1" x14ac:dyDescent="0.35">
      <c r="B40" s="3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34"/>
      <c r="V40" s="75"/>
      <c r="W40" s="75"/>
      <c r="X40" s="75"/>
      <c r="Y40" s="75"/>
      <c r="Z40" s="75"/>
      <c r="AA40" s="76"/>
      <c r="AB40" s="76"/>
      <c r="AC40" s="76"/>
      <c r="AD40" s="76"/>
      <c r="AE40" s="76"/>
      <c r="AG40" s="36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34"/>
    </row>
    <row r="41" spans="2:58" ht="23.1" customHeight="1" x14ac:dyDescent="0.35">
      <c r="B41" s="3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34"/>
      <c r="V41" s="75"/>
      <c r="W41" s="75"/>
      <c r="X41" s="75"/>
      <c r="Y41" s="75"/>
      <c r="Z41" s="75"/>
      <c r="AA41" s="76"/>
      <c r="AB41" s="76"/>
      <c r="AC41" s="76"/>
      <c r="AD41" s="76"/>
      <c r="AE41" s="76"/>
      <c r="AG41" s="36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34"/>
    </row>
    <row r="42" spans="2:58" ht="23.1" customHeight="1" x14ac:dyDescent="0.35">
      <c r="B42" s="3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34"/>
      <c r="V42" s="75"/>
      <c r="W42" s="75"/>
      <c r="X42" s="75"/>
      <c r="Y42" s="75"/>
      <c r="Z42" s="75"/>
      <c r="AA42" s="76"/>
      <c r="AB42" s="76"/>
      <c r="AC42" s="76"/>
      <c r="AD42" s="76"/>
      <c r="AE42" s="76"/>
      <c r="AG42" s="36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34"/>
    </row>
    <row r="43" spans="2:58" ht="23.1" customHeight="1" x14ac:dyDescent="0.35">
      <c r="B43" s="3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34"/>
      <c r="V43" s="75"/>
      <c r="W43" s="75"/>
      <c r="X43" s="75"/>
      <c r="Y43" s="75"/>
      <c r="Z43" s="75"/>
      <c r="AA43" s="76"/>
      <c r="AB43" s="76"/>
      <c r="AC43" s="76"/>
      <c r="AD43" s="76"/>
      <c r="AE43" s="76"/>
      <c r="AG43" s="36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34"/>
    </row>
    <row r="44" spans="2:58" ht="23.1" customHeight="1" x14ac:dyDescent="0.35">
      <c r="B44" s="3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34"/>
      <c r="V44" s="75"/>
      <c r="W44" s="75"/>
      <c r="X44" s="75"/>
      <c r="Y44" s="75"/>
      <c r="Z44" s="75"/>
      <c r="AA44" s="76"/>
      <c r="AB44" s="76"/>
      <c r="AC44" s="76"/>
      <c r="AD44" s="76"/>
      <c r="AE44" s="76"/>
      <c r="AG44" s="36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34"/>
    </row>
    <row r="45" spans="2:58" ht="23.1" customHeight="1" x14ac:dyDescent="0.35">
      <c r="B45" s="3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34"/>
      <c r="V45" s="75"/>
      <c r="W45" s="75"/>
      <c r="X45" s="75"/>
      <c r="Y45" s="75"/>
      <c r="Z45" s="75"/>
      <c r="AA45" s="76"/>
      <c r="AB45" s="76"/>
      <c r="AC45" s="76"/>
      <c r="AD45" s="76"/>
      <c r="AE45" s="76"/>
      <c r="AG45" s="36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34"/>
    </row>
    <row r="46" spans="2:58" ht="23.1" customHeight="1" x14ac:dyDescent="0.35">
      <c r="B46" s="36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34"/>
      <c r="V46" s="75"/>
      <c r="W46" s="75"/>
      <c r="X46" s="75"/>
      <c r="Y46" s="75"/>
      <c r="Z46" s="75"/>
      <c r="AA46" s="76"/>
      <c r="AB46" s="76"/>
      <c r="AC46" s="76"/>
      <c r="AD46" s="76"/>
      <c r="AE46" s="76"/>
      <c r="AG46" s="36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34"/>
    </row>
    <row r="47" spans="2:58" ht="23.1" customHeight="1" x14ac:dyDescent="0.35">
      <c r="B47" s="36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34"/>
      <c r="V47" s="75"/>
      <c r="W47" s="75"/>
      <c r="X47" s="75"/>
      <c r="Y47" s="75"/>
      <c r="Z47" s="75"/>
      <c r="AA47" s="76"/>
      <c r="AB47" s="76"/>
      <c r="AC47" s="76"/>
      <c r="AD47" s="76"/>
      <c r="AE47" s="76"/>
      <c r="AG47" s="36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34"/>
    </row>
    <row r="48" spans="2:58" ht="23.1" customHeight="1" x14ac:dyDescent="0.35">
      <c r="B48" s="36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34"/>
      <c r="V48" s="75"/>
      <c r="W48" s="75"/>
      <c r="X48" s="75"/>
      <c r="Y48" s="75"/>
      <c r="Z48" s="75"/>
      <c r="AA48" s="76"/>
      <c r="AB48" s="76"/>
      <c r="AC48" s="76"/>
      <c r="AD48" s="76"/>
      <c r="AE48" s="76"/>
      <c r="AG48" s="36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34"/>
    </row>
    <row r="49" spans="2:58" ht="23.1" customHeight="1" x14ac:dyDescent="0.35">
      <c r="B49" s="36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34"/>
      <c r="V49" s="75"/>
      <c r="W49" s="75"/>
      <c r="X49" s="75"/>
      <c r="Y49" s="75"/>
      <c r="Z49" s="75"/>
      <c r="AA49" s="76"/>
      <c r="AB49" s="76"/>
      <c r="AC49" s="76"/>
      <c r="AD49" s="76"/>
      <c r="AE49" s="76"/>
      <c r="AG49" s="36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34"/>
    </row>
    <row r="50" spans="2:58" ht="23.1" customHeight="1" x14ac:dyDescent="0.35">
      <c r="B50" s="36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34"/>
      <c r="V50" s="75"/>
      <c r="W50" s="75"/>
      <c r="X50" s="75"/>
      <c r="Y50" s="75"/>
      <c r="Z50" s="75"/>
      <c r="AA50" s="76"/>
      <c r="AB50" s="76"/>
      <c r="AC50" s="76"/>
      <c r="AD50" s="76"/>
      <c r="AE50" s="76"/>
      <c r="AG50" s="36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34"/>
    </row>
    <row r="51" spans="2:58" ht="23.1" customHeight="1" x14ac:dyDescent="0.35">
      <c r="B51" s="36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34"/>
      <c r="V51" s="75"/>
      <c r="W51" s="75"/>
      <c r="X51" s="75"/>
      <c r="Y51" s="75"/>
      <c r="Z51" s="75"/>
      <c r="AA51" s="76"/>
      <c r="AB51" s="76"/>
      <c r="AC51" s="76"/>
      <c r="AD51" s="76"/>
      <c r="AE51" s="76"/>
      <c r="AG51" s="36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34"/>
    </row>
    <row r="52" spans="2:58" ht="23.1" customHeight="1" x14ac:dyDescent="0.35">
      <c r="B52" s="36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34"/>
      <c r="V52" s="75"/>
      <c r="W52" s="75"/>
      <c r="X52" s="75"/>
      <c r="Y52" s="75"/>
      <c r="Z52" s="75"/>
      <c r="AA52" s="76"/>
      <c r="AB52" s="76"/>
      <c r="AC52" s="76"/>
      <c r="AD52" s="76"/>
      <c r="AE52" s="76"/>
      <c r="AG52" s="36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34"/>
    </row>
    <row r="55" spans="2:58" ht="23.1" customHeight="1" x14ac:dyDescent="0.35">
      <c r="B55" s="36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34"/>
      <c r="V55" s="75"/>
      <c r="W55" s="75"/>
      <c r="X55" s="75"/>
      <c r="Y55" s="75"/>
      <c r="Z55" s="75"/>
      <c r="AA55" s="76"/>
      <c r="AB55" s="76"/>
      <c r="AC55" s="76"/>
      <c r="AD55" s="76"/>
      <c r="AE55" s="76"/>
      <c r="AG55" s="36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34"/>
    </row>
    <row r="56" spans="2:58" ht="23.1" customHeight="1" x14ac:dyDescent="0.35">
      <c r="B56" s="36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34"/>
      <c r="V56" s="75"/>
      <c r="W56" s="75"/>
      <c r="X56" s="75"/>
      <c r="Y56" s="75"/>
      <c r="Z56" s="75"/>
      <c r="AA56" s="76"/>
      <c r="AB56" s="76"/>
      <c r="AC56" s="76"/>
      <c r="AD56" s="76"/>
      <c r="AE56" s="76"/>
      <c r="AG56" s="36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34"/>
    </row>
    <row r="57" spans="2:58" ht="23.1" customHeight="1" x14ac:dyDescent="0.35">
      <c r="B57" s="36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34"/>
      <c r="V57" s="75"/>
      <c r="W57" s="75"/>
      <c r="X57" s="75"/>
      <c r="Y57" s="75"/>
      <c r="Z57" s="75"/>
      <c r="AA57" s="76"/>
      <c r="AB57" s="76"/>
      <c r="AC57" s="76"/>
      <c r="AD57" s="76"/>
      <c r="AE57" s="76"/>
      <c r="AG57" s="36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34"/>
    </row>
    <row r="58" spans="2:58" ht="23.1" customHeight="1" x14ac:dyDescent="0.35">
      <c r="B58" s="36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34"/>
      <c r="V58" s="75"/>
      <c r="W58" s="75"/>
      <c r="X58" s="75"/>
      <c r="Y58" s="75"/>
      <c r="Z58" s="75"/>
      <c r="AA58" s="76"/>
      <c r="AB58" s="76"/>
      <c r="AC58" s="76"/>
      <c r="AD58" s="76"/>
      <c r="AE58" s="76"/>
      <c r="AG58" s="36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34"/>
    </row>
    <row r="59" spans="2:58" ht="23.1" customHeight="1" x14ac:dyDescent="0.35">
      <c r="B59" s="36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34"/>
      <c r="V59" s="75"/>
      <c r="W59" s="75"/>
      <c r="X59" s="75"/>
      <c r="Y59" s="75"/>
      <c r="Z59" s="75"/>
      <c r="AA59" s="76"/>
      <c r="AB59" s="76"/>
      <c r="AC59" s="76"/>
      <c r="AD59" s="76"/>
      <c r="AE59" s="76"/>
      <c r="AG59" s="36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34"/>
    </row>
    <row r="60" spans="2:58" ht="23.1" customHeight="1" x14ac:dyDescent="0.35">
      <c r="B60" s="36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34"/>
      <c r="V60" s="75"/>
      <c r="W60" s="75"/>
      <c r="X60" s="75"/>
      <c r="Y60" s="75"/>
      <c r="Z60" s="75"/>
      <c r="AA60" s="76"/>
      <c r="AB60" s="76"/>
      <c r="AC60" s="76"/>
      <c r="AD60" s="76"/>
      <c r="AE60" s="76"/>
      <c r="AG60" s="36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34"/>
    </row>
    <row r="61" spans="2:58" ht="23.1" customHeight="1" x14ac:dyDescent="0.35">
      <c r="B61" s="36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34"/>
      <c r="V61" s="75"/>
      <c r="W61" s="75"/>
      <c r="X61" s="75"/>
      <c r="Y61" s="75"/>
      <c r="Z61" s="75"/>
      <c r="AA61" s="76"/>
      <c r="AB61" s="76"/>
      <c r="AC61" s="76"/>
      <c r="AD61" s="76"/>
      <c r="AE61" s="76"/>
      <c r="AG61" s="36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34"/>
    </row>
    <row r="62" spans="2:58" ht="23.1" customHeight="1" x14ac:dyDescent="0.35">
      <c r="B62" s="36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34"/>
      <c r="V62" s="75"/>
      <c r="W62" s="75"/>
      <c r="X62" s="75"/>
      <c r="Y62" s="75"/>
      <c r="Z62" s="75"/>
      <c r="AA62" s="76"/>
      <c r="AB62" s="76"/>
      <c r="AC62" s="76"/>
      <c r="AD62" s="76"/>
      <c r="AE62" s="76"/>
      <c r="AG62" s="36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34"/>
    </row>
    <row r="63" spans="2:58" ht="23.1" customHeight="1" x14ac:dyDescent="0.35">
      <c r="B63" s="36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34"/>
      <c r="V63" s="75"/>
      <c r="W63" s="75"/>
      <c r="X63" s="75"/>
      <c r="Y63" s="75"/>
      <c r="Z63" s="75"/>
      <c r="AA63" s="76"/>
      <c r="AB63" s="76"/>
      <c r="AC63" s="76"/>
      <c r="AD63" s="76"/>
      <c r="AE63" s="76"/>
      <c r="AG63" s="36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34"/>
    </row>
    <row r="64" spans="2:58" ht="23.1" customHeight="1" x14ac:dyDescent="0.35">
      <c r="B64" s="36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34"/>
      <c r="V64" s="75"/>
      <c r="W64" s="75"/>
      <c r="X64" s="75"/>
      <c r="Y64" s="75"/>
      <c r="Z64" s="75"/>
      <c r="AA64" s="76"/>
      <c r="AB64" s="76"/>
      <c r="AC64" s="76"/>
      <c r="AD64" s="76"/>
      <c r="AE64" s="76"/>
      <c r="AG64" s="36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34"/>
    </row>
  </sheetData>
  <mergeCells count="63">
    <mergeCell ref="BG8:BG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AG8:AG10"/>
    <mergeCell ref="AH8:AH10"/>
    <mergeCell ref="AU8:AU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AA8:AA10"/>
    <mergeCell ref="AB8:AB10"/>
    <mergeCell ref="AC8:AC10"/>
    <mergeCell ref="AE8:AE10"/>
    <mergeCell ref="AF8:AF10"/>
    <mergeCell ref="F8:F10"/>
    <mergeCell ref="T8:T10"/>
    <mergeCell ref="G8:G10"/>
    <mergeCell ref="I8:I10"/>
    <mergeCell ref="K8:K10"/>
    <mergeCell ref="L8:L10"/>
    <mergeCell ref="M8:M10"/>
    <mergeCell ref="N8:N10"/>
    <mergeCell ref="P8:P10"/>
    <mergeCell ref="Q8:Q10"/>
    <mergeCell ref="R8:R10"/>
    <mergeCell ref="A8:A10"/>
    <mergeCell ref="B8:B10"/>
    <mergeCell ref="C8:C10"/>
    <mergeCell ref="D8:D10"/>
    <mergeCell ref="E8:E10"/>
    <mergeCell ref="S8:S10"/>
    <mergeCell ref="P2:T2"/>
    <mergeCell ref="AO2:AW2"/>
    <mergeCell ref="P3:T3"/>
    <mergeCell ref="AO3:AW3"/>
    <mergeCell ref="P4:T4"/>
    <mergeCell ref="AO4:AW4"/>
    <mergeCell ref="Q5:S5"/>
    <mergeCell ref="AO5:AW5"/>
    <mergeCell ref="Q6:S6"/>
    <mergeCell ref="AO6:AW6"/>
    <mergeCell ref="AD8:AD10"/>
    <mergeCell ref="AI8:AI10"/>
    <mergeCell ref="U8:U10"/>
    <mergeCell ref="X8:X10"/>
    <mergeCell ref="Y8:Y10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51" fitToHeight="0" orientation="landscape" r:id="rId1"/>
  <colBreaks count="1" manualBreakCount="1">
    <brk id="29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8764-CC2C-4B64-AC8E-FBB526E2E7FA}">
  <sheetPr codeName="Sheet3">
    <pageSetUpPr fitToPage="1"/>
  </sheetPr>
  <dimension ref="A1:LO64"/>
  <sheetViews>
    <sheetView view="pageBreakPreview" topLeftCell="AH1" zoomScale="60" zoomScaleNormal="77" workbookViewId="0">
      <selection activeCell="AK43" sqref="AK43"/>
    </sheetView>
  </sheetViews>
  <sheetFormatPr defaultColWidth="9.140625" defaultRowHeight="23.1" customHeight="1" x14ac:dyDescent="0.35"/>
  <cols>
    <col min="1" max="1" width="7.7109375" style="34" customWidth="1"/>
    <col min="2" max="2" width="28.85546875" style="35" customWidth="1"/>
    <col min="3" max="3" width="16.42578125" style="35" customWidth="1"/>
    <col min="4" max="4" width="18.85546875" style="35" hidden="1" customWidth="1"/>
    <col min="5" max="5" width="17.5703125" style="35" hidden="1" customWidth="1"/>
    <col min="6" max="6" width="19.85546875" style="35" customWidth="1"/>
    <col min="7" max="8" width="17.42578125" style="35" customWidth="1"/>
    <col min="9" max="9" width="19.7109375" style="35" customWidth="1"/>
    <col min="10" max="10" width="18.7109375" style="35" hidden="1" customWidth="1"/>
    <col min="11" max="11" width="13.42578125" style="35" customWidth="1"/>
    <col min="12" max="12" width="4" style="35" customWidth="1"/>
    <col min="13" max="13" width="3.28515625" style="35" customWidth="1"/>
    <col min="14" max="14" width="4.28515625" style="35" customWidth="1"/>
    <col min="15" max="15" width="19.85546875" style="35" customWidth="1"/>
    <col min="16" max="16" width="17.5703125" style="35" customWidth="1"/>
    <col min="17" max="17" width="19.140625" style="35" customWidth="1"/>
    <col min="18" max="18" width="16.42578125" style="35" customWidth="1"/>
    <col min="19" max="19" width="17.85546875" style="35" customWidth="1"/>
    <col min="20" max="20" width="20.7109375" style="35" customWidth="1"/>
    <col min="21" max="21" width="19.42578125" style="35" customWidth="1"/>
    <col min="22" max="23" width="19.7109375" style="35" customWidth="1"/>
    <col min="24" max="24" width="5.140625" style="35" customWidth="1"/>
    <col min="25" max="25" width="16.5703125" style="35" customWidth="1"/>
    <col min="26" max="26" width="16.5703125" style="35" hidden="1" customWidth="1"/>
    <col min="27" max="27" width="12" style="34" customWidth="1"/>
    <col min="28" max="28" width="17.7109375" style="34" customWidth="1"/>
    <col min="29" max="29" width="16" style="34" customWidth="1"/>
    <col min="30" max="31" width="19.28515625" style="34" customWidth="1"/>
    <col min="32" max="32" width="6.5703125" style="34" customWidth="1"/>
    <col min="33" max="33" width="28.85546875" style="35" customWidth="1"/>
    <col min="34" max="34" width="16.42578125" style="35" customWidth="1"/>
    <col min="35" max="35" width="17.5703125" style="35" customWidth="1"/>
    <col min="36" max="36" width="22.28515625" style="35" customWidth="1"/>
    <col min="37" max="37" width="16.140625" style="35" customWidth="1"/>
    <col min="38" max="38" width="16.42578125" style="35" customWidth="1"/>
    <col min="39" max="39" width="16.5703125" style="35" customWidth="1"/>
    <col min="40" max="40" width="18.140625" style="35" customWidth="1"/>
    <col min="41" max="41" width="14.85546875" style="35" customWidth="1"/>
    <col min="42" max="42" width="10.28515625" style="35" customWidth="1"/>
    <col min="43" max="44" width="18.140625" style="35" customWidth="1"/>
    <col min="45" max="45" width="14.5703125" style="35" customWidth="1"/>
    <col min="46" max="46" width="20.42578125" style="35" customWidth="1"/>
    <col min="47" max="47" width="14.7109375" style="35" customWidth="1"/>
    <col min="48" max="48" width="11.28515625" style="35" customWidth="1"/>
    <col min="49" max="49" width="19.140625" style="35" customWidth="1"/>
    <col min="50" max="50" width="17.28515625" style="35" customWidth="1"/>
    <col min="51" max="51" width="16.5703125" style="35" customWidth="1"/>
    <col min="52" max="52" width="14.85546875" style="35" customWidth="1"/>
    <col min="53" max="53" width="17.140625" style="35" customWidth="1"/>
    <col min="54" max="54" width="18.7109375" style="35" customWidth="1"/>
    <col min="55" max="55" width="13.42578125" style="35" customWidth="1"/>
    <col min="56" max="56" width="16.5703125" style="35" customWidth="1"/>
    <col min="57" max="57" width="15.7109375" style="35" customWidth="1"/>
    <col min="58" max="58" width="18.5703125" style="35" customWidth="1"/>
    <col min="59" max="59" width="20.28515625" style="35" customWidth="1"/>
    <col min="60" max="68" width="9.140625" style="34"/>
    <col min="69" max="16384" width="9.140625" style="1"/>
  </cols>
  <sheetData>
    <row r="1" spans="1:327" s="34" customFormat="1" ht="23.1" customHeight="1" x14ac:dyDescent="0.35">
      <c r="B1" s="35"/>
      <c r="C1" s="35"/>
      <c r="D1" s="36"/>
      <c r="E1" s="36"/>
      <c r="F1" s="36"/>
      <c r="G1" s="36"/>
      <c r="H1" s="36"/>
      <c r="I1" s="36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7" t="s">
        <v>1</v>
      </c>
      <c r="V1" s="35"/>
      <c r="W1" s="35"/>
      <c r="X1" s="35"/>
      <c r="Y1" s="35"/>
      <c r="Z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7" t="s">
        <v>1</v>
      </c>
    </row>
    <row r="2" spans="1:327" s="34" customFormat="1" ht="23.1" customHeight="1" x14ac:dyDescent="0.35">
      <c r="B2" s="35"/>
      <c r="C2" s="35"/>
      <c r="D2" s="38"/>
      <c r="E2" s="38"/>
      <c r="F2" s="38"/>
      <c r="G2" s="38"/>
      <c r="H2" s="38"/>
      <c r="I2" s="38"/>
      <c r="J2" s="35"/>
      <c r="K2" s="35"/>
      <c r="L2" s="35"/>
      <c r="M2" s="36"/>
      <c r="N2" s="36"/>
      <c r="O2" s="35"/>
      <c r="P2" s="234" t="s">
        <v>0</v>
      </c>
      <c r="Q2" s="234"/>
      <c r="R2" s="234"/>
      <c r="S2" s="234"/>
      <c r="T2" s="234"/>
      <c r="U2" s="35"/>
      <c r="V2" s="35"/>
      <c r="W2" s="35"/>
      <c r="X2" s="35"/>
      <c r="Y2" s="35"/>
      <c r="Z2" s="35"/>
      <c r="AG2" s="35"/>
      <c r="AH2" s="35"/>
      <c r="AI2" s="35"/>
      <c r="AJ2" s="38"/>
      <c r="AK2" s="38"/>
      <c r="AL2" s="38"/>
      <c r="AM2" s="38"/>
      <c r="AN2" s="38"/>
      <c r="AO2" s="234" t="s">
        <v>0</v>
      </c>
      <c r="AP2" s="234"/>
      <c r="AQ2" s="234"/>
      <c r="AR2" s="234"/>
      <c r="AS2" s="234"/>
      <c r="AT2" s="234"/>
      <c r="AU2" s="234"/>
      <c r="AV2" s="234"/>
      <c r="AW2" s="234"/>
      <c r="AX2" s="35"/>
      <c r="AY2" s="35"/>
      <c r="AZ2" s="39"/>
      <c r="BA2" s="39"/>
      <c r="BB2" s="35"/>
      <c r="BC2" s="35"/>
      <c r="BD2" s="35"/>
      <c r="BE2" s="35"/>
      <c r="BF2" s="35"/>
      <c r="BG2" s="35"/>
    </row>
    <row r="3" spans="1:327" s="34" customFormat="1" ht="23.1" customHeight="1" x14ac:dyDescent="0.35">
      <c r="B3" s="35"/>
      <c r="C3" s="35"/>
      <c r="D3" s="38"/>
      <c r="E3" s="38"/>
      <c r="F3" s="38"/>
      <c r="G3" s="38"/>
      <c r="H3" s="38"/>
      <c r="I3" s="35"/>
      <c r="J3" s="35"/>
      <c r="K3" s="35"/>
      <c r="L3" s="35"/>
      <c r="M3" s="35"/>
      <c r="N3" s="35"/>
      <c r="O3" s="35"/>
      <c r="P3" s="234" t="s">
        <v>41</v>
      </c>
      <c r="Q3" s="234"/>
      <c r="R3" s="234"/>
      <c r="S3" s="234"/>
      <c r="T3" s="234"/>
      <c r="U3" s="35"/>
      <c r="V3" s="35"/>
      <c r="W3" s="35"/>
      <c r="X3" s="35"/>
      <c r="Y3" s="35"/>
      <c r="Z3" s="35"/>
      <c r="AG3" s="35"/>
      <c r="AH3" s="35"/>
      <c r="AI3" s="35"/>
      <c r="AJ3" s="38"/>
      <c r="AK3" s="38"/>
      <c r="AL3" s="38"/>
      <c r="AM3" s="35"/>
      <c r="AN3" s="38"/>
      <c r="AO3" s="234" t="s">
        <v>41</v>
      </c>
      <c r="AP3" s="234"/>
      <c r="AQ3" s="234"/>
      <c r="AR3" s="234"/>
      <c r="AS3" s="234"/>
      <c r="AT3" s="234"/>
      <c r="AU3" s="234"/>
      <c r="AV3" s="234"/>
      <c r="AW3" s="234"/>
      <c r="AX3" s="35"/>
      <c r="AY3" s="35"/>
      <c r="AZ3" s="35"/>
      <c r="BA3" s="35"/>
      <c r="BB3" s="35"/>
      <c r="BC3" s="35"/>
      <c r="BD3" s="35"/>
      <c r="BE3" s="35"/>
      <c r="BF3" s="35"/>
      <c r="BG3" s="35"/>
    </row>
    <row r="4" spans="1:327" s="34" customFormat="1" ht="23.1" customHeight="1" x14ac:dyDescent="0.35">
      <c r="B4" s="35"/>
      <c r="C4" s="38"/>
      <c r="D4" s="38"/>
      <c r="E4" s="38"/>
      <c r="F4" s="38"/>
      <c r="G4" s="38"/>
      <c r="H4" s="38"/>
      <c r="I4" s="38"/>
      <c r="J4" s="35"/>
      <c r="K4" s="35"/>
      <c r="L4" s="35"/>
      <c r="M4" s="35"/>
      <c r="N4" s="35"/>
      <c r="O4" s="35"/>
      <c r="P4" s="234" t="s">
        <v>42</v>
      </c>
      <c r="Q4" s="234"/>
      <c r="R4" s="234"/>
      <c r="S4" s="234"/>
      <c r="T4" s="234"/>
      <c r="U4" s="35"/>
      <c r="V4" s="35"/>
      <c r="W4" s="35"/>
      <c r="X4" s="35"/>
      <c r="Y4" s="35"/>
      <c r="Z4" s="35"/>
      <c r="AG4" s="35"/>
      <c r="AH4" s="35"/>
      <c r="AM4" s="38"/>
      <c r="AN4" s="38"/>
      <c r="AO4" s="234" t="s">
        <v>62</v>
      </c>
      <c r="AP4" s="234"/>
      <c r="AQ4" s="234"/>
      <c r="AR4" s="234"/>
      <c r="AS4" s="234"/>
      <c r="AT4" s="234"/>
      <c r="AU4" s="234"/>
      <c r="AV4" s="234"/>
      <c r="AW4" s="234"/>
      <c r="AX4" s="35"/>
      <c r="AY4" s="35"/>
      <c r="AZ4" s="35"/>
      <c r="BA4" s="35"/>
      <c r="BB4" s="35"/>
      <c r="BC4" s="35"/>
      <c r="BD4" s="35"/>
      <c r="BE4" s="35"/>
      <c r="BF4" s="35"/>
      <c r="BG4" s="35"/>
    </row>
    <row r="5" spans="1:327" s="34" customFormat="1" ht="23.1" customHeight="1" x14ac:dyDescent="0.35">
      <c r="B5" s="35"/>
      <c r="C5" s="35"/>
      <c r="D5" s="40"/>
      <c r="E5" s="40"/>
      <c r="F5" s="40"/>
      <c r="G5" s="40"/>
      <c r="H5" s="40"/>
      <c r="I5" s="35"/>
      <c r="J5" s="35"/>
      <c r="K5" s="35"/>
      <c r="L5" s="35"/>
      <c r="M5" s="35"/>
      <c r="N5" s="35"/>
      <c r="O5" s="35"/>
      <c r="P5" s="35"/>
      <c r="Q5" s="238" t="s">
        <v>72</v>
      </c>
      <c r="R5" s="238"/>
      <c r="S5" s="238"/>
      <c r="T5" s="35"/>
      <c r="U5" s="35"/>
      <c r="V5" s="35"/>
      <c r="W5" s="35"/>
      <c r="X5" s="35"/>
      <c r="Y5" s="35"/>
      <c r="Z5" s="35"/>
      <c r="AG5" s="35"/>
      <c r="AH5" s="35"/>
      <c r="AI5" s="35"/>
      <c r="AJ5" s="40"/>
      <c r="AK5" s="40"/>
      <c r="AL5" s="40"/>
      <c r="AM5" s="35"/>
      <c r="AN5" s="40"/>
      <c r="AO5" s="238" t="s">
        <v>73</v>
      </c>
      <c r="AP5" s="238"/>
      <c r="AQ5" s="238"/>
      <c r="AR5" s="238"/>
      <c r="AS5" s="238"/>
      <c r="AT5" s="238"/>
      <c r="AU5" s="238"/>
      <c r="AV5" s="238"/>
      <c r="AW5" s="238"/>
      <c r="AX5" s="35"/>
      <c r="AY5" s="35"/>
      <c r="AZ5" s="35"/>
      <c r="BA5" s="35"/>
      <c r="BB5" s="35"/>
      <c r="BC5" s="35"/>
      <c r="BD5" s="35"/>
      <c r="BE5" s="35"/>
      <c r="BF5" s="35"/>
      <c r="BG5" s="35"/>
    </row>
    <row r="6" spans="1:327" s="34" customFormat="1" ht="23.1" customHeight="1" x14ac:dyDescent="0.35">
      <c r="A6" s="34" t="s">
        <v>1</v>
      </c>
      <c r="B6" s="35"/>
      <c r="C6" s="35"/>
      <c r="D6" s="41"/>
      <c r="E6" s="41"/>
      <c r="F6" s="41"/>
      <c r="G6" s="41"/>
      <c r="H6" s="41"/>
      <c r="I6" s="35"/>
      <c r="J6" s="36"/>
      <c r="K6" s="35"/>
      <c r="L6" s="35"/>
      <c r="M6" s="35"/>
      <c r="N6" s="35"/>
      <c r="O6" s="35"/>
      <c r="P6" s="35"/>
      <c r="Q6" s="239" t="s">
        <v>2</v>
      </c>
      <c r="R6" s="239"/>
      <c r="S6" s="239"/>
      <c r="T6" s="35"/>
      <c r="U6" s="35"/>
      <c r="V6" s="35"/>
      <c r="W6" s="35"/>
      <c r="X6" s="35"/>
      <c r="Y6" s="35"/>
      <c r="Z6" s="35"/>
      <c r="AF6" s="34" t="s">
        <v>1</v>
      </c>
      <c r="AG6" s="35"/>
      <c r="AH6" s="35"/>
      <c r="AI6" s="35"/>
      <c r="AJ6" s="41"/>
      <c r="AK6" s="41"/>
      <c r="AL6" s="41"/>
      <c r="AM6" s="35"/>
      <c r="AN6" s="35"/>
      <c r="AO6" s="239" t="s">
        <v>2</v>
      </c>
      <c r="AP6" s="239"/>
      <c r="AQ6" s="239"/>
      <c r="AR6" s="239"/>
      <c r="AS6" s="239"/>
      <c r="AT6" s="239"/>
      <c r="AU6" s="239"/>
      <c r="AV6" s="239"/>
      <c r="AW6" s="239"/>
      <c r="AX6" s="35"/>
      <c r="AY6" s="35"/>
      <c r="AZ6" s="35"/>
      <c r="BA6" s="35"/>
      <c r="BB6" s="35"/>
      <c r="BC6" s="35"/>
      <c r="BD6" s="35"/>
      <c r="BE6" s="35"/>
      <c r="BF6" s="35"/>
      <c r="BG6" s="35"/>
    </row>
    <row r="7" spans="1:327" s="42" customFormat="1" ht="23.1" customHeight="1" thickBot="1" x14ac:dyDescent="0.4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D7" s="42" t="s">
        <v>1</v>
      </c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</row>
    <row r="8" spans="1:327" s="48" customFormat="1" ht="23.1" customHeight="1" x14ac:dyDescent="0.35">
      <c r="A8" s="294" t="s">
        <v>8</v>
      </c>
      <c r="B8" s="246" t="s">
        <v>9</v>
      </c>
      <c r="C8" s="246" t="s">
        <v>10</v>
      </c>
      <c r="D8" s="243" t="s">
        <v>44</v>
      </c>
      <c r="E8" s="246" t="s">
        <v>69</v>
      </c>
      <c r="F8" s="246" t="s">
        <v>69</v>
      </c>
      <c r="G8" s="291" t="s">
        <v>91</v>
      </c>
      <c r="H8" s="81"/>
      <c r="I8" s="276" t="s">
        <v>46</v>
      </c>
      <c r="J8" s="44"/>
      <c r="K8" s="243" t="s">
        <v>12</v>
      </c>
      <c r="L8" s="246" t="s">
        <v>92</v>
      </c>
      <c r="M8" s="246" t="s">
        <v>93</v>
      </c>
      <c r="N8" s="288" t="s">
        <v>94</v>
      </c>
      <c r="P8" s="279" t="s">
        <v>48</v>
      </c>
      <c r="Q8" s="246" t="s">
        <v>52</v>
      </c>
      <c r="R8" s="264" t="s">
        <v>56</v>
      </c>
      <c r="S8" s="264" t="s">
        <v>95</v>
      </c>
      <c r="T8" s="264" t="s">
        <v>51</v>
      </c>
      <c r="U8" s="246" t="s">
        <v>50</v>
      </c>
      <c r="V8" s="45" t="s">
        <v>5</v>
      </c>
      <c r="W8" s="45" t="s">
        <v>5</v>
      </c>
      <c r="X8" s="300" t="s">
        <v>8</v>
      </c>
      <c r="Y8" s="276" t="s">
        <v>6</v>
      </c>
      <c r="Z8" s="46" t="s">
        <v>3</v>
      </c>
      <c r="AA8" s="192" t="s">
        <v>7</v>
      </c>
      <c r="AB8" s="210" t="s">
        <v>96</v>
      </c>
      <c r="AC8" s="222" t="s">
        <v>4</v>
      </c>
      <c r="AD8" s="243" t="s">
        <v>47</v>
      </c>
      <c r="AE8" s="228"/>
      <c r="AF8" s="294" t="s">
        <v>8</v>
      </c>
      <c r="AG8" s="246" t="s">
        <v>9</v>
      </c>
      <c r="AH8" s="246" t="s">
        <v>10</v>
      </c>
      <c r="AI8" s="297" t="s">
        <v>48</v>
      </c>
      <c r="AJ8" s="306" t="s">
        <v>82</v>
      </c>
      <c r="AK8" s="267" t="s">
        <v>53</v>
      </c>
      <c r="AL8" s="258" t="s">
        <v>54</v>
      </c>
      <c r="AM8" s="273" t="s">
        <v>83</v>
      </c>
      <c r="AN8" s="267" t="s">
        <v>14</v>
      </c>
      <c r="AO8" s="267" t="s">
        <v>15</v>
      </c>
      <c r="AP8" s="267" t="s">
        <v>16</v>
      </c>
      <c r="AQ8" s="267" t="s">
        <v>17</v>
      </c>
      <c r="AR8" s="267" t="s">
        <v>64</v>
      </c>
      <c r="AS8" s="270" t="s">
        <v>55</v>
      </c>
      <c r="AT8" s="246" t="s">
        <v>52</v>
      </c>
      <c r="AU8" s="303" t="s">
        <v>80</v>
      </c>
      <c r="AV8" s="309" t="s">
        <v>97</v>
      </c>
      <c r="AW8" s="252" t="s">
        <v>81</v>
      </c>
      <c r="AX8" s="255" t="s">
        <v>56</v>
      </c>
      <c r="AY8" s="282" t="s">
        <v>49</v>
      </c>
      <c r="AZ8" s="252" t="s">
        <v>18</v>
      </c>
      <c r="BA8" s="258" t="s">
        <v>57</v>
      </c>
      <c r="BB8" s="261" t="s">
        <v>58</v>
      </c>
      <c r="BC8" s="258" t="s">
        <v>59</v>
      </c>
      <c r="BD8" s="258" t="s">
        <v>60</v>
      </c>
      <c r="BE8" s="258" t="s">
        <v>61</v>
      </c>
      <c r="BF8" s="264" t="s">
        <v>51</v>
      </c>
      <c r="BG8" s="249" t="s">
        <v>50</v>
      </c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</row>
    <row r="9" spans="1:327" s="51" customFormat="1" ht="23.1" customHeight="1" x14ac:dyDescent="0.35">
      <c r="A9" s="295"/>
      <c r="B9" s="247"/>
      <c r="C9" s="247"/>
      <c r="D9" s="244"/>
      <c r="E9" s="247"/>
      <c r="F9" s="247"/>
      <c r="G9" s="292"/>
      <c r="H9" s="83" t="s">
        <v>45</v>
      </c>
      <c r="I9" s="277"/>
      <c r="J9" s="49" t="s">
        <v>11</v>
      </c>
      <c r="K9" s="244"/>
      <c r="L9" s="247"/>
      <c r="M9" s="247"/>
      <c r="N9" s="289"/>
      <c r="P9" s="280"/>
      <c r="Q9" s="247"/>
      <c r="R9" s="265"/>
      <c r="S9" s="265"/>
      <c r="T9" s="265"/>
      <c r="U9" s="247"/>
      <c r="V9" s="49" t="s">
        <v>19</v>
      </c>
      <c r="W9" s="49" t="s">
        <v>20</v>
      </c>
      <c r="X9" s="301"/>
      <c r="Y9" s="277"/>
      <c r="Z9" s="50" t="s">
        <v>13</v>
      </c>
      <c r="AA9" s="193"/>
      <c r="AB9" s="211"/>
      <c r="AC9" s="223"/>
      <c r="AD9" s="244"/>
      <c r="AE9" s="229"/>
      <c r="AF9" s="295"/>
      <c r="AG9" s="247"/>
      <c r="AH9" s="247"/>
      <c r="AI9" s="298"/>
      <c r="AJ9" s="307"/>
      <c r="AK9" s="268"/>
      <c r="AL9" s="259"/>
      <c r="AM9" s="274"/>
      <c r="AN9" s="268"/>
      <c r="AO9" s="268"/>
      <c r="AP9" s="268"/>
      <c r="AQ9" s="268"/>
      <c r="AR9" s="268"/>
      <c r="AS9" s="271"/>
      <c r="AT9" s="247"/>
      <c r="AU9" s="304"/>
      <c r="AV9" s="310"/>
      <c r="AW9" s="253"/>
      <c r="AX9" s="256"/>
      <c r="AY9" s="283"/>
      <c r="AZ9" s="253"/>
      <c r="BA9" s="259"/>
      <c r="BB9" s="262"/>
      <c r="BC9" s="259"/>
      <c r="BD9" s="259"/>
      <c r="BE9" s="259"/>
      <c r="BF9" s="265"/>
      <c r="BG9" s="250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</row>
    <row r="10" spans="1:327" s="53" customFormat="1" ht="23.1" customHeight="1" thickBot="1" x14ac:dyDescent="0.4">
      <c r="A10" s="296"/>
      <c r="B10" s="248"/>
      <c r="C10" s="248"/>
      <c r="D10" s="244"/>
      <c r="E10" s="248"/>
      <c r="F10" s="248"/>
      <c r="G10" s="293"/>
      <c r="H10" s="82"/>
      <c r="I10" s="278"/>
      <c r="J10" s="52"/>
      <c r="K10" s="245"/>
      <c r="L10" s="248"/>
      <c r="M10" s="248"/>
      <c r="N10" s="290"/>
      <c r="P10" s="281"/>
      <c r="Q10" s="248"/>
      <c r="R10" s="266"/>
      <c r="S10" s="266"/>
      <c r="T10" s="266"/>
      <c r="U10" s="248"/>
      <c r="V10" s="52"/>
      <c r="W10" s="52"/>
      <c r="X10" s="302"/>
      <c r="Y10" s="278"/>
      <c r="Z10" s="52"/>
      <c r="AA10" s="194"/>
      <c r="AB10" s="212"/>
      <c r="AC10" s="224"/>
      <c r="AD10" s="245"/>
      <c r="AE10" s="230"/>
      <c r="AF10" s="296"/>
      <c r="AG10" s="248"/>
      <c r="AH10" s="248"/>
      <c r="AI10" s="299"/>
      <c r="AJ10" s="308"/>
      <c r="AK10" s="269"/>
      <c r="AL10" s="260"/>
      <c r="AM10" s="275"/>
      <c r="AN10" s="269"/>
      <c r="AO10" s="269"/>
      <c r="AP10" s="269"/>
      <c r="AQ10" s="269"/>
      <c r="AR10" s="269"/>
      <c r="AS10" s="272"/>
      <c r="AT10" s="248"/>
      <c r="AU10" s="305"/>
      <c r="AV10" s="311"/>
      <c r="AW10" s="254"/>
      <c r="AX10" s="257"/>
      <c r="AY10" s="284"/>
      <c r="AZ10" s="254"/>
      <c r="BA10" s="260"/>
      <c r="BB10" s="263"/>
      <c r="BC10" s="260"/>
      <c r="BD10" s="260"/>
      <c r="BE10" s="260"/>
      <c r="BF10" s="266"/>
      <c r="BG10" s="251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</row>
    <row r="11" spans="1:327" s="19" customFormat="1" ht="23.1" customHeight="1" x14ac:dyDescent="0.35">
      <c r="A11" s="2" t="s">
        <v>1</v>
      </c>
      <c r="B11" s="3"/>
      <c r="C11" s="8"/>
      <c r="D11" s="54"/>
      <c r="E11" s="5"/>
      <c r="F11" s="79"/>
      <c r="G11" s="79"/>
      <c r="H11" s="80"/>
      <c r="I11" s="11"/>
      <c r="J11" s="20"/>
      <c r="K11" s="5"/>
      <c r="L11" s="8" t="s">
        <v>1</v>
      </c>
      <c r="M11" s="8" t="s">
        <v>1</v>
      </c>
      <c r="N11" s="8" t="s">
        <v>1</v>
      </c>
      <c r="O11" s="6" t="s">
        <v>1</v>
      </c>
      <c r="P11" s="5"/>
      <c r="Q11" s="5"/>
      <c r="R11" s="5"/>
      <c r="S11" s="5"/>
      <c r="T11" s="5"/>
      <c r="U11" s="6"/>
      <c r="V11" s="5"/>
      <c r="W11" s="5"/>
      <c r="X11" s="10" t="str">
        <f>+A11</f>
        <v xml:space="preserve"> </v>
      </c>
      <c r="Y11" s="11" t="s">
        <v>1</v>
      </c>
      <c r="Z11" s="5"/>
      <c r="AA11" s="21"/>
      <c r="AB11" s="13"/>
      <c r="AC11" s="22"/>
      <c r="AD11" s="55"/>
      <c r="AE11" s="56"/>
      <c r="AF11" s="2" t="s">
        <v>1</v>
      </c>
      <c r="AG11" s="3"/>
      <c r="AH11" s="8"/>
      <c r="AI11" s="5"/>
      <c r="AJ11" s="5"/>
      <c r="AK11" s="5"/>
      <c r="AL11" s="5" t="s">
        <v>1</v>
      </c>
      <c r="AM11" s="5" t="s">
        <v>1</v>
      </c>
      <c r="AN11" s="5"/>
      <c r="AO11" s="5" t="s">
        <v>1</v>
      </c>
      <c r="AP11" s="5"/>
      <c r="AQ11" s="5"/>
      <c r="AR11" s="5"/>
      <c r="AS11" s="5"/>
      <c r="AT11" s="5"/>
      <c r="AU11" s="12"/>
      <c r="AV11" s="12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17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</row>
    <row r="12" spans="1:327" s="104" customFormat="1" ht="23.1" customHeight="1" x14ac:dyDescent="0.35">
      <c r="A12" s="85">
        <v>1</v>
      </c>
      <c r="B12" s="86" t="s">
        <v>21</v>
      </c>
      <c r="C12" s="87" t="s">
        <v>22</v>
      </c>
      <c r="D12" s="88">
        <v>31949</v>
      </c>
      <c r="E12" s="88">
        <v>1550</v>
      </c>
      <c r="F12" s="88">
        <f>SUM(D12:E12)</f>
        <v>33499</v>
      </c>
      <c r="G12" s="88">
        <v>1550</v>
      </c>
      <c r="H12" s="89">
        <v>320</v>
      </c>
      <c r="I12" s="88">
        <f>SUM(F12:H12)</f>
        <v>35369</v>
      </c>
      <c r="J12" s="90">
        <f>I12</f>
        <v>35369</v>
      </c>
      <c r="K12" s="91">
        <f>ROUND(J12/6/31/60*(N12+M12*60+L12*6*60),2)</f>
        <v>0</v>
      </c>
      <c r="L12" s="92">
        <v>0</v>
      </c>
      <c r="M12" s="92">
        <v>0</v>
      </c>
      <c r="N12" s="92">
        <v>0</v>
      </c>
      <c r="O12" s="90">
        <f>J12-K12</f>
        <v>35369</v>
      </c>
      <c r="P12" s="93">
        <v>1540.24</v>
      </c>
      <c r="Q12" s="88">
        <f>SUM(AJ12:AS12)</f>
        <v>6213.9499999999989</v>
      </c>
      <c r="R12" s="88">
        <f>SUM(AU12:AW12)</f>
        <v>200</v>
      </c>
      <c r="S12" s="88">
        <f>ROUNDDOWN(I12*5%/2,2)</f>
        <v>884.22</v>
      </c>
      <c r="T12" s="88">
        <f>SUM(AZ12:BE12)</f>
        <v>100</v>
      </c>
      <c r="U12" s="90">
        <f>P12+Q12+R12+S12+T12</f>
        <v>8938.409999999998</v>
      </c>
      <c r="V12" s="94">
        <f>ROUND(AE12,0)</f>
        <v>13215</v>
      </c>
      <c r="W12" s="94">
        <f>(AD12-V12)</f>
        <v>13215.590000000004</v>
      </c>
      <c r="X12" s="95">
        <f>+A12</f>
        <v>1</v>
      </c>
      <c r="Y12" s="96">
        <f>I12*12%</f>
        <v>4244.28</v>
      </c>
      <c r="Z12" s="88">
        <v>0</v>
      </c>
      <c r="AA12" s="97">
        <v>100</v>
      </c>
      <c r="AB12" s="98">
        <f>ROUNDUP(I12*5%/2,2)</f>
        <v>884.23</v>
      </c>
      <c r="AC12" s="99">
        <v>200</v>
      </c>
      <c r="AD12" s="100">
        <f>+O12-U12</f>
        <v>26430.590000000004</v>
      </c>
      <c r="AE12" s="101">
        <f>(+O12-U12)/2</f>
        <v>13215.295000000002</v>
      </c>
      <c r="AF12" s="85">
        <v>1</v>
      </c>
      <c r="AG12" s="86" t="s">
        <v>21</v>
      </c>
      <c r="AH12" s="87" t="s">
        <v>22</v>
      </c>
      <c r="AI12" s="93">
        <f>P12</f>
        <v>1540.24</v>
      </c>
      <c r="AJ12" s="96">
        <f>J12*9%</f>
        <v>3183.21</v>
      </c>
      <c r="AK12" s="88">
        <v>0</v>
      </c>
      <c r="AL12" s="88">
        <v>0</v>
      </c>
      <c r="AM12" s="88">
        <v>0</v>
      </c>
      <c r="AN12" s="88"/>
      <c r="AO12" s="88">
        <v>0</v>
      </c>
      <c r="AP12" s="88">
        <v>0</v>
      </c>
      <c r="AQ12" s="88">
        <v>2375.1799999999998</v>
      </c>
      <c r="AR12" s="88"/>
      <c r="AS12" s="88">
        <v>655.56</v>
      </c>
      <c r="AT12" s="88">
        <f>SUM(AJ12:AS12)</f>
        <v>6213.9499999999989</v>
      </c>
      <c r="AU12" s="97">
        <v>200</v>
      </c>
      <c r="AV12" s="88">
        <v>0</v>
      </c>
      <c r="AW12" s="88">
        <v>0</v>
      </c>
      <c r="AX12" s="88">
        <f>SUM(AU12:AW12)</f>
        <v>200</v>
      </c>
      <c r="AY12" s="88">
        <f>ROUNDDOWN(I12*5%/2,2)</f>
        <v>884.22</v>
      </c>
      <c r="AZ12" s="88">
        <v>100</v>
      </c>
      <c r="BA12" s="88">
        <v>0</v>
      </c>
      <c r="BB12" s="88">
        <v>0</v>
      </c>
      <c r="BC12" s="88">
        <v>0</v>
      </c>
      <c r="BD12" s="88">
        <v>0</v>
      </c>
      <c r="BE12" s="88">
        <v>0</v>
      </c>
      <c r="BF12" s="88">
        <f>SUM(AZ12:BE12)</f>
        <v>100</v>
      </c>
      <c r="BG12" s="102">
        <f>AI12+AT12+AX12+AY12+BF12</f>
        <v>8938.409999999998</v>
      </c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  <c r="HV12" s="103"/>
      <c r="HW12" s="103"/>
      <c r="HX12" s="103"/>
      <c r="HY12" s="103"/>
      <c r="HZ12" s="103"/>
      <c r="IA12" s="103"/>
      <c r="IB12" s="103"/>
      <c r="IC12" s="103"/>
      <c r="ID12" s="103"/>
      <c r="IE12" s="103"/>
      <c r="IF12" s="103"/>
      <c r="IG12" s="103"/>
      <c r="IH12" s="103"/>
      <c r="II12" s="103"/>
      <c r="IJ12" s="103"/>
      <c r="IK12" s="103"/>
      <c r="IL12" s="103"/>
      <c r="IM12" s="103"/>
      <c r="IN12" s="103"/>
      <c r="IO12" s="103"/>
      <c r="IP12" s="103"/>
      <c r="IQ12" s="103"/>
      <c r="IR12" s="103"/>
      <c r="IS12" s="103"/>
      <c r="IT12" s="103"/>
      <c r="IU12" s="103"/>
      <c r="IV12" s="103"/>
      <c r="IW12" s="103"/>
      <c r="IX12" s="103"/>
      <c r="IY12" s="103"/>
      <c r="IZ12" s="103"/>
      <c r="JA12" s="103"/>
      <c r="JB12" s="103"/>
      <c r="JC12" s="103"/>
      <c r="JD12" s="103"/>
      <c r="JE12" s="103"/>
      <c r="JF12" s="103"/>
      <c r="JG12" s="103"/>
      <c r="JH12" s="103"/>
      <c r="JI12" s="103"/>
      <c r="JJ12" s="103"/>
      <c r="JK12" s="103"/>
      <c r="JL12" s="103"/>
      <c r="JM12" s="103"/>
      <c r="JN12" s="103"/>
      <c r="JO12" s="103"/>
      <c r="JP12" s="103"/>
      <c r="JQ12" s="103"/>
      <c r="JR12" s="103"/>
      <c r="JS12" s="103"/>
      <c r="JT12" s="103"/>
      <c r="JU12" s="103"/>
      <c r="JV12" s="103"/>
      <c r="JW12" s="103"/>
      <c r="JX12" s="103"/>
      <c r="JY12" s="103"/>
      <c r="JZ12" s="103"/>
      <c r="KA12" s="103"/>
      <c r="KB12" s="103"/>
      <c r="KC12" s="103"/>
      <c r="KD12" s="103"/>
      <c r="KE12" s="103"/>
      <c r="KF12" s="103"/>
      <c r="KG12" s="103"/>
      <c r="KH12" s="103"/>
      <c r="KI12" s="103"/>
      <c r="KJ12" s="103"/>
      <c r="KK12" s="103"/>
      <c r="KL12" s="103"/>
      <c r="KM12" s="103"/>
      <c r="KN12" s="103"/>
      <c r="KO12" s="103"/>
      <c r="KP12" s="103"/>
      <c r="KQ12" s="103"/>
      <c r="KR12" s="103"/>
      <c r="KS12" s="103"/>
      <c r="KT12" s="103"/>
      <c r="KU12" s="103"/>
      <c r="KV12" s="103"/>
      <c r="KW12" s="103"/>
      <c r="KX12" s="103"/>
      <c r="KY12" s="103"/>
      <c r="KZ12" s="103"/>
      <c r="LA12" s="103"/>
      <c r="LB12" s="103"/>
      <c r="LC12" s="103"/>
      <c r="LD12" s="103"/>
      <c r="LE12" s="103"/>
      <c r="LF12" s="103"/>
      <c r="LG12" s="103"/>
      <c r="LH12" s="103"/>
      <c r="LI12" s="103"/>
      <c r="LJ12" s="103"/>
      <c r="LK12" s="103"/>
      <c r="LL12" s="103"/>
      <c r="LM12" s="103"/>
      <c r="LN12" s="103"/>
      <c r="LO12" s="103"/>
    </row>
    <row r="13" spans="1:327" s="19" customFormat="1" ht="23.1" customHeight="1" x14ac:dyDescent="0.35">
      <c r="A13" s="2" t="s">
        <v>1</v>
      </c>
      <c r="B13" s="3"/>
      <c r="C13" s="4"/>
      <c r="D13" s="5"/>
      <c r="E13" s="5"/>
      <c r="F13" s="5">
        <f t="shared" ref="F13:F28" si="0">SUM(D13:E13)</f>
        <v>0</v>
      </c>
      <c r="G13" s="25"/>
      <c r="H13" s="25" t="s">
        <v>66</v>
      </c>
      <c r="I13" s="5">
        <f t="shared" ref="I13:I28" si="1">SUM(F13:H13)</f>
        <v>0</v>
      </c>
      <c r="J13" s="6">
        <f t="shared" ref="J13:J28" si="2">I13</f>
        <v>0</v>
      </c>
      <c r="K13" s="7"/>
      <c r="L13" s="8"/>
      <c r="M13" s="8"/>
      <c r="N13" s="8"/>
      <c r="O13" s="6">
        <f t="shared" ref="O13:O28" si="3">J13-K13</f>
        <v>0</v>
      </c>
      <c r="P13" s="5"/>
      <c r="Q13" s="5"/>
      <c r="R13" s="5"/>
      <c r="S13" s="5"/>
      <c r="T13" s="5"/>
      <c r="U13" s="6"/>
      <c r="V13" s="9"/>
      <c r="W13" s="9"/>
      <c r="X13" s="10"/>
      <c r="Y13" s="11"/>
      <c r="Z13" s="5"/>
      <c r="AA13" s="21"/>
      <c r="AB13" s="13"/>
      <c r="AC13" s="22"/>
      <c r="AD13" s="15"/>
      <c r="AE13" s="16"/>
      <c r="AF13" s="2" t="s">
        <v>1</v>
      </c>
      <c r="AG13" s="3"/>
      <c r="AH13" s="4"/>
      <c r="AI13" s="74">
        <f t="shared" ref="AI13:AI28" si="4">P13</f>
        <v>0</v>
      </c>
      <c r="AJ13" s="11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2"/>
      <c r="AV13" s="12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17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</row>
    <row r="14" spans="1:327" s="105" customFormat="1" ht="23.1" customHeight="1" x14ac:dyDescent="0.35">
      <c r="A14" s="85">
        <v>2</v>
      </c>
      <c r="B14" s="86" t="s">
        <v>24</v>
      </c>
      <c r="C14" s="87" t="s">
        <v>25</v>
      </c>
      <c r="D14" s="88">
        <v>13666</v>
      </c>
      <c r="E14" s="88">
        <v>547</v>
      </c>
      <c r="F14" s="88">
        <f t="shared" si="0"/>
        <v>14213</v>
      </c>
      <c r="G14" s="88">
        <v>530</v>
      </c>
      <c r="H14" s="88"/>
      <c r="I14" s="88">
        <f t="shared" si="1"/>
        <v>14743</v>
      </c>
      <c r="J14" s="90">
        <f t="shared" si="2"/>
        <v>14743</v>
      </c>
      <c r="K14" s="91">
        <f>ROUND(J14/6/31/60*(N14+M14*60+L14*6*60),2)</f>
        <v>0</v>
      </c>
      <c r="L14" s="92">
        <v>0</v>
      </c>
      <c r="M14" s="92">
        <v>0</v>
      </c>
      <c r="N14" s="92">
        <v>0</v>
      </c>
      <c r="O14" s="90">
        <f t="shared" si="3"/>
        <v>14743</v>
      </c>
      <c r="P14" s="88"/>
      <c r="Q14" s="88">
        <f t="shared" ref="Q14:Q28" si="5">SUM(AJ14:AS14)</f>
        <v>4982.29</v>
      </c>
      <c r="R14" s="88">
        <f t="shared" ref="R14:R28" si="6">SUM(AU14:AW14)</f>
        <v>1449.15</v>
      </c>
      <c r="S14" s="88">
        <f t="shared" ref="S14:S28" si="7">ROUNDDOWN(I14*5%/2,2)</f>
        <v>368.57</v>
      </c>
      <c r="T14" s="88">
        <f t="shared" ref="T14:T28" si="8">SUM(AZ14:BE14)</f>
        <v>2942.99</v>
      </c>
      <c r="U14" s="90">
        <f>P14+Q14+R14+S14+T14</f>
        <v>9743</v>
      </c>
      <c r="V14" s="94">
        <f t="shared" ref="V14:V28" si="9">ROUND(AE14,0)</f>
        <v>2500</v>
      </c>
      <c r="W14" s="94">
        <f>(AD14-V14)</f>
        <v>2500</v>
      </c>
      <c r="X14" s="95">
        <f>+A14</f>
        <v>2</v>
      </c>
      <c r="Y14" s="96">
        <f>I14*12%</f>
        <v>1769.1599999999999</v>
      </c>
      <c r="Z14" s="88">
        <v>0</v>
      </c>
      <c r="AA14" s="97">
        <v>100</v>
      </c>
      <c r="AB14" s="98">
        <f t="shared" ref="AB14" si="10">ROUNDUP(I14*5%/2,2)</f>
        <v>368.58</v>
      </c>
      <c r="AC14" s="99">
        <v>200</v>
      </c>
      <c r="AD14" s="100">
        <f>+O14-U14</f>
        <v>5000</v>
      </c>
      <c r="AE14" s="101">
        <f>(+O14-U14)/2</f>
        <v>2500</v>
      </c>
      <c r="AF14" s="85">
        <v>2</v>
      </c>
      <c r="AG14" s="86" t="s">
        <v>24</v>
      </c>
      <c r="AH14" s="87" t="s">
        <v>25</v>
      </c>
      <c r="AI14" s="93">
        <f t="shared" si="4"/>
        <v>0</v>
      </c>
      <c r="AJ14" s="96">
        <f t="shared" ref="AJ14:AJ28" si="11">J14*9%</f>
        <v>1326.87</v>
      </c>
      <c r="AK14" s="88">
        <v>0</v>
      </c>
      <c r="AL14" s="88" t="s">
        <v>23</v>
      </c>
      <c r="AM14" s="88">
        <v>0</v>
      </c>
      <c r="AN14" s="88"/>
      <c r="AO14" s="88">
        <v>983.33</v>
      </c>
      <c r="AP14" s="88">
        <v>0</v>
      </c>
      <c r="AQ14" s="88">
        <v>2672.09</v>
      </c>
      <c r="AR14" s="88"/>
      <c r="AS14" s="88">
        <v>0</v>
      </c>
      <c r="AT14" s="88">
        <f>SUM(AJ14:AS14)</f>
        <v>4982.29</v>
      </c>
      <c r="AU14" s="97">
        <v>200</v>
      </c>
      <c r="AV14" s="88">
        <v>0</v>
      </c>
      <c r="AW14" s="88">
        <v>1249.1500000000001</v>
      </c>
      <c r="AX14" s="88">
        <f>SUM(AU14:AW14)</f>
        <v>1449.15</v>
      </c>
      <c r="AY14" s="88">
        <f t="shared" ref="AY14:AY18" si="12">ROUNDDOWN(I14*5%/2,2)</f>
        <v>368.57</v>
      </c>
      <c r="AZ14" s="88">
        <v>100</v>
      </c>
      <c r="BA14" s="88">
        <v>100</v>
      </c>
      <c r="BB14" s="88">
        <v>2742.99</v>
      </c>
      <c r="BC14" s="88">
        <v>0</v>
      </c>
      <c r="BD14" s="88">
        <v>0</v>
      </c>
      <c r="BE14" s="88">
        <v>0</v>
      </c>
      <c r="BF14" s="88">
        <f>SUM(AZ14:BE14)</f>
        <v>2942.99</v>
      </c>
      <c r="BG14" s="102">
        <f>AI14+AT14+AX14+AY14+BF14</f>
        <v>9743</v>
      </c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  <c r="DH14" s="103"/>
      <c r="DI14" s="103"/>
      <c r="DJ14" s="103"/>
      <c r="DK14" s="103"/>
      <c r="DL14" s="103"/>
      <c r="DM14" s="103"/>
      <c r="DN14" s="103"/>
      <c r="DO14" s="103"/>
      <c r="DP14" s="103"/>
      <c r="DQ14" s="103"/>
      <c r="DR14" s="103"/>
      <c r="DS14" s="103"/>
      <c r="DT14" s="103"/>
      <c r="DU14" s="103"/>
      <c r="DV14" s="103"/>
      <c r="DW14" s="103"/>
      <c r="DX14" s="103"/>
      <c r="DY14" s="103"/>
      <c r="DZ14" s="103"/>
      <c r="EA14" s="103"/>
      <c r="EB14" s="103"/>
      <c r="EC14" s="103"/>
      <c r="ED14" s="103"/>
      <c r="EE14" s="103"/>
      <c r="EF14" s="103"/>
      <c r="EG14" s="103"/>
      <c r="EH14" s="103"/>
      <c r="EI14" s="103"/>
      <c r="EJ14" s="103"/>
      <c r="EK14" s="103"/>
      <c r="EL14" s="103"/>
      <c r="EM14" s="103"/>
      <c r="EN14" s="103"/>
      <c r="EO14" s="103"/>
      <c r="EP14" s="103"/>
      <c r="EQ14" s="103"/>
      <c r="ER14" s="103"/>
      <c r="ES14" s="103"/>
      <c r="ET14" s="103"/>
      <c r="EU14" s="103"/>
      <c r="EV14" s="103"/>
      <c r="EW14" s="103"/>
      <c r="EX14" s="103"/>
      <c r="EY14" s="103"/>
      <c r="EZ14" s="103"/>
      <c r="FA14" s="103"/>
      <c r="FB14" s="103"/>
      <c r="FC14" s="103"/>
      <c r="FD14" s="103"/>
      <c r="FE14" s="103"/>
      <c r="FF14" s="103"/>
      <c r="FG14" s="103"/>
      <c r="FH14" s="103"/>
      <c r="FI14" s="103"/>
      <c r="FJ14" s="103"/>
      <c r="FK14" s="103"/>
      <c r="FL14" s="103"/>
      <c r="FM14" s="103"/>
      <c r="FN14" s="103"/>
      <c r="FO14" s="103"/>
      <c r="FP14" s="103"/>
      <c r="FQ14" s="103"/>
      <c r="FR14" s="103"/>
      <c r="FS14" s="103"/>
      <c r="FT14" s="103"/>
      <c r="FU14" s="103"/>
      <c r="FV14" s="103"/>
      <c r="FW14" s="103"/>
      <c r="FX14" s="103"/>
      <c r="FY14" s="103"/>
      <c r="FZ14" s="103"/>
      <c r="GA14" s="103"/>
      <c r="GB14" s="103"/>
      <c r="GC14" s="103"/>
      <c r="GD14" s="103"/>
      <c r="GE14" s="103"/>
      <c r="GF14" s="103"/>
      <c r="GG14" s="103"/>
      <c r="GH14" s="103"/>
      <c r="GI14" s="103"/>
      <c r="GJ14" s="103"/>
      <c r="GK14" s="103"/>
      <c r="GL14" s="103"/>
      <c r="GM14" s="103"/>
      <c r="GN14" s="103"/>
      <c r="GO14" s="103"/>
      <c r="GP14" s="103"/>
      <c r="GQ14" s="103"/>
      <c r="GR14" s="103"/>
      <c r="GS14" s="103"/>
      <c r="GT14" s="103"/>
      <c r="GU14" s="103"/>
      <c r="GV14" s="103"/>
      <c r="GW14" s="103"/>
      <c r="GX14" s="103"/>
      <c r="GY14" s="103"/>
      <c r="GZ14" s="103"/>
      <c r="HA14" s="103"/>
      <c r="HB14" s="103"/>
      <c r="HC14" s="103"/>
      <c r="HD14" s="103"/>
      <c r="HE14" s="103"/>
      <c r="HF14" s="103"/>
      <c r="HG14" s="103"/>
      <c r="HH14" s="103"/>
      <c r="HI14" s="103"/>
      <c r="HJ14" s="103"/>
      <c r="HK14" s="103"/>
      <c r="HL14" s="103"/>
      <c r="HM14" s="103"/>
      <c r="HN14" s="103"/>
      <c r="HO14" s="103"/>
      <c r="HP14" s="103"/>
      <c r="HQ14" s="103"/>
      <c r="HR14" s="103"/>
      <c r="HS14" s="103"/>
      <c r="HT14" s="103"/>
      <c r="HU14" s="103"/>
      <c r="HV14" s="103"/>
      <c r="HW14" s="103"/>
      <c r="HX14" s="103"/>
      <c r="HY14" s="103"/>
      <c r="HZ14" s="103"/>
      <c r="IA14" s="103"/>
      <c r="IB14" s="103"/>
      <c r="IC14" s="103"/>
      <c r="ID14" s="103"/>
      <c r="IE14" s="103"/>
      <c r="IF14" s="103"/>
      <c r="IG14" s="103"/>
      <c r="IH14" s="103"/>
      <c r="II14" s="103"/>
      <c r="IJ14" s="103"/>
      <c r="IK14" s="103"/>
      <c r="IL14" s="103"/>
      <c r="IM14" s="103"/>
      <c r="IN14" s="103"/>
      <c r="IO14" s="103"/>
      <c r="IP14" s="103"/>
      <c r="IQ14" s="103"/>
      <c r="IR14" s="103"/>
      <c r="IS14" s="103"/>
      <c r="IT14" s="103"/>
      <c r="IU14" s="103"/>
      <c r="IV14" s="103"/>
      <c r="IW14" s="103"/>
      <c r="IX14" s="103"/>
      <c r="IY14" s="103"/>
      <c r="IZ14" s="103"/>
      <c r="JA14" s="103"/>
      <c r="JB14" s="103"/>
      <c r="JC14" s="103"/>
      <c r="JD14" s="103"/>
      <c r="JE14" s="103"/>
      <c r="JF14" s="103"/>
      <c r="JG14" s="103"/>
      <c r="JH14" s="103"/>
      <c r="JI14" s="103"/>
      <c r="JJ14" s="103"/>
      <c r="JK14" s="103"/>
      <c r="JL14" s="103"/>
      <c r="JM14" s="103"/>
      <c r="JN14" s="103"/>
      <c r="JO14" s="103"/>
      <c r="JP14" s="103"/>
      <c r="JQ14" s="103"/>
      <c r="JR14" s="103"/>
      <c r="JS14" s="103"/>
      <c r="JT14" s="103"/>
      <c r="JU14" s="103"/>
      <c r="JV14" s="103"/>
      <c r="JW14" s="103"/>
      <c r="JX14" s="103"/>
      <c r="JY14" s="103"/>
      <c r="JZ14" s="103"/>
      <c r="KA14" s="103"/>
      <c r="KB14" s="103"/>
      <c r="KC14" s="103"/>
      <c r="KD14" s="103"/>
      <c r="KE14" s="103"/>
      <c r="KF14" s="103"/>
      <c r="KG14" s="103"/>
      <c r="KH14" s="103"/>
      <c r="KI14" s="103"/>
      <c r="KJ14" s="103"/>
      <c r="KK14" s="103"/>
      <c r="KL14" s="103"/>
      <c r="KM14" s="103"/>
      <c r="KN14" s="103"/>
      <c r="KO14" s="103"/>
      <c r="KP14" s="103"/>
      <c r="KQ14" s="103"/>
      <c r="KR14" s="103"/>
      <c r="KS14" s="103"/>
      <c r="KT14" s="103"/>
      <c r="KU14" s="103"/>
      <c r="KV14" s="103"/>
      <c r="KW14" s="103"/>
      <c r="KX14" s="103"/>
      <c r="KY14" s="103"/>
      <c r="KZ14" s="103"/>
      <c r="LA14" s="103"/>
      <c r="LB14" s="103"/>
      <c r="LC14" s="103"/>
      <c r="LD14" s="103"/>
      <c r="LE14" s="103"/>
      <c r="LF14" s="103"/>
      <c r="LG14" s="103"/>
      <c r="LH14" s="103"/>
      <c r="LI14" s="103"/>
      <c r="LJ14" s="103"/>
      <c r="LK14" s="103"/>
      <c r="LL14" s="103"/>
      <c r="LM14" s="103"/>
      <c r="LN14" s="103"/>
      <c r="LO14" s="103"/>
    </row>
    <row r="15" spans="1:327" s="19" customFormat="1" ht="23.1" customHeight="1" x14ac:dyDescent="0.35">
      <c r="A15" s="2" t="s">
        <v>1</v>
      </c>
      <c r="B15" s="24"/>
      <c r="C15" s="4" t="s">
        <v>26</v>
      </c>
      <c r="D15" s="8"/>
      <c r="E15" s="8"/>
      <c r="F15" s="5">
        <f t="shared" si="0"/>
        <v>0</v>
      </c>
      <c r="G15" s="8"/>
      <c r="H15" s="8"/>
      <c r="I15" s="5">
        <f t="shared" si="1"/>
        <v>0</v>
      </c>
      <c r="J15" s="6">
        <f t="shared" si="2"/>
        <v>0</v>
      </c>
      <c r="K15" s="25"/>
      <c r="L15" s="8"/>
      <c r="M15" s="8"/>
      <c r="N15" s="8"/>
      <c r="O15" s="6">
        <f t="shared" si="3"/>
        <v>0</v>
      </c>
      <c r="P15" s="24"/>
      <c r="Q15" s="5"/>
      <c r="R15" s="5"/>
      <c r="S15" s="5"/>
      <c r="T15" s="5"/>
      <c r="U15" s="8"/>
      <c r="V15" s="9"/>
      <c r="W15" s="24"/>
      <c r="X15" s="10"/>
      <c r="Y15" s="26"/>
      <c r="Z15" s="8"/>
      <c r="AA15" s="27"/>
      <c r="AB15" s="13"/>
      <c r="AC15" s="28"/>
      <c r="AD15" s="15"/>
      <c r="AE15" s="16"/>
      <c r="AF15" s="2" t="s">
        <v>1</v>
      </c>
      <c r="AG15" s="24"/>
      <c r="AH15" s="4" t="s">
        <v>26</v>
      </c>
      <c r="AI15" s="74">
        <f t="shared" si="4"/>
        <v>0</v>
      </c>
      <c r="AJ15" s="11"/>
      <c r="AK15" s="24"/>
      <c r="AL15" s="24"/>
      <c r="AM15" s="24"/>
      <c r="AN15" s="24"/>
      <c r="AO15" s="24"/>
      <c r="AP15" s="5"/>
      <c r="AQ15" s="24"/>
      <c r="AR15" s="24"/>
      <c r="AS15" s="24"/>
      <c r="AT15" s="24"/>
      <c r="AU15" s="24"/>
      <c r="AV15" s="24"/>
      <c r="AW15" s="29" t="s">
        <v>63</v>
      </c>
      <c r="AX15" s="24"/>
      <c r="AY15" s="5"/>
      <c r="AZ15" s="24"/>
      <c r="BA15" s="24"/>
      <c r="BB15" s="24"/>
      <c r="BC15" s="24"/>
      <c r="BD15" s="24"/>
      <c r="BE15" s="24"/>
      <c r="BF15" s="24"/>
      <c r="BG15" s="30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</row>
    <row r="16" spans="1:327" s="105" customFormat="1" ht="23.1" customHeight="1" x14ac:dyDescent="0.35">
      <c r="A16" s="85">
        <v>3</v>
      </c>
      <c r="B16" s="86" t="s">
        <v>30</v>
      </c>
      <c r="C16" s="106" t="s">
        <v>31</v>
      </c>
      <c r="D16" s="88">
        <v>47228</v>
      </c>
      <c r="E16" s="88">
        <v>2314</v>
      </c>
      <c r="F16" s="88">
        <f t="shared" si="0"/>
        <v>49542</v>
      </c>
      <c r="G16" s="88">
        <v>2290</v>
      </c>
      <c r="H16" s="88"/>
      <c r="I16" s="88">
        <f t="shared" si="1"/>
        <v>51832</v>
      </c>
      <c r="J16" s="90">
        <f t="shared" si="2"/>
        <v>51832</v>
      </c>
      <c r="K16" s="91">
        <f>ROUND(J16/6/31/60*(N16+M16*60+L16*6*60),2)</f>
        <v>0</v>
      </c>
      <c r="L16" s="92">
        <v>0</v>
      </c>
      <c r="M16" s="92">
        <v>0</v>
      </c>
      <c r="N16" s="92">
        <v>0</v>
      </c>
      <c r="O16" s="90">
        <f t="shared" si="3"/>
        <v>51832</v>
      </c>
      <c r="P16" s="88">
        <v>4570.33</v>
      </c>
      <c r="Q16" s="88">
        <f t="shared" si="5"/>
        <v>14684.55</v>
      </c>
      <c r="R16" s="88">
        <f t="shared" si="6"/>
        <v>200</v>
      </c>
      <c r="S16" s="88">
        <f t="shared" si="7"/>
        <v>1295.8</v>
      </c>
      <c r="T16" s="88">
        <f t="shared" si="8"/>
        <v>22574.07</v>
      </c>
      <c r="U16" s="90">
        <f>P16+Q16+R16+S16+T16</f>
        <v>43324.75</v>
      </c>
      <c r="V16" s="94">
        <f t="shared" si="9"/>
        <v>4254</v>
      </c>
      <c r="W16" s="94">
        <f>(AD16-V16)</f>
        <v>4253.25</v>
      </c>
      <c r="X16" s="95">
        <f>+A16</f>
        <v>3</v>
      </c>
      <c r="Y16" s="96">
        <f>I16*12%</f>
        <v>6219.84</v>
      </c>
      <c r="Z16" s="88">
        <v>0</v>
      </c>
      <c r="AA16" s="97">
        <v>100</v>
      </c>
      <c r="AB16" s="98">
        <f t="shared" ref="AB16" si="13">ROUNDUP(I16*5%/2,2)</f>
        <v>1295.8</v>
      </c>
      <c r="AC16" s="99">
        <v>200</v>
      </c>
      <c r="AD16" s="100">
        <f>+O16-U16</f>
        <v>8507.25</v>
      </c>
      <c r="AE16" s="101">
        <f>(+O16-U16)/2</f>
        <v>4253.625</v>
      </c>
      <c r="AF16" s="85">
        <v>3</v>
      </c>
      <c r="AG16" s="86" t="s">
        <v>30</v>
      </c>
      <c r="AH16" s="106" t="s">
        <v>31</v>
      </c>
      <c r="AI16" s="93">
        <f t="shared" si="4"/>
        <v>4570.33</v>
      </c>
      <c r="AJ16" s="96">
        <f t="shared" si="11"/>
        <v>4664.88</v>
      </c>
      <c r="AK16" s="88">
        <v>0</v>
      </c>
      <c r="AL16" s="88">
        <v>200</v>
      </c>
      <c r="AM16" s="88">
        <v>0</v>
      </c>
      <c r="AN16" s="88"/>
      <c r="AO16" s="88"/>
      <c r="AP16" s="88">
        <v>0</v>
      </c>
      <c r="AQ16" s="88">
        <v>6830.78</v>
      </c>
      <c r="AR16" s="88">
        <v>2333.33</v>
      </c>
      <c r="AS16" s="88">
        <v>655.56</v>
      </c>
      <c r="AT16" s="88">
        <f>SUM(AJ16:AS16)</f>
        <v>14684.55</v>
      </c>
      <c r="AU16" s="97">
        <v>200</v>
      </c>
      <c r="AV16" s="88">
        <v>0</v>
      </c>
      <c r="AW16" s="107">
        <v>0</v>
      </c>
      <c r="AX16" s="88">
        <f>SUM(AU16:AW16)</f>
        <v>200</v>
      </c>
      <c r="AY16" s="88">
        <f t="shared" si="12"/>
        <v>1295.8</v>
      </c>
      <c r="AZ16" s="88">
        <v>100</v>
      </c>
      <c r="BA16" s="88">
        <v>6934</v>
      </c>
      <c r="BB16" s="88">
        <v>15540.07</v>
      </c>
      <c r="BC16" s="88">
        <v>0</v>
      </c>
      <c r="BD16" s="88">
        <v>0</v>
      </c>
      <c r="BE16" s="88">
        <v>0</v>
      </c>
      <c r="BF16" s="88">
        <f>SUM(AZ16:BE16)</f>
        <v>22574.07</v>
      </c>
      <c r="BG16" s="102">
        <f>AI16+AT16+AX16+AY16+BF16</f>
        <v>43324.75</v>
      </c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  <c r="II16" s="103"/>
      <c r="IJ16" s="103"/>
      <c r="IK16" s="103"/>
      <c r="IL16" s="103"/>
      <c r="IM16" s="103"/>
      <c r="IN16" s="103"/>
      <c r="IO16" s="103"/>
      <c r="IP16" s="103"/>
      <c r="IQ16" s="103"/>
      <c r="IR16" s="103"/>
      <c r="IS16" s="103"/>
      <c r="IT16" s="103"/>
      <c r="IU16" s="103"/>
      <c r="IV16" s="103"/>
      <c r="IW16" s="103"/>
      <c r="IX16" s="103"/>
      <c r="IY16" s="103"/>
      <c r="IZ16" s="103"/>
      <c r="JA16" s="103"/>
      <c r="JB16" s="103"/>
      <c r="JC16" s="103"/>
      <c r="JD16" s="103"/>
      <c r="JE16" s="103"/>
      <c r="JF16" s="103"/>
      <c r="JG16" s="103"/>
      <c r="JH16" s="103"/>
      <c r="JI16" s="103"/>
      <c r="JJ16" s="103"/>
      <c r="JK16" s="103"/>
      <c r="JL16" s="103"/>
      <c r="JM16" s="103"/>
      <c r="JN16" s="103"/>
      <c r="JO16" s="103"/>
      <c r="JP16" s="103"/>
      <c r="JQ16" s="103"/>
      <c r="JR16" s="103"/>
      <c r="JS16" s="103"/>
      <c r="JT16" s="103"/>
      <c r="JU16" s="103"/>
      <c r="JV16" s="103"/>
      <c r="JW16" s="103"/>
      <c r="JX16" s="103"/>
      <c r="JY16" s="103"/>
      <c r="JZ16" s="103"/>
      <c r="KA16" s="103"/>
      <c r="KB16" s="103"/>
      <c r="KC16" s="103"/>
      <c r="KD16" s="103"/>
      <c r="KE16" s="103"/>
      <c r="KF16" s="103"/>
      <c r="KG16" s="103"/>
      <c r="KH16" s="103"/>
      <c r="KI16" s="103"/>
      <c r="KJ16" s="103"/>
      <c r="KK16" s="103"/>
      <c r="KL16" s="103"/>
      <c r="KM16" s="103"/>
      <c r="KN16" s="103"/>
      <c r="KO16" s="103"/>
      <c r="KP16" s="103"/>
      <c r="KQ16" s="103"/>
      <c r="KR16" s="103"/>
      <c r="KS16" s="103"/>
      <c r="KT16" s="103"/>
      <c r="KU16" s="103"/>
      <c r="KV16" s="103"/>
      <c r="KW16" s="103"/>
      <c r="KX16" s="103"/>
      <c r="KY16" s="103"/>
      <c r="KZ16" s="103"/>
      <c r="LA16" s="103"/>
      <c r="LB16" s="103"/>
      <c r="LC16" s="103"/>
      <c r="LD16" s="103"/>
      <c r="LE16" s="103"/>
      <c r="LF16" s="103"/>
      <c r="LG16" s="103"/>
      <c r="LH16" s="103"/>
      <c r="LI16" s="103"/>
      <c r="LJ16" s="103"/>
      <c r="LK16" s="103"/>
      <c r="LL16" s="103"/>
      <c r="LM16" s="103"/>
      <c r="LN16" s="103"/>
      <c r="LO16" s="103"/>
    </row>
    <row r="17" spans="1:327" s="19" customFormat="1" ht="23.1" customHeight="1" x14ac:dyDescent="0.35">
      <c r="A17" s="2"/>
      <c r="B17" s="3"/>
      <c r="C17" s="31"/>
      <c r="D17" s="13"/>
      <c r="E17" s="5"/>
      <c r="F17" s="5">
        <f t="shared" si="0"/>
        <v>0</v>
      </c>
      <c r="G17" s="5"/>
      <c r="H17" s="5"/>
      <c r="I17" s="5">
        <f t="shared" si="1"/>
        <v>0</v>
      </c>
      <c r="J17" s="6">
        <f t="shared" si="2"/>
        <v>0</v>
      </c>
      <c r="K17" s="7"/>
      <c r="L17" s="8"/>
      <c r="M17" s="8"/>
      <c r="N17" s="8"/>
      <c r="O17" s="6">
        <f t="shared" si="3"/>
        <v>0</v>
      </c>
      <c r="P17" s="5"/>
      <c r="Q17" s="5"/>
      <c r="R17" s="5"/>
      <c r="S17" s="5"/>
      <c r="T17" s="5"/>
      <c r="U17" s="6"/>
      <c r="V17" s="9"/>
      <c r="W17" s="9"/>
      <c r="X17" s="10"/>
      <c r="Y17" s="11"/>
      <c r="Z17" s="5"/>
      <c r="AA17" s="21"/>
      <c r="AB17" s="13"/>
      <c r="AC17" s="22"/>
      <c r="AD17" s="15"/>
      <c r="AE17" s="16"/>
      <c r="AF17" s="2"/>
      <c r="AG17" s="3"/>
      <c r="AH17" s="31"/>
      <c r="AI17" s="74">
        <f t="shared" si="4"/>
        <v>0</v>
      </c>
      <c r="AJ17" s="11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12"/>
      <c r="AV17" s="12"/>
      <c r="AW17" s="25"/>
      <c r="AX17" s="5"/>
      <c r="AY17" s="5"/>
      <c r="AZ17" s="5"/>
      <c r="BA17" s="25"/>
      <c r="BB17" s="5"/>
      <c r="BC17" s="5"/>
      <c r="BD17" s="25"/>
      <c r="BE17" s="5"/>
      <c r="BF17" s="5"/>
      <c r="BG17" s="17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</row>
    <row r="18" spans="1:327" s="104" customFormat="1" ht="23.1" customHeight="1" x14ac:dyDescent="0.35">
      <c r="A18" s="85">
        <v>4</v>
      </c>
      <c r="B18" s="108" t="s">
        <v>32</v>
      </c>
      <c r="C18" s="87" t="s">
        <v>33</v>
      </c>
      <c r="D18" s="88">
        <v>31633</v>
      </c>
      <c r="E18" s="88">
        <v>1550</v>
      </c>
      <c r="F18" s="88">
        <v>38413</v>
      </c>
      <c r="G18" s="88">
        <v>0</v>
      </c>
      <c r="H18" s="88"/>
      <c r="I18" s="88">
        <f t="shared" si="1"/>
        <v>38413</v>
      </c>
      <c r="J18" s="90">
        <f t="shared" si="2"/>
        <v>38413</v>
      </c>
      <c r="K18" s="91">
        <f>ROUND(J18/6/31/60*(N18+M18*60+L18*6*60),2)</f>
        <v>0</v>
      </c>
      <c r="L18" s="92">
        <v>0</v>
      </c>
      <c r="M18" s="92">
        <v>0</v>
      </c>
      <c r="N18" s="92">
        <v>0</v>
      </c>
      <c r="O18" s="90">
        <f t="shared" si="3"/>
        <v>38413</v>
      </c>
      <c r="P18" s="88">
        <v>1781.49</v>
      </c>
      <c r="Q18" s="88">
        <f t="shared" si="5"/>
        <v>3457.17</v>
      </c>
      <c r="R18" s="88">
        <f t="shared" si="6"/>
        <v>200</v>
      </c>
      <c r="S18" s="88">
        <f t="shared" si="7"/>
        <v>960.32</v>
      </c>
      <c r="T18" s="88">
        <f t="shared" si="8"/>
        <v>100</v>
      </c>
      <c r="U18" s="90">
        <f>P18+Q18+R18+S18+T18</f>
        <v>6498.98</v>
      </c>
      <c r="V18" s="94">
        <f t="shared" si="9"/>
        <v>15957</v>
      </c>
      <c r="W18" s="94">
        <f>(AD18-V18)</f>
        <v>15957.02</v>
      </c>
      <c r="X18" s="95">
        <f>+A18</f>
        <v>4</v>
      </c>
      <c r="Y18" s="96">
        <f>I18*12%</f>
        <v>4609.5599999999995</v>
      </c>
      <c r="Z18" s="88">
        <v>0</v>
      </c>
      <c r="AA18" s="97">
        <v>100</v>
      </c>
      <c r="AB18" s="98">
        <f t="shared" ref="AB18" si="14">ROUNDUP(I18*5%/2,2)</f>
        <v>960.33</v>
      </c>
      <c r="AC18" s="99">
        <v>200</v>
      </c>
      <c r="AD18" s="100">
        <f>+O18-U18</f>
        <v>31914.02</v>
      </c>
      <c r="AE18" s="101">
        <f>(+O18-U18)/2</f>
        <v>15957.01</v>
      </c>
      <c r="AF18" s="85">
        <v>4</v>
      </c>
      <c r="AG18" s="108" t="s">
        <v>32</v>
      </c>
      <c r="AH18" s="87" t="s">
        <v>33</v>
      </c>
      <c r="AI18" s="93">
        <f t="shared" si="4"/>
        <v>1781.49</v>
      </c>
      <c r="AJ18" s="96">
        <f t="shared" si="11"/>
        <v>3457.17</v>
      </c>
      <c r="AK18" s="88">
        <v>0</v>
      </c>
      <c r="AL18" s="88">
        <v>0</v>
      </c>
      <c r="AM18" s="88" t="s">
        <v>23</v>
      </c>
      <c r="AN18" s="88"/>
      <c r="AO18" s="88">
        <v>0</v>
      </c>
      <c r="AP18" s="88">
        <v>0</v>
      </c>
      <c r="AQ18" s="88">
        <v>0</v>
      </c>
      <c r="AR18" s="88"/>
      <c r="AS18" s="88">
        <v>0</v>
      </c>
      <c r="AT18" s="88">
        <f>SUM(AJ18:AS18)</f>
        <v>3457.17</v>
      </c>
      <c r="AU18" s="97">
        <v>200</v>
      </c>
      <c r="AV18" s="88">
        <v>0</v>
      </c>
      <c r="AW18" s="88">
        <v>0</v>
      </c>
      <c r="AX18" s="88">
        <f>SUM(AU18:AW18)</f>
        <v>200</v>
      </c>
      <c r="AY18" s="88">
        <f t="shared" si="12"/>
        <v>960.32</v>
      </c>
      <c r="AZ18" s="88">
        <v>100</v>
      </c>
      <c r="BA18" s="88">
        <v>0</v>
      </c>
      <c r="BB18" s="88">
        <v>0</v>
      </c>
      <c r="BC18" s="88">
        <v>0</v>
      </c>
      <c r="BD18" s="88">
        <v>0</v>
      </c>
      <c r="BE18" s="88">
        <v>0</v>
      </c>
      <c r="BF18" s="88">
        <f>SUM(AZ18:BE18)</f>
        <v>100</v>
      </c>
      <c r="BG18" s="102">
        <f>AI18+AT18+AX18+AY18+BF18</f>
        <v>6498.98</v>
      </c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3"/>
      <c r="CR18" s="103"/>
      <c r="CS18" s="103"/>
      <c r="CT18" s="103"/>
      <c r="CU18" s="103"/>
      <c r="CV18" s="103"/>
      <c r="CW18" s="103"/>
      <c r="CX18" s="103"/>
      <c r="CY18" s="103"/>
      <c r="CZ18" s="103"/>
      <c r="DA18" s="103"/>
      <c r="DB18" s="103"/>
      <c r="DC18" s="103"/>
      <c r="DD18" s="103"/>
      <c r="DE18" s="103"/>
      <c r="DF18" s="103"/>
      <c r="DG18" s="103"/>
      <c r="DH18" s="103"/>
      <c r="DI18" s="103"/>
      <c r="DJ18" s="103"/>
      <c r="DK18" s="103"/>
      <c r="DL18" s="103"/>
      <c r="DM18" s="103"/>
      <c r="DN18" s="103"/>
      <c r="DO18" s="103"/>
      <c r="DP18" s="103"/>
      <c r="DQ18" s="103"/>
      <c r="DR18" s="103"/>
      <c r="DS18" s="103"/>
      <c r="DT18" s="103"/>
      <c r="DU18" s="103"/>
      <c r="DV18" s="103"/>
      <c r="DW18" s="103"/>
      <c r="DX18" s="103"/>
      <c r="DY18" s="103"/>
      <c r="DZ18" s="103"/>
      <c r="EA18" s="103"/>
      <c r="EB18" s="103"/>
      <c r="EC18" s="103"/>
      <c r="ED18" s="103"/>
      <c r="EE18" s="103"/>
      <c r="EF18" s="103"/>
      <c r="EG18" s="103"/>
      <c r="EH18" s="103"/>
      <c r="EI18" s="103"/>
      <c r="EJ18" s="103"/>
      <c r="EK18" s="103"/>
      <c r="EL18" s="103"/>
      <c r="EM18" s="103"/>
      <c r="EN18" s="103"/>
      <c r="EO18" s="103"/>
      <c r="EP18" s="103"/>
      <c r="EQ18" s="103"/>
      <c r="ER18" s="103"/>
      <c r="ES18" s="103"/>
      <c r="ET18" s="103"/>
      <c r="EU18" s="103"/>
      <c r="EV18" s="103"/>
      <c r="EW18" s="103"/>
      <c r="EX18" s="103"/>
      <c r="EY18" s="103"/>
      <c r="EZ18" s="103"/>
      <c r="FA18" s="103"/>
      <c r="FB18" s="103"/>
      <c r="FC18" s="103"/>
      <c r="FD18" s="103"/>
      <c r="FE18" s="103"/>
      <c r="FF18" s="103"/>
      <c r="FG18" s="103"/>
      <c r="FH18" s="103"/>
      <c r="FI18" s="103"/>
      <c r="FJ18" s="103"/>
      <c r="FK18" s="103"/>
      <c r="FL18" s="103"/>
      <c r="FM18" s="103"/>
      <c r="FN18" s="103"/>
      <c r="FO18" s="103"/>
      <c r="FP18" s="103"/>
      <c r="FQ18" s="103"/>
      <c r="FR18" s="103"/>
      <c r="FS18" s="103"/>
      <c r="FT18" s="103"/>
      <c r="FU18" s="103"/>
      <c r="FV18" s="103"/>
      <c r="FW18" s="103"/>
      <c r="FX18" s="103"/>
      <c r="FY18" s="103"/>
      <c r="FZ18" s="103"/>
      <c r="GA18" s="103"/>
      <c r="GB18" s="103"/>
      <c r="GC18" s="103"/>
      <c r="GD18" s="103"/>
      <c r="GE18" s="103"/>
      <c r="GF18" s="103"/>
      <c r="GG18" s="103"/>
      <c r="GH18" s="103"/>
      <c r="GI18" s="103"/>
      <c r="GJ18" s="103"/>
      <c r="GK18" s="103"/>
      <c r="GL18" s="103"/>
      <c r="GM18" s="103"/>
      <c r="GN18" s="103"/>
      <c r="GO18" s="103"/>
      <c r="GP18" s="103"/>
      <c r="GQ18" s="103"/>
      <c r="GR18" s="103"/>
      <c r="GS18" s="103"/>
      <c r="GT18" s="103"/>
      <c r="GU18" s="103"/>
      <c r="GV18" s="103"/>
      <c r="GW18" s="103"/>
      <c r="GX18" s="103"/>
      <c r="GY18" s="103"/>
      <c r="GZ18" s="103"/>
      <c r="HA18" s="103"/>
      <c r="HB18" s="103"/>
      <c r="HC18" s="103"/>
      <c r="HD18" s="103"/>
      <c r="HE18" s="103"/>
      <c r="HF18" s="103"/>
      <c r="HG18" s="103"/>
      <c r="HH18" s="103"/>
      <c r="HI18" s="103"/>
      <c r="HJ18" s="103"/>
      <c r="HK18" s="103"/>
      <c r="HL18" s="103"/>
      <c r="HM18" s="103"/>
      <c r="HN18" s="103"/>
      <c r="HO18" s="103"/>
      <c r="HP18" s="103"/>
      <c r="HQ18" s="103"/>
      <c r="HR18" s="103"/>
      <c r="HS18" s="103"/>
      <c r="HT18" s="103"/>
      <c r="HU18" s="103"/>
      <c r="HV18" s="103"/>
      <c r="HW18" s="103"/>
      <c r="HX18" s="103"/>
      <c r="HY18" s="103"/>
      <c r="HZ18" s="103"/>
      <c r="IA18" s="103"/>
      <c r="IB18" s="103"/>
      <c r="IC18" s="103"/>
      <c r="ID18" s="103"/>
      <c r="IE18" s="103"/>
      <c r="IF18" s="103"/>
      <c r="IG18" s="103"/>
      <c r="IH18" s="103"/>
      <c r="II18" s="103"/>
      <c r="IJ18" s="103"/>
      <c r="IK18" s="103"/>
      <c r="IL18" s="103"/>
      <c r="IM18" s="103"/>
      <c r="IN18" s="103"/>
      <c r="IO18" s="103"/>
      <c r="IP18" s="103"/>
      <c r="IQ18" s="103"/>
      <c r="IR18" s="103"/>
      <c r="IS18" s="103"/>
      <c r="IT18" s="103"/>
      <c r="IU18" s="103"/>
      <c r="IV18" s="103"/>
      <c r="IW18" s="103"/>
      <c r="IX18" s="103"/>
      <c r="IY18" s="103"/>
      <c r="IZ18" s="103"/>
      <c r="JA18" s="103"/>
      <c r="JB18" s="103"/>
      <c r="JC18" s="103"/>
      <c r="JD18" s="103"/>
      <c r="JE18" s="103"/>
      <c r="JF18" s="103"/>
      <c r="JG18" s="103"/>
      <c r="JH18" s="103"/>
      <c r="JI18" s="103"/>
      <c r="JJ18" s="103"/>
      <c r="JK18" s="103"/>
      <c r="JL18" s="103"/>
      <c r="JM18" s="103"/>
      <c r="JN18" s="103"/>
      <c r="JO18" s="103"/>
      <c r="JP18" s="103"/>
      <c r="JQ18" s="103"/>
      <c r="JR18" s="103"/>
      <c r="JS18" s="103"/>
      <c r="JT18" s="103"/>
      <c r="JU18" s="103"/>
      <c r="JV18" s="103"/>
      <c r="JW18" s="103"/>
      <c r="JX18" s="103"/>
      <c r="JY18" s="103"/>
      <c r="JZ18" s="103"/>
      <c r="KA18" s="103"/>
      <c r="KB18" s="103"/>
      <c r="KC18" s="103"/>
      <c r="KD18" s="103"/>
      <c r="KE18" s="103"/>
      <c r="KF18" s="103"/>
      <c r="KG18" s="103"/>
      <c r="KH18" s="103"/>
      <c r="KI18" s="103"/>
      <c r="KJ18" s="103"/>
      <c r="KK18" s="103"/>
      <c r="KL18" s="103"/>
      <c r="KM18" s="103"/>
      <c r="KN18" s="103"/>
      <c r="KO18" s="103"/>
      <c r="KP18" s="103"/>
      <c r="KQ18" s="103"/>
      <c r="KR18" s="103"/>
      <c r="KS18" s="103"/>
      <c r="KT18" s="103"/>
      <c r="KU18" s="103"/>
      <c r="KV18" s="103"/>
      <c r="KW18" s="103"/>
      <c r="KX18" s="103"/>
      <c r="KY18" s="103"/>
      <c r="KZ18" s="103"/>
      <c r="LA18" s="103"/>
      <c r="LB18" s="103"/>
      <c r="LC18" s="103"/>
      <c r="LD18" s="103"/>
      <c r="LE18" s="103"/>
      <c r="LF18" s="103"/>
      <c r="LG18" s="103"/>
      <c r="LH18" s="103"/>
      <c r="LI18" s="103"/>
      <c r="LJ18" s="103"/>
      <c r="LK18" s="103"/>
      <c r="LL18" s="103"/>
      <c r="LM18" s="103"/>
      <c r="LN18" s="103"/>
      <c r="LO18" s="103"/>
    </row>
    <row r="19" spans="1:327" s="19" customFormat="1" ht="23.1" customHeight="1" x14ac:dyDescent="0.35">
      <c r="A19" s="2" t="s">
        <v>1</v>
      </c>
      <c r="B19" s="33" t="s">
        <v>1</v>
      </c>
      <c r="C19" s="24"/>
      <c r="D19" s="5"/>
      <c r="E19" s="5"/>
      <c r="F19" s="5">
        <f t="shared" si="0"/>
        <v>0</v>
      </c>
      <c r="G19" s="5"/>
      <c r="H19" s="5"/>
      <c r="I19" s="5">
        <f t="shared" si="1"/>
        <v>0</v>
      </c>
      <c r="J19" s="6">
        <f t="shared" si="2"/>
        <v>0</v>
      </c>
      <c r="K19" s="7"/>
      <c r="L19" s="8"/>
      <c r="M19" s="8"/>
      <c r="N19" s="8"/>
      <c r="O19" s="6">
        <f t="shared" si="3"/>
        <v>0</v>
      </c>
      <c r="P19" s="5"/>
      <c r="Q19" s="5"/>
      <c r="R19" s="5"/>
      <c r="S19" s="5"/>
      <c r="T19" s="5"/>
      <c r="U19" s="6"/>
      <c r="V19" s="9"/>
      <c r="W19" s="9"/>
      <c r="X19" s="10"/>
      <c r="Y19" s="11"/>
      <c r="Z19" s="5"/>
      <c r="AA19" s="21"/>
      <c r="AB19" s="13"/>
      <c r="AC19" s="22"/>
      <c r="AD19" s="15"/>
      <c r="AE19" s="16"/>
      <c r="AF19" s="2" t="s">
        <v>1</v>
      </c>
      <c r="AG19" s="33" t="s">
        <v>1</v>
      </c>
      <c r="AH19" s="24"/>
      <c r="AI19" s="74">
        <f t="shared" si="4"/>
        <v>0</v>
      </c>
      <c r="AJ19" s="11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12"/>
      <c r="AV19" s="12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17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</row>
    <row r="20" spans="1:327" s="105" customFormat="1" ht="23.1" customHeight="1" x14ac:dyDescent="0.35">
      <c r="A20" s="85">
        <v>5</v>
      </c>
      <c r="B20" s="86" t="s">
        <v>27</v>
      </c>
      <c r="C20" s="106" t="s">
        <v>43</v>
      </c>
      <c r="D20" s="88">
        <v>46725</v>
      </c>
      <c r="E20" s="88">
        <v>2290</v>
      </c>
      <c r="F20" s="88">
        <f t="shared" si="0"/>
        <v>49015</v>
      </c>
      <c r="G20" s="88">
        <v>2289</v>
      </c>
      <c r="H20" s="88"/>
      <c r="I20" s="88">
        <f t="shared" si="1"/>
        <v>51304</v>
      </c>
      <c r="J20" s="90">
        <f t="shared" si="2"/>
        <v>51304</v>
      </c>
      <c r="K20" s="91">
        <f>ROUND(J20/6/31/60*(N20+M20*60+L20*6*60),2)</f>
        <v>0</v>
      </c>
      <c r="L20" s="92">
        <v>0</v>
      </c>
      <c r="M20" s="92">
        <v>0</v>
      </c>
      <c r="N20" s="92">
        <v>0</v>
      </c>
      <c r="O20" s="90">
        <f t="shared" si="3"/>
        <v>51304</v>
      </c>
      <c r="P20" s="88">
        <v>4459.28</v>
      </c>
      <c r="Q20" s="88">
        <f t="shared" si="5"/>
        <v>22783.469999999998</v>
      </c>
      <c r="R20" s="88">
        <f t="shared" si="6"/>
        <v>1038.9000000000001</v>
      </c>
      <c r="S20" s="88">
        <f t="shared" si="7"/>
        <v>1282.5999999999999</v>
      </c>
      <c r="T20" s="88">
        <f t="shared" si="8"/>
        <v>14015.51</v>
      </c>
      <c r="U20" s="90">
        <f>P20+Q20+R20+S20+T20</f>
        <v>43579.759999999995</v>
      </c>
      <c r="V20" s="94">
        <f t="shared" si="9"/>
        <v>3862</v>
      </c>
      <c r="W20" s="94">
        <f>(AD20-V20)</f>
        <v>3862.2400000000052</v>
      </c>
      <c r="X20" s="95">
        <f>+A20</f>
        <v>5</v>
      </c>
      <c r="Y20" s="96">
        <f>I20*12%</f>
        <v>6156.48</v>
      </c>
      <c r="Z20" s="88">
        <v>0</v>
      </c>
      <c r="AA20" s="97">
        <v>100</v>
      </c>
      <c r="AB20" s="98">
        <f t="shared" ref="AB20" si="15">ROUNDUP(I20*5%/2,2)</f>
        <v>1282.5999999999999</v>
      </c>
      <c r="AC20" s="99">
        <v>200</v>
      </c>
      <c r="AD20" s="100">
        <f>+O20-U20</f>
        <v>7724.2400000000052</v>
      </c>
      <c r="AE20" s="101">
        <f>(+O20-U20)/2</f>
        <v>3862.1200000000026</v>
      </c>
      <c r="AF20" s="85">
        <v>5</v>
      </c>
      <c r="AG20" s="86" t="s">
        <v>27</v>
      </c>
      <c r="AH20" s="106" t="s">
        <v>43</v>
      </c>
      <c r="AI20" s="93">
        <f t="shared" si="4"/>
        <v>4459.28</v>
      </c>
      <c r="AJ20" s="96">
        <f t="shared" si="11"/>
        <v>4617.3599999999997</v>
      </c>
      <c r="AK20" s="88">
        <v>0</v>
      </c>
      <c r="AL20" s="88">
        <v>300</v>
      </c>
      <c r="AM20" s="88">
        <v>0</v>
      </c>
      <c r="AN20" s="88">
        <v>7707.56</v>
      </c>
      <c r="AO20" s="88"/>
      <c r="AP20" s="88">
        <v>0</v>
      </c>
      <c r="AQ20" s="88">
        <v>7636.32</v>
      </c>
      <c r="AR20" s="88">
        <v>1866.67</v>
      </c>
      <c r="AS20" s="88">
        <v>655.56</v>
      </c>
      <c r="AT20" s="88">
        <f>SUM(AJ20:AS20)</f>
        <v>22783.469999999998</v>
      </c>
      <c r="AU20" s="97">
        <v>200</v>
      </c>
      <c r="AV20" s="88">
        <v>0</v>
      </c>
      <c r="AW20" s="88">
        <v>838.9</v>
      </c>
      <c r="AX20" s="88">
        <f>SUM(AU20:AW20)</f>
        <v>1038.9000000000001</v>
      </c>
      <c r="AY20" s="88">
        <f t="shared" ref="AY20" si="16">ROUNDDOWN(I20*5%/2,2)</f>
        <v>1282.5999999999999</v>
      </c>
      <c r="AZ20" s="88">
        <v>100</v>
      </c>
      <c r="BA20" s="88">
        <v>7602</v>
      </c>
      <c r="BB20" s="88">
        <v>6313.51</v>
      </c>
      <c r="BC20" s="88">
        <v>0</v>
      </c>
      <c r="BD20" s="88">
        <v>0</v>
      </c>
      <c r="BE20" s="88">
        <v>0</v>
      </c>
      <c r="BF20" s="88">
        <f>SUM(AZ20:BE20)</f>
        <v>14015.51</v>
      </c>
      <c r="BG20" s="102">
        <f>AI20+AT20+AX20+AY20+BF20</f>
        <v>43579.759999999995</v>
      </c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  <c r="CW20" s="103"/>
      <c r="CX20" s="103"/>
      <c r="CY20" s="103"/>
      <c r="CZ20" s="103"/>
      <c r="DA20" s="103"/>
      <c r="DB20" s="103"/>
      <c r="DC20" s="103"/>
      <c r="DD20" s="103"/>
      <c r="DE20" s="103"/>
      <c r="DF20" s="103"/>
      <c r="DG20" s="103"/>
      <c r="DH20" s="103"/>
      <c r="DI20" s="103"/>
      <c r="DJ20" s="103"/>
      <c r="DK20" s="103"/>
      <c r="DL20" s="103"/>
      <c r="DM20" s="103"/>
      <c r="DN20" s="103"/>
      <c r="DO20" s="103"/>
      <c r="DP20" s="103"/>
      <c r="DQ20" s="103"/>
      <c r="DR20" s="103"/>
      <c r="DS20" s="103"/>
      <c r="DT20" s="103"/>
      <c r="DU20" s="103"/>
      <c r="DV20" s="103"/>
      <c r="DW20" s="103"/>
      <c r="DX20" s="103"/>
      <c r="DY20" s="103"/>
      <c r="DZ20" s="103"/>
      <c r="EA20" s="103"/>
      <c r="EB20" s="103"/>
      <c r="EC20" s="103"/>
      <c r="ED20" s="103"/>
      <c r="EE20" s="103"/>
      <c r="EF20" s="103"/>
      <c r="EG20" s="103"/>
      <c r="EH20" s="103"/>
      <c r="EI20" s="103"/>
      <c r="EJ20" s="103"/>
      <c r="EK20" s="103"/>
      <c r="EL20" s="103"/>
      <c r="EM20" s="103"/>
      <c r="EN20" s="103"/>
      <c r="EO20" s="103"/>
      <c r="EP20" s="103"/>
      <c r="EQ20" s="103"/>
      <c r="ER20" s="103"/>
      <c r="ES20" s="103"/>
      <c r="ET20" s="103"/>
      <c r="EU20" s="103"/>
      <c r="EV20" s="103"/>
      <c r="EW20" s="103"/>
      <c r="EX20" s="103"/>
      <c r="EY20" s="103"/>
      <c r="EZ20" s="103"/>
      <c r="FA20" s="103"/>
      <c r="FB20" s="103"/>
      <c r="FC20" s="103"/>
      <c r="FD20" s="103"/>
      <c r="FE20" s="103"/>
      <c r="FF20" s="103"/>
      <c r="FG20" s="103"/>
      <c r="FH20" s="103"/>
      <c r="FI20" s="103"/>
      <c r="FJ20" s="103"/>
      <c r="FK20" s="103"/>
      <c r="FL20" s="103"/>
      <c r="FM20" s="103"/>
      <c r="FN20" s="103"/>
      <c r="FO20" s="103"/>
      <c r="FP20" s="103"/>
      <c r="FQ20" s="103"/>
      <c r="FR20" s="103"/>
      <c r="FS20" s="103"/>
      <c r="FT20" s="103"/>
      <c r="FU20" s="103"/>
      <c r="FV20" s="103"/>
      <c r="FW20" s="103"/>
      <c r="FX20" s="103"/>
      <c r="FY20" s="103"/>
      <c r="FZ20" s="103"/>
      <c r="GA20" s="103"/>
      <c r="GB20" s="103"/>
      <c r="GC20" s="103"/>
      <c r="GD20" s="103"/>
      <c r="GE20" s="103"/>
      <c r="GF20" s="103"/>
      <c r="GG20" s="103"/>
      <c r="GH20" s="103"/>
      <c r="GI20" s="103"/>
      <c r="GJ20" s="103"/>
      <c r="GK20" s="103"/>
      <c r="GL20" s="103"/>
      <c r="GM20" s="103"/>
      <c r="GN20" s="103"/>
      <c r="GO20" s="103"/>
      <c r="GP20" s="103"/>
      <c r="GQ20" s="103"/>
      <c r="GR20" s="103"/>
      <c r="GS20" s="103"/>
      <c r="GT20" s="103"/>
      <c r="GU20" s="103"/>
      <c r="GV20" s="103"/>
      <c r="GW20" s="103"/>
      <c r="GX20" s="103"/>
      <c r="GY20" s="103"/>
      <c r="GZ20" s="103"/>
      <c r="HA20" s="103"/>
      <c r="HB20" s="103"/>
      <c r="HC20" s="103"/>
      <c r="HD20" s="103"/>
      <c r="HE20" s="103"/>
      <c r="HF20" s="103"/>
      <c r="HG20" s="103"/>
      <c r="HH20" s="103"/>
      <c r="HI20" s="103"/>
      <c r="HJ20" s="103"/>
      <c r="HK20" s="103"/>
      <c r="HL20" s="103"/>
      <c r="HM20" s="103"/>
      <c r="HN20" s="103"/>
      <c r="HO20" s="103"/>
      <c r="HP20" s="103"/>
      <c r="HQ20" s="103"/>
      <c r="HR20" s="103"/>
      <c r="HS20" s="103"/>
      <c r="HT20" s="103"/>
      <c r="HU20" s="103"/>
      <c r="HV20" s="103"/>
      <c r="HW20" s="103"/>
      <c r="HX20" s="103"/>
      <c r="HY20" s="103"/>
      <c r="HZ20" s="103"/>
      <c r="IA20" s="103"/>
      <c r="IB20" s="103"/>
      <c r="IC20" s="103"/>
      <c r="ID20" s="103"/>
      <c r="IE20" s="103"/>
      <c r="IF20" s="103"/>
      <c r="IG20" s="103"/>
      <c r="IH20" s="103"/>
      <c r="II20" s="103"/>
      <c r="IJ20" s="103"/>
      <c r="IK20" s="103"/>
      <c r="IL20" s="103"/>
      <c r="IM20" s="103"/>
      <c r="IN20" s="103"/>
      <c r="IO20" s="103"/>
      <c r="IP20" s="103"/>
      <c r="IQ20" s="103"/>
      <c r="IR20" s="103"/>
      <c r="IS20" s="103"/>
      <c r="IT20" s="103"/>
      <c r="IU20" s="103"/>
      <c r="IV20" s="103"/>
      <c r="IW20" s="103"/>
      <c r="IX20" s="103"/>
      <c r="IY20" s="103"/>
      <c r="IZ20" s="103"/>
      <c r="JA20" s="103"/>
      <c r="JB20" s="103"/>
      <c r="JC20" s="103"/>
      <c r="JD20" s="103"/>
      <c r="JE20" s="103"/>
      <c r="JF20" s="103"/>
      <c r="JG20" s="103"/>
      <c r="JH20" s="103"/>
      <c r="JI20" s="103"/>
      <c r="JJ20" s="103"/>
      <c r="JK20" s="103"/>
      <c r="JL20" s="103"/>
      <c r="JM20" s="103"/>
      <c r="JN20" s="103"/>
      <c r="JO20" s="103"/>
      <c r="JP20" s="103"/>
      <c r="JQ20" s="103"/>
      <c r="JR20" s="103"/>
      <c r="JS20" s="103"/>
      <c r="JT20" s="103"/>
      <c r="JU20" s="103"/>
      <c r="JV20" s="103"/>
      <c r="JW20" s="103"/>
      <c r="JX20" s="103"/>
      <c r="JY20" s="103"/>
      <c r="JZ20" s="103"/>
      <c r="KA20" s="103"/>
      <c r="KB20" s="103"/>
      <c r="KC20" s="103"/>
      <c r="KD20" s="103"/>
      <c r="KE20" s="103"/>
      <c r="KF20" s="103"/>
      <c r="KG20" s="103"/>
      <c r="KH20" s="103"/>
      <c r="KI20" s="103"/>
      <c r="KJ20" s="103"/>
      <c r="KK20" s="103"/>
      <c r="KL20" s="103"/>
      <c r="KM20" s="103"/>
      <c r="KN20" s="103"/>
      <c r="KO20" s="103"/>
      <c r="KP20" s="103"/>
      <c r="KQ20" s="103"/>
      <c r="KR20" s="103"/>
      <c r="KS20" s="103"/>
      <c r="KT20" s="103"/>
      <c r="KU20" s="103"/>
      <c r="KV20" s="103"/>
      <c r="KW20" s="103"/>
      <c r="KX20" s="103"/>
      <c r="KY20" s="103"/>
      <c r="KZ20" s="103"/>
      <c r="LA20" s="103"/>
      <c r="LB20" s="103"/>
      <c r="LC20" s="103"/>
      <c r="LD20" s="103"/>
      <c r="LE20" s="103"/>
      <c r="LF20" s="103"/>
      <c r="LG20" s="103"/>
      <c r="LH20" s="103"/>
      <c r="LI20" s="103"/>
      <c r="LJ20" s="103"/>
      <c r="LK20" s="103"/>
      <c r="LL20" s="103"/>
      <c r="LM20" s="103"/>
      <c r="LN20" s="103"/>
      <c r="LO20" s="103"/>
    </row>
    <row r="21" spans="1:327" s="19" customFormat="1" ht="23.1" customHeight="1" x14ac:dyDescent="0.35">
      <c r="A21" s="2"/>
      <c r="B21" s="3"/>
      <c r="C21" s="31"/>
      <c r="D21" s="13"/>
      <c r="E21" s="5"/>
      <c r="F21" s="5">
        <f t="shared" si="0"/>
        <v>0</v>
      </c>
      <c r="G21" s="5"/>
      <c r="H21" s="5"/>
      <c r="I21" s="5">
        <f t="shared" si="1"/>
        <v>0</v>
      </c>
      <c r="J21" s="6">
        <f t="shared" si="2"/>
        <v>0</v>
      </c>
      <c r="K21" s="7"/>
      <c r="L21" s="8"/>
      <c r="M21" s="8"/>
      <c r="N21" s="8"/>
      <c r="O21" s="6">
        <f t="shared" si="3"/>
        <v>0</v>
      </c>
      <c r="P21" s="5"/>
      <c r="Q21" s="5"/>
      <c r="R21" s="5"/>
      <c r="S21" s="5"/>
      <c r="T21" s="5"/>
      <c r="U21" s="6"/>
      <c r="V21" s="9"/>
      <c r="W21" s="9"/>
      <c r="X21" s="10"/>
      <c r="Y21" s="11"/>
      <c r="Z21" s="5"/>
      <c r="AA21" s="21"/>
      <c r="AB21" s="13"/>
      <c r="AC21" s="22"/>
      <c r="AD21" s="15"/>
      <c r="AE21" s="16"/>
      <c r="AF21" s="2"/>
      <c r="AG21" s="3"/>
      <c r="AH21" s="31"/>
      <c r="AI21" s="74">
        <f t="shared" si="4"/>
        <v>0</v>
      </c>
      <c r="AJ21" s="11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12"/>
      <c r="AV21" s="12"/>
      <c r="AW21" s="73" t="s">
        <v>65</v>
      </c>
      <c r="AX21" s="5"/>
      <c r="AY21" s="5"/>
      <c r="AZ21" s="5"/>
      <c r="BA21" s="5"/>
      <c r="BB21" s="5"/>
      <c r="BC21" s="5"/>
      <c r="BD21" s="5"/>
      <c r="BE21" s="5"/>
      <c r="BF21" s="5"/>
      <c r="BG21" s="17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</row>
    <row r="22" spans="1:327" s="104" customFormat="1" ht="23.1" customHeight="1" x14ac:dyDescent="0.35">
      <c r="A22" s="85">
        <v>6</v>
      </c>
      <c r="B22" s="108" t="s">
        <v>34</v>
      </c>
      <c r="C22" s="87" t="s">
        <v>43</v>
      </c>
      <c r="D22" s="88">
        <v>46725</v>
      </c>
      <c r="E22" s="88">
        <v>2290</v>
      </c>
      <c r="F22" s="88">
        <f t="shared" si="0"/>
        <v>49015</v>
      </c>
      <c r="G22" s="88">
        <v>2289</v>
      </c>
      <c r="H22" s="88"/>
      <c r="I22" s="88">
        <f t="shared" si="1"/>
        <v>51304</v>
      </c>
      <c r="J22" s="90">
        <f t="shared" si="2"/>
        <v>51304</v>
      </c>
      <c r="K22" s="91">
        <f>ROUND(J22/6/31/60*(N22+M22*60+L22*6*60),2)</f>
        <v>0</v>
      </c>
      <c r="L22" s="92">
        <v>0</v>
      </c>
      <c r="M22" s="92">
        <v>0</v>
      </c>
      <c r="N22" s="92">
        <v>0</v>
      </c>
      <c r="O22" s="90">
        <f t="shared" si="3"/>
        <v>51304</v>
      </c>
      <c r="P22" s="88">
        <v>4459.28</v>
      </c>
      <c r="Q22" s="88">
        <f t="shared" si="5"/>
        <v>7370.7099999999991</v>
      </c>
      <c r="R22" s="88">
        <f t="shared" si="6"/>
        <v>200</v>
      </c>
      <c r="S22" s="88">
        <f t="shared" si="7"/>
        <v>1282.5999999999999</v>
      </c>
      <c r="T22" s="88">
        <f t="shared" si="8"/>
        <v>4303.3100000000004</v>
      </c>
      <c r="U22" s="90">
        <f>P22+Q22+R22+S22+T22</f>
        <v>17615.899999999998</v>
      </c>
      <c r="V22" s="94">
        <f t="shared" si="9"/>
        <v>16844</v>
      </c>
      <c r="W22" s="94">
        <f>(AD22-V22)</f>
        <v>16844.100000000006</v>
      </c>
      <c r="X22" s="95">
        <f>+A22</f>
        <v>6</v>
      </c>
      <c r="Y22" s="96">
        <f t="shared" ref="Y22" si="17">I22*12%</f>
        <v>6156.48</v>
      </c>
      <c r="Z22" s="88">
        <v>0</v>
      </c>
      <c r="AA22" s="97">
        <v>100</v>
      </c>
      <c r="AB22" s="98">
        <f t="shared" ref="AB22" si="18">ROUNDUP(I22*5%/2,2)</f>
        <v>1282.5999999999999</v>
      </c>
      <c r="AC22" s="99">
        <v>200</v>
      </c>
      <c r="AD22" s="100">
        <f>+O22-U22</f>
        <v>33688.100000000006</v>
      </c>
      <c r="AE22" s="101">
        <f>(+O22-U22)/2</f>
        <v>16844.050000000003</v>
      </c>
      <c r="AF22" s="85">
        <v>6</v>
      </c>
      <c r="AG22" s="108" t="s">
        <v>34</v>
      </c>
      <c r="AH22" s="87" t="s">
        <v>43</v>
      </c>
      <c r="AI22" s="93">
        <f t="shared" si="4"/>
        <v>4459.28</v>
      </c>
      <c r="AJ22" s="96">
        <f t="shared" si="11"/>
        <v>4617.3599999999997</v>
      </c>
      <c r="AK22" s="88">
        <v>0</v>
      </c>
      <c r="AL22" s="88">
        <v>0</v>
      </c>
      <c r="AM22" s="88" t="s">
        <v>23</v>
      </c>
      <c r="AN22" s="88"/>
      <c r="AO22" s="88">
        <v>0</v>
      </c>
      <c r="AP22" s="88">
        <v>0</v>
      </c>
      <c r="AQ22" s="88">
        <v>2753.35</v>
      </c>
      <c r="AR22" s="88"/>
      <c r="AS22" s="88">
        <v>0</v>
      </c>
      <c r="AT22" s="88">
        <f>SUM(AJ22:AS22)</f>
        <v>7370.7099999999991</v>
      </c>
      <c r="AU22" s="97">
        <v>200</v>
      </c>
      <c r="AV22" s="88">
        <v>0</v>
      </c>
      <c r="AW22" s="88">
        <v>0</v>
      </c>
      <c r="AX22" s="88">
        <f>SUM(AU22:AW22)</f>
        <v>200</v>
      </c>
      <c r="AY22" s="88">
        <f t="shared" ref="AY22" si="19">ROUNDDOWN(I22*5%/2,2)</f>
        <v>1282.5999999999999</v>
      </c>
      <c r="AZ22" s="88">
        <v>100</v>
      </c>
      <c r="BA22" s="88">
        <v>100</v>
      </c>
      <c r="BB22" s="88">
        <v>4103.3100000000004</v>
      </c>
      <c r="BC22" s="88">
        <v>0</v>
      </c>
      <c r="BD22" s="88">
        <v>0</v>
      </c>
      <c r="BE22" s="88">
        <v>0</v>
      </c>
      <c r="BF22" s="88">
        <f>SUM(AZ22:BE22)</f>
        <v>4303.3100000000004</v>
      </c>
      <c r="BG22" s="102">
        <f>AI22+AT22+AX22+AY22+BF22</f>
        <v>17615.899999999998</v>
      </c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  <c r="CW22" s="103"/>
      <c r="CX22" s="103"/>
      <c r="CY22" s="103"/>
      <c r="CZ22" s="103"/>
      <c r="DA22" s="103"/>
      <c r="DB22" s="103"/>
      <c r="DC22" s="103"/>
      <c r="DD22" s="103"/>
      <c r="DE22" s="103"/>
      <c r="DF22" s="103"/>
      <c r="DG22" s="103"/>
      <c r="DH22" s="103"/>
      <c r="DI22" s="103"/>
      <c r="DJ22" s="103"/>
      <c r="DK22" s="103"/>
      <c r="DL22" s="103"/>
      <c r="DM22" s="103"/>
      <c r="DN22" s="103"/>
      <c r="DO22" s="103"/>
      <c r="DP22" s="103"/>
      <c r="DQ22" s="103"/>
      <c r="DR22" s="103"/>
      <c r="DS22" s="103"/>
      <c r="DT22" s="103"/>
      <c r="DU22" s="103"/>
      <c r="DV22" s="103"/>
      <c r="DW22" s="103"/>
      <c r="DX22" s="103"/>
      <c r="DY22" s="103"/>
      <c r="DZ22" s="103"/>
      <c r="EA22" s="103"/>
      <c r="EB22" s="103"/>
      <c r="EC22" s="103"/>
      <c r="ED22" s="103"/>
      <c r="EE22" s="103"/>
      <c r="EF22" s="103"/>
      <c r="EG22" s="103"/>
      <c r="EH22" s="103"/>
      <c r="EI22" s="103"/>
      <c r="EJ22" s="103"/>
      <c r="EK22" s="103"/>
      <c r="EL22" s="103"/>
      <c r="EM22" s="103"/>
      <c r="EN22" s="103"/>
      <c r="EO22" s="103"/>
      <c r="EP22" s="103"/>
      <c r="EQ22" s="103"/>
      <c r="ER22" s="103"/>
      <c r="ES22" s="103"/>
      <c r="ET22" s="103"/>
      <c r="EU22" s="103"/>
      <c r="EV22" s="103"/>
      <c r="EW22" s="103"/>
      <c r="EX22" s="103"/>
      <c r="EY22" s="103"/>
      <c r="EZ22" s="103"/>
      <c r="FA22" s="103"/>
      <c r="FB22" s="103"/>
      <c r="FC22" s="103"/>
      <c r="FD22" s="103"/>
      <c r="FE22" s="103"/>
      <c r="FF22" s="103"/>
      <c r="FG22" s="103"/>
      <c r="FH22" s="103"/>
      <c r="FI22" s="103"/>
      <c r="FJ22" s="103"/>
      <c r="FK22" s="103"/>
      <c r="FL22" s="103"/>
      <c r="FM22" s="103"/>
      <c r="FN22" s="103"/>
      <c r="FO22" s="103"/>
      <c r="FP22" s="103"/>
      <c r="FQ22" s="103"/>
      <c r="FR22" s="103"/>
      <c r="FS22" s="103"/>
      <c r="FT22" s="103"/>
      <c r="FU22" s="103"/>
      <c r="FV22" s="103"/>
      <c r="FW22" s="103"/>
      <c r="FX22" s="103"/>
      <c r="FY22" s="103"/>
      <c r="FZ22" s="103"/>
      <c r="GA22" s="103"/>
      <c r="GB22" s="103"/>
      <c r="GC22" s="103"/>
      <c r="GD22" s="103"/>
      <c r="GE22" s="103"/>
      <c r="GF22" s="103"/>
      <c r="GG22" s="103"/>
      <c r="GH22" s="103"/>
      <c r="GI22" s="103"/>
      <c r="GJ22" s="103"/>
      <c r="GK22" s="103"/>
      <c r="GL22" s="103"/>
      <c r="GM22" s="103"/>
      <c r="GN22" s="103"/>
      <c r="GO22" s="103"/>
      <c r="GP22" s="103"/>
      <c r="GQ22" s="103"/>
      <c r="GR22" s="103"/>
      <c r="GS22" s="103"/>
      <c r="GT22" s="103"/>
      <c r="GU22" s="103"/>
      <c r="GV22" s="103"/>
      <c r="GW22" s="103"/>
      <c r="GX22" s="103"/>
      <c r="GY22" s="103"/>
      <c r="GZ22" s="103"/>
      <c r="HA22" s="103"/>
      <c r="HB22" s="103"/>
      <c r="HC22" s="103"/>
      <c r="HD22" s="103"/>
      <c r="HE22" s="103"/>
      <c r="HF22" s="103"/>
      <c r="HG22" s="103"/>
      <c r="HH22" s="103"/>
      <c r="HI22" s="103"/>
      <c r="HJ22" s="103"/>
      <c r="HK22" s="103"/>
      <c r="HL22" s="103"/>
      <c r="HM22" s="103"/>
      <c r="HN22" s="103"/>
      <c r="HO22" s="103"/>
      <c r="HP22" s="103"/>
      <c r="HQ22" s="103"/>
      <c r="HR22" s="103"/>
      <c r="HS22" s="103"/>
      <c r="HT22" s="103"/>
      <c r="HU22" s="103"/>
      <c r="HV22" s="103"/>
      <c r="HW22" s="103"/>
      <c r="HX22" s="103"/>
      <c r="HY22" s="103"/>
      <c r="HZ22" s="103"/>
      <c r="IA22" s="103"/>
      <c r="IB22" s="103"/>
      <c r="IC22" s="103"/>
      <c r="ID22" s="103"/>
      <c r="IE22" s="103"/>
      <c r="IF22" s="103"/>
      <c r="IG22" s="103"/>
      <c r="IH22" s="103"/>
      <c r="II22" s="103"/>
      <c r="IJ22" s="103"/>
      <c r="IK22" s="103"/>
      <c r="IL22" s="103"/>
      <c r="IM22" s="103"/>
      <c r="IN22" s="103"/>
      <c r="IO22" s="103"/>
      <c r="IP22" s="103"/>
      <c r="IQ22" s="103"/>
      <c r="IR22" s="103"/>
      <c r="IS22" s="103"/>
      <c r="IT22" s="103"/>
      <c r="IU22" s="103"/>
      <c r="IV22" s="103"/>
      <c r="IW22" s="103"/>
      <c r="IX22" s="103"/>
      <c r="IY22" s="103"/>
      <c r="IZ22" s="103"/>
      <c r="JA22" s="103"/>
      <c r="JB22" s="103"/>
      <c r="JC22" s="103"/>
      <c r="JD22" s="103"/>
      <c r="JE22" s="103"/>
      <c r="JF22" s="103"/>
      <c r="JG22" s="103"/>
      <c r="JH22" s="103"/>
      <c r="JI22" s="103"/>
      <c r="JJ22" s="103"/>
      <c r="JK22" s="103"/>
      <c r="JL22" s="103"/>
      <c r="JM22" s="103"/>
      <c r="JN22" s="103"/>
      <c r="JO22" s="103"/>
      <c r="JP22" s="103"/>
      <c r="JQ22" s="103"/>
      <c r="JR22" s="103"/>
      <c r="JS22" s="103"/>
      <c r="JT22" s="103"/>
      <c r="JU22" s="103"/>
      <c r="JV22" s="103"/>
      <c r="JW22" s="103"/>
      <c r="JX22" s="103"/>
      <c r="JY22" s="103"/>
      <c r="JZ22" s="103"/>
      <c r="KA22" s="103"/>
      <c r="KB22" s="103"/>
      <c r="KC22" s="103"/>
      <c r="KD22" s="103"/>
      <c r="KE22" s="103"/>
      <c r="KF22" s="103"/>
      <c r="KG22" s="103"/>
      <c r="KH22" s="103"/>
      <c r="KI22" s="103"/>
      <c r="KJ22" s="103"/>
      <c r="KK22" s="103"/>
      <c r="KL22" s="103"/>
      <c r="KM22" s="103"/>
      <c r="KN22" s="103"/>
      <c r="KO22" s="103"/>
      <c r="KP22" s="103"/>
      <c r="KQ22" s="103"/>
      <c r="KR22" s="103"/>
      <c r="KS22" s="103"/>
      <c r="KT22" s="103"/>
      <c r="KU22" s="103"/>
      <c r="KV22" s="103"/>
      <c r="KW22" s="103"/>
      <c r="KX22" s="103"/>
      <c r="KY22" s="103"/>
      <c r="KZ22" s="103"/>
      <c r="LA22" s="103"/>
      <c r="LB22" s="103"/>
      <c r="LC22" s="103"/>
      <c r="LD22" s="103"/>
      <c r="LE22" s="103"/>
      <c r="LF22" s="103"/>
      <c r="LG22" s="103"/>
      <c r="LH22" s="103"/>
      <c r="LI22" s="103"/>
      <c r="LJ22" s="103"/>
      <c r="LK22" s="103"/>
      <c r="LL22" s="103"/>
      <c r="LM22" s="103"/>
      <c r="LN22" s="103"/>
      <c r="LO22" s="103"/>
    </row>
    <row r="23" spans="1:327" s="19" customFormat="1" ht="23.1" customHeight="1" x14ac:dyDescent="0.35">
      <c r="A23" s="2" t="s">
        <v>1</v>
      </c>
      <c r="B23" s="33" t="s">
        <v>1</v>
      </c>
      <c r="C23" s="24"/>
      <c r="D23" s="5"/>
      <c r="E23" s="5"/>
      <c r="F23" s="5">
        <f t="shared" si="0"/>
        <v>0</v>
      </c>
      <c r="G23" s="5"/>
      <c r="H23" s="5"/>
      <c r="I23" s="5">
        <f t="shared" si="1"/>
        <v>0</v>
      </c>
      <c r="J23" s="6">
        <f t="shared" si="2"/>
        <v>0</v>
      </c>
      <c r="K23" s="7"/>
      <c r="L23" s="8"/>
      <c r="M23" s="8"/>
      <c r="N23" s="8"/>
      <c r="O23" s="6">
        <f t="shared" si="3"/>
        <v>0</v>
      </c>
      <c r="P23" s="5"/>
      <c r="Q23" s="5"/>
      <c r="R23" s="5"/>
      <c r="S23" s="5"/>
      <c r="T23" s="5"/>
      <c r="U23" s="6"/>
      <c r="V23" s="9"/>
      <c r="W23" s="9"/>
      <c r="X23" s="10"/>
      <c r="Y23" s="11"/>
      <c r="Z23" s="5"/>
      <c r="AA23" s="21"/>
      <c r="AB23" s="13"/>
      <c r="AC23" s="22"/>
      <c r="AD23" s="15"/>
      <c r="AE23" s="16"/>
      <c r="AF23" s="2" t="s">
        <v>1</v>
      </c>
      <c r="AG23" s="33" t="s">
        <v>1</v>
      </c>
      <c r="AH23" s="24"/>
      <c r="AI23" s="74">
        <f t="shared" si="4"/>
        <v>0</v>
      </c>
      <c r="AJ23" s="11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2"/>
      <c r="AV23" s="12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17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</row>
    <row r="24" spans="1:327" s="104" customFormat="1" ht="23.1" customHeight="1" x14ac:dyDescent="0.35">
      <c r="A24" s="85">
        <v>7</v>
      </c>
      <c r="B24" s="109" t="s">
        <v>35</v>
      </c>
      <c r="C24" s="87" t="s">
        <v>36</v>
      </c>
      <c r="D24" s="88">
        <v>40509</v>
      </c>
      <c r="E24" s="88">
        <v>1985</v>
      </c>
      <c r="F24" s="88">
        <f t="shared" si="0"/>
        <v>42494</v>
      </c>
      <c r="G24" s="88">
        <v>1944</v>
      </c>
      <c r="H24" s="88"/>
      <c r="I24" s="88">
        <f t="shared" si="1"/>
        <v>44438</v>
      </c>
      <c r="J24" s="90">
        <f t="shared" si="2"/>
        <v>44438</v>
      </c>
      <c r="K24" s="91">
        <f>ROUND(J24/6/31/60*(N24+M24*60+L24*6*60),2)</f>
        <v>0</v>
      </c>
      <c r="L24" s="92">
        <v>0</v>
      </c>
      <c r="M24" s="92">
        <v>0</v>
      </c>
      <c r="N24" s="92">
        <v>0</v>
      </c>
      <c r="O24" s="90">
        <f t="shared" si="3"/>
        <v>44438</v>
      </c>
      <c r="P24" s="88">
        <v>3033.86</v>
      </c>
      <c r="Q24" s="88">
        <f t="shared" si="5"/>
        <v>7363.55</v>
      </c>
      <c r="R24" s="88">
        <f t="shared" si="6"/>
        <v>200</v>
      </c>
      <c r="S24" s="88">
        <f t="shared" si="7"/>
        <v>1110.95</v>
      </c>
      <c r="T24" s="88">
        <f t="shared" si="8"/>
        <v>200</v>
      </c>
      <c r="U24" s="90">
        <f>P24+Q24+R24+S24+T24</f>
        <v>11908.36</v>
      </c>
      <c r="V24" s="94">
        <f t="shared" si="9"/>
        <v>16265</v>
      </c>
      <c r="W24" s="94">
        <f>(AD24-V24)</f>
        <v>16264.64</v>
      </c>
      <c r="X24" s="95">
        <f>+A24</f>
        <v>7</v>
      </c>
      <c r="Y24" s="96">
        <f>I24*12%</f>
        <v>5332.5599999999995</v>
      </c>
      <c r="Z24" s="88">
        <v>0</v>
      </c>
      <c r="AA24" s="97">
        <v>100</v>
      </c>
      <c r="AB24" s="98">
        <f t="shared" ref="AB24" si="20">ROUNDUP(I24*5%/2,2)</f>
        <v>1110.95</v>
      </c>
      <c r="AC24" s="99">
        <v>200</v>
      </c>
      <c r="AD24" s="100">
        <f>+O24-U24</f>
        <v>32529.64</v>
      </c>
      <c r="AE24" s="101">
        <f>(+O24-U24)/2</f>
        <v>16264.82</v>
      </c>
      <c r="AF24" s="85">
        <v>7</v>
      </c>
      <c r="AG24" s="109" t="s">
        <v>35</v>
      </c>
      <c r="AH24" s="87" t="s">
        <v>36</v>
      </c>
      <c r="AI24" s="93">
        <f t="shared" si="4"/>
        <v>3033.86</v>
      </c>
      <c r="AJ24" s="96">
        <f t="shared" si="11"/>
        <v>3999.42</v>
      </c>
      <c r="AK24" s="88">
        <v>0</v>
      </c>
      <c r="AL24" s="88">
        <v>0</v>
      </c>
      <c r="AM24" s="88" t="s">
        <v>23</v>
      </c>
      <c r="AN24" s="88"/>
      <c r="AO24" s="88">
        <v>0</v>
      </c>
      <c r="AP24" s="88">
        <v>0</v>
      </c>
      <c r="AQ24" s="88">
        <v>3364.13</v>
      </c>
      <c r="AR24" s="88"/>
      <c r="AS24" s="88">
        <v>0</v>
      </c>
      <c r="AT24" s="88">
        <f>SUM(AJ24:AS24)</f>
        <v>7363.55</v>
      </c>
      <c r="AU24" s="97">
        <v>200</v>
      </c>
      <c r="AV24" s="88">
        <v>0</v>
      </c>
      <c r="AW24" s="88">
        <v>0</v>
      </c>
      <c r="AX24" s="88">
        <f>SUM(AU24:AW24)</f>
        <v>200</v>
      </c>
      <c r="AY24" s="88">
        <f t="shared" ref="AY24" si="21">ROUNDDOWN(I24*5%/2,2)</f>
        <v>1110.95</v>
      </c>
      <c r="AZ24" s="88">
        <v>100</v>
      </c>
      <c r="BA24" s="88">
        <v>100</v>
      </c>
      <c r="BB24" s="88">
        <v>0</v>
      </c>
      <c r="BC24" s="88">
        <v>0</v>
      </c>
      <c r="BD24" s="88">
        <v>0</v>
      </c>
      <c r="BE24" s="88">
        <v>0</v>
      </c>
      <c r="BF24" s="88">
        <f>SUM(AZ24:BE24)</f>
        <v>200</v>
      </c>
      <c r="BG24" s="102">
        <f>AI24+AT24+AX24+AY24+BF24</f>
        <v>11908.36</v>
      </c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  <c r="EN24" s="103"/>
      <c r="EO24" s="103"/>
      <c r="EP24" s="103"/>
      <c r="EQ24" s="103"/>
      <c r="ER24" s="103"/>
      <c r="ES24" s="103"/>
      <c r="ET24" s="103"/>
      <c r="EU24" s="103"/>
      <c r="EV24" s="103"/>
      <c r="EW24" s="103"/>
      <c r="EX24" s="103"/>
      <c r="EY24" s="103"/>
      <c r="EZ24" s="103"/>
      <c r="FA24" s="103"/>
      <c r="FB24" s="103"/>
      <c r="FC24" s="103"/>
      <c r="FD24" s="103"/>
      <c r="FE24" s="103"/>
      <c r="FF24" s="103"/>
      <c r="FG24" s="103"/>
      <c r="FH24" s="103"/>
      <c r="FI24" s="103"/>
      <c r="FJ24" s="103"/>
      <c r="FK24" s="103"/>
      <c r="FL24" s="103"/>
      <c r="FM24" s="103"/>
      <c r="FN24" s="103"/>
      <c r="FO24" s="103"/>
      <c r="FP24" s="103"/>
      <c r="FQ24" s="103"/>
      <c r="FR24" s="103"/>
      <c r="FS24" s="103"/>
      <c r="FT24" s="103"/>
      <c r="FU24" s="103"/>
      <c r="FV24" s="103"/>
      <c r="FW24" s="103"/>
      <c r="FX24" s="103"/>
      <c r="FY24" s="103"/>
      <c r="FZ24" s="103"/>
      <c r="GA24" s="103"/>
      <c r="GB24" s="103"/>
      <c r="GC24" s="103"/>
      <c r="GD24" s="103"/>
      <c r="GE24" s="103"/>
      <c r="GF24" s="103"/>
      <c r="GG24" s="103"/>
      <c r="GH24" s="103"/>
      <c r="GI24" s="103"/>
      <c r="GJ24" s="103"/>
      <c r="GK24" s="103"/>
      <c r="GL24" s="103"/>
      <c r="GM24" s="103"/>
      <c r="GN24" s="103"/>
      <c r="GO24" s="103"/>
      <c r="GP24" s="103"/>
      <c r="GQ24" s="103"/>
      <c r="GR24" s="103"/>
      <c r="GS24" s="103"/>
      <c r="GT24" s="103"/>
      <c r="GU24" s="103"/>
      <c r="GV24" s="103"/>
      <c r="GW24" s="103"/>
      <c r="GX24" s="103"/>
      <c r="GY24" s="103"/>
      <c r="GZ24" s="103"/>
      <c r="HA24" s="103"/>
      <c r="HB24" s="103"/>
      <c r="HC24" s="103"/>
      <c r="HD24" s="103"/>
      <c r="HE24" s="103"/>
      <c r="HF24" s="103"/>
      <c r="HG24" s="103"/>
      <c r="HH24" s="103"/>
      <c r="HI24" s="103"/>
      <c r="HJ24" s="103"/>
      <c r="HK24" s="103"/>
      <c r="HL24" s="103"/>
      <c r="HM24" s="103"/>
      <c r="HN24" s="103"/>
      <c r="HO24" s="103"/>
      <c r="HP24" s="103"/>
      <c r="HQ24" s="103"/>
      <c r="HR24" s="103"/>
      <c r="HS24" s="103"/>
      <c r="HT24" s="103"/>
      <c r="HU24" s="103"/>
      <c r="HV24" s="103"/>
      <c r="HW24" s="103"/>
      <c r="HX24" s="103"/>
      <c r="HY24" s="103"/>
      <c r="HZ24" s="103"/>
      <c r="IA24" s="103"/>
      <c r="IB24" s="103"/>
      <c r="IC24" s="103"/>
      <c r="ID24" s="103"/>
      <c r="IE24" s="103"/>
      <c r="IF24" s="103"/>
      <c r="IG24" s="103"/>
      <c r="IH24" s="103"/>
      <c r="II24" s="103"/>
      <c r="IJ24" s="103"/>
      <c r="IK24" s="103"/>
      <c r="IL24" s="103"/>
      <c r="IM24" s="103"/>
      <c r="IN24" s="103"/>
      <c r="IO24" s="103"/>
      <c r="IP24" s="103"/>
      <c r="IQ24" s="103"/>
      <c r="IR24" s="103"/>
      <c r="IS24" s="103"/>
      <c r="IT24" s="103"/>
      <c r="IU24" s="103"/>
      <c r="IV24" s="103"/>
      <c r="IW24" s="103"/>
      <c r="IX24" s="103"/>
      <c r="IY24" s="103"/>
      <c r="IZ24" s="103"/>
      <c r="JA24" s="103"/>
      <c r="JB24" s="103"/>
      <c r="JC24" s="103"/>
      <c r="JD24" s="103"/>
      <c r="JE24" s="103"/>
      <c r="JF24" s="103"/>
      <c r="JG24" s="103"/>
      <c r="JH24" s="103"/>
      <c r="JI24" s="103"/>
      <c r="JJ24" s="103"/>
      <c r="JK24" s="103"/>
      <c r="JL24" s="103"/>
      <c r="JM24" s="103"/>
      <c r="JN24" s="103"/>
      <c r="JO24" s="103"/>
      <c r="JP24" s="103"/>
      <c r="JQ24" s="103"/>
      <c r="JR24" s="103"/>
      <c r="JS24" s="103"/>
      <c r="JT24" s="103"/>
      <c r="JU24" s="103"/>
      <c r="JV24" s="103"/>
      <c r="JW24" s="103"/>
      <c r="JX24" s="103"/>
      <c r="JY24" s="103"/>
      <c r="JZ24" s="103"/>
      <c r="KA24" s="103"/>
      <c r="KB24" s="103"/>
      <c r="KC24" s="103"/>
      <c r="KD24" s="103"/>
      <c r="KE24" s="103"/>
      <c r="KF24" s="103"/>
      <c r="KG24" s="103"/>
      <c r="KH24" s="103"/>
      <c r="KI24" s="103"/>
      <c r="KJ24" s="103"/>
      <c r="KK24" s="103"/>
      <c r="KL24" s="103"/>
      <c r="KM24" s="103"/>
      <c r="KN24" s="103"/>
      <c r="KO24" s="103"/>
      <c r="KP24" s="103"/>
      <c r="KQ24" s="103"/>
      <c r="KR24" s="103"/>
      <c r="KS24" s="103"/>
      <c r="KT24" s="103"/>
      <c r="KU24" s="103"/>
      <c r="KV24" s="103"/>
      <c r="KW24" s="103"/>
      <c r="KX24" s="103"/>
      <c r="KY24" s="103"/>
      <c r="KZ24" s="103"/>
      <c r="LA24" s="103"/>
      <c r="LB24" s="103"/>
      <c r="LC24" s="103"/>
      <c r="LD24" s="103"/>
      <c r="LE24" s="103"/>
      <c r="LF24" s="103"/>
      <c r="LG24" s="103"/>
      <c r="LH24" s="103"/>
      <c r="LI24" s="103"/>
      <c r="LJ24" s="103"/>
      <c r="LK24" s="103"/>
      <c r="LL24" s="103"/>
      <c r="LM24" s="103"/>
      <c r="LN24" s="103"/>
      <c r="LO24" s="103"/>
    </row>
    <row r="25" spans="1:327" s="19" customFormat="1" ht="23.1" customHeight="1" x14ac:dyDescent="0.35">
      <c r="A25" s="2" t="s">
        <v>1</v>
      </c>
      <c r="B25" s="33" t="s">
        <v>1</v>
      </c>
      <c r="C25" s="24"/>
      <c r="D25" s="5"/>
      <c r="E25" s="5"/>
      <c r="F25" s="5">
        <f t="shared" si="0"/>
        <v>0</v>
      </c>
      <c r="G25" s="5"/>
      <c r="H25" s="5"/>
      <c r="I25" s="5">
        <f t="shared" si="1"/>
        <v>0</v>
      </c>
      <c r="J25" s="6">
        <f t="shared" si="2"/>
        <v>0</v>
      </c>
      <c r="K25" s="7"/>
      <c r="L25" s="8"/>
      <c r="M25" s="8"/>
      <c r="N25" s="8"/>
      <c r="O25" s="6">
        <f t="shared" si="3"/>
        <v>0</v>
      </c>
      <c r="P25" s="5"/>
      <c r="Q25" s="5"/>
      <c r="R25" s="5"/>
      <c r="S25" s="5"/>
      <c r="T25" s="5"/>
      <c r="U25" s="6"/>
      <c r="V25" s="9"/>
      <c r="W25" s="9"/>
      <c r="X25" s="10"/>
      <c r="Y25" s="11"/>
      <c r="Z25" s="5"/>
      <c r="AA25" s="21"/>
      <c r="AB25" s="13"/>
      <c r="AC25" s="14"/>
      <c r="AD25" s="15"/>
      <c r="AE25" s="16"/>
      <c r="AF25" s="2" t="s">
        <v>1</v>
      </c>
      <c r="AG25" s="33" t="s">
        <v>1</v>
      </c>
      <c r="AH25" s="24"/>
      <c r="AI25" s="74">
        <f t="shared" si="4"/>
        <v>0</v>
      </c>
      <c r="AJ25" s="11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12"/>
      <c r="AV25" s="12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7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</row>
    <row r="26" spans="1:327" s="104" customFormat="1" ht="23.1" customHeight="1" x14ac:dyDescent="0.35">
      <c r="A26" s="85">
        <v>8</v>
      </c>
      <c r="B26" s="86" t="s">
        <v>37</v>
      </c>
      <c r="C26" s="87" t="s">
        <v>38</v>
      </c>
      <c r="D26" s="88">
        <v>37768</v>
      </c>
      <c r="E26" s="88">
        <v>1851</v>
      </c>
      <c r="F26" s="88">
        <f t="shared" si="0"/>
        <v>39619</v>
      </c>
      <c r="G26" s="88">
        <v>1794</v>
      </c>
      <c r="H26" s="88"/>
      <c r="I26" s="88">
        <f t="shared" si="1"/>
        <v>41413</v>
      </c>
      <c r="J26" s="90">
        <f t="shared" si="2"/>
        <v>41413</v>
      </c>
      <c r="K26" s="91">
        <f>ROUND(J26/6/31/60*(N26+M26*60+L26*6*60),2)</f>
        <v>0</v>
      </c>
      <c r="L26" s="92">
        <v>0</v>
      </c>
      <c r="M26" s="92">
        <v>0</v>
      </c>
      <c r="N26" s="92">
        <v>0</v>
      </c>
      <c r="O26" s="90">
        <f t="shared" si="3"/>
        <v>41413</v>
      </c>
      <c r="P26" s="88">
        <v>2498.44</v>
      </c>
      <c r="Q26" s="88">
        <f t="shared" si="5"/>
        <v>7120.2800000000007</v>
      </c>
      <c r="R26" s="88">
        <f t="shared" si="6"/>
        <v>200</v>
      </c>
      <c r="S26" s="88">
        <f t="shared" si="7"/>
        <v>1035.32</v>
      </c>
      <c r="T26" s="88">
        <f t="shared" si="8"/>
        <v>4835.13</v>
      </c>
      <c r="U26" s="90">
        <f>P26+Q26+R26+S26+T26</f>
        <v>15689.170000000002</v>
      </c>
      <c r="V26" s="94">
        <f t="shared" si="9"/>
        <v>12862</v>
      </c>
      <c r="W26" s="94">
        <f>(AD26-V26)</f>
        <v>12861.829999999998</v>
      </c>
      <c r="X26" s="95">
        <f>+A26</f>
        <v>8</v>
      </c>
      <c r="Y26" s="96">
        <f>I26*12%</f>
        <v>4969.5599999999995</v>
      </c>
      <c r="Z26" s="88">
        <v>0</v>
      </c>
      <c r="AA26" s="97">
        <v>100</v>
      </c>
      <c r="AB26" s="98">
        <f t="shared" ref="AB26" si="22">ROUNDUP(I26*5%/2,2)</f>
        <v>1035.33</v>
      </c>
      <c r="AC26" s="99">
        <v>200</v>
      </c>
      <c r="AD26" s="100">
        <f>+O26-U26</f>
        <v>25723.829999999998</v>
      </c>
      <c r="AE26" s="101">
        <f>(+O26-U26)/2</f>
        <v>12861.914999999999</v>
      </c>
      <c r="AF26" s="85">
        <v>8</v>
      </c>
      <c r="AG26" s="86" t="s">
        <v>37</v>
      </c>
      <c r="AH26" s="87" t="s">
        <v>38</v>
      </c>
      <c r="AI26" s="93">
        <f t="shared" si="4"/>
        <v>2498.44</v>
      </c>
      <c r="AJ26" s="96">
        <f t="shared" si="11"/>
        <v>3727.17</v>
      </c>
      <c r="AK26" s="88">
        <v>0</v>
      </c>
      <c r="AL26" s="88">
        <v>0</v>
      </c>
      <c r="AM26" s="88">
        <v>0</v>
      </c>
      <c r="AN26" s="88"/>
      <c r="AO26" s="88">
        <v>0</v>
      </c>
      <c r="AP26" s="88">
        <v>0</v>
      </c>
      <c r="AQ26" s="88">
        <v>3393.11</v>
      </c>
      <c r="AR26" s="88"/>
      <c r="AS26" s="88">
        <v>0</v>
      </c>
      <c r="AT26" s="88">
        <f>SUM(AJ26:AS26)</f>
        <v>7120.2800000000007</v>
      </c>
      <c r="AU26" s="97">
        <v>200</v>
      </c>
      <c r="AV26" s="88">
        <v>0</v>
      </c>
      <c r="AW26" s="88">
        <v>0</v>
      </c>
      <c r="AX26" s="88">
        <f>SUM(AU26:AW26)</f>
        <v>200</v>
      </c>
      <c r="AY26" s="88">
        <f t="shared" ref="AY26" si="23">ROUNDDOWN(I26*5%/2,2)</f>
        <v>1035.32</v>
      </c>
      <c r="AZ26" s="88">
        <v>100</v>
      </c>
      <c r="BA26" s="88">
        <v>0</v>
      </c>
      <c r="BB26" s="88">
        <v>4735.13</v>
      </c>
      <c r="BC26" s="88">
        <v>0</v>
      </c>
      <c r="BD26" s="88">
        <v>0</v>
      </c>
      <c r="BE26" s="88">
        <v>0</v>
      </c>
      <c r="BF26" s="88">
        <f>SUM(AZ26:BE26)</f>
        <v>4835.13</v>
      </c>
      <c r="BG26" s="102">
        <f>AI26+AT26+AX26+AY26+BF26</f>
        <v>15689.170000000002</v>
      </c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  <c r="CW26" s="103"/>
      <c r="CX26" s="103"/>
      <c r="CY26" s="103"/>
      <c r="CZ26" s="103"/>
      <c r="DA26" s="103"/>
      <c r="DB26" s="103"/>
      <c r="DC26" s="103"/>
      <c r="DD26" s="103"/>
      <c r="DE26" s="103"/>
      <c r="DF26" s="103"/>
      <c r="DG26" s="103"/>
      <c r="DH26" s="103"/>
      <c r="DI26" s="103"/>
      <c r="DJ26" s="103"/>
      <c r="DK26" s="103"/>
      <c r="DL26" s="103"/>
      <c r="DM26" s="103"/>
      <c r="DN26" s="103"/>
      <c r="DO26" s="103"/>
      <c r="DP26" s="103"/>
      <c r="DQ26" s="103"/>
      <c r="DR26" s="103"/>
      <c r="DS26" s="103"/>
      <c r="DT26" s="103"/>
      <c r="DU26" s="103"/>
      <c r="DV26" s="103"/>
      <c r="DW26" s="103"/>
      <c r="DX26" s="103"/>
      <c r="DY26" s="103"/>
      <c r="DZ26" s="103"/>
      <c r="EA26" s="103"/>
      <c r="EB26" s="103"/>
      <c r="EC26" s="103"/>
      <c r="ED26" s="103"/>
      <c r="EE26" s="103"/>
      <c r="EF26" s="103"/>
      <c r="EG26" s="103"/>
      <c r="EH26" s="103"/>
      <c r="EI26" s="103"/>
      <c r="EJ26" s="103"/>
      <c r="EK26" s="103"/>
      <c r="EL26" s="103"/>
      <c r="EM26" s="103"/>
      <c r="EN26" s="103"/>
      <c r="EO26" s="103"/>
      <c r="EP26" s="103"/>
      <c r="EQ26" s="103"/>
      <c r="ER26" s="103"/>
      <c r="ES26" s="103"/>
      <c r="ET26" s="103"/>
      <c r="EU26" s="103"/>
      <c r="EV26" s="103"/>
      <c r="EW26" s="103"/>
      <c r="EX26" s="103"/>
      <c r="EY26" s="103"/>
      <c r="EZ26" s="103"/>
      <c r="FA26" s="103"/>
      <c r="FB26" s="103"/>
      <c r="FC26" s="103"/>
      <c r="FD26" s="103"/>
      <c r="FE26" s="103"/>
      <c r="FF26" s="103"/>
      <c r="FG26" s="103"/>
      <c r="FH26" s="103"/>
      <c r="FI26" s="103"/>
      <c r="FJ26" s="103"/>
      <c r="FK26" s="103"/>
      <c r="FL26" s="103"/>
      <c r="FM26" s="103"/>
      <c r="FN26" s="103"/>
      <c r="FO26" s="103"/>
      <c r="FP26" s="103"/>
      <c r="FQ26" s="103"/>
      <c r="FR26" s="103"/>
      <c r="FS26" s="103"/>
      <c r="FT26" s="103"/>
      <c r="FU26" s="103"/>
      <c r="FV26" s="103"/>
      <c r="FW26" s="103"/>
      <c r="FX26" s="103"/>
      <c r="FY26" s="103"/>
      <c r="FZ26" s="103"/>
      <c r="GA26" s="103"/>
      <c r="GB26" s="103"/>
      <c r="GC26" s="103"/>
      <c r="GD26" s="103"/>
      <c r="GE26" s="103"/>
      <c r="GF26" s="103"/>
      <c r="GG26" s="103"/>
      <c r="GH26" s="103"/>
      <c r="GI26" s="103"/>
      <c r="GJ26" s="103"/>
      <c r="GK26" s="103"/>
      <c r="GL26" s="103"/>
      <c r="GM26" s="103"/>
      <c r="GN26" s="103"/>
      <c r="GO26" s="103"/>
      <c r="GP26" s="103"/>
      <c r="GQ26" s="103"/>
      <c r="GR26" s="103"/>
      <c r="GS26" s="103"/>
      <c r="GT26" s="103"/>
      <c r="GU26" s="103"/>
      <c r="GV26" s="103"/>
      <c r="GW26" s="103"/>
      <c r="GX26" s="103"/>
      <c r="GY26" s="103"/>
      <c r="GZ26" s="103"/>
      <c r="HA26" s="103"/>
      <c r="HB26" s="103"/>
      <c r="HC26" s="103"/>
      <c r="HD26" s="103"/>
      <c r="HE26" s="103"/>
      <c r="HF26" s="103"/>
      <c r="HG26" s="103"/>
      <c r="HH26" s="103"/>
      <c r="HI26" s="103"/>
      <c r="HJ26" s="103"/>
      <c r="HK26" s="103"/>
      <c r="HL26" s="103"/>
      <c r="HM26" s="103"/>
      <c r="HN26" s="103"/>
      <c r="HO26" s="103"/>
      <c r="HP26" s="103"/>
      <c r="HQ26" s="103"/>
      <c r="HR26" s="103"/>
      <c r="HS26" s="103"/>
      <c r="HT26" s="103"/>
      <c r="HU26" s="103"/>
      <c r="HV26" s="103"/>
      <c r="HW26" s="103"/>
      <c r="HX26" s="103"/>
      <c r="HY26" s="103"/>
      <c r="HZ26" s="103"/>
      <c r="IA26" s="103"/>
      <c r="IB26" s="103"/>
      <c r="IC26" s="103"/>
      <c r="ID26" s="103"/>
      <c r="IE26" s="103"/>
      <c r="IF26" s="103"/>
      <c r="IG26" s="103"/>
      <c r="IH26" s="103"/>
      <c r="II26" s="103"/>
      <c r="IJ26" s="103"/>
      <c r="IK26" s="103"/>
      <c r="IL26" s="103"/>
      <c r="IM26" s="103"/>
      <c r="IN26" s="103"/>
      <c r="IO26" s="103"/>
      <c r="IP26" s="103"/>
      <c r="IQ26" s="103"/>
      <c r="IR26" s="103"/>
      <c r="IS26" s="103"/>
      <c r="IT26" s="103"/>
      <c r="IU26" s="103"/>
      <c r="IV26" s="103"/>
      <c r="IW26" s="103"/>
      <c r="IX26" s="103"/>
      <c r="IY26" s="103"/>
      <c r="IZ26" s="103"/>
      <c r="JA26" s="103"/>
      <c r="JB26" s="103"/>
      <c r="JC26" s="103"/>
      <c r="JD26" s="103"/>
      <c r="JE26" s="103"/>
      <c r="JF26" s="103"/>
      <c r="JG26" s="103"/>
      <c r="JH26" s="103"/>
      <c r="JI26" s="103"/>
      <c r="JJ26" s="103"/>
      <c r="JK26" s="103"/>
      <c r="JL26" s="103"/>
      <c r="JM26" s="103"/>
      <c r="JN26" s="103"/>
      <c r="JO26" s="103"/>
      <c r="JP26" s="103"/>
      <c r="JQ26" s="103"/>
      <c r="JR26" s="103"/>
      <c r="JS26" s="103"/>
      <c r="JT26" s="103"/>
      <c r="JU26" s="103"/>
      <c r="JV26" s="103"/>
      <c r="JW26" s="103"/>
      <c r="JX26" s="103"/>
      <c r="JY26" s="103"/>
      <c r="JZ26" s="103"/>
      <c r="KA26" s="103"/>
      <c r="KB26" s="103"/>
      <c r="KC26" s="103"/>
      <c r="KD26" s="103"/>
      <c r="KE26" s="103"/>
      <c r="KF26" s="103"/>
      <c r="KG26" s="103"/>
      <c r="KH26" s="103"/>
      <c r="KI26" s="103"/>
      <c r="KJ26" s="103"/>
      <c r="KK26" s="103"/>
      <c r="KL26" s="103"/>
      <c r="KM26" s="103"/>
      <c r="KN26" s="103"/>
      <c r="KO26" s="103"/>
      <c r="KP26" s="103"/>
      <c r="KQ26" s="103"/>
      <c r="KR26" s="103"/>
      <c r="KS26" s="103"/>
      <c r="KT26" s="103"/>
      <c r="KU26" s="103"/>
      <c r="KV26" s="103"/>
      <c r="KW26" s="103"/>
      <c r="KX26" s="103"/>
      <c r="KY26" s="103"/>
      <c r="KZ26" s="103"/>
      <c r="LA26" s="103"/>
      <c r="LB26" s="103"/>
      <c r="LC26" s="103"/>
      <c r="LD26" s="103"/>
      <c r="LE26" s="103"/>
      <c r="LF26" s="103"/>
      <c r="LG26" s="103"/>
      <c r="LH26" s="103"/>
      <c r="LI26" s="103"/>
      <c r="LJ26" s="103"/>
      <c r="LK26" s="103"/>
      <c r="LL26" s="103"/>
      <c r="LM26" s="103"/>
      <c r="LN26" s="103"/>
      <c r="LO26" s="103"/>
    </row>
    <row r="27" spans="1:327" s="19" customFormat="1" ht="23.1" customHeight="1" x14ac:dyDescent="0.35">
      <c r="A27" s="2" t="s">
        <v>1</v>
      </c>
      <c r="B27" s="3"/>
      <c r="C27" s="4"/>
      <c r="D27" s="5"/>
      <c r="E27" s="5"/>
      <c r="F27" s="5">
        <f t="shared" si="0"/>
        <v>0</v>
      </c>
      <c r="G27" s="5"/>
      <c r="H27" s="5"/>
      <c r="I27" s="5">
        <f t="shared" si="1"/>
        <v>0</v>
      </c>
      <c r="J27" s="6">
        <f t="shared" si="2"/>
        <v>0</v>
      </c>
      <c r="K27" s="7"/>
      <c r="L27" s="8"/>
      <c r="M27" s="8"/>
      <c r="N27" s="8"/>
      <c r="O27" s="6">
        <f t="shared" si="3"/>
        <v>0</v>
      </c>
      <c r="P27" s="5"/>
      <c r="Q27" s="5"/>
      <c r="R27" s="5"/>
      <c r="S27" s="5"/>
      <c r="T27" s="5"/>
      <c r="U27" s="6"/>
      <c r="V27" s="9"/>
      <c r="W27" s="9"/>
      <c r="X27" s="10"/>
      <c r="Y27" s="11"/>
      <c r="Z27" s="5"/>
      <c r="AA27" s="21"/>
      <c r="AB27" s="13"/>
      <c r="AC27" s="22"/>
      <c r="AD27" s="15"/>
      <c r="AE27" s="16"/>
      <c r="AF27" s="2" t="s">
        <v>1</v>
      </c>
      <c r="AG27" s="3"/>
      <c r="AH27" s="4"/>
      <c r="AI27" s="74">
        <f t="shared" si="4"/>
        <v>0</v>
      </c>
      <c r="AJ27" s="11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2"/>
      <c r="AV27" s="12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17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</row>
    <row r="28" spans="1:327" s="104" customFormat="1" ht="23.1" customHeight="1" x14ac:dyDescent="0.35">
      <c r="A28" s="85">
        <v>9</v>
      </c>
      <c r="B28" s="86" t="s">
        <v>39</v>
      </c>
      <c r="C28" s="87" t="s">
        <v>40</v>
      </c>
      <c r="D28" s="88">
        <v>48253</v>
      </c>
      <c r="E28" s="88">
        <v>2364</v>
      </c>
      <c r="F28" s="88">
        <f t="shared" si="0"/>
        <v>50617</v>
      </c>
      <c r="G28" s="88">
        <v>2290</v>
      </c>
      <c r="H28" s="88"/>
      <c r="I28" s="88">
        <f t="shared" si="1"/>
        <v>52907</v>
      </c>
      <c r="J28" s="90">
        <f t="shared" si="2"/>
        <v>52907</v>
      </c>
      <c r="K28" s="91">
        <f>ROUND(J28/6/31/60*(N28+M28*60+L28*6*60),2)</f>
        <v>0</v>
      </c>
      <c r="L28" s="92">
        <v>0</v>
      </c>
      <c r="M28" s="92">
        <v>0</v>
      </c>
      <c r="N28" s="92">
        <v>0</v>
      </c>
      <c r="O28" s="90">
        <f t="shared" si="3"/>
        <v>52907</v>
      </c>
      <c r="P28" s="88">
        <v>4796.4399999999996</v>
      </c>
      <c r="Q28" s="88">
        <f t="shared" si="5"/>
        <v>8791.2099999999991</v>
      </c>
      <c r="R28" s="88">
        <f t="shared" si="6"/>
        <v>200</v>
      </c>
      <c r="S28" s="88">
        <f t="shared" si="7"/>
        <v>1322.67</v>
      </c>
      <c r="T28" s="88">
        <f t="shared" si="8"/>
        <v>100</v>
      </c>
      <c r="U28" s="90">
        <f>P28+Q28+R28+S28+T28</f>
        <v>15210.319999999998</v>
      </c>
      <c r="V28" s="94">
        <f t="shared" si="9"/>
        <v>18848</v>
      </c>
      <c r="W28" s="94">
        <f>(AD28-V28)</f>
        <v>18848.68</v>
      </c>
      <c r="X28" s="95">
        <f>+A28</f>
        <v>9</v>
      </c>
      <c r="Y28" s="96">
        <f>I28*12%</f>
        <v>6348.84</v>
      </c>
      <c r="Z28" s="88">
        <v>0</v>
      </c>
      <c r="AA28" s="97">
        <v>100</v>
      </c>
      <c r="AB28" s="98">
        <f t="shared" ref="AB28" si="24">ROUNDUP(I28*5%/2,2)</f>
        <v>1322.68</v>
      </c>
      <c r="AC28" s="99">
        <v>200</v>
      </c>
      <c r="AD28" s="100">
        <f>+O28-U28</f>
        <v>37696.68</v>
      </c>
      <c r="AE28" s="101">
        <f>(+O28-U28)/2</f>
        <v>18848.34</v>
      </c>
      <c r="AF28" s="85">
        <v>9</v>
      </c>
      <c r="AG28" s="86" t="s">
        <v>39</v>
      </c>
      <c r="AH28" s="87" t="s">
        <v>40</v>
      </c>
      <c r="AI28" s="93">
        <f t="shared" si="4"/>
        <v>4796.4399999999996</v>
      </c>
      <c r="AJ28" s="96">
        <f t="shared" si="11"/>
        <v>4761.63</v>
      </c>
      <c r="AK28" s="88">
        <v>0</v>
      </c>
      <c r="AL28" s="88">
        <v>0</v>
      </c>
      <c r="AM28" s="88">
        <v>4029.58</v>
      </c>
      <c r="AN28" s="88"/>
      <c r="AO28" s="88">
        <v>0</v>
      </c>
      <c r="AP28" s="88">
        <v>0</v>
      </c>
      <c r="AQ28" s="88">
        <v>0</v>
      </c>
      <c r="AR28" s="88"/>
      <c r="AS28" s="88">
        <v>0</v>
      </c>
      <c r="AT28" s="88">
        <f>SUM(AJ28:AS28)</f>
        <v>8791.2099999999991</v>
      </c>
      <c r="AU28" s="97">
        <v>200</v>
      </c>
      <c r="AV28" s="88">
        <v>0</v>
      </c>
      <c r="AW28" s="88">
        <v>0</v>
      </c>
      <c r="AX28" s="88">
        <f>SUM(AU28:AW28)</f>
        <v>200</v>
      </c>
      <c r="AY28" s="88">
        <f t="shared" ref="AY28" si="25">ROUNDDOWN(I28*5%/2,2)</f>
        <v>1322.67</v>
      </c>
      <c r="AZ28" s="88">
        <v>100</v>
      </c>
      <c r="BA28" s="88">
        <v>0</v>
      </c>
      <c r="BB28" s="88">
        <v>0</v>
      </c>
      <c r="BC28" s="88">
        <v>0</v>
      </c>
      <c r="BD28" s="88">
        <v>0</v>
      </c>
      <c r="BE28" s="88">
        <v>0</v>
      </c>
      <c r="BF28" s="88">
        <f>SUM(AZ28:BE28)</f>
        <v>100</v>
      </c>
      <c r="BG28" s="102">
        <f>AI28+AT28+AX28+AY28+BF28</f>
        <v>15210.319999999998</v>
      </c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  <c r="CW28" s="103"/>
      <c r="CX28" s="103"/>
      <c r="CY28" s="103"/>
      <c r="CZ28" s="103"/>
      <c r="DA28" s="103"/>
      <c r="DB28" s="103"/>
      <c r="DC28" s="103"/>
      <c r="DD28" s="103"/>
      <c r="DE28" s="103"/>
      <c r="DF28" s="103"/>
      <c r="DG28" s="103"/>
      <c r="DH28" s="103"/>
      <c r="DI28" s="103"/>
      <c r="DJ28" s="103"/>
      <c r="DK28" s="103"/>
      <c r="DL28" s="103"/>
      <c r="DM28" s="103"/>
      <c r="DN28" s="103"/>
      <c r="DO28" s="103"/>
      <c r="DP28" s="103"/>
      <c r="DQ28" s="103"/>
      <c r="DR28" s="103"/>
      <c r="DS28" s="103"/>
      <c r="DT28" s="103"/>
      <c r="DU28" s="103"/>
      <c r="DV28" s="103"/>
      <c r="DW28" s="103"/>
      <c r="DX28" s="103"/>
      <c r="DY28" s="103"/>
      <c r="DZ28" s="103"/>
      <c r="EA28" s="103"/>
      <c r="EB28" s="103"/>
      <c r="EC28" s="103"/>
      <c r="ED28" s="103"/>
      <c r="EE28" s="103"/>
      <c r="EF28" s="103"/>
      <c r="EG28" s="103"/>
      <c r="EH28" s="103"/>
      <c r="EI28" s="103"/>
      <c r="EJ28" s="103"/>
      <c r="EK28" s="103"/>
      <c r="EL28" s="103"/>
      <c r="EM28" s="103"/>
      <c r="EN28" s="103"/>
      <c r="EO28" s="103"/>
      <c r="EP28" s="103"/>
      <c r="EQ28" s="103"/>
      <c r="ER28" s="103"/>
      <c r="ES28" s="103"/>
      <c r="ET28" s="103"/>
      <c r="EU28" s="103"/>
      <c r="EV28" s="103"/>
      <c r="EW28" s="103"/>
      <c r="EX28" s="103"/>
      <c r="EY28" s="103"/>
      <c r="EZ28" s="103"/>
      <c r="FA28" s="103"/>
      <c r="FB28" s="103"/>
      <c r="FC28" s="103"/>
      <c r="FD28" s="103"/>
      <c r="FE28" s="103"/>
      <c r="FF28" s="103"/>
      <c r="FG28" s="103"/>
      <c r="FH28" s="103"/>
      <c r="FI28" s="103"/>
      <c r="FJ28" s="103"/>
      <c r="FK28" s="103"/>
      <c r="FL28" s="103"/>
      <c r="FM28" s="103"/>
      <c r="FN28" s="103"/>
      <c r="FO28" s="103"/>
      <c r="FP28" s="103"/>
      <c r="FQ28" s="103"/>
      <c r="FR28" s="103"/>
      <c r="FS28" s="103"/>
      <c r="FT28" s="103"/>
      <c r="FU28" s="103"/>
      <c r="FV28" s="103"/>
      <c r="FW28" s="103"/>
      <c r="FX28" s="103"/>
      <c r="FY28" s="103"/>
      <c r="FZ28" s="103"/>
      <c r="GA28" s="103"/>
      <c r="GB28" s="103"/>
      <c r="GC28" s="103"/>
      <c r="GD28" s="103"/>
      <c r="GE28" s="103"/>
      <c r="GF28" s="103"/>
      <c r="GG28" s="103"/>
      <c r="GH28" s="103"/>
      <c r="GI28" s="103"/>
      <c r="GJ28" s="103"/>
      <c r="GK28" s="103"/>
      <c r="GL28" s="103"/>
      <c r="GM28" s="103"/>
      <c r="GN28" s="103"/>
      <c r="GO28" s="103"/>
      <c r="GP28" s="103"/>
      <c r="GQ28" s="103"/>
      <c r="GR28" s="103"/>
      <c r="GS28" s="103"/>
      <c r="GT28" s="103"/>
      <c r="GU28" s="103"/>
      <c r="GV28" s="103"/>
      <c r="GW28" s="103"/>
      <c r="GX28" s="103"/>
      <c r="GY28" s="103"/>
      <c r="GZ28" s="103"/>
      <c r="HA28" s="103"/>
      <c r="HB28" s="103"/>
      <c r="HC28" s="103"/>
      <c r="HD28" s="103"/>
      <c r="HE28" s="103"/>
      <c r="HF28" s="103"/>
      <c r="HG28" s="103"/>
      <c r="HH28" s="103"/>
      <c r="HI28" s="103"/>
      <c r="HJ28" s="103"/>
      <c r="HK28" s="103"/>
      <c r="HL28" s="103"/>
      <c r="HM28" s="103"/>
      <c r="HN28" s="103"/>
      <c r="HO28" s="103"/>
      <c r="HP28" s="103"/>
      <c r="HQ28" s="103"/>
      <c r="HR28" s="103"/>
      <c r="HS28" s="103"/>
      <c r="HT28" s="103"/>
      <c r="HU28" s="103"/>
      <c r="HV28" s="103"/>
      <c r="HW28" s="103"/>
      <c r="HX28" s="103"/>
      <c r="HY28" s="103"/>
      <c r="HZ28" s="103"/>
      <c r="IA28" s="103"/>
      <c r="IB28" s="103"/>
      <c r="IC28" s="103"/>
      <c r="ID28" s="103"/>
      <c r="IE28" s="103"/>
      <c r="IF28" s="103"/>
      <c r="IG28" s="103"/>
      <c r="IH28" s="103"/>
      <c r="II28" s="103"/>
      <c r="IJ28" s="103"/>
      <c r="IK28" s="103"/>
      <c r="IL28" s="103"/>
      <c r="IM28" s="103"/>
      <c r="IN28" s="103"/>
      <c r="IO28" s="103"/>
      <c r="IP28" s="103"/>
      <c r="IQ28" s="103"/>
      <c r="IR28" s="103"/>
      <c r="IS28" s="103"/>
      <c r="IT28" s="103"/>
      <c r="IU28" s="103"/>
      <c r="IV28" s="103"/>
      <c r="IW28" s="103"/>
      <c r="IX28" s="103"/>
      <c r="IY28" s="103"/>
      <c r="IZ28" s="103"/>
      <c r="JA28" s="103"/>
      <c r="JB28" s="103"/>
      <c r="JC28" s="103"/>
      <c r="JD28" s="103"/>
      <c r="JE28" s="103"/>
      <c r="JF28" s="103"/>
      <c r="JG28" s="103"/>
      <c r="JH28" s="103"/>
      <c r="JI28" s="103"/>
      <c r="JJ28" s="103"/>
      <c r="JK28" s="103"/>
      <c r="JL28" s="103"/>
      <c r="JM28" s="103"/>
      <c r="JN28" s="103"/>
      <c r="JO28" s="103"/>
      <c r="JP28" s="103"/>
      <c r="JQ28" s="103"/>
      <c r="JR28" s="103"/>
      <c r="JS28" s="103"/>
      <c r="JT28" s="103"/>
      <c r="JU28" s="103"/>
      <c r="JV28" s="103"/>
      <c r="JW28" s="103"/>
      <c r="JX28" s="103"/>
      <c r="JY28" s="103"/>
      <c r="JZ28" s="103"/>
      <c r="KA28" s="103"/>
      <c r="KB28" s="103"/>
      <c r="KC28" s="103"/>
      <c r="KD28" s="103"/>
      <c r="KE28" s="103"/>
      <c r="KF28" s="103"/>
      <c r="KG28" s="103"/>
      <c r="KH28" s="103"/>
      <c r="KI28" s="103"/>
      <c r="KJ28" s="103"/>
      <c r="KK28" s="103"/>
      <c r="KL28" s="103"/>
      <c r="KM28" s="103"/>
      <c r="KN28" s="103"/>
      <c r="KO28" s="103"/>
      <c r="KP28" s="103"/>
      <c r="KQ28" s="103"/>
      <c r="KR28" s="103"/>
      <c r="KS28" s="103"/>
      <c r="KT28" s="103"/>
      <c r="KU28" s="103"/>
      <c r="KV28" s="103"/>
      <c r="KW28" s="103"/>
      <c r="KX28" s="103"/>
      <c r="KY28" s="103"/>
      <c r="KZ28" s="103"/>
      <c r="LA28" s="103"/>
      <c r="LB28" s="103"/>
      <c r="LC28" s="103"/>
      <c r="LD28" s="103"/>
      <c r="LE28" s="103"/>
      <c r="LF28" s="103"/>
      <c r="LG28" s="103"/>
      <c r="LH28" s="103"/>
      <c r="LI28" s="103"/>
      <c r="LJ28" s="103"/>
      <c r="LK28" s="103"/>
      <c r="LL28" s="103"/>
      <c r="LM28" s="103"/>
      <c r="LN28" s="103"/>
      <c r="LO28" s="103"/>
    </row>
    <row r="29" spans="1:327" s="19" customFormat="1" ht="23.1" customHeight="1" x14ac:dyDescent="0.35">
      <c r="A29" s="57"/>
      <c r="B29" s="58"/>
      <c r="C29" s="58"/>
      <c r="D29" s="59"/>
      <c r="E29" s="59"/>
      <c r="F29" s="59"/>
      <c r="G29" s="59"/>
      <c r="H29" s="59"/>
      <c r="I29" s="59"/>
      <c r="J29" s="60"/>
      <c r="K29" s="61"/>
      <c r="L29" s="62"/>
      <c r="M29" s="62"/>
      <c r="N29" s="62"/>
      <c r="O29" s="60"/>
      <c r="P29" s="59"/>
      <c r="Q29" s="59"/>
      <c r="R29" s="59"/>
      <c r="S29" s="59"/>
      <c r="T29" s="59"/>
      <c r="U29" s="60"/>
      <c r="V29" s="9"/>
      <c r="W29" s="63"/>
      <c r="X29" s="64"/>
      <c r="Y29" s="65"/>
      <c r="Z29" s="59"/>
      <c r="AA29" s="66"/>
      <c r="AB29" s="13"/>
      <c r="AC29" s="67"/>
      <c r="AD29" s="15"/>
      <c r="AE29" s="16"/>
      <c r="AF29" s="57"/>
      <c r="AG29" s="68"/>
      <c r="AH29" s="58"/>
      <c r="AI29" s="59"/>
      <c r="AJ29" s="59"/>
      <c r="AK29" s="59"/>
      <c r="AL29" s="59"/>
      <c r="AM29" s="59"/>
      <c r="AN29" s="59"/>
      <c r="AO29" s="59"/>
      <c r="AP29" s="69"/>
      <c r="AQ29" s="59"/>
      <c r="AR29" s="59"/>
      <c r="AS29" s="59"/>
      <c r="AT29" s="59"/>
      <c r="AU29" s="70"/>
      <c r="AV29" s="70"/>
      <c r="AW29" s="59"/>
      <c r="AX29" s="59"/>
      <c r="AY29" s="5"/>
      <c r="AZ29" s="59"/>
      <c r="BA29" s="59"/>
      <c r="BB29" s="59"/>
      <c r="BC29" s="59"/>
      <c r="BD29" s="59"/>
      <c r="BE29" s="59"/>
      <c r="BF29" s="59"/>
      <c r="BG29" s="71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</row>
    <row r="30" spans="1:327" ht="23.1" customHeight="1" x14ac:dyDescent="0.35">
      <c r="B30" s="36"/>
      <c r="D30" s="75"/>
      <c r="E30" s="75"/>
      <c r="F30" s="75"/>
      <c r="G30" s="75"/>
      <c r="H30" s="75"/>
      <c r="I30" s="75"/>
      <c r="K30" s="77"/>
      <c r="L30" s="75"/>
      <c r="M30" s="75"/>
      <c r="N30" s="75"/>
      <c r="O30" s="75"/>
      <c r="P30" s="75"/>
      <c r="Q30" s="75"/>
      <c r="R30" s="75"/>
      <c r="S30" s="75"/>
      <c r="V30" s="75"/>
      <c r="W30" s="75"/>
      <c r="X30" s="75"/>
      <c r="Y30" s="75"/>
      <c r="Z30" s="75"/>
      <c r="AA30" s="76"/>
      <c r="AB30" s="76"/>
      <c r="AC30" s="76"/>
      <c r="AD30" s="76"/>
      <c r="AE30" s="76"/>
      <c r="AG30" s="36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</row>
    <row r="31" spans="1:327" ht="23.1" customHeight="1" x14ac:dyDescent="0.35">
      <c r="B31" s="36"/>
      <c r="D31" s="75"/>
      <c r="E31" s="75"/>
      <c r="F31" s="75"/>
      <c r="G31" s="75"/>
      <c r="H31" s="75"/>
      <c r="I31" s="75"/>
      <c r="J31" s="78"/>
      <c r="K31" s="75"/>
      <c r="L31" s="75"/>
      <c r="M31" s="75"/>
      <c r="N31" s="75"/>
      <c r="O31" s="75"/>
      <c r="P31" s="75"/>
      <c r="Q31" s="75"/>
      <c r="R31" s="75"/>
      <c r="S31" s="75"/>
      <c r="V31" s="75"/>
      <c r="W31" s="75"/>
      <c r="X31" s="75"/>
      <c r="Y31" s="75"/>
      <c r="Z31" s="75"/>
      <c r="AA31" s="76"/>
      <c r="AB31" s="76"/>
      <c r="AC31" s="76"/>
      <c r="AD31" s="76"/>
      <c r="AE31" s="76"/>
      <c r="AG31" s="36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</row>
    <row r="32" spans="1:327" ht="23.1" customHeight="1" x14ac:dyDescent="0.35">
      <c r="B32" s="36"/>
      <c r="D32" s="75"/>
      <c r="E32" s="75"/>
      <c r="F32" s="75"/>
      <c r="G32" s="75"/>
      <c r="H32" s="75"/>
      <c r="I32" s="75"/>
      <c r="J32" s="37"/>
      <c r="K32" s="75"/>
      <c r="L32" s="75"/>
      <c r="M32" s="75"/>
      <c r="N32" s="75"/>
      <c r="O32" s="75"/>
      <c r="P32" s="75"/>
      <c r="Q32" s="75"/>
      <c r="R32" s="75"/>
      <c r="S32" s="75"/>
      <c r="T32" s="34"/>
      <c r="V32" s="75"/>
      <c r="W32" s="75"/>
      <c r="X32" s="75"/>
      <c r="Y32" s="75"/>
      <c r="Z32" s="75"/>
      <c r="AA32" s="76"/>
      <c r="AB32" s="76"/>
      <c r="AC32" s="76"/>
      <c r="AD32" s="76"/>
      <c r="AE32" s="76"/>
      <c r="AG32" s="36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34"/>
    </row>
    <row r="33" spans="2:58" ht="23.1" customHeight="1" x14ac:dyDescent="0.35">
      <c r="B33" s="3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34"/>
      <c r="V33" s="75"/>
      <c r="W33" s="75"/>
      <c r="X33" s="75"/>
      <c r="Y33" s="75"/>
      <c r="Z33" s="75"/>
      <c r="AA33" s="76"/>
      <c r="AB33" s="76"/>
      <c r="AC33" s="76"/>
      <c r="AD33" s="76"/>
      <c r="AE33" s="76"/>
      <c r="AG33" s="36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34"/>
    </row>
    <row r="34" spans="2:58" ht="23.1" customHeight="1" x14ac:dyDescent="0.35">
      <c r="B34" s="3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34"/>
      <c r="V34" s="75"/>
      <c r="W34" s="75"/>
      <c r="X34" s="75"/>
      <c r="Y34" s="75"/>
      <c r="Z34" s="75"/>
      <c r="AA34" s="76"/>
      <c r="AB34" s="76"/>
      <c r="AC34" s="76"/>
      <c r="AD34" s="76"/>
      <c r="AE34" s="76"/>
      <c r="AG34" s="36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34"/>
    </row>
    <row r="35" spans="2:58" ht="23.1" customHeight="1" x14ac:dyDescent="0.35">
      <c r="B35" s="3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34"/>
      <c r="V35" s="75"/>
      <c r="W35" s="75"/>
      <c r="X35" s="75"/>
      <c r="Y35" s="75"/>
      <c r="Z35" s="75"/>
      <c r="AA35" s="76"/>
      <c r="AB35" s="76"/>
      <c r="AC35" s="76"/>
      <c r="AD35" s="76"/>
      <c r="AE35" s="76"/>
      <c r="AG35" s="36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34"/>
    </row>
    <row r="36" spans="2:58" ht="23.1" customHeight="1" x14ac:dyDescent="0.35">
      <c r="B36" s="3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34"/>
      <c r="V36" s="75"/>
      <c r="W36" s="75"/>
      <c r="X36" s="75"/>
      <c r="Y36" s="75"/>
      <c r="Z36" s="75"/>
      <c r="AA36" s="76"/>
      <c r="AB36" s="76"/>
      <c r="AC36" s="76"/>
      <c r="AD36" s="76"/>
      <c r="AE36" s="76"/>
      <c r="AG36" s="36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34"/>
    </row>
    <row r="37" spans="2:58" ht="23.1" customHeight="1" x14ac:dyDescent="0.35">
      <c r="B37" s="3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34"/>
      <c r="V37" s="75"/>
      <c r="W37" s="75"/>
      <c r="X37" s="75"/>
      <c r="Y37" s="75"/>
      <c r="Z37" s="75"/>
      <c r="AA37" s="76"/>
      <c r="AB37" s="76"/>
      <c r="AC37" s="76"/>
      <c r="AD37" s="76"/>
      <c r="AE37" s="76"/>
      <c r="AG37" s="36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34"/>
    </row>
    <row r="38" spans="2:58" ht="23.1" customHeight="1" x14ac:dyDescent="0.35">
      <c r="B38" s="3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34"/>
      <c r="V38" s="75"/>
      <c r="W38" s="75"/>
      <c r="X38" s="75"/>
      <c r="Y38" s="75"/>
      <c r="Z38" s="75"/>
      <c r="AA38" s="76"/>
      <c r="AB38" s="76"/>
      <c r="AC38" s="76"/>
      <c r="AD38" s="76"/>
      <c r="AE38" s="76"/>
      <c r="AG38" s="36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34"/>
    </row>
    <row r="39" spans="2:58" ht="23.1" customHeight="1" x14ac:dyDescent="0.35">
      <c r="B39" s="3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34"/>
      <c r="V39" s="75"/>
      <c r="W39" s="75"/>
      <c r="X39" s="75"/>
      <c r="Y39" s="75"/>
      <c r="Z39" s="75"/>
      <c r="AA39" s="76"/>
      <c r="AB39" s="76"/>
      <c r="AC39" s="76"/>
      <c r="AD39" s="76"/>
      <c r="AE39" s="76"/>
      <c r="AG39" s="36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34"/>
    </row>
    <row r="40" spans="2:58" ht="23.1" customHeight="1" x14ac:dyDescent="0.35">
      <c r="B40" s="3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34"/>
      <c r="V40" s="75"/>
      <c r="W40" s="75"/>
      <c r="X40" s="75"/>
      <c r="Y40" s="75"/>
      <c r="Z40" s="75"/>
      <c r="AA40" s="76"/>
      <c r="AB40" s="76"/>
      <c r="AC40" s="76"/>
      <c r="AD40" s="76"/>
      <c r="AE40" s="76"/>
      <c r="AG40" s="36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34"/>
    </row>
    <row r="41" spans="2:58" ht="23.1" customHeight="1" x14ac:dyDescent="0.35">
      <c r="B41" s="3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34"/>
      <c r="V41" s="75"/>
      <c r="W41" s="75"/>
      <c r="X41" s="75"/>
      <c r="Y41" s="75"/>
      <c r="Z41" s="75"/>
      <c r="AA41" s="76"/>
      <c r="AB41" s="76"/>
      <c r="AC41" s="76"/>
      <c r="AD41" s="76"/>
      <c r="AE41" s="76"/>
      <c r="AG41" s="36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34"/>
    </row>
    <row r="42" spans="2:58" ht="23.1" customHeight="1" x14ac:dyDescent="0.35">
      <c r="B42" s="3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34"/>
      <c r="V42" s="75"/>
      <c r="W42" s="75"/>
      <c r="X42" s="75"/>
      <c r="Y42" s="75"/>
      <c r="Z42" s="75"/>
      <c r="AA42" s="76"/>
      <c r="AB42" s="76"/>
      <c r="AC42" s="76"/>
      <c r="AD42" s="76"/>
      <c r="AE42" s="76"/>
      <c r="AG42" s="36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34"/>
    </row>
    <row r="43" spans="2:58" ht="23.1" customHeight="1" x14ac:dyDescent="0.35">
      <c r="B43" s="3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34"/>
      <c r="V43" s="75"/>
      <c r="W43" s="75"/>
      <c r="X43" s="75"/>
      <c r="Y43" s="75"/>
      <c r="Z43" s="75"/>
      <c r="AA43" s="76"/>
      <c r="AB43" s="76"/>
      <c r="AC43" s="76"/>
      <c r="AD43" s="76"/>
      <c r="AE43" s="76"/>
      <c r="AG43" s="36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34"/>
    </row>
    <row r="44" spans="2:58" ht="23.1" customHeight="1" x14ac:dyDescent="0.35">
      <c r="B44" s="3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34"/>
      <c r="V44" s="75"/>
      <c r="W44" s="75"/>
      <c r="X44" s="75"/>
      <c r="Y44" s="75"/>
      <c r="Z44" s="75"/>
      <c r="AA44" s="76"/>
      <c r="AB44" s="76"/>
      <c r="AC44" s="76"/>
      <c r="AD44" s="76"/>
      <c r="AE44" s="76"/>
      <c r="AG44" s="36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34"/>
    </row>
    <row r="45" spans="2:58" ht="23.1" customHeight="1" x14ac:dyDescent="0.35">
      <c r="B45" s="3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34"/>
      <c r="V45" s="75"/>
      <c r="W45" s="75"/>
      <c r="X45" s="75"/>
      <c r="Y45" s="75"/>
      <c r="Z45" s="75"/>
      <c r="AA45" s="76"/>
      <c r="AB45" s="76"/>
      <c r="AC45" s="76"/>
      <c r="AD45" s="76"/>
      <c r="AE45" s="76"/>
      <c r="AG45" s="36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34"/>
    </row>
    <row r="46" spans="2:58" ht="23.1" customHeight="1" x14ac:dyDescent="0.35">
      <c r="B46" s="36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34"/>
      <c r="V46" s="75"/>
      <c r="W46" s="75"/>
      <c r="X46" s="75"/>
      <c r="Y46" s="75"/>
      <c r="Z46" s="75"/>
      <c r="AA46" s="76"/>
      <c r="AB46" s="76"/>
      <c r="AC46" s="76"/>
      <c r="AD46" s="76"/>
      <c r="AE46" s="76"/>
      <c r="AG46" s="36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34"/>
    </row>
    <row r="47" spans="2:58" ht="23.1" customHeight="1" x14ac:dyDescent="0.35">
      <c r="B47" s="36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34"/>
      <c r="V47" s="75"/>
      <c r="W47" s="75"/>
      <c r="X47" s="75"/>
      <c r="Y47" s="75"/>
      <c r="Z47" s="75"/>
      <c r="AA47" s="76"/>
      <c r="AB47" s="76"/>
      <c r="AC47" s="76"/>
      <c r="AD47" s="76"/>
      <c r="AE47" s="76"/>
      <c r="AG47" s="36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34"/>
    </row>
    <row r="48" spans="2:58" ht="23.1" customHeight="1" x14ac:dyDescent="0.35">
      <c r="B48" s="36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34"/>
      <c r="V48" s="75"/>
      <c r="W48" s="75"/>
      <c r="X48" s="75"/>
      <c r="Y48" s="75"/>
      <c r="Z48" s="75"/>
      <c r="AA48" s="76"/>
      <c r="AB48" s="76"/>
      <c r="AC48" s="76"/>
      <c r="AD48" s="76"/>
      <c r="AE48" s="76"/>
      <c r="AG48" s="36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34"/>
    </row>
    <row r="49" spans="2:58" ht="23.1" customHeight="1" x14ac:dyDescent="0.35">
      <c r="B49" s="36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34"/>
      <c r="V49" s="75"/>
      <c r="W49" s="75"/>
      <c r="X49" s="75"/>
      <c r="Y49" s="75"/>
      <c r="Z49" s="75"/>
      <c r="AA49" s="76"/>
      <c r="AB49" s="76"/>
      <c r="AC49" s="76"/>
      <c r="AD49" s="76"/>
      <c r="AE49" s="76"/>
      <c r="AG49" s="36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34"/>
    </row>
    <row r="50" spans="2:58" ht="23.1" customHeight="1" x14ac:dyDescent="0.35">
      <c r="B50" s="36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34"/>
      <c r="V50" s="75"/>
      <c r="W50" s="75"/>
      <c r="X50" s="75"/>
      <c r="Y50" s="75"/>
      <c r="Z50" s="75"/>
      <c r="AA50" s="76"/>
      <c r="AB50" s="76"/>
      <c r="AC50" s="76"/>
      <c r="AD50" s="76"/>
      <c r="AE50" s="76"/>
      <c r="AG50" s="36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34"/>
    </row>
    <row r="51" spans="2:58" ht="23.1" customHeight="1" x14ac:dyDescent="0.35">
      <c r="B51" s="36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34"/>
      <c r="V51" s="75"/>
      <c r="W51" s="75"/>
      <c r="X51" s="75"/>
      <c r="Y51" s="75"/>
      <c r="Z51" s="75"/>
      <c r="AA51" s="76"/>
      <c r="AB51" s="76"/>
      <c r="AC51" s="76"/>
      <c r="AD51" s="76"/>
      <c r="AE51" s="76"/>
      <c r="AG51" s="36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34"/>
    </row>
    <row r="52" spans="2:58" ht="23.1" customHeight="1" x14ac:dyDescent="0.35">
      <c r="B52" s="36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34"/>
      <c r="V52" s="75"/>
      <c r="W52" s="75"/>
      <c r="X52" s="75"/>
      <c r="Y52" s="75"/>
      <c r="Z52" s="75"/>
      <c r="AA52" s="76"/>
      <c r="AB52" s="76"/>
      <c r="AC52" s="76"/>
      <c r="AD52" s="76"/>
      <c r="AE52" s="76"/>
      <c r="AG52" s="36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34"/>
    </row>
    <row r="55" spans="2:58" ht="23.1" customHeight="1" x14ac:dyDescent="0.35">
      <c r="B55" s="36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34"/>
      <c r="V55" s="75"/>
      <c r="W55" s="75"/>
      <c r="X55" s="75"/>
      <c r="Y55" s="75"/>
      <c r="Z55" s="75"/>
      <c r="AA55" s="76"/>
      <c r="AB55" s="76"/>
      <c r="AC55" s="76"/>
      <c r="AD55" s="76"/>
      <c r="AE55" s="76"/>
      <c r="AG55" s="36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34"/>
    </row>
    <row r="56" spans="2:58" ht="23.1" customHeight="1" x14ac:dyDescent="0.35">
      <c r="B56" s="36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34"/>
      <c r="V56" s="75"/>
      <c r="W56" s="75"/>
      <c r="X56" s="75"/>
      <c r="Y56" s="75"/>
      <c r="Z56" s="75"/>
      <c r="AA56" s="76"/>
      <c r="AB56" s="76"/>
      <c r="AC56" s="76"/>
      <c r="AD56" s="76"/>
      <c r="AE56" s="76"/>
      <c r="AG56" s="36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34"/>
    </row>
    <row r="57" spans="2:58" ht="23.1" customHeight="1" x14ac:dyDescent="0.35">
      <c r="B57" s="36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34"/>
      <c r="V57" s="75"/>
      <c r="W57" s="75"/>
      <c r="X57" s="75"/>
      <c r="Y57" s="75"/>
      <c r="Z57" s="75"/>
      <c r="AA57" s="76"/>
      <c r="AB57" s="76"/>
      <c r="AC57" s="76"/>
      <c r="AD57" s="76"/>
      <c r="AE57" s="76"/>
      <c r="AG57" s="36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34"/>
    </row>
    <row r="58" spans="2:58" ht="23.1" customHeight="1" x14ac:dyDescent="0.35">
      <c r="B58" s="36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34"/>
      <c r="V58" s="75"/>
      <c r="W58" s="75"/>
      <c r="X58" s="75"/>
      <c r="Y58" s="75"/>
      <c r="Z58" s="75"/>
      <c r="AA58" s="76"/>
      <c r="AB58" s="76"/>
      <c r="AC58" s="76"/>
      <c r="AD58" s="76"/>
      <c r="AE58" s="76"/>
      <c r="AG58" s="36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34"/>
    </row>
    <row r="59" spans="2:58" ht="23.1" customHeight="1" x14ac:dyDescent="0.35">
      <c r="B59" s="36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34"/>
      <c r="V59" s="75"/>
      <c r="W59" s="75"/>
      <c r="X59" s="75"/>
      <c r="Y59" s="75"/>
      <c r="Z59" s="75"/>
      <c r="AA59" s="76"/>
      <c r="AB59" s="76"/>
      <c r="AC59" s="76"/>
      <c r="AD59" s="76"/>
      <c r="AE59" s="76"/>
      <c r="AG59" s="36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34"/>
    </row>
    <row r="60" spans="2:58" ht="23.1" customHeight="1" x14ac:dyDescent="0.35">
      <c r="B60" s="36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34"/>
      <c r="V60" s="75"/>
      <c r="W60" s="75"/>
      <c r="X60" s="75"/>
      <c r="Y60" s="75"/>
      <c r="Z60" s="75"/>
      <c r="AA60" s="76"/>
      <c r="AB60" s="76"/>
      <c r="AC60" s="76"/>
      <c r="AD60" s="76"/>
      <c r="AE60" s="76"/>
      <c r="AG60" s="36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34"/>
    </row>
    <row r="61" spans="2:58" ht="23.1" customHeight="1" x14ac:dyDescent="0.35">
      <c r="B61" s="36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34"/>
      <c r="V61" s="75"/>
      <c r="W61" s="75"/>
      <c r="X61" s="75"/>
      <c r="Y61" s="75"/>
      <c r="Z61" s="75"/>
      <c r="AA61" s="76"/>
      <c r="AB61" s="76"/>
      <c r="AC61" s="76"/>
      <c r="AD61" s="76"/>
      <c r="AE61" s="76"/>
      <c r="AG61" s="36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34"/>
    </row>
    <row r="62" spans="2:58" ht="23.1" customHeight="1" x14ac:dyDescent="0.35">
      <c r="B62" s="36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34"/>
      <c r="V62" s="75"/>
      <c r="W62" s="75"/>
      <c r="X62" s="75"/>
      <c r="Y62" s="75"/>
      <c r="Z62" s="75"/>
      <c r="AA62" s="76"/>
      <c r="AB62" s="76"/>
      <c r="AC62" s="76"/>
      <c r="AD62" s="76"/>
      <c r="AE62" s="76"/>
      <c r="AG62" s="36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34"/>
    </row>
    <row r="63" spans="2:58" ht="23.1" customHeight="1" x14ac:dyDescent="0.35">
      <c r="B63" s="36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34"/>
      <c r="V63" s="75"/>
      <c r="W63" s="75"/>
      <c r="X63" s="75"/>
      <c r="Y63" s="75"/>
      <c r="Z63" s="75"/>
      <c r="AA63" s="76"/>
      <c r="AB63" s="76"/>
      <c r="AC63" s="76"/>
      <c r="AD63" s="76"/>
      <c r="AE63" s="76"/>
      <c r="AG63" s="36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34"/>
    </row>
    <row r="64" spans="2:58" ht="23.1" customHeight="1" x14ac:dyDescent="0.35">
      <c r="B64" s="36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34"/>
      <c r="V64" s="75"/>
      <c r="W64" s="75"/>
      <c r="X64" s="75"/>
      <c r="Y64" s="75"/>
      <c r="Z64" s="75"/>
      <c r="AA64" s="76"/>
      <c r="AB64" s="76"/>
      <c r="AC64" s="76"/>
      <c r="AD64" s="76"/>
      <c r="AE64" s="76"/>
      <c r="AG64" s="36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34"/>
    </row>
  </sheetData>
  <mergeCells count="63">
    <mergeCell ref="P2:T2"/>
    <mergeCell ref="AO2:AW2"/>
    <mergeCell ref="P3:T3"/>
    <mergeCell ref="AO3:AW3"/>
    <mergeCell ref="P4:T4"/>
    <mergeCell ref="AO4:AW4"/>
    <mergeCell ref="Q5:S5"/>
    <mergeCell ref="AO5:AW5"/>
    <mergeCell ref="Q6:S6"/>
    <mergeCell ref="AO6:AW6"/>
    <mergeCell ref="A8:A10"/>
    <mergeCell ref="B8:B10"/>
    <mergeCell ref="C8:C10"/>
    <mergeCell ref="D8:D10"/>
    <mergeCell ref="E8:E10"/>
    <mergeCell ref="F8:F10"/>
    <mergeCell ref="T8:T10"/>
    <mergeCell ref="G8:G10"/>
    <mergeCell ref="I8:I10"/>
    <mergeCell ref="K8:K10"/>
    <mergeCell ref="L8:L10"/>
    <mergeCell ref="M8:M10"/>
    <mergeCell ref="N8:N10"/>
    <mergeCell ref="AD8:AD10"/>
    <mergeCell ref="P8:P10"/>
    <mergeCell ref="Q8:Q10"/>
    <mergeCell ref="R8:R10"/>
    <mergeCell ref="AC8:AC10"/>
    <mergeCell ref="AE8:AE10"/>
    <mergeCell ref="AF8:AF10"/>
    <mergeCell ref="AG8:AG10"/>
    <mergeCell ref="AH8:AH10"/>
    <mergeCell ref="U8:U10"/>
    <mergeCell ref="X8:X10"/>
    <mergeCell ref="Y8:Y10"/>
    <mergeCell ref="AA8:AA10"/>
    <mergeCell ref="AB8:AB10"/>
    <mergeCell ref="AQ8:AQ10"/>
    <mergeCell ref="AR8:AR10"/>
    <mergeCell ref="AS8:AS10"/>
    <mergeCell ref="AT8:AT10"/>
    <mergeCell ref="AI8:AI10"/>
    <mergeCell ref="AL8:AL10"/>
    <mergeCell ref="AM8:AM10"/>
    <mergeCell ref="AN8:AN10"/>
    <mergeCell ref="AO8:AO10"/>
    <mergeCell ref="AP8:AP10"/>
    <mergeCell ref="S8:S10"/>
    <mergeCell ref="BG8:BG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AU8:AU10"/>
    <mergeCell ref="AJ8:AJ10"/>
    <mergeCell ref="AK8:AK10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51" fitToHeight="0" orientation="landscape" r:id="rId1"/>
  <colBreaks count="1" manualBreakCount="1">
    <brk id="29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D541-3B49-4092-AD35-1CB99BA0FEE1}">
  <sheetPr codeName="Sheet1">
    <pageSetUpPr fitToPage="1"/>
  </sheetPr>
  <dimension ref="A1:LO64"/>
  <sheetViews>
    <sheetView view="pageBreakPreview" topLeftCell="A23" zoomScaleNormal="77" zoomScaleSheetLayoutView="100" workbookViewId="0">
      <selection activeCell="C41" sqref="C41"/>
    </sheetView>
  </sheetViews>
  <sheetFormatPr defaultColWidth="9.140625" defaultRowHeight="23.1" customHeight="1" x14ac:dyDescent="0.35"/>
  <cols>
    <col min="1" max="1" width="7.7109375" style="34" customWidth="1"/>
    <col min="2" max="2" width="28.85546875" style="35" customWidth="1"/>
    <col min="3" max="3" width="16.42578125" style="35" customWidth="1"/>
    <col min="4" max="4" width="18.85546875" style="35" hidden="1" customWidth="1"/>
    <col min="5" max="5" width="17.5703125" style="35" hidden="1" customWidth="1"/>
    <col min="6" max="6" width="19.85546875" style="35" customWidth="1"/>
    <col min="7" max="8" width="17.42578125" style="35" customWidth="1"/>
    <col min="9" max="9" width="19.7109375" style="35" customWidth="1"/>
    <col min="10" max="10" width="18.7109375" style="35" hidden="1" customWidth="1"/>
    <col min="11" max="11" width="13.42578125" style="35" customWidth="1"/>
    <col min="12" max="12" width="4" style="35" customWidth="1"/>
    <col min="13" max="13" width="3.28515625" style="35" customWidth="1"/>
    <col min="14" max="14" width="4.28515625" style="35" customWidth="1"/>
    <col min="15" max="15" width="19.85546875" style="35" customWidth="1"/>
    <col min="16" max="16" width="17.5703125" style="35" customWidth="1"/>
    <col min="17" max="17" width="19.140625" style="35" customWidth="1"/>
    <col min="18" max="18" width="16.42578125" style="35" customWidth="1"/>
    <col min="19" max="19" width="17.85546875" style="35" customWidth="1"/>
    <col min="20" max="20" width="20.7109375" style="35" customWidth="1"/>
    <col min="21" max="21" width="19.42578125" style="35" customWidth="1"/>
    <col min="22" max="23" width="19.7109375" style="35" customWidth="1"/>
    <col min="24" max="24" width="5.140625" style="35" customWidth="1"/>
    <col min="25" max="25" width="16.5703125" style="35" customWidth="1"/>
    <col min="26" max="26" width="16.5703125" style="35" hidden="1" customWidth="1"/>
    <col min="27" max="27" width="12" style="34" customWidth="1"/>
    <col min="28" max="28" width="17.7109375" style="34" customWidth="1"/>
    <col min="29" max="29" width="16" style="34" customWidth="1"/>
    <col min="30" max="31" width="19.28515625" style="34" customWidth="1"/>
    <col min="32" max="32" width="6.5703125" style="34" customWidth="1"/>
    <col min="33" max="33" width="28.85546875" style="35" customWidth="1"/>
    <col min="34" max="34" width="16.42578125" style="35" customWidth="1"/>
    <col min="35" max="35" width="17.5703125" style="35" customWidth="1"/>
    <col min="36" max="36" width="22.28515625" style="35" customWidth="1"/>
    <col min="37" max="37" width="16.140625" style="35" customWidth="1"/>
    <col min="38" max="38" width="16.42578125" style="35" customWidth="1"/>
    <col min="39" max="39" width="16.5703125" style="35" customWidth="1"/>
    <col min="40" max="40" width="18.140625" style="35" customWidth="1"/>
    <col min="41" max="41" width="14.85546875" style="35" customWidth="1"/>
    <col min="42" max="42" width="10.28515625" style="35" customWidth="1"/>
    <col min="43" max="44" width="18.140625" style="35" customWidth="1"/>
    <col min="45" max="45" width="14.5703125" style="35" customWidth="1"/>
    <col min="46" max="46" width="20.42578125" style="35" customWidth="1"/>
    <col min="47" max="47" width="14.7109375" style="35" customWidth="1"/>
    <col min="48" max="48" width="11.28515625" style="35" customWidth="1"/>
    <col min="49" max="49" width="19.140625" style="35" customWidth="1"/>
    <col min="50" max="50" width="17.28515625" style="35" customWidth="1"/>
    <col min="51" max="51" width="16.5703125" style="35" customWidth="1"/>
    <col min="52" max="52" width="14.85546875" style="35" customWidth="1"/>
    <col min="53" max="53" width="17.140625" style="35" customWidth="1"/>
    <col min="54" max="54" width="18.7109375" style="35" customWidth="1"/>
    <col min="55" max="55" width="13.42578125" style="35" customWidth="1"/>
    <col min="56" max="56" width="16.5703125" style="35" customWidth="1"/>
    <col min="57" max="57" width="15.7109375" style="35" customWidth="1"/>
    <col min="58" max="58" width="18.5703125" style="35" customWidth="1"/>
    <col min="59" max="59" width="20.28515625" style="35" customWidth="1"/>
    <col min="60" max="68" width="9.140625" style="34"/>
    <col min="69" max="16384" width="9.140625" style="1"/>
  </cols>
  <sheetData>
    <row r="1" spans="1:327" s="34" customFormat="1" ht="23.1" customHeight="1" x14ac:dyDescent="0.35">
      <c r="B1" s="35"/>
      <c r="C1" s="35"/>
      <c r="D1" s="36"/>
      <c r="E1" s="36"/>
      <c r="F1" s="36"/>
      <c r="G1" s="36"/>
      <c r="H1" s="36"/>
      <c r="I1" s="36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7" t="s">
        <v>1</v>
      </c>
      <c r="V1" s="35"/>
      <c r="W1" s="35"/>
      <c r="X1" s="35"/>
      <c r="Y1" s="35"/>
      <c r="Z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7" t="s">
        <v>1</v>
      </c>
    </row>
    <row r="2" spans="1:327" s="34" customFormat="1" ht="23.1" customHeight="1" x14ac:dyDescent="0.35">
      <c r="B2" s="35"/>
      <c r="C2" s="35"/>
      <c r="D2" s="38"/>
      <c r="E2" s="38"/>
      <c r="F2" s="38"/>
      <c r="G2" s="38"/>
      <c r="H2" s="38"/>
      <c r="I2" s="38"/>
      <c r="J2" s="35"/>
      <c r="K2" s="35"/>
      <c r="L2" s="35"/>
      <c r="M2" s="36"/>
      <c r="N2" s="36"/>
      <c r="O2" s="35"/>
      <c r="P2" s="234" t="s">
        <v>0</v>
      </c>
      <c r="Q2" s="234"/>
      <c r="R2" s="234"/>
      <c r="S2" s="234"/>
      <c r="T2" s="234"/>
      <c r="U2" s="35"/>
      <c r="V2" s="35"/>
      <c r="W2" s="35"/>
      <c r="X2" s="35"/>
      <c r="Y2" s="35"/>
      <c r="Z2" s="35"/>
      <c r="AG2" s="35"/>
      <c r="AH2" s="35"/>
      <c r="AI2" s="35"/>
      <c r="AJ2" s="38"/>
      <c r="AK2" s="38"/>
      <c r="AL2" s="38"/>
      <c r="AM2" s="38"/>
      <c r="AN2" s="38"/>
      <c r="AO2" s="234" t="s">
        <v>0</v>
      </c>
      <c r="AP2" s="234"/>
      <c r="AQ2" s="234"/>
      <c r="AR2" s="234"/>
      <c r="AS2" s="234"/>
      <c r="AT2" s="234"/>
      <c r="AU2" s="234"/>
      <c r="AV2" s="234"/>
      <c r="AW2" s="234"/>
      <c r="AX2" s="35"/>
      <c r="AY2" s="35"/>
      <c r="AZ2" s="39"/>
      <c r="BA2" s="39"/>
      <c r="BB2" s="35"/>
      <c r="BC2" s="35"/>
      <c r="BD2" s="35"/>
      <c r="BE2" s="35"/>
      <c r="BF2" s="35"/>
      <c r="BG2" s="35"/>
    </row>
    <row r="3" spans="1:327" s="34" customFormat="1" ht="23.1" customHeight="1" x14ac:dyDescent="0.35">
      <c r="B3" s="35"/>
      <c r="C3" s="35"/>
      <c r="D3" s="38"/>
      <c r="E3" s="38"/>
      <c r="F3" s="38"/>
      <c r="G3" s="38"/>
      <c r="H3" s="38"/>
      <c r="I3" s="35"/>
      <c r="J3" s="35"/>
      <c r="K3" s="35"/>
      <c r="L3" s="35"/>
      <c r="M3" s="35"/>
      <c r="N3" s="35"/>
      <c r="O3" s="35"/>
      <c r="P3" s="234" t="s">
        <v>41</v>
      </c>
      <c r="Q3" s="234"/>
      <c r="R3" s="234"/>
      <c r="S3" s="234"/>
      <c r="T3" s="234"/>
      <c r="U3" s="35"/>
      <c r="V3" s="35"/>
      <c r="W3" s="35"/>
      <c r="X3" s="35"/>
      <c r="Y3" s="35"/>
      <c r="Z3" s="35"/>
      <c r="AG3" s="35"/>
      <c r="AH3" s="35"/>
      <c r="AI3" s="35"/>
      <c r="AJ3" s="38"/>
      <c r="AK3" s="38"/>
      <c r="AL3" s="38"/>
      <c r="AM3" s="35"/>
      <c r="AN3" s="38"/>
      <c r="AO3" s="234" t="s">
        <v>41</v>
      </c>
      <c r="AP3" s="234"/>
      <c r="AQ3" s="234"/>
      <c r="AR3" s="234"/>
      <c r="AS3" s="234"/>
      <c r="AT3" s="234"/>
      <c r="AU3" s="234"/>
      <c r="AV3" s="234"/>
      <c r="AW3" s="234"/>
      <c r="AX3" s="35"/>
      <c r="AY3" s="35"/>
      <c r="AZ3" s="35"/>
      <c r="BA3" s="35"/>
      <c r="BB3" s="35"/>
      <c r="BC3" s="35"/>
      <c r="BD3" s="35"/>
      <c r="BE3" s="35"/>
      <c r="BF3" s="35"/>
      <c r="BG3" s="35"/>
    </row>
    <row r="4" spans="1:327" s="34" customFormat="1" ht="23.1" customHeight="1" x14ac:dyDescent="0.35">
      <c r="B4" s="35"/>
      <c r="C4" s="38"/>
      <c r="D4" s="38"/>
      <c r="E4" s="38"/>
      <c r="F4" s="38"/>
      <c r="G4" s="38"/>
      <c r="H4" s="38"/>
      <c r="I4" s="38"/>
      <c r="J4" s="35"/>
      <c r="K4" s="35"/>
      <c r="L4" s="35"/>
      <c r="M4" s="35"/>
      <c r="N4" s="35"/>
      <c r="O4" s="35"/>
      <c r="P4" s="234" t="s">
        <v>42</v>
      </c>
      <c r="Q4" s="234"/>
      <c r="R4" s="234"/>
      <c r="S4" s="234"/>
      <c r="T4" s="234"/>
      <c r="U4" s="35"/>
      <c r="V4" s="35"/>
      <c r="W4" s="35"/>
      <c r="X4" s="35"/>
      <c r="Y4" s="35"/>
      <c r="Z4" s="35"/>
      <c r="AG4" s="35"/>
      <c r="AH4" s="35"/>
      <c r="AM4" s="38"/>
      <c r="AN4" s="38"/>
      <c r="AO4" s="234" t="s">
        <v>62</v>
      </c>
      <c r="AP4" s="234"/>
      <c r="AQ4" s="234"/>
      <c r="AR4" s="234"/>
      <c r="AS4" s="234"/>
      <c r="AT4" s="234"/>
      <c r="AU4" s="234"/>
      <c r="AV4" s="234"/>
      <c r="AW4" s="234"/>
      <c r="AX4" s="35"/>
      <c r="AY4" s="35"/>
      <c r="AZ4" s="35"/>
      <c r="BA4" s="35"/>
      <c r="BB4" s="35"/>
      <c r="BC4" s="35"/>
      <c r="BD4" s="35"/>
      <c r="BE4" s="35"/>
      <c r="BF4" s="35"/>
      <c r="BG4" s="35"/>
    </row>
    <row r="5" spans="1:327" s="34" customFormat="1" ht="23.1" customHeight="1" x14ac:dyDescent="0.35">
      <c r="B5" s="35"/>
      <c r="C5" s="35"/>
      <c r="D5" s="40"/>
      <c r="E5" s="40"/>
      <c r="F5" s="40"/>
      <c r="G5" s="40"/>
      <c r="H5" s="40"/>
      <c r="I5" s="35"/>
      <c r="J5" s="35"/>
      <c r="K5" s="35"/>
      <c r="L5" s="35"/>
      <c r="M5" s="35"/>
      <c r="N5" s="35"/>
      <c r="O5" s="35"/>
      <c r="P5" s="35"/>
      <c r="Q5" s="238" t="s">
        <v>70</v>
      </c>
      <c r="R5" s="238"/>
      <c r="S5" s="238"/>
      <c r="T5" s="35"/>
      <c r="U5" s="35"/>
      <c r="V5" s="35"/>
      <c r="W5" s="35"/>
      <c r="X5" s="35"/>
      <c r="Y5" s="35"/>
      <c r="Z5" s="35"/>
      <c r="AG5" s="35"/>
      <c r="AH5" s="35"/>
      <c r="AI5" s="35"/>
      <c r="AJ5" s="40"/>
      <c r="AK5" s="40"/>
      <c r="AL5" s="40"/>
      <c r="AM5" s="35"/>
      <c r="AN5" s="40"/>
      <c r="AO5" s="238" t="s">
        <v>71</v>
      </c>
      <c r="AP5" s="238"/>
      <c r="AQ5" s="238"/>
      <c r="AR5" s="238"/>
      <c r="AS5" s="238"/>
      <c r="AT5" s="238"/>
      <c r="AU5" s="238"/>
      <c r="AV5" s="238"/>
      <c r="AW5" s="238"/>
      <c r="AX5" s="35"/>
      <c r="AY5" s="35"/>
      <c r="AZ5" s="35"/>
      <c r="BA5" s="35"/>
      <c r="BB5" s="35"/>
      <c r="BC5" s="35"/>
      <c r="BD5" s="35"/>
      <c r="BE5" s="35"/>
      <c r="BF5" s="35"/>
      <c r="BG5" s="35"/>
    </row>
    <row r="6" spans="1:327" s="34" customFormat="1" ht="23.1" customHeight="1" x14ac:dyDescent="0.35">
      <c r="A6" s="34" t="s">
        <v>1</v>
      </c>
      <c r="B6" s="35"/>
      <c r="C6" s="35"/>
      <c r="D6" s="41"/>
      <c r="E6" s="41"/>
      <c r="F6" s="41"/>
      <c r="G6" s="41"/>
      <c r="H6" s="41"/>
      <c r="I6" s="35"/>
      <c r="J6" s="36"/>
      <c r="K6" s="35"/>
      <c r="L6" s="35"/>
      <c r="M6" s="35"/>
      <c r="N6" s="35"/>
      <c r="O6" s="35"/>
      <c r="P6" s="35"/>
      <c r="Q6" s="239" t="s">
        <v>2</v>
      </c>
      <c r="R6" s="239"/>
      <c r="S6" s="239"/>
      <c r="T6" s="35"/>
      <c r="U6" s="35"/>
      <c r="V6" s="35"/>
      <c r="W6" s="35"/>
      <c r="X6" s="35"/>
      <c r="Y6" s="35"/>
      <c r="Z6" s="35"/>
      <c r="AF6" s="34" t="s">
        <v>1</v>
      </c>
      <c r="AG6" s="35"/>
      <c r="AH6" s="35"/>
      <c r="AI6" s="35"/>
      <c r="AJ6" s="41"/>
      <c r="AK6" s="41"/>
      <c r="AL6" s="41"/>
      <c r="AM6" s="35"/>
      <c r="AN6" s="35"/>
      <c r="AO6" s="239" t="s">
        <v>2</v>
      </c>
      <c r="AP6" s="239"/>
      <c r="AQ6" s="239"/>
      <c r="AR6" s="239"/>
      <c r="AS6" s="239"/>
      <c r="AT6" s="239"/>
      <c r="AU6" s="239"/>
      <c r="AV6" s="239"/>
      <c r="AW6" s="239"/>
      <c r="AX6" s="35"/>
      <c r="AY6" s="35"/>
      <c r="AZ6" s="35"/>
      <c r="BA6" s="35"/>
      <c r="BB6" s="35"/>
      <c r="BC6" s="35"/>
      <c r="BD6" s="35"/>
      <c r="BE6" s="35"/>
      <c r="BF6" s="35"/>
      <c r="BG6" s="35"/>
    </row>
    <row r="7" spans="1:327" s="42" customFormat="1" ht="23.1" customHeight="1" thickBot="1" x14ac:dyDescent="0.4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D7" s="42" t="s">
        <v>1</v>
      </c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</row>
    <row r="8" spans="1:327" s="48" customFormat="1" ht="23.1" customHeight="1" x14ac:dyDescent="0.35">
      <c r="A8" s="294" t="s">
        <v>8</v>
      </c>
      <c r="B8" s="246" t="s">
        <v>9</v>
      </c>
      <c r="C8" s="246" t="s">
        <v>10</v>
      </c>
      <c r="D8" s="243" t="s">
        <v>44</v>
      </c>
      <c r="E8" s="246" t="s">
        <v>69</v>
      </c>
      <c r="F8" s="246" t="s">
        <v>69</v>
      </c>
      <c r="G8" s="291" t="s">
        <v>91</v>
      </c>
      <c r="H8" s="81"/>
      <c r="I8" s="276" t="s">
        <v>46</v>
      </c>
      <c r="J8" s="44"/>
      <c r="K8" s="243" t="s">
        <v>12</v>
      </c>
      <c r="L8" s="246" t="s">
        <v>92</v>
      </c>
      <c r="M8" s="246" t="s">
        <v>93</v>
      </c>
      <c r="N8" s="288" t="s">
        <v>94</v>
      </c>
      <c r="P8" s="279" t="s">
        <v>48</v>
      </c>
      <c r="Q8" s="246" t="s">
        <v>52</v>
      </c>
      <c r="R8" s="264" t="s">
        <v>56</v>
      </c>
      <c r="S8" s="264" t="s">
        <v>95</v>
      </c>
      <c r="T8" s="264" t="s">
        <v>51</v>
      </c>
      <c r="U8" s="246" t="s">
        <v>50</v>
      </c>
      <c r="V8" s="45" t="s">
        <v>5</v>
      </c>
      <c r="W8" s="45" t="s">
        <v>5</v>
      </c>
      <c r="X8" s="300" t="s">
        <v>8</v>
      </c>
      <c r="Y8" s="276" t="s">
        <v>6</v>
      </c>
      <c r="Z8" s="46" t="s">
        <v>3</v>
      </c>
      <c r="AA8" s="192" t="s">
        <v>7</v>
      </c>
      <c r="AB8" s="210" t="s">
        <v>96</v>
      </c>
      <c r="AC8" s="222" t="s">
        <v>4</v>
      </c>
      <c r="AD8" s="243" t="s">
        <v>47</v>
      </c>
      <c r="AE8" s="228"/>
      <c r="AF8" s="294" t="s">
        <v>8</v>
      </c>
      <c r="AG8" s="246" t="s">
        <v>9</v>
      </c>
      <c r="AH8" s="246" t="s">
        <v>10</v>
      </c>
      <c r="AI8" s="297" t="s">
        <v>48</v>
      </c>
      <c r="AJ8" s="306" t="s">
        <v>82</v>
      </c>
      <c r="AK8" s="267" t="s">
        <v>53</v>
      </c>
      <c r="AL8" s="258" t="s">
        <v>54</v>
      </c>
      <c r="AM8" s="273" t="s">
        <v>83</v>
      </c>
      <c r="AN8" s="267" t="s">
        <v>14</v>
      </c>
      <c r="AO8" s="267" t="s">
        <v>15</v>
      </c>
      <c r="AP8" s="267" t="s">
        <v>16</v>
      </c>
      <c r="AQ8" s="267" t="s">
        <v>17</v>
      </c>
      <c r="AR8" s="267" t="s">
        <v>64</v>
      </c>
      <c r="AS8" s="270" t="s">
        <v>55</v>
      </c>
      <c r="AT8" s="246" t="s">
        <v>52</v>
      </c>
      <c r="AU8" s="303" t="s">
        <v>80</v>
      </c>
      <c r="AV8" s="309" t="s">
        <v>97</v>
      </c>
      <c r="AW8" s="252" t="s">
        <v>81</v>
      </c>
      <c r="AX8" s="255" t="s">
        <v>56</v>
      </c>
      <c r="AY8" s="282" t="s">
        <v>49</v>
      </c>
      <c r="AZ8" s="252" t="s">
        <v>18</v>
      </c>
      <c r="BA8" s="258" t="s">
        <v>57</v>
      </c>
      <c r="BB8" s="261" t="s">
        <v>58</v>
      </c>
      <c r="BC8" s="258" t="s">
        <v>59</v>
      </c>
      <c r="BD8" s="258" t="s">
        <v>60</v>
      </c>
      <c r="BE8" s="258" t="s">
        <v>61</v>
      </c>
      <c r="BF8" s="264" t="s">
        <v>51</v>
      </c>
      <c r="BG8" s="249" t="s">
        <v>50</v>
      </c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</row>
    <row r="9" spans="1:327" s="51" customFormat="1" ht="23.1" customHeight="1" x14ac:dyDescent="0.35">
      <c r="A9" s="295"/>
      <c r="B9" s="247"/>
      <c r="C9" s="247"/>
      <c r="D9" s="244"/>
      <c r="E9" s="247"/>
      <c r="F9" s="247"/>
      <c r="G9" s="292"/>
      <c r="H9" s="83" t="s">
        <v>45</v>
      </c>
      <c r="I9" s="277"/>
      <c r="J9" s="49" t="s">
        <v>11</v>
      </c>
      <c r="K9" s="244"/>
      <c r="L9" s="247"/>
      <c r="M9" s="247"/>
      <c r="N9" s="289"/>
      <c r="P9" s="280"/>
      <c r="Q9" s="247"/>
      <c r="R9" s="265"/>
      <c r="S9" s="265"/>
      <c r="T9" s="265"/>
      <c r="U9" s="247"/>
      <c r="V9" s="49" t="s">
        <v>19</v>
      </c>
      <c r="W9" s="49" t="s">
        <v>20</v>
      </c>
      <c r="X9" s="301"/>
      <c r="Y9" s="277"/>
      <c r="Z9" s="50" t="s">
        <v>13</v>
      </c>
      <c r="AA9" s="193"/>
      <c r="AB9" s="211"/>
      <c r="AC9" s="223"/>
      <c r="AD9" s="244"/>
      <c r="AE9" s="229"/>
      <c r="AF9" s="295"/>
      <c r="AG9" s="247"/>
      <c r="AH9" s="247"/>
      <c r="AI9" s="298"/>
      <c r="AJ9" s="307"/>
      <c r="AK9" s="268"/>
      <c r="AL9" s="259"/>
      <c r="AM9" s="274"/>
      <c r="AN9" s="268"/>
      <c r="AO9" s="268"/>
      <c r="AP9" s="268"/>
      <c r="AQ9" s="268"/>
      <c r="AR9" s="268"/>
      <c r="AS9" s="271"/>
      <c r="AT9" s="247"/>
      <c r="AU9" s="304"/>
      <c r="AV9" s="310"/>
      <c r="AW9" s="253"/>
      <c r="AX9" s="256"/>
      <c r="AY9" s="283"/>
      <c r="AZ9" s="253"/>
      <c r="BA9" s="259"/>
      <c r="BB9" s="262"/>
      <c r="BC9" s="259"/>
      <c r="BD9" s="259"/>
      <c r="BE9" s="259"/>
      <c r="BF9" s="265"/>
      <c r="BG9" s="250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</row>
    <row r="10" spans="1:327" s="53" customFormat="1" ht="23.1" customHeight="1" thickBot="1" x14ac:dyDescent="0.4">
      <c r="A10" s="296"/>
      <c r="B10" s="248"/>
      <c r="C10" s="248"/>
      <c r="D10" s="244"/>
      <c r="E10" s="248"/>
      <c r="F10" s="248"/>
      <c r="G10" s="293"/>
      <c r="H10" s="82"/>
      <c r="I10" s="278"/>
      <c r="J10" s="52"/>
      <c r="K10" s="245"/>
      <c r="L10" s="248"/>
      <c r="M10" s="248"/>
      <c r="N10" s="290"/>
      <c r="P10" s="281"/>
      <c r="Q10" s="248"/>
      <c r="R10" s="266"/>
      <c r="S10" s="266"/>
      <c r="T10" s="266"/>
      <c r="U10" s="248"/>
      <c r="V10" s="52"/>
      <c r="W10" s="52"/>
      <c r="X10" s="302"/>
      <c r="Y10" s="278"/>
      <c r="Z10" s="52"/>
      <c r="AA10" s="194"/>
      <c r="AB10" s="212"/>
      <c r="AC10" s="224"/>
      <c r="AD10" s="245"/>
      <c r="AE10" s="230"/>
      <c r="AF10" s="296"/>
      <c r="AG10" s="248"/>
      <c r="AH10" s="248"/>
      <c r="AI10" s="299"/>
      <c r="AJ10" s="308"/>
      <c r="AK10" s="269"/>
      <c r="AL10" s="260"/>
      <c r="AM10" s="275"/>
      <c r="AN10" s="269"/>
      <c r="AO10" s="269"/>
      <c r="AP10" s="269"/>
      <c r="AQ10" s="269"/>
      <c r="AR10" s="269"/>
      <c r="AS10" s="272"/>
      <c r="AT10" s="248"/>
      <c r="AU10" s="305"/>
      <c r="AV10" s="311"/>
      <c r="AW10" s="254"/>
      <c r="AX10" s="257"/>
      <c r="AY10" s="284"/>
      <c r="AZ10" s="254"/>
      <c r="BA10" s="260"/>
      <c r="BB10" s="263"/>
      <c r="BC10" s="260"/>
      <c r="BD10" s="260"/>
      <c r="BE10" s="260"/>
      <c r="BF10" s="266"/>
      <c r="BG10" s="251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</row>
    <row r="11" spans="1:327" s="19" customFormat="1" ht="23.1" customHeight="1" x14ac:dyDescent="0.35">
      <c r="A11" s="2" t="s">
        <v>1</v>
      </c>
      <c r="B11" s="3"/>
      <c r="C11" s="8"/>
      <c r="D11" s="54"/>
      <c r="E11" s="5"/>
      <c r="F11" s="79"/>
      <c r="G11" s="79"/>
      <c r="H11" s="80"/>
      <c r="I11" s="11"/>
      <c r="J11" s="20"/>
      <c r="K11" s="5"/>
      <c r="L11" s="8" t="s">
        <v>1</v>
      </c>
      <c r="M11" s="8" t="s">
        <v>1</v>
      </c>
      <c r="N11" s="8" t="s">
        <v>1</v>
      </c>
      <c r="O11" s="6" t="s">
        <v>1</v>
      </c>
      <c r="P11" s="5"/>
      <c r="Q11" s="5"/>
      <c r="R11" s="5"/>
      <c r="S11" s="5"/>
      <c r="T11" s="5"/>
      <c r="U11" s="6"/>
      <c r="V11" s="5"/>
      <c r="W11" s="5"/>
      <c r="X11" s="10" t="str">
        <f>+A11</f>
        <v xml:space="preserve"> </v>
      </c>
      <c r="Y11" s="11" t="s">
        <v>1</v>
      </c>
      <c r="Z11" s="5"/>
      <c r="AA11" s="21"/>
      <c r="AB11" s="13"/>
      <c r="AC11" s="22"/>
      <c r="AD11" s="55"/>
      <c r="AE11" s="56"/>
      <c r="AF11" s="2" t="s">
        <v>1</v>
      </c>
      <c r="AG11" s="3"/>
      <c r="AH11" s="8"/>
      <c r="AI11" s="5"/>
      <c r="AJ11" s="5"/>
      <c r="AK11" s="5"/>
      <c r="AL11" s="5" t="s">
        <v>1</v>
      </c>
      <c r="AM11" s="5" t="s">
        <v>1</v>
      </c>
      <c r="AN11" s="5"/>
      <c r="AO11" s="5" t="s">
        <v>1</v>
      </c>
      <c r="AP11" s="5"/>
      <c r="AQ11" s="5"/>
      <c r="AR11" s="5"/>
      <c r="AS11" s="5"/>
      <c r="AT11" s="5"/>
      <c r="AU11" s="12"/>
      <c r="AV11" s="12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17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</row>
    <row r="12" spans="1:327" s="19" customFormat="1" ht="23.1" customHeight="1" x14ac:dyDescent="0.35">
      <c r="A12" s="2">
        <v>1</v>
      </c>
      <c r="B12" s="3" t="s">
        <v>21</v>
      </c>
      <c r="C12" s="4" t="s">
        <v>22</v>
      </c>
      <c r="D12" s="5">
        <v>31949</v>
      </c>
      <c r="E12" s="5">
        <v>1550</v>
      </c>
      <c r="F12" s="5">
        <f>SUM(D12:E12)</f>
        <v>33499</v>
      </c>
      <c r="G12" s="5">
        <v>1550</v>
      </c>
      <c r="H12" s="84">
        <v>320</v>
      </c>
      <c r="I12" s="5">
        <f>SUM(F12:H12)</f>
        <v>35369</v>
      </c>
      <c r="J12" s="6">
        <f>I12</f>
        <v>35369</v>
      </c>
      <c r="K12" s="7">
        <f>ROUND(J12/6/31/60*(N12+M12*60+L12*6*60),2)</f>
        <v>0</v>
      </c>
      <c r="L12" s="8">
        <v>0</v>
      </c>
      <c r="M12" s="8">
        <v>0</v>
      </c>
      <c r="N12" s="8">
        <v>0</v>
      </c>
      <c r="O12" s="6">
        <f>J12-K12</f>
        <v>35369</v>
      </c>
      <c r="P12" s="74">
        <v>1540.24</v>
      </c>
      <c r="Q12" s="5">
        <f>SUM(AJ12:AS12)</f>
        <v>6213.9499999999989</v>
      </c>
      <c r="R12" s="5">
        <f>SUM(AU12:AW12)</f>
        <v>200</v>
      </c>
      <c r="S12" s="5">
        <f>ROUNDDOWN(I12*5%/2,2)</f>
        <v>884.22</v>
      </c>
      <c r="T12" s="5">
        <f>SUM(AZ12:BE12)</f>
        <v>100</v>
      </c>
      <c r="U12" s="6">
        <f>P12+Q12+R12+S12+T12</f>
        <v>8938.409999999998</v>
      </c>
      <c r="V12" s="9">
        <f>ROUND(AE12,0)</f>
        <v>13215</v>
      </c>
      <c r="W12" s="9">
        <f>(AD12-V12)</f>
        <v>13215.590000000004</v>
      </c>
      <c r="X12" s="10">
        <f>+A12</f>
        <v>1</v>
      </c>
      <c r="Y12" s="11">
        <f>I12*12%</f>
        <v>4244.28</v>
      </c>
      <c r="Z12" s="5">
        <v>0</v>
      </c>
      <c r="AA12" s="12">
        <v>100</v>
      </c>
      <c r="AB12" s="13">
        <f>ROUNDUP(I12*5%/2,2)</f>
        <v>884.23</v>
      </c>
      <c r="AC12" s="14">
        <v>200</v>
      </c>
      <c r="AD12" s="15">
        <f>+O12-U12</f>
        <v>26430.590000000004</v>
      </c>
      <c r="AE12" s="16">
        <f>(+O12-U12)/2</f>
        <v>13215.295000000002</v>
      </c>
      <c r="AF12" s="2">
        <v>1</v>
      </c>
      <c r="AG12" s="3" t="s">
        <v>21</v>
      </c>
      <c r="AH12" s="4" t="s">
        <v>22</v>
      </c>
      <c r="AI12" s="74">
        <f>P12</f>
        <v>1540.24</v>
      </c>
      <c r="AJ12" s="11">
        <f>J12*9%</f>
        <v>3183.21</v>
      </c>
      <c r="AK12" s="5">
        <v>0</v>
      </c>
      <c r="AL12" s="5">
        <v>0</v>
      </c>
      <c r="AM12" s="5">
        <v>0</v>
      </c>
      <c r="AN12" s="5"/>
      <c r="AO12" s="5">
        <v>0</v>
      </c>
      <c r="AP12" s="5">
        <v>0</v>
      </c>
      <c r="AQ12" s="5">
        <v>2375.1799999999998</v>
      </c>
      <c r="AR12" s="5"/>
      <c r="AS12" s="5">
        <v>655.56</v>
      </c>
      <c r="AT12" s="5">
        <f>SUM(AJ12:AS12)</f>
        <v>6213.9499999999989</v>
      </c>
      <c r="AU12" s="12">
        <v>200</v>
      </c>
      <c r="AV12" s="5">
        <v>0</v>
      </c>
      <c r="AW12" s="5">
        <v>0</v>
      </c>
      <c r="AX12" s="5">
        <f>SUM(AU12:AW12)</f>
        <v>200</v>
      </c>
      <c r="AY12" s="5">
        <f>ROUNDDOWN(I12*5%/2,2)</f>
        <v>884.22</v>
      </c>
      <c r="AZ12" s="5">
        <v>100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f>SUM(AZ12:BE12)</f>
        <v>100</v>
      </c>
      <c r="BG12" s="17">
        <f>AI12+AT12+AX12+AY12+BF12</f>
        <v>8938.409999999998</v>
      </c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</row>
    <row r="13" spans="1:327" s="19" customFormat="1" ht="23.1" customHeight="1" x14ac:dyDescent="0.35">
      <c r="A13" s="2" t="s">
        <v>1</v>
      </c>
      <c r="B13" s="3"/>
      <c r="C13" s="4"/>
      <c r="D13" s="5"/>
      <c r="E13" s="5"/>
      <c r="F13" s="5">
        <f t="shared" ref="F13:F28" si="0">SUM(D13:E13)</f>
        <v>0</v>
      </c>
      <c r="G13" s="25"/>
      <c r="H13" s="25" t="s">
        <v>66</v>
      </c>
      <c r="I13" s="5">
        <f t="shared" ref="I13:I28" si="1">SUM(F13:H13)</f>
        <v>0</v>
      </c>
      <c r="J13" s="6">
        <f t="shared" ref="J13:J28" si="2">I13</f>
        <v>0</v>
      </c>
      <c r="K13" s="7"/>
      <c r="L13" s="8"/>
      <c r="M13" s="8"/>
      <c r="N13" s="8"/>
      <c r="O13" s="6">
        <f t="shared" ref="O13:O28" si="3">J13-K13</f>
        <v>0</v>
      </c>
      <c r="P13" s="5"/>
      <c r="Q13" s="5"/>
      <c r="R13" s="5"/>
      <c r="S13" s="5"/>
      <c r="T13" s="5"/>
      <c r="U13" s="6"/>
      <c r="V13" s="9"/>
      <c r="W13" s="9"/>
      <c r="X13" s="10"/>
      <c r="Y13" s="11"/>
      <c r="Z13" s="5"/>
      <c r="AA13" s="21"/>
      <c r="AB13" s="13"/>
      <c r="AC13" s="22"/>
      <c r="AD13" s="15"/>
      <c r="AE13" s="16"/>
      <c r="AF13" s="2" t="s">
        <v>1</v>
      </c>
      <c r="AG13" s="3"/>
      <c r="AH13" s="4"/>
      <c r="AI13" s="74">
        <f t="shared" ref="AI13:AI28" si="4">P13</f>
        <v>0</v>
      </c>
      <c r="AJ13" s="11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2"/>
      <c r="AV13" s="12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17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</row>
    <row r="14" spans="1:327" s="23" customFormat="1" ht="23.1" customHeight="1" x14ac:dyDescent="0.35">
      <c r="A14" s="2">
        <v>2</v>
      </c>
      <c r="B14" s="3" t="s">
        <v>24</v>
      </c>
      <c r="C14" s="4" t="s">
        <v>25</v>
      </c>
      <c r="D14" s="5">
        <v>13666</v>
      </c>
      <c r="E14" s="5">
        <v>547</v>
      </c>
      <c r="F14" s="5">
        <f t="shared" si="0"/>
        <v>14213</v>
      </c>
      <c r="G14" s="5">
        <v>530</v>
      </c>
      <c r="H14" s="5"/>
      <c r="I14" s="5">
        <f t="shared" si="1"/>
        <v>14743</v>
      </c>
      <c r="J14" s="6">
        <f t="shared" si="2"/>
        <v>14743</v>
      </c>
      <c r="K14" s="7">
        <f>ROUND(J14/6/31/60*(N14+M14*60+L14*6*60),2)</f>
        <v>0</v>
      </c>
      <c r="L14" s="8">
        <v>0</v>
      </c>
      <c r="M14" s="8">
        <v>0</v>
      </c>
      <c r="N14" s="8">
        <v>0</v>
      </c>
      <c r="O14" s="6">
        <f t="shared" si="3"/>
        <v>14743</v>
      </c>
      <c r="P14" s="5"/>
      <c r="Q14" s="5">
        <f t="shared" ref="Q14:Q28" si="5">SUM(AJ14:AS14)</f>
        <v>4982.29</v>
      </c>
      <c r="R14" s="5">
        <f t="shared" ref="R14:R28" si="6">SUM(AU14:AW14)</f>
        <v>1449.15</v>
      </c>
      <c r="S14" s="5">
        <f t="shared" ref="S14:S28" si="7">ROUNDDOWN(I14*5%/2,2)</f>
        <v>368.57</v>
      </c>
      <c r="T14" s="5">
        <f t="shared" ref="T14:T28" si="8">SUM(AZ14:BE14)</f>
        <v>2942.99</v>
      </c>
      <c r="U14" s="6">
        <f>P14+Q14+R14+S14+T14</f>
        <v>9743</v>
      </c>
      <c r="V14" s="9">
        <f t="shared" ref="V14:V28" si="9">ROUND(AE14,0)</f>
        <v>2500</v>
      </c>
      <c r="W14" s="9">
        <f>(AD14-V14)</f>
        <v>2500</v>
      </c>
      <c r="X14" s="10">
        <f>+A14</f>
        <v>2</v>
      </c>
      <c r="Y14" s="11">
        <f>I14*12%</f>
        <v>1769.1599999999999</v>
      </c>
      <c r="Z14" s="5">
        <v>0</v>
      </c>
      <c r="AA14" s="12">
        <v>100</v>
      </c>
      <c r="AB14" s="13">
        <f t="shared" ref="AB14" si="10">ROUNDUP(I14*5%/2,2)</f>
        <v>368.58</v>
      </c>
      <c r="AC14" s="14">
        <v>200</v>
      </c>
      <c r="AD14" s="15">
        <f>+O14-U14</f>
        <v>5000</v>
      </c>
      <c r="AE14" s="16">
        <f>(+O14-U14)/2</f>
        <v>2500</v>
      </c>
      <c r="AF14" s="2">
        <v>2</v>
      </c>
      <c r="AG14" s="3" t="s">
        <v>24</v>
      </c>
      <c r="AH14" s="4" t="s">
        <v>25</v>
      </c>
      <c r="AI14" s="74">
        <f t="shared" si="4"/>
        <v>0</v>
      </c>
      <c r="AJ14" s="11">
        <f t="shared" ref="AJ14:AJ28" si="11">J14*9%</f>
        <v>1326.87</v>
      </c>
      <c r="AK14" s="5">
        <v>0</v>
      </c>
      <c r="AL14" s="5" t="s">
        <v>23</v>
      </c>
      <c r="AM14" s="5">
        <v>0</v>
      </c>
      <c r="AN14" s="5"/>
      <c r="AO14" s="5">
        <v>983.33</v>
      </c>
      <c r="AP14" s="5">
        <v>0</v>
      </c>
      <c r="AQ14" s="5">
        <v>2672.09</v>
      </c>
      <c r="AR14" s="5"/>
      <c r="AS14" s="5">
        <v>0</v>
      </c>
      <c r="AT14" s="5">
        <f>SUM(AJ14:AS14)</f>
        <v>4982.29</v>
      </c>
      <c r="AU14" s="12">
        <v>200</v>
      </c>
      <c r="AV14" s="5">
        <v>0</v>
      </c>
      <c r="AW14" s="5">
        <v>1249.1500000000001</v>
      </c>
      <c r="AX14" s="5">
        <f>SUM(AU14:AW14)</f>
        <v>1449.15</v>
      </c>
      <c r="AY14" s="5">
        <f t="shared" ref="AY14:AY18" si="12">ROUNDDOWN(I14*5%/2,2)</f>
        <v>368.57</v>
      </c>
      <c r="AZ14" s="5">
        <v>100</v>
      </c>
      <c r="BA14" s="5">
        <v>100</v>
      </c>
      <c r="BB14" s="5">
        <v>2742.99</v>
      </c>
      <c r="BC14" s="5">
        <v>0</v>
      </c>
      <c r="BD14" s="5">
        <v>0</v>
      </c>
      <c r="BE14" s="5">
        <v>0</v>
      </c>
      <c r="BF14" s="5">
        <f>SUM(AZ14:BE14)</f>
        <v>2942.99</v>
      </c>
      <c r="BG14" s="17">
        <f>AI14+AT14+AX14+AY14+BF14</f>
        <v>9743</v>
      </c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</row>
    <row r="15" spans="1:327" s="19" customFormat="1" ht="23.1" customHeight="1" x14ac:dyDescent="0.35">
      <c r="A15" s="2" t="s">
        <v>1</v>
      </c>
      <c r="B15" s="24"/>
      <c r="C15" s="4" t="s">
        <v>26</v>
      </c>
      <c r="D15" s="8"/>
      <c r="E15" s="8"/>
      <c r="F15" s="5">
        <f t="shared" si="0"/>
        <v>0</v>
      </c>
      <c r="G15" s="8"/>
      <c r="H15" s="8"/>
      <c r="I15" s="5">
        <f t="shared" si="1"/>
        <v>0</v>
      </c>
      <c r="J15" s="6">
        <f t="shared" si="2"/>
        <v>0</v>
      </c>
      <c r="K15" s="25"/>
      <c r="L15" s="8"/>
      <c r="M15" s="8"/>
      <c r="N15" s="8"/>
      <c r="O15" s="6">
        <f t="shared" si="3"/>
        <v>0</v>
      </c>
      <c r="P15" s="24"/>
      <c r="Q15" s="5"/>
      <c r="R15" s="5"/>
      <c r="S15" s="5"/>
      <c r="T15" s="5"/>
      <c r="U15" s="8"/>
      <c r="V15" s="9"/>
      <c r="W15" s="24"/>
      <c r="X15" s="10"/>
      <c r="Y15" s="26"/>
      <c r="Z15" s="8"/>
      <c r="AA15" s="27"/>
      <c r="AB15" s="13"/>
      <c r="AC15" s="28"/>
      <c r="AD15" s="15"/>
      <c r="AE15" s="16"/>
      <c r="AF15" s="2" t="s">
        <v>1</v>
      </c>
      <c r="AG15" s="24"/>
      <c r="AH15" s="4" t="s">
        <v>26</v>
      </c>
      <c r="AI15" s="74">
        <f t="shared" si="4"/>
        <v>0</v>
      </c>
      <c r="AJ15" s="11"/>
      <c r="AK15" s="24"/>
      <c r="AL15" s="24"/>
      <c r="AM15" s="24"/>
      <c r="AN15" s="24"/>
      <c r="AO15" s="24"/>
      <c r="AP15" s="5"/>
      <c r="AQ15" s="24"/>
      <c r="AR15" s="24"/>
      <c r="AS15" s="24"/>
      <c r="AT15" s="24"/>
      <c r="AU15" s="24"/>
      <c r="AV15" s="24"/>
      <c r="AW15" s="29" t="s">
        <v>63</v>
      </c>
      <c r="AX15" s="24"/>
      <c r="AY15" s="5"/>
      <c r="AZ15" s="24"/>
      <c r="BA15" s="24"/>
      <c r="BB15" s="24"/>
      <c r="BC15" s="24"/>
      <c r="BD15" s="24"/>
      <c r="BE15" s="24"/>
      <c r="BF15" s="24"/>
      <c r="BG15" s="30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</row>
    <row r="16" spans="1:327" s="23" customFormat="1" ht="23.1" customHeight="1" x14ac:dyDescent="0.35">
      <c r="A16" s="2">
        <v>3</v>
      </c>
      <c r="B16" s="3" t="s">
        <v>30</v>
      </c>
      <c r="C16" s="31" t="s">
        <v>31</v>
      </c>
      <c r="D16" s="5">
        <v>47228</v>
      </c>
      <c r="E16" s="5">
        <v>2314</v>
      </c>
      <c r="F16" s="5">
        <f t="shared" si="0"/>
        <v>49542</v>
      </c>
      <c r="G16" s="5">
        <v>2290</v>
      </c>
      <c r="H16" s="5"/>
      <c r="I16" s="5">
        <f t="shared" si="1"/>
        <v>51832</v>
      </c>
      <c r="J16" s="6">
        <f t="shared" si="2"/>
        <v>51832</v>
      </c>
      <c r="K16" s="7">
        <f>ROUND(J16/6/31/60*(N16+M16*60+L16*6*60),2)</f>
        <v>0</v>
      </c>
      <c r="L16" s="8">
        <v>0</v>
      </c>
      <c r="M16" s="8">
        <v>0</v>
      </c>
      <c r="N16" s="8">
        <v>0</v>
      </c>
      <c r="O16" s="6">
        <f t="shared" si="3"/>
        <v>51832</v>
      </c>
      <c r="P16" s="5">
        <v>4570.33</v>
      </c>
      <c r="Q16" s="5">
        <f t="shared" si="5"/>
        <v>15667.88</v>
      </c>
      <c r="R16" s="5">
        <f t="shared" si="6"/>
        <v>200</v>
      </c>
      <c r="S16" s="5">
        <f t="shared" si="7"/>
        <v>1295.8</v>
      </c>
      <c r="T16" s="5">
        <f t="shared" si="8"/>
        <v>22574.07</v>
      </c>
      <c r="U16" s="6">
        <f>P16+Q16+R16+S16+T16</f>
        <v>44308.08</v>
      </c>
      <c r="V16" s="9">
        <f t="shared" si="9"/>
        <v>3762</v>
      </c>
      <c r="W16" s="9">
        <f>(AD16-V16)</f>
        <v>3761.9199999999983</v>
      </c>
      <c r="X16" s="10">
        <f>+A16</f>
        <v>3</v>
      </c>
      <c r="Y16" s="11">
        <f>I16*12%</f>
        <v>6219.84</v>
      </c>
      <c r="Z16" s="5">
        <v>0</v>
      </c>
      <c r="AA16" s="12">
        <v>100</v>
      </c>
      <c r="AB16" s="13">
        <f t="shared" ref="AB16" si="13">ROUNDUP(I16*5%/2,2)</f>
        <v>1295.8</v>
      </c>
      <c r="AC16" s="14">
        <v>200</v>
      </c>
      <c r="AD16" s="15">
        <f>+O16-U16</f>
        <v>7523.9199999999983</v>
      </c>
      <c r="AE16" s="16">
        <f>(+O16-U16)/2</f>
        <v>3761.9599999999991</v>
      </c>
      <c r="AF16" s="2">
        <v>3</v>
      </c>
      <c r="AG16" s="3" t="s">
        <v>30</v>
      </c>
      <c r="AH16" s="31" t="s">
        <v>31</v>
      </c>
      <c r="AI16" s="74">
        <f t="shared" si="4"/>
        <v>4570.33</v>
      </c>
      <c r="AJ16" s="11">
        <f t="shared" si="11"/>
        <v>4664.88</v>
      </c>
      <c r="AK16" s="5">
        <v>0</v>
      </c>
      <c r="AL16" s="5">
        <v>200</v>
      </c>
      <c r="AM16" s="5">
        <v>0</v>
      </c>
      <c r="AN16" s="5"/>
      <c r="AO16" s="5">
        <v>983.33</v>
      </c>
      <c r="AP16" s="5">
        <v>0</v>
      </c>
      <c r="AQ16" s="5">
        <v>6830.78</v>
      </c>
      <c r="AR16" s="5">
        <v>2333.33</v>
      </c>
      <c r="AS16" s="5">
        <v>655.56</v>
      </c>
      <c r="AT16" s="5">
        <f>SUM(AJ16:AS16)</f>
        <v>15667.88</v>
      </c>
      <c r="AU16" s="12">
        <v>200</v>
      </c>
      <c r="AV16" s="5">
        <v>0</v>
      </c>
      <c r="AW16" s="25">
        <v>0</v>
      </c>
      <c r="AX16" s="5">
        <f>SUM(AU16:AW16)</f>
        <v>200</v>
      </c>
      <c r="AY16" s="5">
        <f t="shared" si="12"/>
        <v>1295.8</v>
      </c>
      <c r="AZ16" s="5">
        <v>100</v>
      </c>
      <c r="BA16" s="5">
        <v>6934</v>
      </c>
      <c r="BB16" s="5">
        <v>15540.07</v>
      </c>
      <c r="BC16" s="5">
        <v>0</v>
      </c>
      <c r="BD16" s="5">
        <v>0</v>
      </c>
      <c r="BE16" s="5">
        <v>0</v>
      </c>
      <c r="BF16" s="5">
        <f>SUM(AZ16:BE16)</f>
        <v>22574.07</v>
      </c>
      <c r="BG16" s="17">
        <f>AI16+AT16+AX16+AY16+BF16</f>
        <v>44308.08</v>
      </c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</row>
    <row r="17" spans="1:327" s="19" customFormat="1" ht="23.1" customHeight="1" x14ac:dyDescent="0.35">
      <c r="A17" s="2"/>
      <c r="B17" s="3"/>
      <c r="C17" s="31"/>
      <c r="D17" s="13"/>
      <c r="E17" s="5"/>
      <c r="F17" s="5">
        <f t="shared" si="0"/>
        <v>0</v>
      </c>
      <c r="G17" s="5"/>
      <c r="H17" s="5"/>
      <c r="I17" s="5">
        <f t="shared" si="1"/>
        <v>0</v>
      </c>
      <c r="J17" s="6">
        <f t="shared" si="2"/>
        <v>0</v>
      </c>
      <c r="K17" s="7"/>
      <c r="L17" s="8"/>
      <c r="M17" s="8"/>
      <c r="N17" s="8"/>
      <c r="O17" s="6">
        <f t="shared" si="3"/>
        <v>0</v>
      </c>
      <c r="P17" s="5"/>
      <c r="Q17" s="5"/>
      <c r="R17" s="5"/>
      <c r="S17" s="5"/>
      <c r="T17" s="5"/>
      <c r="U17" s="6"/>
      <c r="V17" s="9"/>
      <c r="W17" s="9"/>
      <c r="X17" s="10"/>
      <c r="Y17" s="11"/>
      <c r="Z17" s="5"/>
      <c r="AA17" s="21"/>
      <c r="AB17" s="13"/>
      <c r="AC17" s="22"/>
      <c r="AD17" s="15"/>
      <c r="AE17" s="16"/>
      <c r="AF17" s="2"/>
      <c r="AG17" s="3"/>
      <c r="AH17" s="31"/>
      <c r="AI17" s="74">
        <f t="shared" si="4"/>
        <v>0</v>
      </c>
      <c r="AJ17" s="11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12"/>
      <c r="AV17" s="12"/>
      <c r="AW17" s="25"/>
      <c r="AX17" s="5"/>
      <c r="AY17" s="5"/>
      <c r="AZ17" s="5"/>
      <c r="BA17" s="25"/>
      <c r="BB17" s="5"/>
      <c r="BC17" s="5"/>
      <c r="BD17" s="25"/>
      <c r="BE17" s="5"/>
      <c r="BF17" s="5"/>
      <c r="BG17" s="17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</row>
    <row r="18" spans="1:327" s="19" customFormat="1" ht="23.1" customHeight="1" x14ac:dyDescent="0.35">
      <c r="A18" s="2">
        <v>4</v>
      </c>
      <c r="B18" s="32" t="s">
        <v>32</v>
      </c>
      <c r="C18" s="4" t="s">
        <v>33</v>
      </c>
      <c r="D18" s="5">
        <v>31633</v>
      </c>
      <c r="E18" s="5">
        <v>1550</v>
      </c>
      <c r="F18" s="5">
        <f t="shared" si="0"/>
        <v>33183</v>
      </c>
      <c r="G18" s="5">
        <v>1550</v>
      </c>
      <c r="H18" s="5"/>
      <c r="I18" s="5">
        <f t="shared" si="1"/>
        <v>34733</v>
      </c>
      <c r="J18" s="6">
        <f t="shared" si="2"/>
        <v>34733</v>
      </c>
      <c r="K18" s="7">
        <f>ROUND(J18/6/31/60*(N18+M18*60+L18*6*60),2)</f>
        <v>0</v>
      </c>
      <c r="L18" s="8">
        <v>0</v>
      </c>
      <c r="M18" s="8">
        <v>0</v>
      </c>
      <c r="N18" s="8">
        <v>0</v>
      </c>
      <c r="O18" s="6">
        <f t="shared" si="3"/>
        <v>34733</v>
      </c>
      <c r="P18" s="5">
        <v>1455.81</v>
      </c>
      <c r="Q18" s="5">
        <f t="shared" si="5"/>
        <v>3125.97</v>
      </c>
      <c r="R18" s="5">
        <f t="shared" si="6"/>
        <v>200</v>
      </c>
      <c r="S18" s="5">
        <f t="shared" si="7"/>
        <v>868.32</v>
      </c>
      <c r="T18" s="5">
        <f t="shared" si="8"/>
        <v>100</v>
      </c>
      <c r="U18" s="6">
        <f>P18+Q18+R18+S18+T18</f>
        <v>5750.0999999999995</v>
      </c>
      <c r="V18" s="9">
        <f t="shared" si="9"/>
        <v>14491</v>
      </c>
      <c r="W18" s="9">
        <f>(AD18-V18)</f>
        <v>14491.900000000001</v>
      </c>
      <c r="X18" s="10">
        <f>+A18</f>
        <v>4</v>
      </c>
      <c r="Y18" s="11">
        <f>I18*12%</f>
        <v>4167.96</v>
      </c>
      <c r="Z18" s="5">
        <v>0</v>
      </c>
      <c r="AA18" s="12">
        <v>100</v>
      </c>
      <c r="AB18" s="13">
        <f t="shared" ref="AB18" si="14">ROUNDUP(I18*5%/2,2)</f>
        <v>868.33</v>
      </c>
      <c r="AC18" s="14">
        <v>200</v>
      </c>
      <c r="AD18" s="15">
        <f>+O18-U18</f>
        <v>28982.9</v>
      </c>
      <c r="AE18" s="16">
        <f>(+O18-U18)/2</f>
        <v>14491.45</v>
      </c>
      <c r="AF18" s="2">
        <v>4</v>
      </c>
      <c r="AG18" s="32" t="s">
        <v>32</v>
      </c>
      <c r="AH18" s="4" t="s">
        <v>33</v>
      </c>
      <c r="AI18" s="74">
        <f t="shared" si="4"/>
        <v>1455.81</v>
      </c>
      <c r="AJ18" s="11">
        <f t="shared" si="11"/>
        <v>3125.97</v>
      </c>
      <c r="AK18" s="5">
        <v>0</v>
      </c>
      <c r="AL18" s="5">
        <v>0</v>
      </c>
      <c r="AM18" s="5" t="s">
        <v>23</v>
      </c>
      <c r="AN18" s="5"/>
      <c r="AO18" s="5">
        <v>0</v>
      </c>
      <c r="AP18" s="5">
        <v>0</v>
      </c>
      <c r="AQ18" s="5">
        <v>0</v>
      </c>
      <c r="AR18" s="5"/>
      <c r="AS18" s="5">
        <v>0</v>
      </c>
      <c r="AT18" s="5">
        <f>SUM(AJ18:AS18)</f>
        <v>3125.97</v>
      </c>
      <c r="AU18" s="12">
        <v>200</v>
      </c>
      <c r="AV18" s="5">
        <v>0</v>
      </c>
      <c r="AW18" s="5">
        <v>0</v>
      </c>
      <c r="AX18" s="5">
        <f>SUM(AU18:AW18)</f>
        <v>200</v>
      </c>
      <c r="AY18" s="5">
        <f t="shared" si="12"/>
        <v>868.32</v>
      </c>
      <c r="AZ18" s="5">
        <v>100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f>SUM(AZ18:BE18)</f>
        <v>100</v>
      </c>
      <c r="BG18" s="17">
        <f>AI18+AT18+AX18+AY18+BF18</f>
        <v>5750.0999999999995</v>
      </c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</row>
    <row r="19" spans="1:327" s="19" customFormat="1" ht="23.1" customHeight="1" x14ac:dyDescent="0.35">
      <c r="A19" s="2" t="s">
        <v>1</v>
      </c>
      <c r="B19" s="33" t="s">
        <v>1</v>
      </c>
      <c r="C19" s="24"/>
      <c r="D19" s="5"/>
      <c r="E19" s="5"/>
      <c r="F19" s="5">
        <f t="shared" si="0"/>
        <v>0</v>
      </c>
      <c r="G19" s="5"/>
      <c r="H19" s="5"/>
      <c r="I19" s="5">
        <f t="shared" si="1"/>
        <v>0</v>
      </c>
      <c r="J19" s="6">
        <f t="shared" si="2"/>
        <v>0</v>
      </c>
      <c r="K19" s="7"/>
      <c r="L19" s="8"/>
      <c r="M19" s="8"/>
      <c r="N19" s="8"/>
      <c r="O19" s="6">
        <f t="shared" si="3"/>
        <v>0</v>
      </c>
      <c r="P19" s="5"/>
      <c r="Q19" s="5"/>
      <c r="R19" s="5"/>
      <c r="S19" s="5"/>
      <c r="T19" s="5"/>
      <c r="U19" s="6"/>
      <c r="V19" s="9"/>
      <c r="W19" s="9"/>
      <c r="X19" s="10"/>
      <c r="Y19" s="11"/>
      <c r="Z19" s="5"/>
      <c r="AA19" s="21"/>
      <c r="AB19" s="13"/>
      <c r="AC19" s="22"/>
      <c r="AD19" s="15"/>
      <c r="AE19" s="16"/>
      <c r="AF19" s="2" t="s">
        <v>1</v>
      </c>
      <c r="AG19" s="33" t="s">
        <v>1</v>
      </c>
      <c r="AH19" s="24"/>
      <c r="AI19" s="74">
        <f t="shared" si="4"/>
        <v>0</v>
      </c>
      <c r="AJ19" s="11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12"/>
      <c r="AV19" s="12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17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</row>
    <row r="20" spans="1:327" s="23" customFormat="1" ht="23.1" customHeight="1" x14ac:dyDescent="0.35">
      <c r="A20" s="2">
        <v>5</v>
      </c>
      <c r="B20" s="3" t="s">
        <v>27</v>
      </c>
      <c r="C20" s="31" t="s">
        <v>43</v>
      </c>
      <c r="D20" s="5">
        <v>46725</v>
      </c>
      <c r="E20" s="5">
        <v>2290</v>
      </c>
      <c r="F20" s="5">
        <f t="shared" si="0"/>
        <v>49015</v>
      </c>
      <c r="G20" s="5">
        <v>2289</v>
      </c>
      <c r="H20" s="5"/>
      <c r="I20" s="5">
        <f t="shared" si="1"/>
        <v>51304</v>
      </c>
      <c r="J20" s="6">
        <f t="shared" si="2"/>
        <v>51304</v>
      </c>
      <c r="K20" s="7">
        <f>ROUND(J20/6/31/60*(N20+M20*60+L20*6*60),2)</f>
        <v>0</v>
      </c>
      <c r="L20" s="8">
        <v>0</v>
      </c>
      <c r="M20" s="8">
        <v>0</v>
      </c>
      <c r="N20" s="8">
        <v>0</v>
      </c>
      <c r="O20" s="6">
        <f t="shared" si="3"/>
        <v>51304</v>
      </c>
      <c r="P20" s="5">
        <v>4459.28</v>
      </c>
      <c r="Q20" s="5">
        <f t="shared" si="5"/>
        <v>22783.469999999998</v>
      </c>
      <c r="R20" s="5">
        <f t="shared" si="6"/>
        <v>1038.9000000000001</v>
      </c>
      <c r="S20" s="5">
        <f t="shared" si="7"/>
        <v>1282.5999999999999</v>
      </c>
      <c r="T20" s="5">
        <f t="shared" si="8"/>
        <v>14015.51</v>
      </c>
      <c r="U20" s="6">
        <f>P20+Q20+R20+S20+T20</f>
        <v>43579.759999999995</v>
      </c>
      <c r="V20" s="9">
        <f t="shared" si="9"/>
        <v>3862</v>
      </c>
      <c r="W20" s="9">
        <f>(AD20-V20)</f>
        <v>3862.2400000000052</v>
      </c>
      <c r="X20" s="10">
        <f>+A20</f>
        <v>5</v>
      </c>
      <c r="Y20" s="11">
        <f>I20*12%</f>
        <v>6156.48</v>
      </c>
      <c r="Z20" s="5">
        <v>0</v>
      </c>
      <c r="AA20" s="12">
        <v>100</v>
      </c>
      <c r="AB20" s="13">
        <f t="shared" ref="AB20" si="15">ROUNDUP(I20*5%/2,2)</f>
        <v>1282.5999999999999</v>
      </c>
      <c r="AC20" s="14">
        <v>200</v>
      </c>
      <c r="AD20" s="15">
        <f>+O20-U20</f>
        <v>7724.2400000000052</v>
      </c>
      <c r="AE20" s="16">
        <f>(+O20-U20)/2</f>
        <v>3862.1200000000026</v>
      </c>
      <c r="AF20" s="2">
        <v>5</v>
      </c>
      <c r="AG20" s="3" t="s">
        <v>27</v>
      </c>
      <c r="AH20" s="31" t="s">
        <v>43</v>
      </c>
      <c r="AI20" s="74">
        <f t="shared" si="4"/>
        <v>4459.28</v>
      </c>
      <c r="AJ20" s="11">
        <f t="shared" si="11"/>
        <v>4617.3599999999997</v>
      </c>
      <c r="AK20" s="5">
        <v>0</v>
      </c>
      <c r="AL20" s="5">
        <v>300</v>
      </c>
      <c r="AM20" s="5">
        <v>0</v>
      </c>
      <c r="AN20" s="5">
        <v>7707.56</v>
      </c>
      <c r="AO20" s="5"/>
      <c r="AP20" s="5">
        <v>0</v>
      </c>
      <c r="AQ20" s="5">
        <v>7636.32</v>
      </c>
      <c r="AR20" s="5">
        <v>1866.67</v>
      </c>
      <c r="AS20" s="5">
        <v>655.56</v>
      </c>
      <c r="AT20" s="5">
        <f>SUM(AJ20:AS20)</f>
        <v>22783.469999999998</v>
      </c>
      <c r="AU20" s="12">
        <v>200</v>
      </c>
      <c r="AV20" s="5">
        <v>0</v>
      </c>
      <c r="AW20" s="5">
        <v>838.9</v>
      </c>
      <c r="AX20" s="5">
        <f>SUM(AU20:AW20)</f>
        <v>1038.9000000000001</v>
      </c>
      <c r="AY20" s="5">
        <f t="shared" ref="AY20" si="16">ROUNDDOWN(I20*5%/2,2)</f>
        <v>1282.5999999999999</v>
      </c>
      <c r="AZ20" s="5">
        <v>100</v>
      </c>
      <c r="BA20" s="5">
        <v>7602</v>
      </c>
      <c r="BB20" s="5">
        <v>6313.51</v>
      </c>
      <c r="BC20" s="5">
        <v>0</v>
      </c>
      <c r="BD20" s="5">
        <v>0</v>
      </c>
      <c r="BE20" s="5">
        <v>0</v>
      </c>
      <c r="BF20" s="5">
        <f>SUM(AZ20:BE20)</f>
        <v>14015.51</v>
      </c>
      <c r="BG20" s="17">
        <f>AI20+AT20+AX20+AY20+BF20</f>
        <v>43579.759999999995</v>
      </c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</row>
    <row r="21" spans="1:327" s="19" customFormat="1" ht="23.1" customHeight="1" x14ac:dyDescent="0.35">
      <c r="A21" s="2"/>
      <c r="B21" s="3"/>
      <c r="C21" s="31"/>
      <c r="D21" s="13"/>
      <c r="E21" s="5"/>
      <c r="F21" s="5">
        <f t="shared" si="0"/>
        <v>0</v>
      </c>
      <c r="G21" s="5"/>
      <c r="H21" s="5"/>
      <c r="I21" s="5">
        <f t="shared" si="1"/>
        <v>0</v>
      </c>
      <c r="J21" s="6">
        <f t="shared" si="2"/>
        <v>0</v>
      </c>
      <c r="K21" s="7"/>
      <c r="L21" s="8"/>
      <c r="M21" s="8"/>
      <c r="N21" s="8"/>
      <c r="O21" s="6">
        <f t="shared" si="3"/>
        <v>0</v>
      </c>
      <c r="P21" s="5"/>
      <c r="Q21" s="5"/>
      <c r="R21" s="5"/>
      <c r="S21" s="5"/>
      <c r="T21" s="5"/>
      <c r="U21" s="6"/>
      <c r="V21" s="9"/>
      <c r="W21" s="9"/>
      <c r="X21" s="10"/>
      <c r="Y21" s="11"/>
      <c r="Z21" s="5"/>
      <c r="AA21" s="21"/>
      <c r="AB21" s="13"/>
      <c r="AC21" s="22"/>
      <c r="AD21" s="15"/>
      <c r="AE21" s="16"/>
      <c r="AF21" s="2"/>
      <c r="AG21" s="3"/>
      <c r="AH21" s="31"/>
      <c r="AI21" s="74">
        <f t="shared" si="4"/>
        <v>0</v>
      </c>
      <c r="AJ21" s="11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12"/>
      <c r="AV21" s="12"/>
      <c r="AW21" s="73" t="s">
        <v>65</v>
      </c>
      <c r="AX21" s="5"/>
      <c r="AY21" s="5"/>
      <c r="AZ21" s="5"/>
      <c r="BA21" s="5"/>
      <c r="BB21" s="5"/>
      <c r="BC21" s="5"/>
      <c r="BD21" s="5"/>
      <c r="BE21" s="5"/>
      <c r="BF21" s="5"/>
      <c r="BG21" s="17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</row>
    <row r="22" spans="1:327" s="19" customFormat="1" ht="23.1" customHeight="1" x14ac:dyDescent="0.35">
      <c r="A22" s="2">
        <v>6</v>
      </c>
      <c r="B22" s="32" t="s">
        <v>34</v>
      </c>
      <c r="C22" s="4" t="s">
        <v>43</v>
      </c>
      <c r="D22" s="5">
        <v>46725</v>
      </c>
      <c r="E22" s="5">
        <v>2290</v>
      </c>
      <c r="F22" s="5">
        <f t="shared" si="0"/>
        <v>49015</v>
      </c>
      <c r="G22" s="5">
        <v>2289</v>
      </c>
      <c r="H22" s="5"/>
      <c r="I22" s="5">
        <f t="shared" si="1"/>
        <v>51304</v>
      </c>
      <c r="J22" s="6">
        <f t="shared" si="2"/>
        <v>51304</v>
      </c>
      <c r="K22" s="7">
        <f>ROUND(J22/6/31/60*(N22+M22*60+L22*6*60),2)</f>
        <v>0</v>
      </c>
      <c r="L22" s="8">
        <v>0</v>
      </c>
      <c r="M22" s="8">
        <v>0</v>
      </c>
      <c r="N22" s="8">
        <v>0</v>
      </c>
      <c r="O22" s="6">
        <f t="shared" si="3"/>
        <v>51304</v>
      </c>
      <c r="P22" s="5">
        <v>4459.28</v>
      </c>
      <c r="Q22" s="5">
        <f t="shared" si="5"/>
        <v>7370.7099999999991</v>
      </c>
      <c r="R22" s="5">
        <f t="shared" si="6"/>
        <v>200</v>
      </c>
      <c r="S22" s="5">
        <f t="shared" si="7"/>
        <v>1282.5999999999999</v>
      </c>
      <c r="T22" s="5">
        <f t="shared" si="8"/>
        <v>4303.3100000000004</v>
      </c>
      <c r="U22" s="6">
        <f>P22+Q22+R22+S22+T22</f>
        <v>17615.899999999998</v>
      </c>
      <c r="V22" s="9">
        <f t="shared" si="9"/>
        <v>16844</v>
      </c>
      <c r="W22" s="9">
        <f>(AD22-V22)</f>
        <v>16844.100000000006</v>
      </c>
      <c r="X22" s="10">
        <f>+A22</f>
        <v>6</v>
      </c>
      <c r="Y22" s="11">
        <f t="shared" ref="Y22" si="17">I22*12%</f>
        <v>6156.48</v>
      </c>
      <c r="Z22" s="5">
        <v>0</v>
      </c>
      <c r="AA22" s="12">
        <v>100</v>
      </c>
      <c r="AB22" s="13">
        <f t="shared" ref="AB22" si="18">ROUNDUP(I22*5%/2,2)</f>
        <v>1282.5999999999999</v>
      </c>
      <c r="AC22" s="14">
        <v>200</v>
      </c>
      <c r="AD22" s="15">
        <f>+O22-U22</f>
        <v>33688.100000000006</v>
      </c>
      <c r="AE22" s="16">
        <f>(+O22-U22)/2</f>
        <v>16844.050000000003</v>
      </c>
      <c r="AF22" s="2">
        <v>6</v>
      </c>
      <c r="AG22" s="32" t="s">
        <v>34</v>
      </c>
      <c r="AH22" s="4" t="s">
        <v>43</v>
      </c>
      <c r="AI22" s="74">
        <f t="shared" si="4"/>
        <v>4459.28</v>
      </c>
      <c r="AJ22" s="11">
        <f t="shared" si="11"/>
        <v>4617.3599999999997</v>
      </c>
      <c r="AK22" s="5">
        <v>0</v>
      </c>
      <c r="AL22" s="5">
        <v>0</v>
      </c>
      <c r="AM22" s="5" t="s">
        <v>23</v>
      </c>
      <c r="AN22" s="5"/>
      <c r="AO22" s="5">
        <v>0</v>
      </c>
      <c r="AP22" s="5">
        <v>0</v>
      </c>
      <c r="AQ22" s="5">
        <v>2753.35</v>
      </c>
      <c r="AR22" s="5"/>
      <c r="AS22" s="5">
        <v>0</v>
      </c>
      <c r="AT22" s="5">
        <f>SUM(AJ22:AS22)</f>
        <v>7370.7099999999991</v>
      </c>
      <c r="AU22" s="12">
        <v>200</v>
      </c>
      <c r="AV22" s="5">
        <v>0</v>
      </c>
      <c r="AW22" s="5">
        <v>0</v>
      </c>
      <c r="AX22" s="5">
        <f>SUM(AU22:AW22)</f>
        <v>200</v>
      </c>
      <c r="AY22" s="5">
        <f t="shared" ref="AY22" si="19">ROUNDDOWN(I22*5%/2,2)</f>
        <v>1282.5999999999999</v>
      </c>
      <c r="AZ22" s="5">
        <v>100</v>
      </c>
      <c r="BA22" s="5">
        <v>100</v>
      </c>
      <c r="BB22" s="5">
        <v>4103.3100000000004</v>
      </c>
      <c r="BC22" s="5">
        <v>0</v>
      </c>
      <c r="BD22" s="5">
        <v>0</v>
      </c>
      <c r="BE22" s="5">
        <v>0</v>
      </c>
      <c r="BF22" s="5">
        <f>SUM(AZ22:BE22)</f>
        <v>4303.3100000000004</v>
      </c>
      <c r="BG22" s="17">
        <f>AI22+AT22+AX22+AY22+BF22</f>
        <v>17615.899999999998</v>
      </c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</row>
    <row r="23" spans="1:327" s="19" customFormat="1" ht="23.1" customHeight="1" x14ac:dyDescent="0.35">
      <c r="A23" s="2" t="s">
        <v>1</v>
      </c>
      <c r="B23" s="33" t="s">
        <v>1</v>
      </c>
      <c r="C23" s="24"/>
      <c r="D23" s="5"/>
      <c r="E23" s="5"/>
      <c r="F23" s="5">
        <f t="shared" si="0"/>
        <v>0</v>
      </c>
      <c r="G23" s="5"/>
      <c r="H23" s="5"/>
      <c r="I23" s="5">
        <f t="shared" si="1"/>
        <v>0</v>
      </c>
      <c r="J23" s="6">
        <f t="shared" si="2"/>
        <v>0</v>
      </c>
      <c r="K23" s="7"/>
      <c r="L23" s="8"/>
      <c r="M23" s="8"/>
      <c r="N23" s="8"/>
      <c r="O23" s="6">
        <f t="shared" si="3"/>
        <v>0</v>
      </c>
      <c r="P23" s="5"/>
      <c r="Q23" s="5"/>
      <c r="R23" s="5"/>
      <c r="S23" s="5"/>
      <c r="T23" s="5"/>
      <c r="U23" s="6"/>
      <c r="V23" s="9"/>
      <c r="W23" s="9"/>
      <c r="X23" s="10"/>
      <c r="Y23" s="11"/>
      <c r="Z23" s="5"/>
      <c r="AA23" s="21"/>
      <c r="AB23" s="13"/>
      <c r="AC23" s="22"/>
      <c r="AD23" s="15"/>
      <c r="AE23" s="16"/>
      <c r="AF23" s="2" t="s">
        <v>1</v>
      </c>
      <c r="AG23" s="33" t="s">
        <v>1</v>
      </c>
      <c r="AH23" s="24"/>
      <c r="AI23" s="74">
        <f t="shared" si="4"/>
        <v>0</v>
      </c>
      <c r="AJ23" s="11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2"/>
      <c r="AV23" s="12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17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</row>
    <row r="24" spans="1:327" s="19" customFormat="1" ht="23.1" customHeight="1" x14ac:dyDescent="0.35">
      <c r="A24" s="2">
        <v>7</v>
      </c>
      <c r="B24" s="33" t="s">
        <v>35</v>
      </c>
      <c r="C24" s="4" t="s">
        <v>36</v>
      </c>
      <c r="D24" s="5">
        <v>40509</v>
      </c>
      <c r="E24" s="5">
        <v>1985</v>
      </c>
      <c r="F24" s="5">
        <f t="shared" si="0"/>
        <v>42494</v>
      </c>
      <c r="G24" s="5">
        <v>1944</v>
      </c>
      <c r="H24" s="5"/>
      <c r="I24" s="5">
        <f t="shared" si="1"/>
        <v>44438</v>
      </c>
      <c r="J24" s="6">
        <f t="shared" si="2"/>
        <v>44438</v>
      </c>
      <c r="K24" s="7">
        <f>ROUND(J24/6/31/60*(N24+M24*60+L24*6*60),2)</f>
        <v>0</v>
      </c>
      <c r="L24" s="8">
        <v>0</v>
      </c>
      <c r="M24" s="8">
        <v>0</v>
      </c>
      <c r="N24" s="8">
        <v>0</v>
      </c>
      <c r="O24" s="6">
        <f t="shared" si="3"/>
        <v>44438</v>
      </c>
      <c r="P24" s="5">
        <v>3033.86</v>
      </c>
      <c r="Q24" s="5">
        <f t="shared" si="5"/>
        <v>7363.55</v>
      </c>
      <c r="R24" s="5">
        <f t="shared" si="6"/>
        <v>200</v>
      </c>
      <c r="S24" s="5">
        <f t="shared" si="7"/>
        <v>1110.95</v>
      </c>
      <c r="T24" s="5">
        <f t="shared" si="8"/>
        <v>200</v>
      </c>
      <c r="U24" s="6">
        <f>P24+Q24+R24+S24+T24</f>
        <v>11908.36</v>
      </c>
      <c r="V24" s="9">
        <f t="shared" si="9"/>
        <v>16265</v>
      </c>
      <c r="W24" s="9">
        <f>(AD24-V24)</f>
        <v>16264.64</v>
      </c>
      <c r="X24" s="10">
        <f>+A24</f>
        <v>7</v>
      </c>
      <c r="Y24" s="11">
        <f>I24*12%</f>
        <v>5332.5599999999995</v>
      </c>
      <c r="Z24" s="5">
        <v>0</v>
      </c>
      <c r="AA24" s="12">
        <v>100</v>
      </c>
      <c r="AB24" s="13">
        <f t="shared" ref="AB24" si="20">ROUNDUP(I24*5%/2,2)</f>
        <v>1110.95</v>
      </c>
      <c r="AC24" s="14">
        <v>200</v>
      </c>
      <c r="AD24" s="15">
        <f>+O24-U24</f>
        <v>32529.64</v>
      </c>
      <c r="AE24" s="16">
        <f>(+O24-U24)/2</f>
        <v>16264.82</v>
      </c>
      <c r="AF24" s="2">
        <v>7</v>
      </c>
      <c r="AG24" s="33" t="s">
        <v>35</v>
      </c>
      <c r="AH24" s="4" t="s">
        <v>36</v>
      </c>
      <c r="AI24" s="74">
        <f t="shared" si="4"/>
        <v>3033.86</v>
      </c>
      <c r="AJ24" s="11">
        <f t="shared" si="11"/>
        <v>3999.42</v>
      </c>
      <c r="AK24" s="5">
        <v>0</v>
      </c>
      <c r="AL24" s="5">
        <v>0</v>
      </c>
      <c r="AM24" s="5" t="s">
        <v>23</v>
      </c>
      <c r="AN24" s="5"/>
      <c r="AO24" s="5">
        <v>0</v>
      </c>
      <c r="AP24" s="5">
        <v>0</v>
      </c>
      <c r="AQ24" s="5">
        <v>3364.13</v>
      </c>
      <c r="AR24" s="5"/>
      <c r="AS24" s="5">
        <v>0</v>
      </c>
      <c r="AT24" s="5">
        <f>SUM(AJ24:AS24)</f>
        <v>7363.55</v>
      </c>
      <c r="AU24" s="12">
        <v>200</v>
      </c>
      <c r="AV24" s="5">
        <v>0</v>
      </c>
      <c r="AW24" s="5">
        <v>0</v>
      </c>
      <c r="AX24" s="5">
        <f>SUM(AU24:AW24)</f>
        <v>200</v>
      </c>
      <c r="AY24" s="5">
        <f t="shared" ref="AY24" si="21">ROUNDDOWN(I24*5%/2,2)</f>
        <v>1110.95</v>
      </c>
      <c r="AZ24" s="5">
        <v>100</v>
      </c>
      <c r="BA24" s="5">
        <v>100</v>
      </c>
      <c r="BB24" s="5">
        <v>0</v>
      </c>
      <c r="BC24" s="5">
        <v>0</v>
      </c>
      <c r="BD24" s="5">
        <v>0</v>
      </c>
      <c r="BE24" s="5">
        <v>0</v>
      </c>
      <c r="BF24" s="5">
        <f>SUM(AZ24:BE24)</f>
        <v>200</v>
      </c>
      <c r="BG24" s="17">
        <f>AI24+AT24+AX24+AY24+BF24</f>
        <v>11908.36</v>
      </c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</row>
    <row r="25" spans="1:327" s="19" customFormat="1" ht="23.1" customHeight="1" x14ac:dyDescent="0.35">
      <c r="A25" s="2" t="s">
        <v>1</v>
      </c>
      <c r="B25" s="33" t="s">
        <v>1</v>
      </c>
      <c r="C25" s="24"/>
      <c r="D25" s="5"/>
      <c r="E25" s="5"/>
      <c r="F25" s="5">
        <f t="shared" si="0"/>
        <v>0</v>
      </c>
      <c r="G25" s="5"/>
      <c r="H25" s="5"/>
      <c r="I25" s="5">
        <f t="shared" si="1"/>
        <v>0</v>
      </c>
      <c r="J25" s="6">
        <f t="shared" si="2"/>
        <v>0</v>
      </c>
      <c r="K25" s="7"/>
      <c r="L25" s="8"/>
      <c r="M25" s="8"/>
      <c r="N25" s="8"/>
      <c r="O25" s="6">
        <f t="shared" si="3"/>
        <v>0</v>
      </c>
      <c r="P25" s="5"/>
      <c r="Q25" s="5"/>
      <c r="R25" s="5"/>
      <c r="S25" s="5"/>
      <c r="T25" s="5"/>
      <c r="U25" s="6"/>
      <c r="V25" s="9"/>
      <c r="W25" s="9"/>
      <c r="X25" s="10"/>
      <c r="Y25" s="11"/>
      <c r="Z25" s="5"/>
      <c r="AA25" s="21"/>
      <c r="AB25" s="13"/>
      <c r="AC25" s="14"/>
      <c r="AD25" s="15"/>
      <c r="AE25" s="16"/>
      <c r="AF25" s="2" t="s">
        <v>1</v>
      </c>
      <c r="AG25" s="33" t="s">
        <v>1</v>
      </c>
      <c r="AH25" s="24"/>
      <c r="AI25" s="74">
        <f t="shared" si="4"/>
        <v>0</v>
      </c>
      <c r="AJ25" s="11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12"/>
      <c r="AV25" s="12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7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</row>
    <row r="26" spans="1:327" s="19" customFormat="1" ht="23.1" customHeight="1" x14ac:dyDescent="0.35">
      <c r="A26" s="2">
        <v>8</v>
      </c>
      <c r="B26" s="3" t="s">
        <v>37</v>
      </c>
      <c r="C26" s="4" t="s">
        <v>38</v>
      </c>
      <c r="D26" s="5">
        <v>37768</v>
      </c>
      <c r="E26" s="5">
        <v>1851</v>
      </c>
      <c r="F26" s="5">
        <f t="shared" si="0"/>
        <v>39619</v>
      </c>
      <c r="G26" s="5">
        <v>1794</v>
      </c>
      <c r="H26" s="5"/>
      <c r="I26" s="5">
        <f t="shared" si="1"/>
        <v>41413</v>
      </c>
      <c r="J26" s="6">
        <f t="shared" si="2"/>
        <v>41413</v>
      </c>
      <c r="K26" s="7">
        <f>ROUND(J26/6/31/60*(N26+M26*60+L26*6*60),2)</f>
        <v>0</v>
      </c>
      <c r="L26" s="8">
        <v>0</v>
      </c>
      <c r="M26" s="8">
        <v>0</v>
      </c>
      <c r="N26" s="8">
        <v>0</v>
      </c>
      <c r="O26" s="6">
        <f t="shared" si="3"/>
        <v>41413</v>
      </c>
      <c r="P26" s="5">
        <v>2498.44</v>
      </c>
      <c r="Q26" s="5">
        <f t="shared" si="5"/>
        <v>7120.2800000000007</v>
      </c>
      <c r="R26" s="5">
        <f t="shared" si="6"/>
        <v>200</v>
      </c>
      <c r="S26" s="5">
        <f t="shared" si="7"/>
        <v>1035.32</v>
      </c>
      <c r="T26" s="5">
        <f t="shared" si="8"/>
        <v>4835.13</v>
      </c>
      <c r="U26" s="6">
        <f>P26+Q26+R26+S26+T26</f>
        <v>15689.170000000002</v>
      </c>
      <c r="V26" s="9">
        <f t="shared" si="9"/>
        <v>12862</v>
      </c>
      <c r="W26" s="9">
        <f>(AD26-V26)</f>
        <v>12861.829999999998</v>
      </c>
      <c r="X26" s="10">
        <f>+A26</f>
        <v>8</v>
      </c>
      <c r="Y26" s="11">
        <f>I26*12%</f>
        <v>4969.5599999999995</v>
      </c>
      <c r="Z26" s="5">
        <v>0</v>
      </c>
      <c r="AA26" s="12">
        <v>100</v>
      </c>
      <c r="AB26" s="13">
        <f t="shared" ref="AB26" si="22">ROUNDUP(I26*5%/2,2)</f>
        <v>1035.33</v>
      </c>
      <c r="AC26" s="14">
        <v>200</v>
      </c>
      <c r="AD26" s="15">
        <f>+O26-U26</f>
        <v>25723.829999999998</v>
      </c>
      <c r="AE26" s="16">
        <f>(+O26-U26)/2</f>
        <v>12861.914999999999</v>
      </c>
      <c r="AF26" s="2">
        <v>8</v>
      </c>
      <c r="AG26" s="3" t="s">
        <v>37</v>
      </c>
      <c r="AH26" s="4" t="s">
        <v>38</v>
      </c>
      <c r="AI26" s="74">
        <f t="shared" si="4"/>
        <v>2498.44</v>
      </c>
      <c r="AJ26" s="11">
        <f t="shared" si="11"/>
        <v>3727.17</v>
      </c>
      <c r="AK26" s="5">
        <v>0</v>
      </c>
      <c r="AL26" s="5">
        <v>0</v>
      </c>
      <c r="AM26" s="5">
        <v>0</v>
      </c>
      <c r="AN26" s="5"/>
      <c r="AO26" s="5">
        <v>0</v>
      </c>
      <c r="AP26" s="5">
        <v>0</v>
      </c>
      <c r="AQ26" s="5">
        <v>3393.11</v>
      </c>
      <c r="AR26" s="5"/>
      <c r="AS26" s="5">
        <v>0</v>
      </c>
      <c r="AT26" s="5">
        <f>SUM(AJ26:AS26)</f>
        <v>7120.2800000000007</v>
      </c>
      <c r="AU26" s="12">
        <v>200</v>
      </c>
      <c r="AV26" s="5">
        <v>0</v>
      </c>
      <c r="AW26" s="5">
        <v>0</v>
      </c>
      <c r="AX26" s="5">
        <f>SUM(AU26:AW26)</f>
        <v>200</v>
      </c>
      <c r="AY26" s="5">
        <f t="shared" ref="AY26" si="23">ROUNDDOWN(I26*5%/2,2)</f>
        <v>1035.32</v>
      </c>
      <c r="AZ26" s="5">
        <v>100</v>
      </c>
      <c r="BA26" s="5">
        <v>0</v>
      </c>
      <c r="BB26" s="5">
        <v>4735.13</v>
      </c>
      <c r="BC26" s="5">
        <v>0</v>
      </c>
      <c r="BD26" s="5">
        <v>0</v>
      </c>
      <c r="BE26" s="5">
        <v>0</v>
      </c>
      <c r="BF26" s="5">
        <f>SUM(AZ26:BE26)</f>
        <v>4835.13</v>
      </c>
      <c r="BG26" s="17">
        <f>AI26+AT26+AX26+AY26+BF26</f>
        <v>15689.170000000002</v>
      </c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</row>
    <row r="27" spans="1:327" s="19" customFormat="1" ht="23.1" customHeight="1" x14ac:dyDescent="0.35">
      <c r="A27" s="2" t="s">
        <v>1</v>
      </c>
      <c r="B27" s="3"/>
      <c r="C27" s="4"/>
      <c r="D27" s="5"/>
      <c r="E27" s="5"/>
      <c r="F27" s="5">
        <f t="shared" si="0"/>
        <v>0</v>
      </c>
      <c r="G27" s="5"/>
      <c r="H27" s="5"/>
      <c r="I27" s="5">
        <f t="shared" si="1"/>
        <v>0</v>
      </c>
      <c r="J27" s="6">
        <f t="shared" si="2"/>
        <v>0</v>
      </c>
      <c r="K27" s="7"/>
      <c r="L27" s="8"/>
      <c r="M27" s="8"/>
      <c r="N27" s="8"/>
      <c r="O27" s="6">
        <f t="shared" si="3"/>
        <v>0</v>
      </c>
      <c r="P27" s="5"/>
      <c r="Q27" s="5"/>
      <c r="R27" s="5"/>
      <c r="S27" s="5"/>
      <c r="T27" s="5"/>
      <c r="U27" s="6"/>
      <c r="V27" s="9"/>
      <c r="W27" s="9"/>
      <c r="X27" s="10"/>
      <c r="Y27" s="11"/>
      <c r="Z27" s="5"/>
      <c r="AA27" s="21"/>
      <c r="AB27" s="13"/>
      <c r="AC27" s="22"/>
      <c r="AD27" s="15"/>
      <c r="AE27" s="16"/>
      <c r="AF27" s="2" t="s">
        <v>1</v>
      </c>
      <c r="AG27" s="3"/>
      <c r="AH27" s="4"/>
      <c r="AI27" s="74">
        <f t="shared" si="4"/>
        <v>0</v>
      </c>
      <c r="AJ27" s="11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2"/>
      <c r="AV27" s="12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17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</row>
    <row r="28" spans="1:327" s="19" customFormat="1" ht="23.1" customHeight="1" x14ac:dyDescent="0.35">
      <c r="A28" s="2">
        <v>9</v>
      </c>
      <c r="B28" s="3" t="s">
        <v>39</v>
      </c>
      <c r="C28" s="4" t="s">
        <v>40</v>
      </c>
      <c r="D28" s="5">
        <v>48253</v>
      </c>
      <c r="E28" s="5">
        <v>2364</v>
      </c>
      <c r="F28" s="5">
        <f t="shared" si="0"/>
        <v>50617</v>
      </c>
      <c r="G28" s="5">
        <v>2290</v>
      </c>
      <c r="H28" s="5"/>
      <c r="I28" s="5">
        <f t="shared" si="1"/>
        <v>52907</v>
      </c>
      <c r="J28" s="6">
        <f t="shared" si="2"/>
        <v>52907</v>
      </c>
      <c r="K28" s="7">
        <f>ROUND(J28/6/31/60*(N28+M28*60+L28*6*60),2)</f>
        <v>0</v>
      </c>
      <c r="L28" s="8">
        <v>0</v>
      </c>
      <c r="M28" s="8">
        <v>0</v>
      </c>
      <c r="N28" s="8">
        <v>0</v>
      </c>
      <c r="O28" s="6">
        <f t="shared" si="3"/>
        <v>52907</v>
      </c>
      <c r="P28" s="5">
        <v>4796.4399999999996</v>
      </c>
      <c r="Q28" s="5">
        <f t="shared" si="5"/>
        <v>8791.2099999999991</v>
      </c>
      <c r="R28" s="5">
        <f t="shared" si="6"/>
        <v>200</v>
      </c>
      <c r="S28" s="5">
        <f t="shared" si="7"/>
        <v>1322.67</v>
      </c>
      <c r="T28" s="5">
        <f t="shared" si="8"/>
        <v>100</v>
      </c>
      <c r="U28" s="6">
        <f>P28+Q28+R28+S28+T28</f>
        <v>15210.319999999998</v>
      </c>
      <c r="V28" s="9">
        <f t="shared" si="9"/>
        <v>18848</v>
      </c>
      <c r="W28" s="9">
        <f>(AD28-V28)</f>
        <v>18848.68</v>
      </c>
      <c r="X28" s="10">
        <f>+A28</f>
        <v>9</v>
      </c>
      <c r="Y28" s="11">
        <f>I28*12%</f>
        <v>6348.84</v>
      </c>
      <c r="Z28" s="5">
        <v>0</v>
      </c>
      <c r="AA28" s="12">
        <v>100</v>
      </c>
      <c r="AB28" s="13">
        <f t="shared" ref="AB28" si="24">ROUNDUP(I28*5%/2,2)</f>
        <v>1322.68</v>
      </c>
      <c r="AC28" s="14">
        <v>200</v>
      </c>
      <c r="AD28" s="15">
        <f>+O28-U28</f>
        <v>37696.68</v>
      </c>
      <c r="AE28" s="16">
        <f>(+O28-U28)/2</f>
        <v>18848.34</v>
      </c>
      <c r="AF28" s="2">
        <v>9</v>
      </c>
      <c r="AG28" s="3" t="s">
        <v>39</v>
      </c>
      <c r="AH28" s="4" t="s">
        <v>40</v>
      </c>
      <c r="AI28" s="74">
        <f t="shared" si="4"/>
        <v>4796.4399999999996</v>
      </c>
      <c r="AJ28" s="11">
        <f t="shared" si="11"/>
        <v>4761.63</v>
      </c>
      <c r="AK28" s="5">
        <v>0</v>
      </c>
      <c r="AL28" s="5">
        <v>0</v>
      </c>
      <c r="AM28" s="5">
        <v>4029.58</v>
      </c>
      <c r="AN28" s="5"/>
      <c r="AO28" s="5">
        <v>0</v>
      </c>
      <c r="AP28" s="5">
        <v>0</v>
      </c>
      <c r="AQ28" s="5">
        <v>0</v>
      </c>
      <c r="AR28" s="5"/>
      <c r="AS28" s="5">
        <v>0</v>
      </c>
      <c r="AT28" s="5">
        <f>SUM(AJ28:AS28)</f>
        <v>8791.2099999999991</v>
      </c>
      <c r="AU28" s="12">
        <v>200</v>
      </c>
      <c r="AV28" s="5">
        <v>0</v>
      </c>
      <c r="AW28" s="5">
        <v>0</v>
      </c>
      <c r="AX28" s="5">
        <f>SUM(AU28:AW28)</f>
        <v>200</v>
      </c>
      <c r="AY28" s="5">
        <f t="shared" ref="AY28" si="25">ROUNDDOWN(I28*5%/2,2)</f>
        <v>1322.67</v>
      </c>
      <c r="AZ28" s="5">
        <v>100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f>SUM(AZ28:BE28)</f>
        <v>100</v>
      </c>
      <c r="BG28" s="17">
        <f>AI28+AT28+AX28+AY28+BF28</f>
        <v>15210.319999999998</v>
      </c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</row>
    <row r="29" spans="1:327" s="19" customFormat="1" ht="23.1" customHeight="1" x14ac:dyDescent="0.35">
      <c r="A29" s="57"/>
      <c r="B29" s="58"/>
      <c r="C29" s="58"/>
      <c r="D29" s="59"/>
      <c r="E29" s="59"/>
      <c r="F29" s="59"/>
      <c r="G29" s="59"/>
      <c r="H29" s="59"/>
      <c r="I29" s="59"/>
      <c r="J29" s="60"/>
      <c r="K29" s="61"/>
      <c r="L29" s="62"/>
      <c r="M29" s="62"/>
      <c r="N29" s="62"/>
      <c r="O29" s="60"/>
      <c r="P29" s="59"/>
      <c r="Q29" s="59"/>
      <c r="R29" s="59"/>
      <c r="S29" s="59"/>
      <c r="T29" s="59"/>
      <c r="U29" s="60"/>
      <c r="V29" s="9"/>
      <c r="W29" s="63"/>
      <c r="X29" s="64"/>
      <c r="Y29" s="65"/>
      <c r="Z29" s="59"/>
      <c r="AA29" s="66"/>
      <c r="AB29" s="13"/>
      <c r="AC29" s="67"/>
      <c r="AD29" s="15"/>
      <c r="AE29" s="16"/>
      <c r="AF29" s="57"/>
      <c r="AG29" s="68"/>
      <c r="AH29" s="58"/>
      <c r="AI29" s="59"/>
      <c r="AJ29" s="59"/>
      <c r="AK29" s="59"/>
      <c r="AL29" s="59"/>
      <c r="AM29" s="59"/>
      <c r="AN29" s="59"/>
      <c r="AO29" s="59"/>
      <c r="AP29" s="69"/>
      <c r="AQ29" s="59"/>
      <c r="AR29" s="59"/>
      <c r="AS29" s="59"/>
      <c r="AT29" s="59"/>
      <c r="AU29" s="70"/>
      <c r="AV29" s="70"/>
      <c r="AW29" s="59"/>
      <c r="AX29" s="59"/>
      <c r="AY29" s="5"/>
      <c r="AZ29" s="59"/>
      <c r="BA29" s="59"/>
      <c r="BB29" s="59"/>
      <c r="BC29" s="59"/>
      <c r="BD29" s="59"/>
      <c r="BE29" s="59"/>
      <c r="BF29" s="59"/>
      <c r="BG29" s="71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</row>
    <row r="30" spans="1:327" ht="23.1" customHeight="1" x14ac:dyDescent="0.35">
      <c r="B30" s="36"/>
      <c r="D30" s="75"/>
      <c r="E30" s="75"/>
      <c r="F30" s="75"/>
      <c r="G30" s="75"/>
      <c r="H30" s="75"/>
      <c r="I30" s="75"/>
      <c r="K30" s="77"/>
      <c r="L30" s="75"/>
      <c r="M30" s="75"/>
      <c r="N30" s="75"/>
      <c r="O30" s="75"/>
      <c r="P30" s="75"/>
      <c r="Q30" s="75"/>
      <c r="R30" s="75"/>
      <c r="S30" s="75"/>
      <c r="V30" s="75"/>
      <c r="W30" s="75"/>
      <c r="X30" s="75"/>
      <c r="Y30" s="75"/>
      <c r="Z30" s="75"/>
      <c r="AA30" s="76"/>
      <c r="AB30" s="76"/>
      <c r="AC30" s="76"/>
      <c r="AD30" s="76"/>
      <c r="AE30" s="76"/>
      <c r="AG30" s="36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</row>
    <row r="31" spans="1:327" ht="23.1" customHeight="1" x14ac:dyDescent="0.35">
      <c r="B31" s="36"/>
      <c r="D31" s="75"/>
      <c r="E31" s="75"/>
      <c r="F31" s="75"/>
      <c r="G31" s="75"/>
      <c r="H31" s="75"/>
      <c r="I31" s="75"/>
      <c r="J31" s="78"/>
      <c r="K31" s="75"/>
      <c r="L31" s="75"/>
      <c r="M31" s="75"/>
      <c r="N31" s="75"/>
      <c r="O31" s="75"/>
      <c r="P31" s="75"/>
      <c r="Q31" s="75"/>
      <c r="R31" s="75"/>
      <c r="S31" s="75"/>
      <c r="V31" s="75"/>
      <c r="W31" s="75"/>
      <c r="X31" s="75"/>
      <c r="Y31" s="75"/>
      <c r="Z31" s="75"/>
      <c r="AA31" s="76"/>
      <c r="AB31" s="76"/>
      <c r="AC31" s="76"/>
      <c r="AD31" s="76"/>
      <c r="AE31" s="76"/>
      <c r="AG31" s="36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</row>
    <row r="32" spans="1:327" ht="23.1" customHeight="1" x14ac:dyDescent="0.35">
      <c r="B32" s="36"/>
      <c r="D32" s="75"/>
      <c r="E32" s="75"/>
      <c r="F32" s="75"/>
      <c r="G32" s="75"/>
      <c r="H32" s="75"/>
      <c r="I32" s="75"/>
      <c r="J32" s="37"/>
      <c r="K32" s="75"/>
      <c r="L32" s="75"/>
      <c r="M32" s="75"/>
      <c r="N32" s="75"/>
      <c r="O32" s="75"/>
      <c r="P32" s="75"/>
      <c r="Q32" s="75"/>
      <c r="R32" s="75"/>
      <c r="S32" s="75"/>
      <c r="T32" s="34"/>
      <c r="V32" s="75"/>
      <c r="W32" s="75"/>
      <c r="X32" s="75"/>
      <c r="Y32" s="75"/>
      <c r="Z32" s="75"/>
      <c r="AA32" s="76"/>
      <c r="AB32" s="76"/>
      <c r="AC32" s="76"/>
      <c r="AD32" s="76"/>
      <c r="AE32" s="76"/>
      <c r="AG32" s="36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34"/>
    </row>
    <row r="33" spans="2:58" ht="23.1" customHeight="1" x14ac:dyDescent="0.35">
      <c r="B33" s="3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34"/>
      <c r="V33" s="75"/>
      <c r="W33" s="75"/>
      <c r="X33" s="75"/>
      <c r="Y33" s="75"/>
      <c r="Z33" s="75"/>
      <c r="AA33" s="76"/>
      <c r="AB33" s="76"/>
      <c r="AC33" s="76"/>
      <c r="AD33" s="76"/>
      <c r="AE33" s="76"/>
      <c r="AG33" s="36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34"/>
    </row>
    <row r="34" spans="2:58" ht="23.1" customHeight="1" x14ac:dyDescent="0.35">
      <c r="B34" s="3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34"/>
      <c r="V34" s="75"/>
      <c r="W34" s="75"/>
      <c r="X34" s="75"/>
      <c r="Y34" s="75"/>
      <c r="Z34" s="75"/>
      <c r="AA34" s="76"/>
      <c r="AB34" s="76"/>
      <c r="AC34" s="76"/>
      <c r="AD34" s="76"/>
      <c r="AE34" s="76"/>
      <c r="AG34" s="36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34"/>
    </row>
    <row r="35" spans="2:58" ht="23.1" customHeight="1" x14ac:dyDescent="0.35">
      <c r="B35" s="3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34"/>
      <c r="V35" s="75"/>
      <c r="W35" s="75"/>
      <c r="X35" s="75"/>
      <c r="Y35" s="75"/>
      <c r="Z35" s="75"/>
      <c r="AA35" s="76"/>
      <c r="AB35" s="76"/>
      <c r="AC35" s="76"/>
      <c r="AD35" s="76"/>
      <c r="AE35" s="76"/>
      <c r="AG35" s="36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34"/>
    </row>
    <row r="36" spans="2:58" ht="23.1" customHeight="1" x14ac:dyDescent="0.35">
      <c r="B36" s="3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34"/>
      <c r="V36" s="75"/>
      <c r="W36" s="75"/>
      <c r="X36" s="75"/>
      <c r="Y36" s="75"/>
      <c r="Z36" s="75"/>
      <c r="AA36" s="76"/>
      <c r="AB36" s="76"/>
      <c r="AC36" s="76"/>
      <c r="AD36" s="76"/>
      <c r="AE36" s="76"/>
      <c r="AG36" s="36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34"/>
    </row>
    <row r="37" spans="2:58" ht="23.1" customHeight="1" x14ac:dyDescent="0.35">
      <c r="B37" s="3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34"/>
      <c r="V37" s="75"/>
      <c r="W37" s="75"/>
      <c r="X37" s="75"/>
      <c r="Y37" s="75"/>
      <c r="Z37" s="75"/>
      <c r="AA37" s="76"/>
      <c r="AB37" s="76"/>
      <c r="AC37" s="76"/>
      <c r="AD37" s="76"/>
      <c r="AE37" s="76"/>
      <c r="AG37" s="36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34"/>
    </row>
    <row r="38" spans="2:58" ht="23.1" customHeight="1" x14ac:dyDescent="0.35">
      <c r="B38" s="3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34"/>
      <c r="V38" s="75"/>
      <c r="W38" s="75"/>
      <c r="X38" s="75"/>
      <c r="Y38" s="75"/>
      <c r="Z38" s="75"/>
      <c r="AA38" s="76"/>
      <c r="AB38" s="76"/>
      <c r="AC38" s="76"/>
      <c r="AD38" s="76"/>
      <c r="AE38" s="76"/>
      <c r="AG38" s="36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34"/>
    </row>
    <row r="39" spans="2:58" ht="23.1" customHeight="1" x14ac:dyDescent="0.35">
      <c r="B39" s="3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34"/>
      <c r="V39" s="75"/>
      <c r="W39" s="75"/>
      <c r="X39" s="75"/>
      <c r="Y39" s="75"/>
      <c r="Z39" s="75"/>
      <c r="AA39" s="76"/>
      <c r="AB39" s="76"/>
      <c r="AC39" s="76"/>
      <c r="AD39" s="76"/>
      <c r="AE39" s="76"/>
      <c r="AG39" s="36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34"/>
    </row>
    <row r="40" spans="2:58" ht="23.1" customHeight="1" x14ac:dyDescent="0.35">
      <c r="B40" s="3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34"/>
      <c r="V40" s="75"/>
      <c r="W40" s="75"/>
      <c r="X40" s="75"/>
      <c r="Y40" s="75"/>
      <c r="Z40" s="75"/>
      <c r="AA40" s="76"/>
      <c r="AB40" s="76"/>
      <c r="AC40" s="76"/>
      <c r="AD40" s="76"/>
      <c r="AE40" s="76"/>
      <c r="AG40" s="36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34"/>
    </row>
    <row r="41" spans="2:58" ht="23.1" customHeight="1" x14ac:dyDescent="0.35">
      <c r="B41" s="3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34"/>
      <c r="V41" s="75"/>
      <c r="W41" s="75"/>
      <c r="X41" s="75"/>
      <c r="Y41" s="75"/>
      <c r="Z41" s="75"/>
      <c r="AA41" s="76"/>
      <c r="AB41" s="76"/>
      <c r="AC41" s="76"/>
      <c r="AD41" s="76"/>
      <c r="AE41" s="76"/>
      <c r="AG41" s="36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34"/>
    </row>
    <row r="42" spans="2:58" ht="23.1" customHeight="1" x14ac:dyDescent="0.35">
      <c r="B42" s="3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34"/>
      <c r="V42" s="75"/>
      <c r="W42" s="75"/>
      <c r="X42" s="75"/>
      <c r="Y42" s="75"/>
      <c r="Z42" s="75"/>
      <c r="AA42" s="76"/>
      <c r="AB42" s="76"/>
      <c r="AC42" s="76"/>
      <c r="AD42" s="76"/>
      <c r="AE42" s="76"/>
      <c r="AG42" s="36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34"/>
    </row>
    <row r="43" spans="2:58" ht="23.1" customHeight="1" x14ac:dyDescent="0.35">
      <c r="B43" s="3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34"/>
      <c r="V43" s="75"/>
      <c r="W43" s="75"/>
      <c r="X43" s="75"/>
      <c r="Y43" s="75"/>
      <c r="Z43" s="75"/>
      <c r="AA43" s="76"/>
      <c r="AB43" s="76"/>
      <c r="AC43" s="76"/>
      <c r="AD43" s="76"/>
      <c r="AE43" s="76"/>
      <c r="AG43" s="36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34"/>
    </row>
    <row r="44" spans="2:58" ht="23.1" customHeight="1" x14ac:dyDescent="0.35">
      <c r="B44" s="3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34"/>
      <c r="V44" s="75"/>
      <c r="W44" s="75"/>
      <c r="X44" s="75"/>
      <c r="Y44" s="75"/>
      <c r="Z44" s="75"/>
      <c r="AA44" s="76"/>
      <c r="AB44" s="76"/>
      <c r="AC44" s="76"/>
      <c r="AD44" s="76"/>
      <c r="AE44" s="76"/>
      <c r="AG44" s="36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34"/>
    </row>
    <row r="45" spans="2:58" ht="23.1" customHeight="1" x14ac:dyDescent="0.35">
      <c r="B45" s="3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34"/>
      <c r="V45" s="75"/>
      <c r="W45" s="75"/>
      <c r="X45" s="75"/>
      <c r="Y45" s="75"/>
      <c r="Z45" s="75"/>
      <c r="AA45" s="76"/>
      <c r="AB45" s="76"/>
      <c r="AC45" s="76"/>
      <c r="AD45" s="76"/>
      <c r="AE45" s="76"/>
      <c r="AG45" s="36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34"/>
    </row>
    <row r="46" spans="2:58" ht="23.1" customHeight="1" x14ac:dyDescent="0.35">
      <c r="B46" s="36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34"/>
      <c r="V46" s="75"/>
      <c r="W46" s="75"/>
      <c r="X46" s="75"/>
      <c r="Y46" s="75"/>
      <c r="Z46" s="75"/>
      <c r="AA46" s="76"/>
      <c r="AB46" s="76"/>
      <c r="AC46" s="76"/>
      <c r="AD46" s="76"/>
      <c r="AE46" s="76"/>
      <c r="AG46" s="36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34"/>
    </row>
    <row r="47" spans="2:58" ht="23.1" customHeight="1" x14ac:dyDescent="0.35">
      <c r="B47" s="36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34"/>
      <c r="V47" s="75"/>
      <c r="W47" s="75"/>
      <c r="X47" s="75"/>
      <c r="Y47" s="75"/>
      <c r="Z47" s="75"/>
      <c r="AA47" s="76"/>
      <c r="AB47" s="76"/>
      <c r="AC47" s="76"/>
      <c r="AD47" s="76"/>
      <c r="AE47" s="76"/>
      <c r="AG47" s="36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34"/>
    </row>
    <row r="48" spans="2:58" ht="23.1" customHeight="1" x14ac:dyDescent="0.35">
      <c r="B48" s="36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34"/>
      <c r="V48" s="75"/>
      <c r="W48" s="75"/>
      <c r="X48" s="75"/>
      <c r="Y48" s="75"/>
      <c r="Z48" s="75"/>
      <c r="AA48" s="76"/>
      <c r="AB48" s="76"/>
      <c r="AC48" s="76"/>
      <c r="AD48" s="76"/>
      <c r="AE48" s="76"/>
      <c r="AG48" s="36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34"/>
    </row>
    <row r="49" spans="2:58" ht="23.1" customHeight="1" x14ac:dyDescent="0.35">
      <c r="B49" s="36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34"/>
      <c r="V49" s="75"/>
      <c r="W49" s="75"/>
      <c r="X49" s="75"/>
      <c r="Y49" s="75"/>
      <c r="Z49" s="75"/>
      <c r="AA49" s="76"/>
      <c r="AB49" s="76"/>
      <c r="AC49" s="76"/>
      <c r="AD49" s="76"/>
      <c r="AE49" s="76"/>
      <c r="AG49" s="36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34"/>
    </row>
    <row r="50" spans="2:58" ht="23.1" customHeight="1" x14ac:dyDescent="0.35">
      <c r="B50" s="36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34"/>
      <c r="V50" s="75"/>
      <c r="W50" s="75"/>
      <c r="X50" s="75"/>
      <c r="Y50" s="75"/>
      <c r="Z50" s="75"/>
      <c r="AA50" s="76"/>
      <c r="AB50" s="76"/>
      <c r="AC50" s="76"/>
      <c r="AD50" s="76"/>
      <c r="AE50" s="76"/>
      <c r="AG50" s="36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34"/>
    </row>
    <row r="51" spans="2:58" ht="23.1" customHeight="1" x14ac:dyDescent="0.35">
      <c r="B51" s="36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34"/>
      <c r="V51" s="75"/>
      <c r="W51" s="75"/>
      <c r="X51" s="75"/>
      <c r="Y51" s="75"/>
      <c r="Z51" s="75"/>
      <c r="AA51" s="76"/>
      <c r="AB51" s="76"/>
      <c r="AC51" s="76"/>
      <c r="AD51" s="76"/>
      <c r="AE51" s="76"/>
      <c r="AG51" s="36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34"/>
    </row>
    <row r="52" spans="2:58" ht="23.1" customHeight="1" x14ac:dyDescent="0.35">
      <c r="B52" s="36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34"/>
      <c r="V52" s="75"/>
      <c r="W52" s="75"/>
      <c r="X52" s="75"/>
      <c r="Y52" s="75"/>
      <c r="Z52" s="75"/>
      <c r="AA52" s="76"/>
      <c r="AB52" s="76"/>
      <c r="AC52" s="76"/>
      <c r="AD52" s="76"/>
      <c r="AE52" s="76"/>
      <c r="AG52" s="36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34"/>
    </row>
    <row r="55" spans="2:58" ht="23.1" customHeight="1" x14ac:dyDescent="0.35">
      <c r="B55" s="36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34"/>
      <c r="V55" s="75"/>
      <c r="W55" s="75"/>
      <c r="X55" s="75"/>
      <c r="Y55" s="75"/>
      <c r="Z55" s="75"/>
      <c r="AA55" s="76"/>
      <c r="AB55" s="76"/>
      <c r="AC55" s="76"/>
      <c r="AD55" s="76"/>
      <c r="AE55" s="76"/>
      <c r="AG55" s="36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34"/>
    </row>
    <row r="56" spans="2:58" ht="23.1" customHeight="1" x14ac:dyDescent="0.35">
      <c r="B56" s="36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34"/>
      <c r="V56" s="75"/>
      <c r="W56" s="75"/>
      <c r="X56" s="75"/>
      <c r="Y56" s="75"/>
      <c r="Z56" s="75"/>
      <c r="AA56" s="76"/>
      <c r="AB56" s="76"/>
      <c r="AC56" s="76"/>
      <c r="AD56" s="76"/>
      <c r="AE56" s="76"/>
      <c r="AG56" s="36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34"/>
    </row>
    <row r="57" spans="2:58" ht="23.1" customHeight="1" x14ac:dyDescent="0.35">
      <c r="B57" s="36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34"/>
      <c r="V57" s="75"/>
      <c r="W57" s="75"/>
      <c r="X57" s="75"/>
      <c r="Y57" s="75"/>
      <c r="Z57" s="75"/>
      <c r="AA57" s="76"/>
      <c r="AB57" s="76"/>
      <c r="AC57" s="76"/>
      <c r="AD57" s="76"/>
      <c r="AE57" s="76"/>
      <c r="AG57" s="36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34"/>
    </row>
    <row r="58" spans="2:58" ht="23.1" customHeight="1" x14ac:dyDescent="0.35">
      <c r="B58" s="36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34"/>
      <c r="V58" s="75"/>
      <c r="W58" s="75"/>
      <c r="X58" s="75"/>
      <c r="Y58" s="75"/>
      <c r="Z58" s="75"/>
      <c r="AA58" s="76"/>
      <c r="AB58" s="76"/>
      <c r="AC58" s="76"/>
      <c r="AD58" s="76"/>
      <c r="AE58" s="76"/>
      <c r="AG58" s="36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34"/>
    </row>
    <row r="59" spans="2:58" ht="23.1" customHeight="1" x14ac:dyDescent="0.35">
      <c r="B59" s="36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34"/>
      <c r="V59" s="75"/>
      <c r="W59" s="75"/>
      <c r="X59" s="75"/>
      <c r="Y59" s="75"/>
      <c r="Z59" s="75"/>
      <c r="AA59" s="76"/>
      <c r="AB59" s="76"/>
      <c r="AC59" s="76"/>
      <c r="AD59" s="76"/>
      <c r="AE59" s="76"/>
      <c r="AG59" s="36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34"/>
    </row>
    <row r="60" spans="2:58" ht="23.1" customHeight="1" x14ac:dyDescent="0.35">
      <c r="B60" s="36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34"/>
      <c r="V60" s="75"/>
      <c r="W60" s="75"/>
      <c r="X60" s="75"/>
      <c r="Y60" s="75"/>
      <c r="Z60" s="75"/>
      <c r="AA60" s="76"/>
      <c r="AB60" s="76"/>
      <c r="AC60" s="76"/>
      <c r="AD60" s="76"/>
      <c r="AE60" s="76"/>
      <c r="AG60" s="36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34"/>
    </row>
    <row r="61" spans="2:58" ht="23.1" customHeight="1" x14ac:dyDescent="0.35">
      <c r="B61" s="36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34"/>
      <c r="V61" s="75"/>
      <c r="W61" s="75"/>
      <c r="X61" s="75"/>
      <c r="Y61" s="75"/>
      <c r="Z61" s="75"/>
      <c r="AA61" s="76"/>
      <c r="AB61" s="76"/>
      <c r="AC61" s="76"/>
      <c r="AD61" s="76"/>
      <c r="AE61" s="76"/>
      <c r="AG61" s="36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34"/>
    </row>
    <row r="62" spans="2:58" ht="23.1" customHeight="1" x14ac:dyDescent="0.35">
      <c r="B62" s="36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34"/>
      <c r="V62" s="75"/>
      <c r="W62" s="75"/>
      <c r="X62" s="75"/>
      <c r="Y62" s="75"/>
      <c r="Z62" s="75"/>
      <c r="AA62" s="76"/>
      <c r="AB62" s="76"/>
      <c r="AC62" s="76"/>
      <c r="AD62" s="76"/>
      <c r="AE62" s="76"/>
      <c r="AG62" s="36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34"/>
    </row>
    <row r="63" spans="2:58" ht="23.1" customHeight="1" x14ac:dyDescent="0.35">
      <c r="B63" s="36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34"/>
      <c r="V63" s="75"/>
      <c r="W63" s="75"/>
      <c r="X63" s="75"/>
      <c r="Y63" s="75"/>
      <c r="Z63" s="75"/>
      <c r="AA63" s="76"/>
      <c r="AB63" s="76"/>
      <c r="AC63" s="76"/>
      <c r="AD63" s="76"/>
      <c r="AE63" s="76"/>
      <c r="AG63" s="36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34"/>
    </row>
    <row r="64" spans="2:58" ht="23.1" customHeight="1" x14ac:dyDescent="0.35">
      <c r="B64" s="36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34"/>
      <c r="V64" s="75"/>
      <c r="W64" s="75"/>
      <c r="X64" s="75"/>
      <c r="Y64" s="75"/>
      <c r="Z64" s="75"/>
      <c r="AA64" s="76"/>
      <c r="AB64" s="76"/>
      <c r="AC64" s="76"/>
      <c r="AD64" s="76"/>
      <c r="AE64" s="76"/>
      <c r="AG64" s="36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34"/>
    </row>
  </sheetData>
  <mergeCells count="63">
    <mergeCell ref="P2:T2"/>
    <mergeCell ref="AO2:AW2"/>
    <mergeCell ref="P3:T3"/>
    <mergeCell ref="AO3:AW3"/>
    <mergeCell ref="P4:T4"/>
    <mergeCell ref="AO4:AW4"/>
    <mergeCell ref="Q5:S5"/>
    <mergeCell ref="AO5:AW5"/>
    <mergeCell ref="Q6:S6"/>
    <mergeCell ref="AO6:AW6"/>
    <mergeCell ref="A8:A10"/>
    <mergeCell ref="B8:B10"/>
    <mergeCell ref="C8:C10"/>
    <mergeCell ref="D8:D10"/>
    <mergeCell ref="E8:E10"/>
    <mergeCell ref="F8:F10"/>
    <mergeCell ref="T8:T10"/>
    <mergeCell ref="G8:G10"/>
    <mergeCell ref="I8:I10"/>
    <mergeCell ref="K8:K10"/>
    <mergeCell ref="L8:L10"/>
    <mergeCell ref="M8:M10"/>
    <mergeCell ref="N8:N10"/>
    <mergeCell ref="AD8:AD10"/>
    <mergeCell ref="P8:P10"/>
    <mergeCell ref="Q8:Q10"/>
    <mergeCell ref="R8:R10"/>
    <mergeCell ref="AC8:AC10"/>
    <mergeCell ref="AE8:AE10"/>
    <mergeCell ref="AF8:AF10"/>
    <mergeCell ref="AG8:AG10"/>
    <mergeCell ref="AH8:AH10"/>
    <mergeCell ref="U8:U10"/>
    <mergeCell ref="X8:X10"/>
    <mergeCell ref="Y8:Y10"/>
    <mergeCell ref="AA8:AA10"/>
    <mergeCell ref="AB8:AB10"/>
    <mergeCell ref="AQ8:AQ10"/>
    <mergeCell ref="AR8:AR10"/>
    <mergeCell ref="AS8:AS10"/>
    <mergeCell ref="AT8:AT10"/>
    <mergeCell ref="AI8:AI10"/>
    <mergeCell ref="AL8:AL10"/>
    <mergeCell ref="AM8:AM10"/>
    <mergeCell ref="AN8:AN10"/>
    <mergeCell ref="AO8:AO10"/>
    <mergeCell ref="AP8:AP10"/>
    <mergeCell ref="S8:S10"/>
    <mergeCell ref="BG8:BG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AU8:AU10"/>
    <mergeCell ref="AJ8:AJ10"/>
    <mergeCell ref="AK8:AK10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61" fitToHeight="0" orientation="landscape" r:id="rId1"/>
  <colBreaks count="1" manualBreakCount="1">
    <brk id="29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7597-143B-4A12-A6C1-A90427EAFA7E}">
  <sheetPr codeName="Sheet2">
    <pageSetUpPr fitToPage="1"/>
  </sheetPr>
  <dimension ref="A1:LO64"/>
  <sheetViews>
    <sheetView tabSelected="1" view="pageBreakPreview" topLeftCell="AR3" zoomScale="77" zoomScaleNormal="77" zoomScaleSheetLayoutView="77" workbookViewId="0">
      <selection activeCell="BF8" sqref="BF8:BF10"/>
    </sheetView>
  </sheetViews>
  <sheetFormatPr defaultColWidth="9.140625" defaultRowHeight="23.1" customHeight="1" x14ac:dyDescent="0.35"/>
  <cols>
    <col min="1" max="1" width="7.7109375" style="34" customWidth="1"/>
    <col min="2" max="2" width="28.85546875" style="35" customWidth="1"/>
    <col min="3" max="3" width="16.42578125" style="35" customWidth="1"/>
    <col min="4" max="4" width="18.85546875" style="35" hidden="1" customWidth="1"/>
    <col min="5" max="5" width="17.5703125" style="35" hidden="1" customWidth="1"/>
    <col min="6" max="6" width="19.85546875" style="35" customWidth="1"/>
    <col min="7" max="8" width="17.42578125" style="35" customWidth="1"/>
    <col min="9" max="9" width="19.7109375" style="35" customWidth="1"/>
    <col min="10" max="10" width="18.7109375" style="35" hidden="1" customWidth="1"/>
    <col min="11" max="11" width="13.42578125" style="35" customWidth="1"/>
    <col min="12" max="12" width="4" style="35" customWidth="1"/>
    <col min="13" max="13" width="3.28515625" style="35" customWidth="1"/>
    <col min="14" max="14" width="4.28515625" style="35" customWidth="1"/>
    <col min="15" max="15" width="19.85546875" style="35" customWidth="1"/>
    <col min="16" max="16" width="17.5703125" style="35" customWidth="1"/>
    <col min="17" max="17" width="19.140625" style="35" customWidth="1"/>
    <col min="18" max="18" width="16.42578125" style="35" customWidth="1"/>
    <col min="19" max="19" width="17.85546875" style="35" customWidth="1"/>
    <col min="20" max="20" width="20.7109375" style="35" customWidth="1"/>
    <col min="21" max="21" width="19.42578125" style="35" customWidth="1"/>
    <col min="22" max="23" width="19.7109375" style="35" customWidth="1"/>
    <col min="24" max="24" width="5.140625" style="35" customWidth="1"/>
    <col min="25" max="25" width="16.5703125" style="35" customWidth="1"/>
    <col min="26" max="26" width="16.5703125" style="35" hidden="1" customWidth="1"/>
    <col min="27" max="27" width="12" style="34" customWidth="1"/>
    <col min="28" max="28" width="17.7109375" style="34" customWidth="1"/>
    <col min="29" max="29" width="16" style="34" customWidth="1"/>
    <col min="30" max="31" width="19.28515625" style="34" customWidth="1"/>
    <col min="32" max="32" width="6.5703125" style="34" customWidth="1"/>
    <col min="33" max="33" width="28.85546875" style="35" customWidth="1"/>
    <col min="34" max="34" width="16.42578125" style="35" customWidth="1"/>
    <col min="35" max="35" width="17.5703125" style="35" customWidth="1"/>
    <col min="36" max="36" width="22.28515625" style="35" customWidth="1"/>
    <col min="37" max="37" width="16.140625" style="35" customWidth="1"/>
    <col min="38" max="38" width="16.42578125" style="35" customWidth="1"/>
    <col min="39" max="39" width="16.5703125" style="35" customWidth="1"/>
    <col min="40" max="40" width="18.140625" style="35" customWidth="1"/>
    <col min="41" max="41" width="14.85546875" style="35" customWidth="1"/>
    <col min="42" max="42" width="10.28515625" style="35" customWidth="1"/>
    <col min="43" max="44" width="18.140625" style="35" customWidth="1"/>
    <col min="45" max="45" width="14.5703125" style="35" customWidth="1"/>
    <col min="46" max="46" width="20.42578125" style="35" customWidth="1"/>
    <col min="47" max="47" width="14.7109375" style="35" customWidth="1"/>
    <col min="48" max="48" width="11.28515625" style="35" customWidth="1"/>
    <col min="49" max="49" width="19.140625" style="35" customWidth="1"/>
    <col min="50" max="50" width="17.28515625" style="35" customWidth="1"/>
    <col min="51" max="51" width="16.5703125" style="35" customWidth="1"/>
    <col min="52" max="52" width="14.85546875" style="35" customWidth="1"/>
    <col min="53" max="53" width="17.140625" style="35" customWidth="1"/>
    <col min="54" max="54" width="18.7109375" style="35" customWidth="1"/>
    <col min="55" max="55" width="13.42578125" style="35" customWidth="1"/>
    <col min="56" max="56" width="16.5703125" style="35" customWidth="1"/>
    <col min="57" max="57" width="15.7109375" style="35" customWidth="1"/>
    <col min="58" max="58" width="18.5703125" style="35" customWidth="1"/>
    <col min="59" max="59" width="20.28515625" style="35" customWidth="1"/>
    <col min="60" max="16384" width="9.140625" style="1"/>
  </cols>
  <sheetData>
    <row r="1" spans="1:327" s="34" customFormat="1" ht="23.1" customHeight="1" x14ac:dyDescent="0.35">
      <c r="B1" s="35"/>
      <c r="C1" s="35"/>
      <c r="D1" s="36"/>
      <c r="E1" s="36"/>
      <c r="F1" s="36"/>
      <c r="G1" s="36"/>
      <c r="H1" s="36"/>
      <c r="I1" s="36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7" t="s">
        <v>1</v>
      </c>
      <c r="V1" s="35"/>
      <c r="W1" s="35"/>
      <c r="X1" s="35"/>
      <c r="Y1" s="35"/>
      <c r="Z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7" t="s">
        <v>1</v>
      </c>
    </row>
    <row r="2" spans="1:327" s="34" customFormat="1" ht="23.1" customHeight="1" x14ac:dyDescent="0.35">
      <c r="B2" s="35"/>
      <c r="C2" s="35"/>
      <c r="D2" s="38"/>
      <c r="E2" s="38"/>
      <c r="F2" s="38"/>
      <c r="G2" s="38"/>
      <c r="H2" s="38"/>
      <c r="I2" s="38"/>
      <c r="J2" s="35"/>
      <c r="K2" s="35"/>
      <c r="L2" s="35"/>
      <c r="M2" s="36"/>
      <c r="N2" s="36"/>
      <c r="O2" s="35"/>
      <c r="P2" s="234" t="s">
        <v>0</v>
      </c>
      <c r="Q2" s="234"/>
      <c r="R2" s="234"/>
      <c r="S2" s="234"/>
      <c r="T2" s="234"/>
      <c r="U2" s="35"/>
      <c r="V2" s="35"/>
      <c r="W2" s="35"/>
      <c r="X2" s="35"/>
      <c r="Y2" s="35"/>
      <c r="Z2" s="35"/>
      <c r="AG2" s="35"/>
      <c r="AH2" s="35"/>
      <c r="AI2" s="35"/>
      <c r="AJ2" s="38"/>
      <c r="AK2" s="38"/>
      <c r="AL2" s="38"/>
      <c r="AM2" s="38"/>
      <c r="AN2" s="38"/>
      <c r="AO2" s="234" t="s">
        <v>0</v>
      </c>
      <c r="AP2" s="234"/>
      <c r="AQ2" s="234"/>
      <c r="AR2" s="234"/>
      <c r="AS2" s="234"/>
      <c r="AT2" s="234"/>
      <c r="AU2" s="234"/>
      <c r="AV2" s="234"/>
      <c r="AW2" s="234"/>
      <c r="AX2" s="35"/>
      <c r="AY2" s="35"/>
      <c r="AZ2" s="39"/>
      <c r="BA2" s="39"/>
      <c r="BB2" s="35"/>
      <c r="BC2" s="35"/>
      <c r="BD2" s="35"/>
      <c r="BE2" s="35"/>
      <c r="BF2" s="35"/>
      <c r="BG2" s="35"/>
    </row>
    <row r="3" spans="1:327" s="34" customFormat="1" ht="23.1" customHeight="1" x14ac:dyDescent="0.35">
      <c r="B3" s="35"/>
      <c r="C3" s="35"/>
      <c r="D3" s="38"/>
      <c r="E3" s="38"/>
      <c r="F3" s="38"/>
      <c r="G3" s="38"/>
      <c r="H3" s="38"/>
      <c r="I3" s="35"/>
      <c r="J3" s="35"/>
      <c r="K3" s="35"/>
      <c r="L3" s="35"/>
      <c r="M3" s="35"/>
      <c r="N3" s="35"/>
      <c r="O3" s="35"/>
      <c r="P3" s="234" t="s">
        <v>41</v>
      </c>
      <c r="Q3" s="234"/>
      <c r="R3" s="234"/>
      <c r="S3" s="234"/>
      <c r="T3" s="234"/>
      <c r="U3" s="35"/>
      <c r="V3" s="35"/>
      <c r="W3" s="35"/>
      <c r="X3" s="35"/>
      <c r="Y3" s="35"/>
      <c r="Z3" s="35"/>
      <c r="AG3" s="35"/>
      <c r="AH3" s="35"/>
      <c r="AI3" s="35"/>
      <c r="AJ3" s="38"/>
      <c r="AK3" s="38"/>
      <c r="AL3" s="38"/>
      <c r="AM3" s="35"/>
      <c r="AN3" s="38"/>
      <c r="AO3" s="234" t="s">
        <v>41</v>
      </c>
      <c r="AP3" s="234"/>
      <c r="AQ3" s="234"/>
      <c r="AR3" s="234"/>
      <c r="AS3" s="234"/>
      <c r="AT3" s="234"/>
      <c r="AU3" s="234"/>
      <c r="AV3" s="234"/>
      <c r="AW3" s="234"/>
      <c r="AX3" s="35"/>
      <c r="AY3" s="35"/>
      <c r="AZ3" s="35"/>
      <c r="BA3" s="35"/>
      <c r="BB3" s="35"/>
      <c r="BC3" s="35"/>
      <c r="BD3" s="35"/>
      <c r="BE3" s="35"/>
      <c r="BF3" s="35"/>
      <c r="BG3" s="35"/>
    </row>
    <row r="4" spans="1:327" s="34" customFormat="1" ht="23.1" customHeight="1" x14ac:dyDescent="0.35">
      <c r="B4" s="35"/>
      <c r="C4" s="38"/>
      <c r="D4" s="38"/>
      <c r="E4" s="38"/>
      <c r="F4" s="38"/>
      <c r="G4" s="38"/>
      <c r="H4" s="38"/>
      <c r="I4" s="38"/>
      <c r="J4" s="35"/>
      <c r="K4" s="35"/>
      <c r="L4" s="35"/>
      <c r="M4" s="35"/>
      <c r="N4" s="35"/>
      <c r="O4" s="35"/>
      <c r="P4" s="234" t="s">
        <v>42</v>
      </c>
      <c r="Q4" s="234"/>
      <c r="R4" s="234"/>
      <c r="S4" s="234"/>
      <c r="T4" s="234"/>
      <c r="U4" s="35"/>
      <c r="V4" s="35"/>
      <c r="W4" s="35"/>
      <c r="X4" s="35"/>
      <c r="Y4" s="35"/>
      <c r="Z4" s="35"/>
      <c r="AG4" s="35"/>
      <c r="AH4" s="35"/>
      <c r="AM4" s="38"/>
      <c r="AN4" s="38"/>
      <c r="AO4" s="234" t="s">
        <v>62</v>
      </c>
      <c r="AP4" s="234"/>
      <c r="AQ4" s="234"/>
      <c r="AR4" s="234"/>
      <c r="AS4" s="234"/>
      <c r="AT4" s="234"/>
      <c r="AU4" s="234"/>
      <c r="AV4" s="234"/>
      <c r="AW4" s="234"/>
      <c r="AX4" s="35"/>
      <c r="AY4" s="35"/>
      <c r="AZ4" s="35"/>
      <c r="BA4" s="35"/>
      <c r="BB4" s="35"/>
      <c r="BC4" s="35"/>
      <c r="BD4" s="35"/>
      <c r="BE4" s="35"/>
      <c r="BF4" s="35"/>
      <c r="BG4" s="35"/>
    </row>
    <row r="5" spans="1:327" s="34" customFormat="1" ht="23.1" customHeight="1" x14ac:dyDescent="0.35">
      <c r="B5" s="35"/>
      <c r="C5" s="35"/>
      <c r="D5" s="40"/>
      <c r="E5" s="40"/>
      <c r="F5" s="40"/>
      <c r="G5" s="40"/>
      <c r="H5" s="40"/>
      <c r="I5" s="35"/>
      <c r="J5" s="35"/>
      <c r="K5" s="35"/>
      <c r="L5" s="35"/>
      <c r="M5" s="35"/>
      <c r="N5" s="35"/>
      <c r="O5" s="35"/>
      <c r="P5" s="35"/>
      <c r="Q5" s="238" t="s">
        <v>67</v>
      </c>
      <c r="R5" s="238"/>
      <c r="S5" s="238"/>
      <c r="T5" s="35"/>
      <c r="U5" s="35"/>
      <c r="V5" s="35"/>
      <c r="W5" s="35"/>
      <c r="X5" s="35"/>
      <c r="Y5" s="35"/>
      <c r="Z5" s="35"/>
      <c r="AG5" s="35"/>
      <c r="AH5" s="35"/>
      <c r="AI5" s="35"/>
      <c r="AJ5" s="40"/>
      <c r="AK5" s="40"/>
      <c r="AL5" s="40"/>
      <c r="AM5" s="35"/>
      <c r="AN5" s="40"/>
      <c r="AO5" s="238" t="s">
        <v>68</v>
      </c>
      <c r="AP5" s="238"/>
      <c r="AQ5" s="238"/>
      <c r="AR5" s="238"/>
      <c r="AS5" s="238"/>
      <c r="AT5" s="238"/>
      <c r="AU5" s="238"/>
      <c r="AV5" s="238"/>
      <c r="AW5" s="238"/>
      <c r="AX5" s="35"/>
      <c r="AY5" s="35"/>
      <c r="AZ5" s="35"/>
      <c r="BA5" s="35"/>
      <c r="BB5" s="35"/>
      <c r="BC5" s="35"/>
      <c r="BD5" s="35"/>
      <c r="BE5" s="35"/>
      <c r="BF5" s="35"/>
      <c r="BG5" s="35"/>
    </row>
    <row r="6" spans="1:327" s="34" customFormat="1" ht="23.1" customHeight="1" x14ac:dyDescent="0.35">
      <c r="A6" s="34" t="s">
        <v>1</v>
      </c>
      <c r="B6" s="35"/>
      <c r="C6" s="35"/>
      <c r="D6" s="41"/>
      <c r="E6" s="41"/>
      <c r="F6" s="41"/>
      <c r="G6" s="41"/>
      <c r="H6" s="41"/>
      <c r="I6" s="35"/>
      <c r="J6" s="36"/>
      <c r="K6" s="35"/>
      <c r="L6" s="35"/>
      <c r="M6" s="35"/>
      <c r="N6" s="35"/>
      <c r="O6" s="35"/>
      <c r="P6" s="35"/>
      <c r="Q6" s="239" t="s">
        <v>2</v>
      </c>
      <c r="R6" s="239"/>
      <c r="S6" s="239"/>
      <c r="T6" s="35"/>
      <c r="U6" s="35"/>
      <c r="V6" s="35"/>
      <c r="W6" s="35"/>
      <c r="X6" s="35"/>
      <c r="Y6" s="35"/>
      <c r="Z6" s="35"/>
      <c r="AF6" s="34" t="s">
        <v>1</v>
      </c>
      <c r="AG6" s="35"/>
      <c r="AH6" s="35"/>
      <c r="AI6" s="35"/>
      <c r="AJ6" s="41"/>
      <c r="AK6" s="41"/>
      <c r="AL6" s="41"/>
      <c r="AM6" s="35"/>
      <c r="AN6" s="35"/>
      <c r="AO6" s="239" t="s">
        <v>2</v>
      </c>
      <c r="AP6" s="239"/>
      <c r="AQ6" s="239"/>
      <c r="AR6" s="239"/>
      <c r="AS6" s="239"/>
      <c r="AT6" s="239"/>
      <c r="AU6" s="239"/>
      <c r="AV6" s="239"/>
      <c r="AW6" s="239"/>
      <c r="AX6" s="35"/>
      <c r="AY6" s="35"/>
      <c r="AZ6" s="35"/>
      <c r="BA6" s="35"/>
      <c r="BB6" s="35"/>
      <c r="BC6" s="35"/>
      <c r="BD6" s="35"/>
      <c r="BE6" s="35"/>
      <c r="BF6" s="35"/>
      <c r="BG6" s="35"/>
    </row>
    <row r="7" spans="1:327" s="42" customFormat="1" ht="23.1" customHeight="1" thickBot="1" x14ac:dyDescent="0.4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D7" s="42" t="s">
        <v>1</v>
      </c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</row>
    <row r="8" spans="1:327" s="48" customFormat="1" ht="23.1" customHeight="1" x14ac:dyDescent="0.35">
      <c r="A8" s="294" t="s">
        <v>8</v>
      </c>
      <c r="B8" s="246" t="s">
        <v>9</v>
      </c>
      <c r="C8" s="246" t="s">
        <v>10</v>
      </c>
      <c r="D8" s="243" t="s">
        <v>44</v>
      </c>
      <c r="E8" s="246" t="s">
        <v>69</v>
      </c>
      <c r="F8" s="246" t="s">
        <v>69</v>
      </c>
      <c r="G8" s="291" t="s">
        <v>91</v>
      </c>
      <c r="H8" s="81"/>
      <c r="I8" s="276" t="s">
        <v>46</v>
      </c>
      <c r="J8" s="44"/>
      <c r="K8" s="243" t="s">
        <v>12</v>
      </c>
      <c r="L8" s="246" t="s">
        <v>92</v>
      </c>
      <c r="M8" s="246" t="s">
        <v>93</v>
      </c>
      <c r="N8" s="288" t="s">
        <v>94</v>
      </c>
      <c r="P8" s="279" t="s">
        <v>48</v>
      </c>
      <c r="Q8" s="246" t="s">
        <v>52</v>
      </c>
      <c r="R8" s="264" t="s">
        <v>56</v>
      </c>
      <c r="S8" s="264" t="s">
        <v>95</v>
      </c>
      <c r="T8" s="264" t="s">
        <v>51</v>
      </c>
      <c r="U8" s="246" t="s">
        <v>50</v>
      </c>
      <c r="V8" s="45" t="s">
        <v>5</v>
      </c>
      <c r="W8" s="45" t="s">
        <v>5</v>
      </c>
      <c r="X8" s="300" t="s">
        <v>8</v>
      </c>
      <c r="Y8" s="276" t="s">
        <v>6</v>
      </c>
      <c r="Z8" s="46" t="s">
        <v>3</v>
      </c>
      <c r="AA8" s="192" t="s">
        <v>7</v>
      </c>
      <c r="AB8" s="210" t="s">
        <v>96</v>
      </c>
      <c r="AC8" s="222" t="s">
        <v>4</v>
      </c>
      <c r="AD8" s="243" t="s">
        <v>47</v>
      </c>
      <c r="AE8" s="228"/>
      <c r="AF8" s="294" t="s">
        <v>8</v>
      </c>
      <c r="AG8" s="246" t="s">
        <v>9</v>
      </c>
      <c r="AH8" s="246" t="s">
        <v>10</v>
      </c>
      <c r="AI8" s="297" t="s">
        <v>48</v>
      </c>
      <c r="AJ8" s="306" t="s">
        <v>82</v>
      </c>
      <c r="AK8" s="267" t="s">
        <v>53</v>
      </c>
      <c r="AL8" s="258" t="s">
        <v>54</v>
      </c>
      <c r="AM8" s="273" t="s">
        <v>83</v>
      </c>
      <c r="AN8" s="267" t="s">
        <v>14</v>
      </c>
      <c r="AO8" s="267" t="s">
        <v>15</v>
      </c>
      <c r="AP8" s="267" t="s">
        <v>16</v>
      </c>
      <c r="AQ8" s="267" t="s">
        <v>17</v>
      </c>
      <c r="AR8" s="267" t="s">
        <v>64</v>
      </c>
      <c r="AS8" s="270" t="s">
        <v>55</v>
      </c>
      <c r="AT8" s="246" t="s">
        <v>52</v>
      </c>
      <c r="AU8" s="303" t="s">
        <v>80</v>
      </c>
      <c r="AV8" s="309" t="s">
        <v>97</v>
      </c>
      <c r="AW8" s="252" t="s">
        <v>81</v>
      </c>
      <c r="AX8" s="255" t="s">
        <v>56</v>
      </c>
      <c r="AY8" s="282" t="s">
        <v>49</v>
      </c>
      <c r="AZ8" s="252" t="s">
        <v>18</v>
      </c>
      <c r="BA8" s="258" t="s">
        <v>57</v>
      </c>
      <c r="BB8" s="261" t="s">
        <v>58</v>
      </c>
      <c r="BC8" s="258" t="s">
        <v>59</v>
      </c>
      <c r="BD8" s="258" t="s">
        <v>60</v>
      </c>
      <c r="BE8" s="258" t="s">
        <v>61</v>
      </c>
      <c r="BF8" s="264" t="s">
        <v>51</v>
      </c>
      <c r="BG8" s="249" t="s">
        <v>50</v>
      </c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</row>
    <row r="9" spans="1:327" s="51" customFormat="1" ht="23.1" customHeight="1" x14ac:dyDescent="0.35">
      <c r="A9" s="295"/>
      <c r="B9" s="247"/>
      <c r="C9" s="247"/>
      <c r="D9" s="244"/>
      <c r="E9" s="247"/>
      <c r="F9" s="247"/>
      <c r="G9" s="292"/>
      <c r="H9" s="83" t="s">
        <v>45</v>
      </c>
      <c r="I9" s="277"/>
      <c r="J9" s="49" t="s">
        <v>11</v>
      </c>
      <c r="K9" s="244"/>
      <c r="L9" s="247"/>
      <c r="M9" s="247"/>
      <c r="N9" s="289"/>
      <c r="P9" s="280"/>
      <c r="Q9" s="247"/>
      <c r="R9" s="265"/>
      <c r="S9" s="265"/>
      <c r="T9" s="265"/>
      <c r="U9" s="247"/>
      <c r="V9" s="49" t="s">
        <v>19</v>
      </c>
      <c r="W9" s="49" t="s">
        <v>20</v>
      </c>
      <c r="X9" s="301"/>
      <c r="Y9" s="277"/>
      <c r="Z9" s="50" t="s">
        <v>13</v>
      </c>
      <c r="AA9" s="193"/>
      <c r="AB9" s="211"/>
      <c r="AC9" s="223"/>
      <c r="AD9" s="244"/>
      <c r="AE9" s="229"/>
      <c r="AF9" s="295"/>
      <c r="AG9" s="247"/>
      <c r="AH9" s="247"/>
      <c r="AI9" s="298"/>
      <c r="AJ9" s="307"/>
      <c r="AK9" s="268"/>
      <c r="AL9" s="259"/>
      <c r="AM9" s="274"/>
      <c r="AN9" s="268"/>
      <c r="AO9" s="268"/>
      <c r="AP9" s="268"/>
      <c r="AQ9" s="268"/>
      <c r="AR9" s="268"/>
      <c r="AS9" s="271"/>
      <c r="AT9" s="247"/>
      <c r="AU9" s="304"/>
      <c r="AV9" s="310"/>
      <c r="AW9" s="253"/>
      <c r="AX9" s="256"/>
      <c r="AY9" s="283"/>
      <c r="AZ9" s="253"/>
      <c r="BA9" s="259"/>
      <c r="BB9" s="262"/>
      <c r="BC9" s="259"/>
      <c r="BD9" s="259"/>
      <c r="BE9" s="259"/>
      <c r="BF9" s="265"/>
      <c r="BG9" s="250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</row>
    <row r="10" spans="1:327" s="53" customFormat="1" ht="23.1" customHeight="1" thickBot="1" x14ac:dyDescent="0.4">
      <c r="A10" s="296"/>
      <c r="B10" s="248"/>
      <c r="C10" s="248"/>
      <c r="D10" s="244"/>
      <c r="E10" s="248"/>
      <c r="F10" s="248"/>
      <c r="G10" s="293"/>
      <c r="H10" s="82"/>
      <c r="I10" s="278"/>
      <c r="J10" s="52"/>
      <c r="K10" s="245"/>
      <c r="L10" s="248"/>
      <c r="M10" s="248"/>
      <c r="N10" s="290"/>
      <c r="P10" s="281"/>
      <c r="Q10" s="248"/>
      <c r="R10" s="266"/>
      <c r="S10" s="266"/>
      <c r="T10" s="266"/>
      <c r="U10" s="248"/>
      <c r="V10" s="52"/>
      <c r="W10" s="52"/>
      <c r="X10" s="302"/>
      <c r="Y10" s="278"/>
      <c r="Z10" s="52"/>
      <c r="AA10" s="194"/>
      <c r="AB10" s="212"/>
      <c r="AC10" s="224"/>
      <c r="AD10" s="245"/>
      <c r="AE10" s="230"/>
      <c r="AF10" s="296"/>
      <c r="AG10" s="248"/>
      <c r="AH10" s="248"/>
      <c r="AI10" s="299"/>
      <c r="AJ10" s="308"/>
      <c r="AK10" s="269"/>
      <c r="AL10" s="260"/>
      <c r="AM10" s="275"/>
      <c r="AN10" s="269"/>
      <c r="AO10" s="269"/>
      <c r="AP10" s="269"/>
      <c r="AQ10" s="269"/>
      <c r="AR10" s="269"/>
      <c r="AS10" s="272"/>
      <c r="AT10" s="248"/>
      <c r="AU10" s="305"/>
      <c r="AV10" s="311"/>
      <c r="AW10" s="254"/>
      <c r="AX10" s="257"/>
      <c r="AY10" s="284"/>
      <c r="AZ10" s="254"/>
      <c r="BA10" s="260"/>
      <c r="BB10" s="263"/>
      <c r="BC10" s="260"/>
      <c r="BD10" s="260"/>
      <c r="BE10" s="260"/>
      <c r="BF10" s="266"/>
      <c r="BG10" s="251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</row>
    <row r="11" spans="1:327" s="19" customFormat="1" ht="23.1" customHeight="1" x14ac:dyDescent="0.35">
      <c r="A11" s="2" t="s">
        <v>1</v>
      </c>
      <c r="B11" s="3"/>
      <c r="C11" s="8"/>
      <c r="D11" s="54"/>
      <c r="E11" s="5"/>
      <c r="F11" s="79"/>
      <c r="G11" s="79"/>
      <c r="H11" s="80"/>
      <c r="I11" s="11"/>
      <c r="J11" s="20"/>
      <c r="K11" s="5"/>
      <c r="L11" s="8" t="s">
        <v>1</v>
      </c>
      <c r="M11" s="8" t="s">
        <v>1</v>
      </c>
      <c r="N11" s="8" t="s">
        <v>1</v>
      </c>
      <c r="O11" s="6" t="s">
        <v>1</v>
      </c>
      <c r="P11" s="5"/>
      <c r="Q11" s="5"/>
      <c r="R11" s="5"/>
      <c r="S11" s="5"/>
      <c r="T11" s="5"/>
      <c r="U11" s="6"/>
      <c r="V11" s="5"/>
      <c r="W11" s="5"/>
      <c r="X11" s="10" t="str">
        <f>+A11</f>
        <v xml:space="preserve"> </v>
      </c>
      <c r="Y11" s="11" t="s">
        <v>1</v>
      </c>
      <c r="Z11" s="5"/>
      <c r="AA11" s="21"/>
      <c r="AB11" s="13"/>
      <c r="AC11" s="22"/>
      <c r="AD11" s="55"/>
      <c r="AE11" s="56"/>
      <c r="AF11" s="2" t="s">
        <v>1</v>
      </c>
      <c r="AG11" s="3"/>
      <c r="AH11" s="8"/>
      <c r="AI11" s="5"/>
      <c r="AJ11" s="5"/>
      <c r="AK11" s="5"/>
      <c r="AL11" s="5" t="s">
        <v>1</v>
      </c>
      <c r="AM11" s="5" t="s">
        <v>1</v>
      </c>
      <c r="AN11" s="5"/>
      <c r="AO11" s="5" t="s">
        <v>1</v>
      </c>
      <c r="AP11" s="5"/>
      <c r="AQ11" s="5"/>
      <c r="AR11" s="5"/>
      <c r="AS11" s="5"/>
      <c r="AT11" s="5"/>
      <c r="AU11" s="12"/>
      <c r="AV11" s="12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17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</row>
    <row r="12" spans="1:327" s="19" customFormat="1" ht="23.1" customHeight="1" x14ac:dyDescent="0.35">
      <c r="A12" s="2">
        <v>1</v>
      </c>
      <c r="B12" s="3" t="s">
        <v>21</v>
      </c>
      <c r="C12" s="4" t="s">
        <v>22</v>
      </c>
      <c r="D12" s="5">
        <v>31949</v>
      </c>
      <c r="E12" s="5">
        <v>1550</v>
      </c>
      <c r="F12" s="5">
        <f>SUM(D12:E12)</f>
        <v>33499</v>
      </c>
      <c r="G12" s="5">
        <v>1550</v>
      </c>
      <c r="H12" s="84">
        <v>320</v>
      </c>
      <c r="I12" s="5">
        <f>SUM(F12:H12)</f>
        <v>35369</v>
      </c>
      <c r="J12" s="6">
        <f>I12</f>
        <v>35369</v>
      </c>
      <c r="K12" s="7">
        <f>ROUND(J12/6/31/60*(N12+M12*60+L12*6*60),2)</f>
        <v>0</v>
      </c>
      <c r="L12" s="8">
        <v>0</v>
      </c>
      <c r="M12" s="8">
        <v>0</v>
      </c>
      <c r="N12" s="8">
        <v>0</v>
      </c>
      <c r="O12" s="6">
        <f>J12-K12</f>
        <v>35369</v>
      </c>
      <c r="P12" s="74">
        <v>1497.76</v>
      </c>
      <c r="Q12" s="5">
        <f>SUM(AJ12:AS12)</f>
        <v>6213.9499999999989</v>
      </c>
      <c r="R12" s="5">
        <f>SUM(AU12:AW12)</f>
        <v>200</v>
      </c>
      <c r="S12" s="5">
        <f>ROUNDDOWN(I12*5%/2,2)</f>
        <v>884.22</v>
      </c>
      <c r="T12" s="5">
        <f>SUM(AZ12:BE12)</f>
        <v>100</v>
      </c>
      <c r="U12" s="6">
        <f>P12+Q12+R12+S12+T12</f>
        <v>8895.9299999999985</v>
      </c>
      <c r="V12" s="9">
        <f>ROUND(AE12,0)</f>
        <v>13237</v>
      </c>
      <c r="W12" s="9">
        <f>(AD12-V12)</f>
        <v>13236.07</v>
      </c>
      <c r="X12" s="10">
        <f>+A12</f>
        <v>1</v>
      </c>
      <c r="Y12" s="11">
        <f>I12*12%</f>
        <v>4244.28</v>
      </c>
      <c r="Z12" s="5">
        <v>0</v>
      </c>
      <c r="AA12" s="12">
        <v>100</v>
      </c>
      <c r="AB12" s="13">
        <f>ROUNDUP(I12*5%/2,2)</f>
        <v>884.23</v>
      </c>
      <c r="AC12" s="14">
        <v>200</v>
      </c>
      <c r="AD12" s="15">
        <f>+O12-U12</f>
        <v>26473.07</v>
      </c>
      <c r="AE12" s="16">
        <f>(+O12-U12)/2</f>
        <v>13236.535</v>
      </c>
      <c r="AF12" s="2">
        <v>1</v>
      </c>
      <c r="AG12" s="3" t="s">
        <v>21</v>
      </c>
      <c r="AH12" s="4" t="s">
        <v>22</v>
      </c>
      <c r="AI12" s="74">
        <f>P12</f>
        <v>1497.76</v>
      </c>
      <c r="AJ12" s="11">
        <f>J12*9%</f>
        <v>3183.21</v>
      </c>
      <c r="AK12" s="5">
        <v>0</v>
      </c>
      <c r="AL12" s="5">
        <v>0</v>
      </c>
      <c r="AM12" s="5">
        <v>0</v>
      </c>
      <c r="AN12" s="5"/>
      <c r="AO12" s="5">
        <v>0</v>
      </c>
      <c r="AP12" s="5">
        <v>0</v>
      </c>
      <c r="AQ12" s="5">
        <v>2375.1799999999998</v>
      </c>
      <c r="AR12" s="5"/>
      <c r="AS12" s="5">
        <v>655.56</v>
      </c>
      <c r="AT12" s="5">
        <f>SUM(AJ12:AS12)</f>
        <v>6213.9499999999989</v>
      </c>
      <c r="AU12" s="12">
        <v>200</v>
      </c>
      <c r="AV12" s="5">
        <v>0</v>
      </c>
      <c r="AW12" s="5">
        <v>0</v>
      </c>
      <c r="AX12" s="5">
        <f>SUM(AU12:AW12)</f>
        <v>200</v>
      </c>
      <c r="AY12" s="5">
        <f>ROUNDDOWN(I12*5%/2,2)</f>
        <v>884.22</v>
      </c>
      <c r="AZ12" s="5">
        <v>100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f>SUM(AZ12:BE12)</f>
        <v>100</v>
      </c>
      <c r="BG12" s="17">
        <f>AI12+AT12+AX12+AY12+BF12</f>
        <v>8895.9299999999985</v>
      </c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</row>
    <row r="13" spans="1:327" s="19" customFormat="1" ht="23.1" customHeight="1" x14ac:dyDescent="0.35">
      <c r="A13" s="2" t="s">
        <v>1</v>
      </c>
      <c r="B13" s="3"/>
      <c r="C13" s="4"/>
      <c r="D13" s="5"/>
      <c r="E13" s="5"/>
      <c r="F13" s="5">
        <f t="shared" ref="F13:F28" si="0">SUM(D13:E13)</f>
        <v>0</v>
      </c>
      <c r="G13" s="25"/>
      <c r="H13" s="25" t="s">
        <v>66</v>
      </c>
      <c r="I13" s="5">
        <f t="shared" ref="I13:I28" si="1">SUM(F13:H13)</f>
        <v>0</v>
      </c>
      <c r="J13" s="6">
        <f t="shared" ref="J13:J28" si="2">I13</f>
        <v>0</v>
      </c>
      <c r="K13" s="7"/>
      <c r="L13" s="8"/>
      <c r="M13" s="8"/>
      <c r="N13" s="8"/>
      <c r="O13" s="6">
        <f t="shared" ref="O13:O28" si="3">J13-K13</f>
        <v>0</v>
      </c>
      <c r="P13" s="5"/>
      <c r="Q13" s="5"/>
      <c r="R13" s="5"/>
      <c r="S13" s="5"/>
      <c r="T13" s="5"/>
      <c r="U13" s="6"/>
      <c r="V13" s="9"/>
      <c r="W13" s="9"/>
      <c r="X13" s="10"/>
      <c r="Y13" s="11"/>
      <c r="Z13" s="5"/>
      <c r="AA13" s="21"/>
      <c r="AB13" s="13"/>
      <c r="AC13" s="22"/>
      <c r="AD13" s="15"/>
      <c r="AE13" s="16"/>
      <c r="AF13" s="2" t="s">
        <v>1</v>
      </c>
      <c r="AG13" s="3"/>
      <c r="AH13" s="4"/>
      <c r="AI13" s="74">
        <f t="shared" ref="AI13:AI28" si="4">P13</f>
        <v>0</v>
      </c>
      <c r="AJ13" s="11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2"/>
      <c r="AV13" s="12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17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</row>
    <row r="14" spans="1:327" s="23" customFormat="1" ht="23.1" customHeight="1" x14ac:dyDescent="0.35">
      <c r="A14" s="2">
        <v>2</v>
      </c>
      <c r="B14" s="3" t="s">
        <v>24</v>
      </c>
      <c r="C14" s="4" t="s">
        <v>25</v>
      </c>
      <c r="D14" s="5">
        <v>13666</v>
      </c>
      <c r="E14" s="5">
        <v>547</v>
      </c>
      <c r="F14" s="5">
        <f t="shared" si="0"/>
        <v>14213</v>
      </c>
      <c r="G14" s="5">
        <v>530</v>
      </c>
      <c r="H14" s="5"/>
      <c r="I14" s="5">
        <f t="shared" si="1"/>
        <v>14743</v>
      </c>
      <c r="J14" s="6">
        <f t="shared" si="2"/>
        <v>14743</v>
      </c>
      <c r="K14" s="7">
        <f>ROUND(J14/6/31/60*(N14+M14*60+L14*6*60),2)</f>
        <v>0</v>
      </c>
      <c r="L14" s="8">
        <v>0</v>
      </c>
      <c r="M14" s="8">
        <v>0</v>
      </c>
      <c r="N14" s="8">
        <v>0</v>
      </c>
      <c r="O14" s="6">
        <f t="shared" si="3"/>
        <v>14743</v>
      </c>
      <c r="P14" s="5"/>
      <c r="Q14" s="5">
        <f t="shared" ref="Q14:Q28" si="5">SUM(AJ14:AS14)</f>
        <v>4982.29</v>
      </c>
      <c r="R14" s="5">
        <f t="shared" ref="R14:R28" si="6">SUM(AU14:AW14)</f>
        <v>1449.15</v>
      </c>
      <c r="S14" s="5">
        <f t="shared" ref="S14:S28" si="7">ROUNDDOWN(I14*5%/2,2)</f>
        <v>368.57</v>
      </c>
      <c r="T14" s="5">
        <f t="shared" ref="T14:T28" si="8">SUM(AZ14:BE14)</f>
        <v>2942.99</v>
      </c>
      <c r="U14" s="6">
        <f>P14+Q14+R14+S14+T14</f>
        <v>9743</v>
      </c>
      <c r="V14" s="9">
        <f t="shared" ref="V14:V28" si="9">ROUND(AE14,0)</f>
        <v>2500</v>
      </c>
      <c r="W14" s="9">
        <f>(AD14-V14)</f>
        <v>2500</v>
      </c>
      <c r="X14" s="10">
        <f>+A14</f>
        <v>2</v>
      </c>
      <c r="Y14" s="11">
        <f>I14*12%</f>
        <v>1769.1599999999999</v>
      </c>
      <c r="Z14" s="5">
        <v>0</v>
      </c>
      <c r="AA14" s="12">
        <v>100</v>
      </c>
      <c r="AB14" s="13">
        <f t="shared" ref="AB14" si="10">ROUNDUP(I14*5%/2,2)</f>
        <v>368.58</v>
      </c>
      <c r="AC14" s="14">
        <v>200</v>
      </c>
      <c r="AD14" s="15">
        <f>+O14-U14</f>
        <v>5000</v>
      </c>
      <c r="AE14" s="16">
        <f>(+O14-U14)/2</f>
        <v>2500</v>
      </c>
      <c r="AF14" s="2">
        <v>2</v>
      </c>
      <c r="AG14" s="3" t="s">
        <v>24</v>
      </c>
      <c r="AH14" s="4" t="s">
        <v>25</v>
      </c>
      <c r="AI14" s="74">
        <f t="shared" si="4"/>
        <v>0</v>
      </c>
      <c r="AJ14" s="11">
        <f t="shared" ref="AJ14:AJ28" si="11">J14*9%</f>
        <v>1326.87</v>
      </c>
      <c r="AK14" s="5">
        <v>0</v>
      </c>
      <c r="AL14" s="5" t="s">
        <v>23</v>
      </c>
      <c r="AM14" s="5">
        <v>0</v>
      </c>
      <c r="AN14" s="5"/>
      <c r="AO14" s="5">
        <v>983.33</v>
      </c>
      <c r="AP14" s="5">
        <v>0</v>
      </c>
      <c r="AQ14" s="5">
        <v>2672.09</v>
      </c>
      <c r="AR14" s="5"/>
      <c r="AS14" s="5">
        <v>0</v>
      </c>
      <c r="AT14" s="5">
        <f>SUM(AJ14:AS14)</f>
        <v>4982.29</v>
      </c>
      <c r="AU14" s="12">
        <v>200</v>
      </c>
      <c r="AV14" s="5">
        <v>0</v>
      </c>
      <c r="AW14" s="5">
        <v>1249.1500000000001</v>
      </c>
      <c r="AX14" s="5">
        <f>SUM(AU14:AW14)</f>
        <v>1449.15</v>
      </c>
      <c r="AY14" s="5">
        <f t="shared" ref="AY14:AY18" si="12">ROUNDDOWN(I14*5%/2,2)</f>
        <v>368.57</v>
      </c>
      <c r="AZ14" s="5">
        <v>100</v>
      </c>
      <c r="BA14" s="5">
        <v>100</v>
      </c>
      <c r="BB14" s="5">
        <v>2742.99</v>
      </c>
      <c r="BC14" s="5">
        <v>0</v>
      </c>
      <c r="BD14" s="5">
        <v>0</v>
      </c>
      <c r="BE14" s="5">
        <v>0</v>
      </c>
      <c r="BF14" s="5">
        <f>SUM(AZ14:BE14)</f>
        <v>2942.99</v>
      </c>
      <c r="BG14" s="17">
        <f>AI14+AT14+AX14+AY14+BF14</f>
        <v>9743</v>
      </c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</row>
    <row r="15" spans="1:327" s="19" customFormat="1" ht="23.1" customHeight="1" x14ac:dyDescent="0.35">
      <c r="A15" s="2" t="s">
        <v>1</v>
      </c>
      <c r="B15" s="24"/>
      <c r="C15" s="4" t="s">
        <v>26</v>
      </c>
      <c r="D15" s="8"/>
      <c r="E15" s="8"/>
      <c r="F15" s="5">
        <f t="shared" si="0"/>
        <v>0</v>
      </c>
      <c r="G15" s="8"/>
      <c r="H15" s="8"/>
      <c r="I15" s="5">
        <f t="shared" si="1"/>
        <v>0</v>
      </c>
      <c r="J15" s="6">
        <f t="shared" si="2"/>
        <v>0</v>
      </c>
      <c r="K15" s="25"/>
      <c r="L15" s="8"/>
      <c r="M15" s="8"/>
      <c r="N15" s="8"/>
      <c r="O15" s="6">
        <f t="shared" si="3"/>
        <v>0</v>
      </c>
      <c r="P15" s="24"/>
      <c r="Q15" s="5"/>
      <c r="R15" s="5"/>
      <c r="S15" s="5"/>
      <c r="T15" s="5"/>
      <c r="U15" s="8"/>
      <c r="V15" s="9"/>
      <c r="W15" s="24"/>
      <c r="X15" s="10"/>
      <c r="Y15" s="26"/>
      <c r="Z15" s="8"/>
      <c r="AA15" s="27"/>
      <c r="AB15" s="13"/>
      <c r="AC15" s="28"/>
      <c r="AD15" s="15"/>
      <c r="AE15" s="16"/>
      <c r="AF15" s="2" t="s">
        <v>1</v>
      </c>
      <c r="AG15" s="24"/>
      <c r="AH15" s="4" t="s">
        <v>26</v>
      </c>
      <c r="AI15" s="74">
        <f t="shared" si="4"/>
        <v>0</v>
      </c>
      <c r="AJ15" s="11"/>
      <c r="AK15" s="24"/>
      <c r="AL15" s="24"/>
      <c r="AM15" s="24"/>
      <c r="AN15" s="24"/>
      <c r="AO15" s="24"/>
      <c r="AP15" s="5"/>
      <c r="AQ15" s="24"/>
      <c r="AR15" s="24"/>
      <c r="AS15" s="24"/>
      <c r="AT15" s="24"/>
      <c r="AU15" s="24"/>
      <c r="AV15" s="24"/>
      <c r="AW15" s="29" t="s">
        <v>63</v>
      </c>
      <c r="AX15" s="24"/>
      <c r="AY15" s="5"/>
      <c r="AZ15" s="24"/>
      <c r="BA15" s="24"/>
      <c r="BB15" s="24"/>
      <c r="BC15" s="24"/>
      <c r="BD15" s="24"/>
      <c r="BE15" s="24"/>
      <c r="BF15" s="24"/>
      <c r="BG15" s="30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</row>
    <row r="16" spans="1:327" s="23" customFormat="1" ht="23.1" customHeight="1" x14ac:dyDescent="0.35">
      <c r="A16" s="2">
        <v>3</v>
      </c>
      <c r="B16" s="3" t="s">
        <v>30</v>
      </c>
      <c r="C16" s="31" t="s">
        <v>31</v>
      </c>
      <c r="D16" s="5">
        <v>47228</v>
      </c>
      <c r="E16" s="5">
        <v>2314</v>
      </c>
      <c r="F16" s="5">
        <f t="shared" si="0"/>
        <v>49542</v>
      </c>
      <c r="G16" s="5">
        <v>2290</v>
      </c>
      <c r="H16" s="5"/>
      <c r="I16" s="5">
        <f t="shared" si="1"/>
        <v>51832</v>
      </c>
      <c r="J16" s="6">
        <f t="shared" si="2"/>
        <v>51832</v>
      </c>
      <c r="K16" s="7">
        <f>ROUND(J16/6/31/60*(N16+M16*60+L16*6*60),2)</f>
        <v>0</v>
      </c>
      <c r="L16" s="8">
        <v>0</v>
      </c>
      <c r="M16" s="8">
        <v>0</v>
      </c>
      <c r="N16" s="8">
        <v>0</v>
      </c>
      <c r="O16" s="6">
        <f t="shared" si="3"/>
        <v>51832</v>
      </c>
      <c r="P16" s="5">
        <v>4570.33</v>
      </c>
      <c r="Q16" s="5">
        <f t="shared" si="5"/>
        <v>15667.88</v>
      </c>
      <c r="R16" s="5">
        <f t="shared" si="6"/>
        <v>200</v>
      </c>
      <c r="S16" s="5">
        <f t="shared" si="7"/>
        <v>1295.8</v>
      </c>
      <c r="T16" s="5">
        <f t="shared" si="8"/>
        <v>22574.07</v>
      </c>
      <c r="U16" s="6">
        <f>P16+Q16+R16+S16+T16</f>
        <v>44308.08</v>
      </c>
      <c r="V16" s="9">
        <f t="shared" si="9"/>
        <v>3762</v>
      </c>
      <c r="W16" s="9">
        <f>(AD16-V16)</f>
        <v>3761.9199999999983</v>
      </c>
      <c r="X16" s="10">
        <f>+A16</f>
        <v>3</v>
      </c>
      <c r="Y16" s="11">
        <f>I16*12%</f>
        <v>6219.84</v>
      </c>
      <c r="Z16" s="5">
        <v>0</v>
      </c>
      <c r="AA16" s="12">
        <v>100</v>
      </c>
      <c r="AB16" s="13">
        <f t="shared" ref="AB16" si="13">ROUNDUP(I16*5%/2,2)</f>
        <v>1295.8</v>
      </c>
      <c r="AC16" s="14">
        <v>200</v>
      </c>
      <c r="AD16" s="15">
        <f>+O16-U16</f>
        <v>7523.9199999999983</v>
      </c>
      <c r="AE16" s="16">
        <f>(+O16-U16)/2</f>
        <v>3761.9599999999991</v>
      </c>
      <c r="AF16" s="2">
        <v>3</v>
      </c>
      <c r="AG16" s="3" t="s">
        <v>30</v>
      </c>
      <c r="AH16" s="31" t="s">
        <v>31</v>
      </c>
      <c r="AI16" s="74">
        <f t="shared" si="4"/>
        <v>4570.33</v>
      </c>
      <c r="AJ16" s="11">
        <f t="shared" si="11"/>
        <v>4664.88</v>
      </c>
      <c r="AK16" s="5">
        <v>0</v>
      </c>
      <c r="AL16" s="5">
        <v>200</v>
      </c>
      <c r="AM16" s="5">
        <v>0</v>
      </c>
      <c r="AN16" s="5"/>
      <c r="AO16" s="5">
        <v>983.33</v>
      </c>
      <c r="AP16" s="5">
        <v>0</v>
      </c>
      <c r="AQ16" s="5">
        <v>6830.78</v>
      </c>
      <c r="AR16" s="5">
        <v>2333.33</v>
      </c>
      <c r="AS16" s="5">
        <v>655.56</v>
      </c>
      <c r="AT16" s="5">
        <f>SUM(AJ16:AS16)</f>
        <v>15667.88</v>
      </c>
      <c r="AU16" s="12">
        <v>200</v>
      </c>
      <c r="AV16" s="5">
        <v>0</v>
      </c>
      <c r="AW16" s="25">
        <v>0</v>
      </c>
      <c r="AX16" s="5">
        <f>SUM(AU16:AW16)</f>
        <v>200</v>
      </c>
      <c r="AY16" s="5">
        <f t="shared" si="12"/>
        <v>1295.8</v>
      </c>
      <c r="AZ16" s="5">
        <v>100</v>
      </c>
      <c r="BA16" s="5">
        <v>6934</v>
      </c>
      <c r="BB16" s="5">
        <v>15540.07</v>
      </c>
      <c r="BC16" s="5">
        <v>0</v>
      </c>
      <c r="BD16" s="5">
        <v>0</v>
      </c>
      <c r="BE16" s="5">
        <v>0</v>
      </c>
      <c r="BF16" s="5">
        <f>SUM(AZ16:BE16)</f>
        <v>22574.07</v>
      </c>
      <c r="BG16" s="17">
        <f>AI16+AT16+AX16+AY16+BF16</f>
        <v>44308.08</v>
      </c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</row>
    <row r="17" spans="1:327" s="19" customFormat="1" ht="23.1" customHeight="1" x14ac:dyDescent="0.35">
      <c r="A17" s="2"/>
      <c r="B17" s="3"/>
      <c r="C17" s="31"/>
      <c r="D17" s="13"/>
      <c r="E17" s="5"/>
      <c r="F17" s="5">
        <f t="shared" si="0"/>
        <v>0</v>
      </c>
      <c r="G17" s="5"/>
      <c r="H17" s="5"/>
      <c r="I17" s="5">
        <f t="shared" si="1"/>
        <v>0</v>
      </c>
      <c r="J17" s="6">
        <f t="shared" si="2"/>
        <v>0</v>
      </c>
      <c r="K17" s="7"/>
      <c r="L17" s="8"/>
      <c r="M17" s="8"/>
      <c r="N17" s="8"/>
      <c r="O17" s="6">
        <f t="shared" si="3"/>
        <v>0</v>
      </c>
      <c r="P17" s="5"/>
      <c r="Q17" s="5"/>
      <c r="R17" s="5"/>
      <c r="S17" s="5"/>
      <c r="T17" s="5"/>
      <c r="U17" s="6"/>
      <c r="V17" s="9"/>
      <c r="W17" s="9"/>
      <c r="X17" s="10"/>
      <c r="Y17" s="11"/>
      <c r="Z17" s="5"/>
      <c r="AA17" s="21"/>
      <c r="AB17" s="13"/>
      <c r="AC17" s="22"/>
      <c r="AD17" s="15"/>
      <c r="AE17" s="16"/>
      <c r="AF17" s="2"/>
      <c r="AG17" s="3"/>
      <c r="AH17" s="31"/>
      <c r="AI17" s="74">
        <f t="shared" si="4"/>
        <v>0</v>
      </c>
      <c r="AJ17" s="11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12"/>
      <c r="AV17" s="12"/>
      <c r="AW17" s="25"/>
      <c r="AX17" s="5"/>
      <c r="AY17" s="5"/>
      <c r="AZ17" s="5"/>
      <c r="BA17" s="25"/>
      <c r="BB17" s="5"/>
      <c r="BC17" s="5"/>
      <c r="BD17" s="25"/>
      <c r="BE17" s="5"/>
      <c r="BF17" s="5"/>
      <c r="BG17" s="17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</row>
    <row r="18" spans="1:327" s="19" customFormat="1" ht="23.1" customHeight="1" x14ac:dyDescent="0.35">
      <c r="A18" s="2">
        <v>4</v>
      </c>
      <c r="B18" s="32" t="s">
        <v>32</v>
      </c>
      <c r="C18" s="4" t="s">
        <v>33</v>
      </c>
      <c r="D18" s="5">
        <v>31633</v>
      </c>
      <c r="E18" s="5">
        <v>1550</v>
      </c>
      <c r="F18" s="5">
        <f t="shared" si="0"/>
        <v>33183</v>
      </c>
      <c r="G18" s="5">
        <v>1550</v>
      </c>
      <c r="H18" s="5"/>
      <c r="I18" s="5">
        <f t="shared" si="1"/>
        <v>34733</v>
      </c>
      <c r="J18" s="6">
        <f t="shared" si="2"/>
        <v>34733</v>
      </c>
      <c r="K18" s="7">
        <f>ROUND(J18/6/31/60*(N18+M18*60+L18*6*60),2)</f>
        <v>0</v>
      </c>
      <c r="L18" s="8">
        <v>0</v>
      </c>
      <c r="M18" s="8">
        <v>0</v>
      </c>
      <c r="N18" s="8">
        <v>0</v>
      </c>
      <c r="O18" s="6">
        <f t="shared" si="3"/>
        <v>34733</v>
      </c>
      <c r="P18" s="5">
        <v>1455.81</v>
      </c>
      <c r="Q18" s="5">
        <f t="shared" si="5"/>
        <v>3125.97</v>
      </c>
      <c r="R18" s="5">
        <f t="shared" si="6"/>
        <v>200</v>
      </c>
      <c r="S18" s="5">
        <f t="shared" si="7"/>
        <v>868.32</v>
      </c>
      <c r="T18" s="5">
        <f t="shared" si="8"/>
        <v>100</v>
      </c>
      <c r="U18" s="6">
        <f>P18+Q18+R18+S18+T18</f>
        <v>5750.0999999999995</v>
      </c>
      <c r="V18" s="9">
        <f t="shared" si="9"/>
        <v>14491</v>
      </c>
      <c r="W18" s="9">
        <f>(AD18-V18)</f>
        <v>14491.900000000001</v>
      </c>
      <c r="X18" s="10">
        <f>+A18</f>
        <v>4</v>
      </c>
      <c r="Y18" s="11">
        <f>I18*12%</f>
        <v>4167.96</v>
      </c>
      <c r="Z18" s="5">
        <v>0</v>
      </c>
      <c r="AA18" s="12">
        <v>100</v>
      </c>
      <c r="AB18" s="13">
        <f t="shared" ref="AB18" si="14">ROUNDUP(I18*5%/2,2)</f>
        <v>868.33</v>
      </c>
      <c r="AC18" s="14">
        <v>200</v>
      </c>
      <c r="AD18" s="15">
        <f>+O18-U18</f>
        <v>28982.9</v>
      </c>
      <c r="AE18" s="16">
        <f>(+O18-U18)/2</f>
        <v>14491.45</v>
      </c>
      <c r="AF18" s="2">
        <v>4</v>
      </c>
      <c r="AG18" s="32" t="s">
        <v>32</v>
      </c>
      <c r="AH18" s="4" t="s">
        <v>33</v>
      </c>
      <c r="AI18" s="74">
        <f t="shared" si="4"/>
        <v>1455.81</v>
      </c>
      <c r="AJ18" s="11">
        <f t="shared" si="11"/>
        <v>3125.97</v>
      </c>
      <c r="AK18" s="5">
        <v>0</v>
      </c>
      <c r="AL18" s="5">
        <v>0</v>
      </c>
      <c r="AM18" s="5" t="s">
        <v>23</v>
      </c>
      <c r="AN18" s="5"/>
      <c r="AO18" s="5">
        <v>0</v>
      </c>
      <c r="AP18" s="5">
        <v>0</v>
      </c>
      <c r="AQ18" s="5">
        <v>0</v>
      </c>
      <c r="AR18" s="5"/>
      <c r="AS18" s="5">
        <v>0</v>
      </c>
      <c r="AT18" s="5">
        <f>SUM(AJ18:AS18)</f>
        <v>3125.97</v>
      </c>
      <c r="AU18" s="12">
        <v>200</v>
      </c>
      <c r="AV18" s="5">
        <v>0</v>
      </c>
      <c r="AW18" s="5">
        <v>0</v>
      </c>
      <c r="AX18" s="5">
        <f>SUM(AU18:AW18)</f>
        <v>200</v>
      </c>
      <c r="AY18" s="5">
        <f t="shared" si="12"/>
        <v>868.32</v>
      </c>
      <c r="AZ18" s="5">
        <v>100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f>SUM(AZ18:BE18)</f>
        <v>100</v>
      </c>
      <c r="BG18" s="17">
        <f>AI18+AT18+AX18+AY18+BF18</f>
        <v>5750.0999999999995</v>
      </c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</row>
    <row r="19" spans="1:327" s="19" customFormat="1" ht="23.1" customHeight="1" x14ac:dyDescent="0.35">
      <c r="A19" s="2" t="s">
        <v>1</v>
      </c>
      <c r="B19" s="33" t="s">
        <v>1</v>
      </c>
      <c r="C19" s="24"/>
      <c r="D19" s="5"/>
      <c r="E19" s="5"/>
      <c r="F19" s="5">
        <f t="shared" si="0"/>
        <v>0</v>
      </c>
      <c r="G19" s="5"/>
      <c r="H19" s="5"/>
      <c r="I19" s="5">
        <f t="shared" si="1"/>
        <v>0</v>
      </c>
      <c r="J19" s="6">
        <f t="shared" si="2"/>
        <v>0</v>
      </c>
      <c r="K19" s="7"/>
      <c r="L19" s="8"/>
      <c r="M19" s="8"/>
      <c r="N19" s="8"/>
      <c r="O19" s="6">
        <f t="shared" si="3"/>
        <v>0</v>
      </c>
      <c r="P19" s="5"/>
      <c r="Q19" s="5"/>
      <c r="R19" s="5"/>
      <c r="S19" s="5"/>
      <c r="T19" s="5"/>
      <c r="U19" s="6"/>
      <c r="V19" s="9"/>
      <c r="W19" s="9"/>
      <c r="X19" s="10"/>
      <c r="Y19" s="11"/>
      <c r="Z19" s="5"/>
      <c r="AA19" s="21"/>
      <c r="AB19" s="13"/>
      <c r="AC19" s="22"/>
      <c r="AD19" s="15"/>
      <c r="AE19" s="16"/>
      <c r="AF19" s="2" t="s">
        <v>1</v>
      </c>
      <c r="AG19" s="33" t="s">
        <v>1</v>
      </c>
      <c r="AH19" s="24"/>
      <c r="AI19" s="74">
        <f t="shared" si="4"/>
        <v>0</v>
      </c>
      <c r="AJ19" s="11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12"/>
      <c r="AV19" s="12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17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</row>
    <row r="20" spans="1:327" s="23" customFormat="1" ht="23.1" customHeight="1" x14ac:dyDescent="0.35">
      <c r="A20" s="2">
        <v>5</v>
      </c>
      <c r="B20" s="3" t="s">
        <v>27</v>
      </c>
      <c r="C20" s="31" t="s">
        <v>43</v>
      </c>
      <c r="D20" s="5">
        <v>46725</v>
      </c>
      <c r="E20" s="5">
        <v>2290</v>
      </c>
      <c r="F20" s="5">
        <f t="shared" si="0"/>
        <v>49015</v>
      </c>
      <c r="G20" s="5">
        <v>2289</v>
      </c>
      <c r="H20" s="5"/>
      <c r="I20" s="5">
        <f t="shared" si="1"/>
        <v>51304</v>
      </c>
      <c r="J20" s="6">
        <f t="shared" si="2"/>
        <v>51304</v>
      </c>
      <c r="K20" s="7">
        <f>ROUND(J20/6/31/60*(N20+M20*60+L20*6*60),2)</f>
        <v>0</v>
      </c>
      <c r="L20" s="8">
        <v>0</v>
      </c>
      <c r="M20" s="8">
        <v>0</v>
      </c>
      <c r="N20" s="8">
        <v>0</v>
      </c>
      <c r="O20" s="6">
        <f t="shared" si="3"/>
        <v>51304</v>
      </c>
      <c r="P20" s="5">
        <v>4459.28</v>
      </c>
      <c r="Q20" s="5">
        <f t="shared" si="5"/>
        <v>22783.469999999998</v>
      </c>
      <c r="R20" s="5">
        <f t="shared" si="6"/>
        <v>1038.9000000000001</v>
      </c>
      <c r="S20" s="5">
        <f t="shared" si="7"/>
        <v>1282.5999999999999</v>
      </c>
      <c r="T20" s="5">
        <f t="shared" si="8"/>
        <v>14015.51</v>
      </c>
      <c r="U20" s="6">
        <f>P20+Q20+R20+S20+T20</f>
        <v>43579.759999999995</v>
      </c>
      <c r="V20" s="9">
        <f t="shared" si="9"/>
        <v>3862</v>
      </c>
      <c r="W20" s="9">
        <f>(AD20-V20)</f>
        <v>3862.2400000000052</v>
      </c>
      <c r="X20" s="10">
        <f>+A20</f>
        <v>5</v>
      </c>
      <c r="Y20" s="11">
        <f>I20*12%</f>
        <v>6156.48</v>
      </c>
      <c r="Z20" s="5">
        <v>0</v>
      </c>
      <c r="AA20" s="12">
        <v>100</v>
      </c>
      <c r="AB20" s="13">
        <f t="shared" ref="AB20" si="15">ROUNDUP(I20*5%/2,2)</f>
        <v>1282.5999999999999</v>
      </c>
      <c r="AC20" s="14">
        <v>200</v>
      </c>
      <c r="AD20" s="15">
        <f>+O20-U20</f>
        <v>7724.2400000000052</v>
      </c>
      <c r="AE20" s="16">
        <f>(+O20-U20)/2</f>
        <v>3862.1200000000026</v>
      </c>
      <c r="AF20" s="2">
        <v>5</v>
      </c>
      <c r="AG20" s="3" t="s">
        <v>27</v>
      </c>
      <c r="AH20" s="31" t="s">
        <v>28</v>
      </c>
      <c r="AI20" s="74">
        <f t="shared" si="4"/>
        <v>4459.28</v>
      </c>
      <c r="AJ20" s="11">
        <f t="shared" si="11"/>
        <v>4617.3599999999997</v>
      </c>
      <c r="AK20" s="5">
        <v>0</v>
      </c>
      <c r="AL20" s="5">
        <v>300</v>
      </c>
      <c r="AM20" s="5">
        <v>0</v>
      </c>
      <c r="AN20" s="5">
        <v>7707.56</v>
      </c>
      <c r="AO20" s="5"/>
      <c r="AP20" s="5">
        <v>0</v>
      </c>
      <c r="AQ20" s="5">
        <v>7636.32</v>
      </c>
      <c r="AR20" s="5">
        <v>1866.67</v>
      </c>
      <c r="AS20" s="5">
        <v>655.56</v>
      </c>
      <c r="AT20" s="5">
        <f>SUM(AJ20:AS20)</f>
        <v>22783.469999999998</v>
      </c>
      <c r="AU20" s="12">
        <v>200</v>
      </c>
      <c r="AV20" s="5">
        <v>0</v>
      </c>
      <c r="AW20" s="5">
        <v>838.9</v>
      </c>
      <c r="AX20" s="5">
        <f>SUM(AU20:AW20)</f>
        <v>1038.9000000000001</v>
      </c>
      <c r="AY20" s="5">
        <f t="shared" ref="AY20" si="16">ROUNDDOWN(I20*5%/2,2)</f>
        <v>1282.5999999999999</v>
      </c>
      <c r="AZ20" s="5">
        <v>100</v>
      </c>
      <c r="BA20" s="5">
        <v>7602</v>
      </c>
      <c r="BB20" s="5">
        <v>6313.51</v>
      </c>
      <c r="BC20" s="5">
        <v>0</v>
      </c>
      <c r="BD20" s="5">
        <v>0</v>
      </c>
      <c r="BE20" s="5">
        <v>0</v>
      </c>
      <c r="BF20" s="5">
        <f>SUM(AZ20:BE20)</f>
        <v>14015.51</v>
      </c>
      <c r="BG20" s="17">
        <f>AI20+AT20+AX20+AY20+BF20</f>
        <v>43579.759999999995</v>
      </c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</row>
    <row r="21" spans="1:327" s="19" customFormat="1" ht="23.1" customHeight="1" x14ac:dyDescent="0.35">
      <c r="A21" s="2"/>
      <c r="B21" s="3"/>
      <c r="C21" s="31"/>
      <c r="D21" s="13"/>
      <c r="E21" s="5"/>
      <c r="F21" s="5">
        <f t="shared" si="0"/>
        <v>0</v>
      </c>
      <c r="G21" s="5"/>
      <c r="H21" s="5"/>
      <c r="I21" s="5">
        <f t="shared" si="1"/>
        <v>0</v>
      </c>
      <c r="J21" s="6">
        <f t="shared" si="2"/>
        <v>0</v>
      </c>
      <c r="K21" s="7"/>
      <c r="L21" s="8"/>
      <c r="M21" s="8"/>
      <c r="N21" s="8"/>
      <c r="O21" s="6">
        <f t="shared" si="3"/>
        <v>0</v>
      </c>
      <c r="P21" s="5"/>
      <c r="Q21" s="5"/>
      <c r="R21" s="5"/>
      <c r="S21" s="5"/>
      <c r="T21" s="5"/>
      <c r="U21" s="6"/>
      <c r="V21" s="9"/>
      <c r="W21" s="9"/>
      <c r="X21" s="10"/>
      <c r="Y21" s="11"/>
      <c r="Z21" s="5"/>
      <c r="AA21" s="21"/>
      <c r="AB21" s="13"/>
      <c r="AC21" s="22"/>
      <c r="AD21" s="15"/>
      <c r="AE21" s="16"/>
      <c r="AF21" s="2"/>
      <c r="AG21" s="3"/>
      <c r="AH21" s="31" t="s">
        <v>29</v>
      </c>
      <c r="AI21" s="74">
        <f t="shared" si="4"/>
        <v>0</v>
      </c>
      <c r="AJ21" s="11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12"/>
      <c r="AV21" s="12"/>
      <c r="AW21" s="73" t="s">
        <v>65</v>
      </c>
      <c r="AX21" s="5"/>
      <c r="AY21" s="5"/>
      <c r="AZ21" s="5"/>
      <c r="BA21" s="5"/>
      <c r="BB21" s="5"/>
      <c r="BC21" s="5"/>
      <c r="BD21" s="5"/>
      <c r="BE21" s="5"/>
      <c r="BF21" s="5"/>
      <c r="BG21" s="17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</row>
    <row r="22" spans="1:327" s="19" customFormat="1" ht="23.1" customHeight="1" x14ac:dyDescent="0.35">
      <c r="A22" s="2">
        <v>6</v>
      </c>
      <c r="B22" s="32" t="s">
        <v>34</v>
      </c>
      <c r="C22" s="4" t="s">
        <v>43</v>
      </c>
      <c r="D22" s="5">
        <v>46725</v>
      </c>
      <c r="E22" s="5">
        <v>2290</v>
      </c>
      <c r="F22" s="5">
        <f t="shared" si="0"/>
        <v>49015</v>
      </c>
      <c r="G22" s="5">
        <v>2289</v>
      </c>
      <c r="H22" s="5"/>
      <c r="I22" s="5">
        <f t="shared" si="1"/>
        <v>51304</v>
      </c>
      <c r="J22" s="6">
        <f t="shared" si="2"/>
        <v>51304</v>
      </c>
      <c r="K22" s="7">
        <f>ROUND(J22/6/31/60*(N22+M22*60+L22*6*60),2)</f>
        <v>0</v>
      </c>
      <c r="L22" s="8">
        <v>0</v>
      </c>
      <c r="M22" s="8">
        <v>0</v>
      </c>
      <c r="N22" s="8">
        <v>0</v>
      </c>
      <c r="O22" s="6">
        <f t="shared" si="3"/>
        <v>51304</v>
      </c>
      <c r="P22" s="5">
        <v>4459.28</v>
      </c>
      <c r="Q22" s="5">
        <f t="shared" si="5"/>
        <v>7370.7099999999991</v>
      </c>
      <c r="R22" s="5">
        <f t="shared" si="6"/>
        <v>200</v>
      </c>
      <c r="S22" s="5">
        <f t="shared" si="7"/>
        <v>1282.5999999999999</v>
      </c>
      <c r="T22" s="5">
        <f t="shared" si="8"/>
        <v>4303.3100000000004</v>
      </c>
      <c r="U22" s="6">
        <f>P22+Q22+R22+S22+T22</f>
        <v>17615.899999999998</v>
      </c>
      <c r="V22" s="9">
        <f t="shared" si="9"/>
        <v>16844</v>
      </c>
      <c r="W22" s="9">
        <f>(AD22-V22)</f>
        <v>16844.100000000006</v>
      </c>
      <c r="X22" s="10">
        <f>+A22</f>
        <v>6</v>
      </c>
      <c r="Y22" s="11">
        <f t="shared" ref="Y22" si="17">I22*12%</f>
        <v>6156.48</v>
      </c>
      <c r="Z22" s="5">
        <v>0</v>
      </c>
      <c r="AA22" s="12">
        <v>100</v>
      </c>
      <c r="AB22" s="13">
        <f t="shared" ref="AB22" si="18">ROUNDUP(I22*5%/2,2)</f>
        <v>1282.5999999999999</v>
      </c>
      <c r="AC22" s="14">
        <v>200</v>
      </c>
      <c r="AD22" s="15">
        <f>+O22-U22</f>
        <v>33688.100000000006</v>
      </c>
      <c r="AE22" s="16">
        <f>(+O22-U22)/2</f>
        <v>16844.050000000003</v>
      </c>
      <c r="AF22" s="2">
        <v>6</v>
      </c>
      <c r="AG22" s="32" t="s">
        <v>34</v>
      </c>
      <c r="AH22" s="4" t="s">
        <v>43</v>
      </c>
      <c r="AI22" s="74">
        <f t="shared" si="4"/>
        <v>4459.28</v>
      </c>
      <c r="AJ22" s="11">
        <f t="shared" si="11"/>
        <v>4617.3599999999997</v>
      </c>
      <c r="AK22" s="5">
        <v>0</v>
      </c>
      <c r="AL22" s="5">
        <v>0</v>
      </c>
      <c r="AM22" s="5" t="s">
        <v>23</v>
      </c>
      <c r="AN22" s="5"/>
      <c r="AO22" s="5">
        <v>0</v>
      </c>
      <c r="AP22" s="5">
        <v>0</v>
      </c>
      <c r="AQ22" s="5">
        <v>2753.35</v>
      </c>
      <c r="AR22" s="5"/>
      <c r="AS22" s="5">
        <v>0</v>
      </c>
      <c r="AT22" s="5">
        <f>SUM(AJ22:AS22)</f>
        <v>7370.7099999999991</v>
      </c>
      <c r="AU22" s="12">
        <v>200</v>
      </c>
      <c r="AV22" s="5">
        <v>0</v>
      </c>
      <c r="AW22" s="5">
        <v>0</v>
      </c>
      <c r="AX22" s="5">
        <f>SUM(AU22:AW22)</f>
        <v>200</v>
      </c>
      <c r="AY22" s="5">
        <f t="shared" ref="AY22" si="19">ROUNDDOWN(I22*5%/2,2)</f>
        <v>1282.5999999999999</v>
      </c>
      <c r="AZ22" s="5">
        <v>100</v>
      </c>
      <c r="BA22" s="5">
        <v>100</v>
      </c>
      <c r="BB22" s="5">
        <v>4103.3100000000004</v>
      </c>
      <c r="BC22" s="5">
        <v>0</v>
      </c>
      <c r="BD22" s="5">
        <v>0</v>
      </c>
      <c r="BE22" s="5">
        <v>0</v>
      </c>
      <c r="BF22" s="5">
        <f>SUM(AZ22:BE22)</f>
        <v>4303.3100000000004</v>
      </c>
      <c r="BG22" s="17">
        <f>AI22+AT22+AX22+AY22+BF22</f>
        <v>17615.899999999998</v>
      </c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</row>
    <row r="23" spans="1:327" s="19" customFormat="1" ht="23.1" customHeight="1" x14ac:dyDescent="0.35">
      <c r="A23" s="2" t="s">
        <v>1</v>
      </c>
      <c r="B23" s="33" t="s">
        <v>1</v>
      </c>
      <c r="C23" s="24"/>
      <c r="D23" s="5"/>
      <c r="E23" s="5"/>
      <c r="F23" s="5">
        <f t="shared" si="0"/>
        <v>0</v>
      </c>
      <c r="G23" s="5"/>
      <c r="H23" s="5"/>
      <c r="I23" s="5">
        <f t="shared" si="1"/>
        <v>0</v>
      </c>
      <c r="J23" s="6">
        <f t="shared" si="2"/>
        <v>0</v>
      </c>
      <c r="K23" s="7"/>
      <c r="L23" s="8"/>
      <c r="M23" s="8"/>
      <c r="N23" s="8"/>
      <c r="O23" s="6">
        <f t="shared" si="3"/>
        <v>0</v>
      </c>
      <c r="P23" s="5"/>
      <c r="Q23" s="5"/>
      <c r="R23" s="5"/>
      <c r="S23" s="5"/>
      <c r="T23" s="5"/>
      <c r="U23" s="6"/>
      <c r="V23" s="9"/>
      <c r="W23" s="9"/>
      <c r="X23" s="10"/>
      <c r="Y23" s="11"/>
      <c r="Z23" s="5"/>
      <c r="AA23" s="21"/>
      <c r="AB23" s="13"/>
      <c r="AC23" s="22"/>
      <c r="AD23" s="15"/>
      <c r="AE23" s="16"/>
      <c r="AF23" s="2" t="s">
        <v>1</v>
      </c>
      <c r="AG23" s="33" t="s">
        <v>1</v>
      </c>
      <c r="AH23" s="24"/>
      <c r="AI23" s="74">
        <f t="shared" si="4"/>
        <v>0</v>
      </c>
      <c r="AJ23" s="11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2"/>
      <c r="AV23" s="12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17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</row>
    <row r="24" spans="1:327" s="19" customFormat="1" ht="23.1" customHeight="1" x14ac:dyDescent="0.35">
      <c r="A24" s="2">
        <v>7</v>
      </c>
      <c r="B24" s="33" t="s">
        <v>35</v>
      </c>
      <c r="C24" s="4" t="s">
        <v>36</v>
      </c>
      <c r="D24" s="5">
        <v>40509</v>
      </c>
      <c r="E24" s="5">
        <v>1985</v>
      </c>
      <c r="F24" s="5">
        <f t="shared" si="0"/>
        <v>42494</v>
      </c>
      <c r="G24" s="5">
        <v>1944</v>
      </c>
      <c r="H24" s="5"/>
      <c r="I24" s="5">
        <f t="shared" si="1"/>
        <v>44438</v>
      </c>
      <c r="J24" s="6">
        <f t="shared" si="2"/>
        <v>44438</v>
      </c>
      <c r="K24" s="7">
        <f>ROUND(J24/6/31/60*(N24+M24*60+L24*6*60),2)</f>
        <v>0</v>
      </c>
      <c r="L24" s="8">
        <v>0</v>
      </c>
      <c r="M24" s="8">
        <v>0</v>
      </c>
      <c r="N24" s="8">
        <v>0</v>
      </c>
      <c r="O24" s="6">
        <f t="shared" si="3"/>
        <v>44438</v>
      </c>
      <c r="P24" s="5">
        <v>3033.86</v>
      </c>
      <c r="Q24" s="5">
        <f t="shared" si="5"/>
        <v>7363.55</v>
      </c>
      <c r="R24" s="5">
        <f t="shared" si="6"/>
        <v>200</v>
      </c>
      <c r="S24" s="5">
        <f t="shared" si="7"/>
        <v>1110.95</v>
      </c>
      <c r="T24" s="5">
        <f t="shared" si="8"/>
        <v>200</v>
      </c>
      <c r="U24" s="6">
        <f>P24+Q24+R24+S24+T24</f>
        <v>11908.36</v>
      </c>
      <c r="V24" s="9">
        <f t="shared" si="9"/>
        <v>16265</v>
      </c>
      <c r="W24" s="9">
        <f>(AD24-V24)</f>
        <v>16264.64</v>
      </c>
      <c r="X24" s="10">
        <f>+A24</f>
        <v>7</v>
      </c>
      <c r="Y24" s="11">
        <f>I24*12%</f>
        <v>5332.5599999999995</v>
      </c>
      <c r="Z24" s="5">
        <v>0</v>
      </c>
      <c r="AA24" s="12">
        <v>100</v>
      </c>
      <c r="AB24" s="13">
        <f t="shared" ref="AB24" si="20">ROUNDUP(I24*5%/2,2)</f>
        <v>1110.95</v>
      </c>
      <c r="AC24" s="14">
        <v>200</v>
      </c>
      <c r="AD24" s="15">
        <f>+O24-U24</f>
        <v>32529.64</v>
      </c>
      <c r="AE24" s="16">
        <f>(+O24-U24)/2</f>
        <v>16264.82</v>
      </c>
      <c r="AF24" s="2">
        <v>7</v>
      </c>
      <c r="AG24" s="33" t="s">
        <v>35</v>
      </c>
      <c r="AH24" s="4" t="s">
        <v>36</v>
      </c>
      <c r="AI24" s="74">
        <f t="shared" si="4"/>
        <v>3033.86</v>
      </c>
      <c r="AJ24" s="11">
        <f t="shared" si="11"/>
        <v>3999.42</v>
      </c>
      <c r="AK24" s="5">
        <v>0</v>
      </c>
      <c r="AL24" s="5">
        <v>0</v>
      </c>
      <c r="AM24" s="5" t="s">
        <v>23</v>
      </c>
      <c r="AN24" s="5"/>
      <c r="AO24" s="5">
        <v>0</v>
      </c>
      <c r="AP24" s="5">
        <v>0</v>
      </c>
      <c r="AQ24" s="5">
        <v>3364.13</v>
      </c>
      <c r="AR24" s="5"/>
      <c r="AS24" s="5">
        <v>0</v>
      </c>
      <c r="AT24" s="5">
        <f>SUM(AJ24:AS24)</f>
        <v>7363.55</v>
      </c>
      <c r="AU24" s="12">
        <v>200</v>
      </c>
      <c r="AV24" s="5">
        <v>0</v>
      </c>
      <c r="AW24" s="5">
        <v>0</v>
      </c>
      <c r="AX24" s="5">
        <f>SUM(AU24:AW24)</f>
        <v>200</v>
      </c>
      <c r="AY24" s="5">
        <f t="shared" ref="AY24" si="21">ROUNDDOWN(I24*5%/2,2)</f>
        <v>1110.95</v>
      </c>
      <c r="AZ24" s="5">
        <v>100</v>
      </c>
      <c r="BA24" s="5">
        <v>100</v>
      </c>
      <c r="BB24" s="5">
        <v>0</v>
      </c>
      <c r="BC24" s="5">
        <v>0</v>
      </c>
      <c r="BD24" s="5">
        <v>0</v>
      </c>
      <c r="BE24" s="5">
        <v>0</v>
      </c>
      <c r="BF24" s="5">
        <f>SUM(AZ24:BE24)</f>
        <v>200</v>
      </c>
      <c r="BG24" s="17">
        <f>AI24+AT24+AX24+AY24+BF24</f>
        <v>11908.36</v>
      </c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</row>
    <row r="25" spans="1:327" s="19" customFormat="1" ht="23.1" customHeight="1" x14ac:dyDescent="0.35">
      <c r="A25" s="2" t="s">
        <v>1</v>
      </c>
      <c r="B25" s="33" t="s">
        <v>1</v>
      </c>
      <c r="C25" s="24"/>
      <c r="D25" s="5"/>
      <c r="E25" s="5"/>
      <c r="F25" s="5">
        <f t="shared" si="0"/>
        <v>0</v>
      </c>
      <c r="G25" s="5"/>
      <c r="H25" s="5"/>
      <c r="I25" s="5">
        <f t="shared" si="1"/>
        <v>0</v>
      </c>
      <c r="J25" s="6">
        <f t="shared" si="2"/>
        <v>0</v>
      </c>
      <c r="K25" s="7"/>
      <c r="L25" s="8"/>
      <c r="M25" s="8"/>
      <c r="N25" s="8"/>
      <c r="O25" s="6">
        <f t="shared" si="3"/>
        <v>0</v>
      </c>
      <c r="P25" s="5"/>
      <c r="Q25" s="5"/>
      <c r="R25" s="5"/>
      <c r="S25" s="5"/>
      <c r="T25" s="5"/>
      <c r="U25" s="6"/>
      <c r="V25" s="9"/>
      <c r="W25" s="9"/>
      <c r="X25" s="10"/>
      <c r="Y25" s="11"/>
      <c r="Z25" s="5"/>
      <c r="AA25" s="21"/>
      <c r="AB25" s="13"/>
      <c r="AC25" s="14"/>
      <c r="AD25" s="15"/>
      <c r="AE25" s="16"/>
      <c r="AF25" s="2" t="s">
        <v>1</v>
      </c>
      <c r="AG25" s="33" t="s">
        <v>1</v>
      </c>
      <c r="AH25" s="24"/>
      <c r="AI25" s="74">
        <f t="shared" si="4"/>
        <v>0</v>
      </c>
      <c r="AJ25" s="11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12"/>
      <c r="AV25" s="12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7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</row>
    <row r="26" spans="1:327" s="19" customFormat="1" ht="23.1" customHeight="1" x14ac:dyDescent="0.35">
      <c r="A26" s="2">
        <v>8</v>
      </c>
      <c r="B26" s="3" t="s">
        <v>37</v>
      </c>
      <c r="C26" s="4" t="s">
        <v>38</v>
      </c>
      <c r="D26" s="5">
        <v>37768</v>
      </c>
      <c r="E26" s="5">
        <v>1851</v>
      </c>
      <c r="F26" s="5">
        <f t="shared" si="0"/>
        <v>39619</v>
      </c>
      <c r="G26" s="5">
        <v>1794</v>
      </c>
      <c r="H26" s="5"/>
      <c r="I26" s="5">
        <f t="shared" si="1"/>
        <v>41413</v>
      </c>
      <c r="J26" s="6">
        <f t="shared" si="2"/>
        <v>41413</v>
      </c>
      <c r="K26" s="7">
        <f>ROUND(J26/6/31/60*(N26+M26*60+L26*6*60),2)</f>
        <v>0</v>
      </c>
      <c r="L26" s="8">
        <v>0</v>
      </c>
      <c r="M26" s="8">
        <v>0</v>
      </c>
      <c r="N26" s="8">
        <v>0</v>
      </c>
      <c r="O26" s="6">
        <f t="shared" si="3"/>
        <v>41413</v>
      </c>
      <c r="P26" s="5">
        <v>2498.44</v>
      </c>
      <c r="Q26" s="5">
        <f t="shared" si="5"/>
        <v>7120.2800000000007</v>
      </c>
      <c r="R26" s="5">
        <f t="shared" si="6"/>
        <v>200</v>
      </c>
      <c r="S26" s="5">
        <f t="shared" si="7"/>
        <v>1035.32</v>
      </c>
      <c r="T26" s="5">
        <f t="shared" si="8"/>
        <v>4835.13</v>
      </c>
      <c r="U26" s="6">
        <f>P26+Q26+R26+S26+T26</f>
        <v>15689.170000000002</v>
      </c>
      <c r="V26" s="9">
        <f t="shared" si="9"/>
        <v>12862</v>
      </c>
      <c r="W26" s="9">
        <f>(AD26-V26)</f>
        <v>12861.829999999998</v>
      </c>
      <c r="X26" s="10">
        <f>+A26</f>
        <v>8</v>
      </c>
      <c r="Y26" s="11">
        <f>I26*12%</f>
        <v>4969.5599999999995</v>
      </c>
      <c r="Z26" s="5">
        <v>0</v>
      </c>
      <c r="AA26" s="12">
        <v>100</v>
      </c>
      <c r="AB26" s="13">
        <f t="shared" ref="AB26" si="22">ROUNDUP(I26*5%/2,2)</f>
        <v>1035.33</v>
      </c>
      <c r="AC26" s="14">
        <v>200</v>
      </c>
      <c r="AD26" s="15">
        <f>+O26-U26</f>
        <v>25723.829999999998</v>
      </c>
      <c r="AE26" s="16">
        <f>(+O26-U26)/2</f>
        <v>12861.914999999999</v>
      </c>
      <c r="AF26" s="2">
        <v>8</v>
      </c>
      <c r="AG26" s="3" t="s">
        <v>37</v>
      </c>
      <c r="AH26" s="4" t="s">
        <v>38</v>
      </c>
      <c r="AI26" s="74">
        <f t="shared" si="4"/>
        <v>2498.44</v>
      </c>
      <c r="AJ26" s="11">
        <f t="shared" si="11"/>
        <v>3727.17</v>
      </c>
      <c r="AK26" s="5">
        <v>0</v>
      </c>
      <c r="AL26" s="5">
        <v>0</v>
      </c>
      <c r="AM26" s="5">
        <v>0</v>
      </c>
      <c r="AN26" s="5"/>
      <c r="AO26" s="5">
        <v>0</v>
      </c>
      <c r="AP26" s="5">
        <v>0</v>
      </c>
      <c r="AQ26" s="5">
        <v>3393.11</v>
      </c>
      <c r="AR26" s="5"/>
      <c r="AS26" s="5">
        <v>0</v>
      </c>
      <c r="AT26" s="5">
        <f>SUM(AJ26:AS26)</f>
        <v>7120.2800000000007</v>
      </c>
      <c r="AU26" s="12">
        <v>200</v>
      </c>
      <c r="AV26" s="5">
        <v>0</v>
      </c>
      <c r="AW26" s="5">
        <v>0</v>
      </c>
      <c r="AX26" s="5">
        <f>SUM(AU26:AW26)</f>
        <v>200</v>
      </c>
      <c r="AY26" s="5">
        <f t="shared" ref="AY26" si="23">ROUNDDOWN(I26*5%/2,2)</f>
        <v>1035.32</v>
      </c>
      <c r="AZ26" s="5">
        <v>100</v>
      </c>
      <c r="BA26" s="5">
        <v>0</v>
      </c>
      <c r="BB26" s="5">
        <v>4735.13</v>
      </c>
      <c r="BC26" s="5">
        <v>0</v>
      </c>
      <c r="BD26" s="5">
        <v>0</v>
      </c>
      <c r="BE26" s="5">
        <v>0</v>
      </c>
      <c r="BF26" s="5">
        <f>SUM(AZ26:BE26)</f>
        <v>4835.13</v>
      </c>
      <c r="BG26" s="17">
        <f>AI26+AT26+AX26+AY26+BF26</f>
        <v>15689.170000000002</v>
      </c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</row>
    <row r="27" spans="1:327" s="19" customFormat="1" ht="23.1" customHeight="1" x14ac:dyDescent="0.35">
      <c r="A27" s="2" t="s">
        <v>1</v>
      </c>
      <c r="B27" s="3"/>
      <c r="C27" s="4"/>
      <c r="D27" s="5"/>
      <c r="E27" s="5"/>
      <c r="F27" s="5">
        <f t="shared" si="0"/>
        <v>0</v>
      </c>
      <c r="G27" s="5"/>
      <c r="H27" s="5"/>
      <c r="I27" s="5">
        <f t="shared" si="1"/>
        <v>0</v>
      </c>
      <c r="J27" s="6">
        <f t="shared" si="2"/>
        <v>0</v>
      </c>
      <c r="K27" s="7"/>
      <c r="L27" s="8"/>
      <c r="M27" s="8"/>
      <c r="N27" s="8"/>
      <c r="O27" s="6">
        <f t="shared" si="3"/>
        <v>0</v>
      </c>
      <c r="P27" s="5"/>
      <c r="Q27" s="5"/>
      <c r="R27" s="5"/>
      <c r="S27" s="5"/>
      <c r="T27" s="5"/>
      <c r="U27" s="6"/>
      <c r="V27" s="9"/>
      <c r="W27" s="9"/>
      <c r="X27" s="10"/>
      <c r="Y27" s="11"/>
      <c r="Z27" s="5"/>
      <c r="AA27" s="21"/>
      <c r="AB27" s="13"/>
      <c r="AC27" s="22"/>
      <c r="AD27" s="15"/>
      <c r="AE27" s="16"/>
      <c r="AF27" s="2" t="s">
        <v>1</v>
      </c>
      <c r="AG27" s="3"/>
      <c r="AH27" s="4"/>
      <c r="AI27" s="74">
        <f t="shared" si="4"/>
        <v>0</v>
      </c>
      <c r="AJ27" s="11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2"/>
      <c r="AV27" s="12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17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</row>
    <row r="28" spans="1:327" s="19" customFormat="1" ht="23.1" customHeight="1" x14ac:dyDescent="0.35">
      <c r="A28" s="2">
        <v>9</v>
      </c>
      <c r="B28" s="3" t="s">
        <v>39</v>
      </c>
      <c r="C28" s="4" t="s">
        <v>40</v>
      </c>
      <c r="D28" s="5">
        <v>48253</v>
      </c>
      <c r="E28" s="5">
        <v>2364</v>
      </c>
      <c r="F28" s="5">
        <f t="shared" si="0"/>
        <v>50617</v>
      </c>
      <c r="G28" s="5">
        <v>2290</v>
      </c>
      <c r="H28" s="5"/>
      <c r="I28" s="5">
        <f t="shared" si="1"/>
        <v>52907</v>
      </c>
      <c r="J28" s="6">
        <f t="shared" si="2"/>
        <v>52907</v>
      </c>
      <c r="K28" s="7">
        <f>ROUND(J28/6/31/60*(N28+M28*60+L28*6*60),2)</f>
        <v>0</v>
      </c>
      <c r="L28" s="8">
        <v>0</v>
      </c>
      <c r="M28" s="8">
        <v>0</v>
      </c>
      <c r="N28" s="8">
        <v>0</v>
      </c>
      <c r="O28" s="6">
        <f t="shared" si="3"/>
        <v>52907</v>
      </c>
      <c r="P28" s="5">
        <v>4796.4399999999996</v>
      </c>
      <c r="Q28" s="5">
        <f t="shared" si="5"/>
        <v>8791.2099999999991</v>
      </c>
      <c r="R28" s="5">
        <f t="shared" si="6"/>
        <v>200</v>
      </c>
      <c r="S28" s="5">
        <f t="shared" si="7"/>
        <v>1322.67</v>
      </c>
      <c r="T28" s="5">
        <f t="shared" si="8"/>
        <v>100</v>
      </c>
      <c r="U28" s="6">
        <f>P28+Q28+R28+S28+T28</f>
        <v>15210.319999999998</v>
      </c>
      <c r="V28" s="9">
        <f t="shared" si="9"/>
        <v>18848</v>
      </c>
      <c r="W28" s="9">
        <f>(AD28-V28)</f>
        <v>18848.68</v>
      </c>
      <c r="X28" s="10">
        <f>+A28</f>
        <v>9</v>
      </c>
      <c r="Y28" s="11">
        <f>I28*12%</f>
        <v>6348.84</v>
      </c>
      <c r="Z28" s="5">
        <v>0</v>
      </c>
      <c r="AA28" s="12">
        <v>100</v>
      </c>
      <c r="AB28" s="13">
        <f t="shared" ref="AB28" si="24">ROUNDUP(I28*5%/2,2)</f>
        <v>1322.68</v>
      </c>
      <c r="AC28" s="14">
        <v>200</v>
      </c>
      <c r="AD28" s="15">
        <f>+O28-U28</f>
        <v>37696.68</v>
      </c>
      <c r="AE28" s="16">
        <f>(+O28-U28)/2</f>
        <v>18848.34</v>
      </c>
      <c r="AF28" s="2">
        <v>9</v>
      </c>
      <c r="AG28" s="3" t="s">
        <v>39</v>
      </c>
      <c r="AH28" s="4" t="s">
        <v>40</v>
      </c>
      <c r="AI28" s="74">
        <f t="shared" si="4"/>
        <v>4796.4399999999996</v>
      </c>
      <c r="AJ28" s="11">
        <f t="shared" si="11"/>
        <v>4761.63</v>
      </c>
      <c r="AK28" s="5">
        <v>0</v>
      </c>
      <c r="AL28" s="5">
        <v>0</v>
      </c>
      <c r="AM28" s="5">
        <v>4029.58</v>
      </c>
      <c r="AN28" s="5"/>
      <c r="AO28" s="5">
        <v>0</v>
      </c>
      <c r="AP28" s="5">
        <v>0</v>
      </c>
      <c r="AQ28" s="5">
        <v>0</v>
      </c>
      <c r="AR28" s="5"/>
      <c r="AS28" s="5">
        <v>0</v>
      </c>
      <c r="AT28" s="5">
        <f>SUM(AJ28:AS28)</f>
        <v>8791.2099999999991</v>
      </c>
      <c r="AU28" s="12">
        <v>200</v>
      </c>
      <c r="AV28" s="5">
        <v>0</v>
      </c>
      <c r="AW28" s="5">
        <v>0</v>
      </c>
      <c r="AX28" s="5">
        <f>SUM(AU28:AW28)</f>
        <v>200</v>
      </c>
      <c r="AY28" s="5">
        <f t="shared" ref="AY28" si="25">ROUNDDOWN(I28*5%/2,2)</f>
        <v>1322.67</v>
      </c>
      <c r="AZ28" s="5">
        <v>100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f>SUM(AZ28:BE28)</f>
        <v>100</v>
      </c>
      <c r="BG28" s="17">
        <f>AI28+AT28+AX28+AY28+BF28</f>
        <v>15210.319999999998</v>
      </c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</row>
    <row r="29" spans="1:327" s="19" customFormat="1" ht="23.1" customHeight="1" x14ac:dyDescent="0.35">
      <c r="A29" s="57"/>
      <c r="B29" s="58"/>
      <c r="C29" s="58"/>
      <c r="D29" s="59"/>
      <c r="E29" s="59"/>
      <c r="F29" s="59"/>
      <c r="G29" s="59"/>
      <c r="H29" s="59"/>
      <c r="I29" s="59"/>
      <c r="J29" s="60"/>
      <c r="K29" s="61"/>
      <c r="L29" s="62"/>
      <c r="M29" s="62"/>
      <c r="N29" s="62"/>
      <c r="O29" s="60"/>
      <c r="P29" s="59"/>
      <c r="Q29" s="59"/>
      <c r="R29" s="59"/>
      <c r="S29" s="59"/>
      <c r="T29" s="59"/>
      <c r="U29" s="60"/>
      <c r="V29" s="9"/>
      <c r="W29" s="63"/>
      <c r="X29" s="64"/>
      <c r="Y29" s="65"/>
      <c r="Z29" s="59"/>
      <c r="AA29" s="66"/>
      <c r="AB29" s="13"/>
      <c r="AC29" s="67"/>
      <c r="AD29" s="15"/>
      <c r="AE29" s="16"/>
      <c r="AF29" s="57"/>
      <c r="AG29" s="68"/>
      <c r="AH29" s="58"/>
      <c r="AI29" s="59"/>
      <c r="AJ29" s="59"/>
      <c r="AK29" s="59"/>
      <c r="AL29" s="59"/>
      <c r="AM29" s="59"/>
      <c r="AN29" s="59"/>
      <c r="AO29" s="59"/>
      <c r="AP29" s="69"/>
      <c r="AQ29" s="59"/>
      <c r="AR29" s="59"/>
      <c r="AS29" s="59"/>
      <c r="AT29" s="59"/>
      <c r="AU29" s="70"/>
      <c r="AV29" s="70"/>
      <c r="AW29" s="59"/>
      <c r="AX29" s="59"/>
      <c r="AY29" s="5"/>
      <c r="AZ29" s="59"/>
      <c r="BA29" s="59"/>
      <c r="BB29" s="59"/>
      <c r="BC29" s="59"/>
      <c r="BD29" s="59"/>
      <c r="BE29" s="59"/>
      <c r="BF29" s="59"/>
      <c r="BG29" s="71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</row>
    <row r="30" spans="1:327" ht="23.1" customHeight="1" x14ac:dyDescent="0.35">
      <c r="B30" s="36"/>
      <c r="D30" s="75"/>
      <c r="E30" s="75"/>
      <c r="F30" s="75"/>
      <c r="G30" s="75"/>
      <c r="H30" s="75"/>
      <c r="I30" s="75"/>
      <c r="K30" s="77"/>
      <c r="L30" s="75"/>
      <c r="M30" s="75"/>
      <c r="N30" s="75"/>
      <c r="O30" s="75"/>
      <c r="P30" s="75"/>
      <c r="Q30" s="75"/>
      <c r="R30" s="75"/>
      <c r="S30" s="75"/>
      <c r="V30" s="75"/>
      <c r="W30" s="75"/>
      <c r="X30" s="75"/>
      <c r="Y30" s="75"/>
      <c r="Z30" s="75"/>
      <c r="AA30" s="76"/>
      <c r="AB30" s="76"/>
      <c r="AC30" s="76"/>
      <c r="AD30" s="76"/>
      <c r="AE30" s="76"/>
      <c r="AG30" s="36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</row>
    <row r="31" spans="1:327" ht="23.1" customHeight="1" x14ac:dyDescent="0.35">
      <c r="B31" s="36"/>
      <c r="D31" s="75"/>
      <c r="E31" s="75"/>
      <c r="F31" s="75"/>
      <c r="G31" s="75"/>
      <c r="H31" s="75"/>
      <c r="I31" s="75"/>
      <c r="J31" s="78"/>
      <c r="K31" s="75"/>
      <c r="L31" s="75"/>
      <c r="M31" s="75"/>
      <c r="N31" s="75"/>
      <c r="O31" s="75"/>
      <c r="P31" s="75"/>
      <c r="Q31" s="75"/>
      <c r="R31" s="75"/>
      <c r="S31" s="75"/>
      <c r="V31" s="75"/>
      <c r="W31" s="75"/>
      <c r="X31" s="75"/>
      <c r="Y31" s="75"/>
      <c r="Z31" s="75"/>
      <c r="AA31" s="76"/>
      <c r="AB31" s="76"/>
      <c r="AC31" s="76"/>
      <c r="AD31" s="76"/>
      <c r="AE31" s="76"/>
      <c r="AG31" s="36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</row>
    <row r="32" spans="1:327" ht="23.1" customHeight="1" x14ac:dyDescent="0.35">
      <c r="B32" s="36"/>
      <c r="D32" s="75"/>
      <c r="E32" s="75"/>
      <c r="F32" s="75"/>
      <c r="G32" s="75"/>
      <c r="H32" s="75"/>
      <c r="I32" s="75"/>
      <c r="J32" s="37"/>
      <c r="K32" s="75"/>
      <c r="L32" s="75"/>
      <c r="M32" s="75"/>
      <c r="N32" s="75"/>
      <c r="O32" s="75"/>
      <c r="P32" s="75"/>
      <c r="Q32" s="75"/>
      <c r="R32" s="75"/>
      <c r="S32" s="75"/>
      <c r="T32" s="34"/>
      <c r="V32" s="75"/>
      <c r="W32" s="75"/>
      <c r="X32" s="75"/>
      <c r="Y32" s="75"/>
      <c r="Z32" s="75"/>
      <c r="AA32" s="76"/>
      <c r="AB32" s="76"/>
      <c r="AC32" s="76"/>
      <c r="AD32" s="76"/>
      <c r="AE32" s="76"/>
      <c r="AG32" s="36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34"/>
    </row>
    <row r="33" spans="2:58" ht="23.1" customHeight="1" x14ac:dyDescent="0.35">
      <c r="B33" s="3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34"/>
      <c r="V33" s="75"/>
      <c r="W33" s="75"/>
      <c r="X33" s="75"/>
      <c r="Y33" s="75"/>
      <c r="Z33" s="75"/>
      <c r="AA33" s="76"/>
      <c r="AB33" s="76"/>
      <c r="AC33" s="76"/>
      <c r="AD33" s="76"/>
      <c r="AE33" s="76"/>
      <c r="AG33" s="36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34"/>
    </row>
    <row r="34" spans="2:58" ht="23.1" customHeight="1" x14ac:dyDescent="0.35">
      <c r="B34" s="3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34"/>
      <c r="V34" s="75"/>
      <c r="W34" s="75"/>
      <c r="X34" s="75"/>
      <c r="Y34" s="75"/>
      <c r="Z34" s="75"/>
      <c r="AA34" s="76"/>
      <c r="AB34" s="76"/>
      <c r="AC34" s="76"/>
      <c r="AD34" s="76"/>
      <c r="AE34" s="76"/>
      <c r="AG34" s="36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34"/>
    </row>
    <row r="35" spans="2:58" ht="23.1" customHeight="1" x14ac:dyDescent="0.35">
      <c r="B35" s="3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34"/>
      <c r="V35" s="75"/>
      <c r="W35" s="75"/>
      <c r="X35" s="75"/>
      <c r="Y35" s="75"/>
      <c r="Z35" s="75"/>
      <c r="AA35" s="76"/>
      <c r="AB35" s="76"/>
      <c r="AC35" s="76"/>
      <c r="AD35" s="76"/>
      <c r="AE35" s="76"/>
      <c r="AG35" s="36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34"/>
    </row>
    <row r="36" spans="2:58" ht="23.1" customHeight="1" x14ac:dyDescent="0.35">
      <c r="B36" s="3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34"/>
      <c r="V36" s="75"/>
      <c r="W36" s="75"/>
      <c r="X36" s="75"/>
      <c r="Y36" s="75"/>
      <c r="Z36" s="75"/>
      <c r="AA36" s="76"/>
      <c r="AB36" s="76"/>
      <c r="AC36" s="76"/>
      <c r="AD36" s="76"/>
      <c r="AE36" s="76"/>
      <c r="AG36" s="36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34"/>
    </row>
    <row r="37" spans="2:58" ht="23.1" customHeight="1" x14ac:dyDescent="0.35">
      <c r="B37" s="3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34"/>
      <c r="V37" s="75"/>
      <c r="W37" s="75"/>
      <c r="X37" s="75"/>
      <c r="Y37" s="75"/>
      <c r="Z37" s="75"/>
      <c r="AA37" s="76"/>
      <c r="AB37" s="76"/>
      <c r="AC37" s="76"/>
      <c r="AD37" s="76"/>
      <c r="AE37" s="76"/>
      <c r="AG37" s="36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34"/>
    </row>
    <row r="38" spans="2:58" ht="23.1" customHeight="1" x14ac:dyDescent="0.35">
      <c r="B38" s="3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34"/>
      <c r="V38" s="75"/>
      <c r="W38" s="75"/>
      <c r="X38" s="75"/>
      <c r="Y38" s="75"/>
      <c r="Z38" s="75"/>
      <c r="AA38" s="76"/>
      <c r="AB38" s="76"/>
      <c r="AC38" s="76"/>
      <c r="AD38" s="76"/>
      <c r="AE38" s="76"/>
      <c r="AG38" s="36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34"/>
    </row>
    <row r="39" spans="2:58" ht="23.1" customHeight="1" x14ac:dyDescent="0.35">
      <c r="B39" s="3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34"/>
      <c r="V39" s="75"/>
      <c r="W39" s="75"/>
      <c r="X39" s="75"/>
      <c r="Y39" s="75"/>
      <c r="Z39" s="75"/>
      <c r="AA39" s="76"/>
      <c r="AB39" s="76"/>
      <c r="AC39" s="76"/>
      <c r="AD39" s="76"/>
      <c r="AE39" s="76"/>
      <c r="AG39" s="36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34"/>
    </row>
    <row r="40" spans="2:58" ht="23.1" customHeight="1" x14ac:dyDescent="0.35">
      <c r="B40" s="3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34"/>
      <c r="V40" s="75"/>
      <c r="W40" s="75"/>
      <c r="X40" s="75"/>
      <c r="Y40" s="75"/>
      <c r="Z40" s="75"/>
      <c r="AA40" s="76"/>
      <c r="AB40" s="76"/>
      <c r="AC40" s="76"/>
      <c r="AD40" s="76"/>
      <c r="AE40" s="76"/>
      <c r="AG40" s="36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34"/>
    </row>
    <row r="41" spans="2:58" ht="23.1" customHeight="1" x14ac:dyDescent="0.35">
      <c r="B41" s="3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34"/>
      <c r="V41" s="75"/>
      <c r="W41" s="75"/>
      <c r="X41" s="75"/>
      <c r="Y41" s="75"/>
      <c r="Z41" s="75"/>
      <c r="AA41" s="76"/>
      <c r="AB41" s="76"/>
      <c r="AC41" s="76"/>
      <c r="AD41" s="76"/>
      <c r="AE41" s="76"/>
      <c r="AG41" s="36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34"/>
    </row>
    <row r="42" spans="2:58" ht="23.1" customHeight="1" x14ac:dyDescent="0.35">
      <c r="B42" s="3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34"/>
      <c r="V42" s="75"/>
      <c r="W42" s="75"/>
      <c r="X42" s="75"/>
      <c r="Y42" s="75"/>
      <c r="Z42" s="75"/>
      <c r="AA42" s="76"/>
      <c r="AB42" s="76"/>
      <c r="AC42" s="76"/>
      <c r="AD42" s="76"/>
      <c r="AE42" s="76"/>
      <c r="AG42" s="36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34"/>
    </row>
    <row r="43" spans="2:58" ht="23.1" customHeight="1" x14ac:dyDescent="0.35">
      <c r="B43" s="3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34"/>
      <c r="V43" s="75"/>
      <c r="W43" s="75"/>
      <c r="X43" s="75"/>
      <c r="Y43" s="75"/>
      <c r="Z43" s="75"/>
      <c r="AA43" s="76"/>
      <c r="AB43" s="76"/>
      <c r="AC43" s="76"/>
      <c r="AD43" s="76"/>
      <c r="AE43" s="76"/>
      <c r="AG43" s="36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34"/>
    </row>
    <row r="44" spans="2:58" ht="23.1" customHeight="1" x14ac:dyDescent="0.35">
      <c r="B44" s="3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34"/>
      <c r="V44" s="75"/>
      <c r="W44" s="75"/>
      <c r="X44" s="75"/>
      <c r="Y44" s="75"/>
      <c r="Z44" s="75"/>
      <c r="AA44" s="76"/>
      <c r="AB44" s="76"/>
      <c r="AC44" s="76"/>
      <c r="AD44" s="76"/>
      <c r="AE44" s="76"/>
      <c r="AG44" s="36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34"/>
    </row>
    <row r="45" spans="2:58" ht="23.1" customHeight="1" x14ac:dyDescent="0.35">
      <c r="B45" s="3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34"/>
      <c r="V45" s="75"/>
      <c r="W45" s="75"/>
      <c r="X45" s="75"/>
      <c r="Y45" s="75"/>
      <c r="Z45" s="75"/>
      <c r="AA45" s="76"/>
      <c r="AB45" s="76"/>
      <c r="AC45" s="76"/>
      <c r="AD45" s="76"/>
      <c r="AE45" s="76"/>
      <c r="AG45" s="36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34"/>
    </row>
    <row r="46" spans="2:58" ht="23.1" customHeight="1" x14ac:dyDescent="0.35">
      <c r="B46" s="36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34"/>
      <c r="V46" s="75"/>
      <c r="W46" s="75"/>
      <c r="X46" s="75"/>
      <c r="Y46" s="75"/>
      <c r="Z46" s="75"/>
      <c r="AA46" s="76"/>
      <c r="AB46" s="76"/>
      <c r="AC46" s="76"/>
      <c r="AD46" s="76"/>
      <c r="AE46" s="76"/>
      <c r="AG46" s="36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34"/>
    </row>
    <row r="47" spans="2:58" ht="23.1" customHeight="1" x14ac:dyDescent="0.35">
      <c r="B47" s="36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34"/>
      <c r="V47" s="75"/>
      <c r="W47" s="75"/>
      <c r="X47" s="75"/>
      <c r="Y47" s="75"/>
      <c r="Z47" s="75"/>
      <c r="AA47" s="76"/>
      <c r="AB47" s="76"/>
      <c r="AC47" s="76"/>
      <c r="AD47" s="76"/>
      <c r="AE47" s="76"/>
      <c r="AG47" s="36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34"/>
    </row>
    <row r="48" spans="2:58" ht="23.1" customHeight="1" x14ac:dyDescent="0.35">
      <c r="B48" s="36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34"/>
      <c r="V48" s="75"/>
      <c r="W48" s="75"/>
      <c r="X48" s="75"/>
      <c r="Y48" s="75"/>
      <c r="Z48" s="75"/>
      <c r="AA48" s="76"/>
      <c r="AB48" s="76"/>
      <c r="AC48" s="76"/>
      <c r="AD48" s="76"/>
      <c r="AE48" s="76"/>
      <c r="AG48" s="36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34"/>
    </row>
    <row r="49" spans="2:58" ht="23.1" customHeight="1" x14ac:dyDescent="0.35">
      <c r="B49" s="36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34"/>
      <c r="V49" s="75"/>
      <c r="W49" s="75"/>
      <c r="X49" s="75"/>
      <c r="Y49" s="75"/>
      <c r="Z49" s="75"/>
      <c r="AA49" s="76"/>
      <c r="AB49" s="76"/>
      <c r="AC49" s="76"/>
      <c r="AD49" s="76"/>
      <c r="AE49" s="76"/>
      <c r="AG49" s="36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34"/>
    </row>
    <row r="50" spans="2:58" ht="23.1" customHeight="1" x14ac:dyDescent="0.35">
      <c r="B50" s="36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34"/>
      <c r="V50" s="75"/>
      <c r="W50" s="75"/>
      <c r="X50" s="75"/>
      <c r="Y50" s="75"/>
      <c r="Z50" s="75"/>
      <c r="AA50" s="76"/>
      <c r="AB50" s="76"/>
      <c r="AC50" s="76"/>
      <c r="AD50" s="76"/>
      <c r="AE50" s="76"/>
      <c r="AG50" s="36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34"/>
    </row>
    <row r="51" spans="2:58" ht="23.1" customHeight="1" x14ac:dyDescent="0.35">
      <c r="B51" s="36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34"/>
      <c r="V51" s="75"/>
      <c r="W51" s="75"/>
      <c r="X51" s="75"/>
      <c r="Y51" s="75"/>
      <c r="Z51" s="75"/>
      <c r="AA51" s="76"/>
      <c r="AB51" s="76"/>
      <c r="AC51" s="76"/>
      <c r="AD51" s="76"/>
      <c r="AE51" s="76"/>
      <c r="AG51" s="36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34"/>
    </row>
    <row r="52" spans="2:58" ht="23.1" customHeight="1" x14ac:dyDescent="0.35">
      <c r="B52" s="36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34"/>
      <c r="V52" s="75"/>
      <c r="W52" s="75"/>
      <c r="X52" s="75"/>
      <c r="Y52" s="75"/>
      <c r="Z52" s="75"/>
      <c r="AA52" s="76"/>
      <c r="AB52" s="76"/>
      <c r="AC52" s="76"/>
      <c r="AD52" s="76"/>
      <c r="AE52" s="76"/>
      <c r="AG52" s="36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34"/>
    </row>
    <row r="55" spans="2:58" ht="23.1" customHeight="1" x14ac:dyDescent="0.35">
      <c r="B55" s="36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34"/>
      <c r="V55" s="75"/>
      <c r="W55" s="75"/>
      <c r="X55" s="75"/>
      <c r="Y55" s="75"/>
      <c r="Z55" s="75"/>
      <c r="AA55" s="76"/>
      <c r="AB55" s="76"/>
      <c r="AC55" s="76"/>
      <c r="AD55" s="76"/>
      <c r="AE55" s="76"/>
      <c r="AG55" s="36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34"/>
    </row>
    <row r="56" spans="2:58" ht="23.1" customHeight="1" x14ac:dyDescent="0.35">
      <c r="B56" s="36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34"/>
      <c r="V56" s="75"/>
      <c r="W56" s="75"/>
      <c r="X56" s="75"/>
      <c r="Y56" s="75"/>
      <c r="Z56" s="75"/>
      <c r="AA56" s="76"/>
      <c r="AB56" s="76"/>
      <c r="AC56" s="76"/>
      <c r="AD56" s="76"/>
      <c r="AE56" s="76"/>
      <c r="AG56" s="36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34"/>
    </row>
    <row r="57" spans="2:58" ht="23.1" customHeight="1" x14ac:dyDescent="0.35">
      <c r="B57" s="36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34"/>
      <c r="V57" s="75"/>
      <c r="W57" s="75"/>
      <c r="X57" s="75"/>
      <c r="Y57" s="75"/>
      <c r="Z57" s="75"/>
      <c r="AA57" s="76"/>
      <c r="AB57" s="76"/>
      <c r="AC57" s="76"/>
      <c r="AD57" s="76"/>
      <c r="AE57" s="76"/>
      <c r="AG57" s="36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34"/>
    </row>
    <row r="58" spans="2:58" ht="23.1" customHeight="1" x14ac:dyDescent="0.35">
      <c r="B58" s="36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34"/>
      <c r="V58" s="75"/>
      <c r="W58" s="75"/>
      <c r="X58" s="75"/>
      <c r="Y58" s="75"/>
      <c r="Z58" s="75"/>
      <c r="AA58" s="76"/>
      <c r="AB58" s="76"/>
      <c r="AC58" s="76"/>
      <c r="AD58" s="76"/>
      <c r="AE58" s="76"/>
      <c r="AG58" s="36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34"/>
    </row>
    <row r="59" spans="2:58" ht="23.1" customHeight="1" x14ac:dyDescent="0.35">
      <c r="B59" s="36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34"/>
      <c r="V59" s="75"/>
      <c r="W59" s="75"/>
      <c r="X59" s="75"/>
      <c r="Y59" s="75"/>
      <c r="Z59" s="75"/>
      <c r="AA59" s="76"/>
      <c r="AB59" s="76"/>
      <c r="AC59" s="76"/>
      <c r="AD59" s="76"/>
      <c r="AE59" s="76"/>
      <c r="AG59" s="36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34"/>
    </row>
    <row r="60" spans="2:58" ht="23.1" customHeight="1" x14ac:dyDescent="0.35">
      <c r="B60" s="36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34"/>
      <c r="V60" s="75"/>
      <c r="W60" s="75"/>
      <c r="X60" s="75"/>
      <c r="Y60" s="75"/>
      <c r="Z60" s="75"/>
      <c r="AA60" s="76"/>
      <c r="AB60" s="76"/>
      <c r="AC60" s="76"/>
      <c r="AD60" s="76"/>
      <c r="AE60" s="76"/>
      <c r="AG60" s="36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34"/>
    </row>
    <row r="61" spans="2:58" ht="23.1" customHeight="1" x14ac:dyDescent="0.35">
      <c r="B61" s="36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34"/>
      <c r="V61" s="75"/>
      <c r="W61" s="75"/>
      <c r="X61" s="75"/>
      <c r="Y61" s="75"/>
      <c r="Z61" s="75"/>
      <c r="AA61" s="76"/>
      <c r="AB61" s="76"/>
      <c r="AC61" s="76"/>
      <c r="AD61" s="76"/>
      <c r="AE61" s="76"/>
      <c r="AG61" s="36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34"/>
    </row>
    <row r="62" spans="2:58" ht="23.1" customHeight="1" x14ac:dyDescent="0.35">
      <c r="B62" s="36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34"/>
      <c r="V62" s="75"/>
      <c r="W62" s="75"/>
      <c r="X62" s="75"/>
      <c r="Y62" s="75"/>
      <c r="Z62" s="75"/>
      <c r="AA62" s="76"/>
      <c r="AB62" s="76"/>
      <c r="AC62" s="76"/>
      <c r="AD62" s="76"/>
      <c r="AE62" s="76"/>
      <c r="AG62" s="36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34"/>
    </row>
    <row r="63" spans="2:58" ht="23.1" customHeight="1" x14ac:dyDescent="0.35">
      <c r="B63" s="36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34"/>
      <c r="V63" s="75"/>
      <c r="W63" s="75"/>
      <c r="X63" s="75"/>
      <c r="Y63" s="75"/>
      <c r="Z63" s="75"/>
      <c r="AA63" s="76"/>
      <c r="AB63" s="76"/>
      <c r="AC63" s="76"/>
      <c r="AD63" s="76"/>
      <c r="AE63" s="76"/>
      <c r="AG63" s="36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34"/>
    </row>
    <row r="64" spans="2:58" ht="23.1" customHeight="1" x14ac:dyDescent="0.35">
      <c r="B64" s="36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34"/>
      <c r="V64" s="75"/>
      <c r="W64" s="75"/>
      <c r="X64" s="75"/>
      <c r="Y64" s="75"/>
      <c r="Z64" s="75"/>
      <c r="AA64" s="76"/>
      <c r="AB64" s="76"/>
      <c r="AC64" s="76"/>
      <c r="AD64" s="76"/>
      <c r="AE64" s="76"/>
      <c r="AG64" s="36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34"/>
    </row>
  </sheetData>
  <mergeCells count="63">
    <mergeCell ref="BC8:BC10"/>
    <mergeCell ref="BD8:BD10"/>
    <mergeCell ref="BE8:BE10"/>
    <mergeCell ref="BF8:BF10"/>
    <mergeCell ref="BG8:BG10"/>
    <mergeCell ref="AA8:AA10"/>
    <mergeCell ref="AB8:AB10"/>
    <mergeCell ref="AC8:AC10"/>
    <mergeCell ref="AD8:AD10"/>
    <mergeCell ref="BB8:BB10"/>
    <mergeCell ref="AQ8:AQ10"/>
    <mergeCell ref="AR8:AR10"/>
    <mergeCell ref="AS8:AS10"/>
    <mergeCell ref="AT8:AT10"/>
    <mergeCell ref="AU8:AU10"/>
    <mergeCell ref="AV8:AV10"/>
    <mergeCell ref="AW8:AW10"/>
    <mergeCell ref="AX8:AX10"/>
    <mergeCell ref="AY8:AY10"/>
    <mergeCell ref="AZ8:AZ10"/>
    <mergeCell ref="BA8:BA10"/>
    <mergeCell ref="G8:G10"/>
    <mergeCell ref="N8:N10"/>
    <mergeCell ref="P8:P10"/>
    <mergeCell ref="Q8:Q10"/>
    <mergeCell ref="R8:R10"/>
    <mergeCell ref="A8:A10"/>
    <mergeCell ref="B8:B10"/>
    <mergeCell ref="C8:C10"/>
    <mergeCell ref="D8:D10"/>
    <mergeCell ref="E8:E10"/>
    <mergeCell ref="AK8:AK10"/>
    <mergeCell ref="P2:T2"/>
    <mergeCell ref="AO2:AW2"/>
    <mergeCell ref="P3:T3"/>
    <mergeCell ref="AO3:AW3"/>
    <mergeCell ref="P4:T4"/>
    <mergeCell ref="AO4:AW4"/>
    <mergeCell ref="AL8:AL10"/>
    <mergeCell ref="AM8:AM10"/>
    <mergeCell ref="AN8:AN10"/>
    <mergeCell ref="AO8:AO10"/>
    <mergeCell ref="S8:S10"/>
    <mergeCell ref="T8:T10"/>
    <mergeCell ref="U8:U10"/>
    <mergeCell ref="X8:X10"/>
    <mergeCell ref="Y8:Y10"/>
    <mergeCell ref="F8:F10"/>
    <mergeCell ref="Q5:S5"/>
    <mergeCell ref="AO5:AW5"/>
    <mergeCell ref="Q6:S6"/>
    <mergeCell ref="AO6:AW6"/>
    <mergeCell ref="I8:I10"/>
    <mergeCell ref="K8:K10"/>
    <mergeCell ref="L8:L10"/>
    <mergeCell ref="M8:M10"/>
    <mergeCell ref="AP8:AP10"/>
    <mergeCell ref="AE8:AE10"/>
    <mergeCell ref="AF8:AF10"/>
    <mergeCell ref="AG8:AG10"/>
    <mergeCell ref="AH8:AH10"/>
    <mergeCell ref="AI8:AI10"/>
    <mergeCell ref="AJ8:AJ10"/>
  </mergeCells>
  <printOptions horizontalCentered="1"/>
  <pageMargins left="0.19685039370078741" right="0.15748031496062992" top="0.39370078740157483" bottom="0.27559055118110237" header="0.19685039370078741" footer="0.23622047244094491"/>
  <pageSetup paperSize="258" scale="61" fitToHeight="0" orientation="landscape" r:id="rId1"/>
  <colBreaks count="1" manualBreakCount="1">
    <brk id="2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SEPTEMBER</vt:lpstr>
      <vt:lpstr>AUGUST</vt:lpstr>
      <vt:lpstr>JULY</vt:lpstr>
      <vt:lpstr>JUNE</vt:lpstr>
      <vt:lpstr>MAY</vt:lpstr>
      <vt:lpstr>APRIL</vt:lpstr>
      <vt:lpstr>MARCH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2025-07-07T08:12:59Z</cp:lastPrinted>
  <dcterms:created xsi:type="dcterms:W3CDTF">2023-12-27T00:30:09Z</dcterms:created>
  <dcterms:modified xsi:type="dcterms:W3CDTF">2025-10-13T09:45:21Z</dcterms:modified>
</cp:coreProperties>
</file>