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6935F2F1-DA42-4E35-903F-918C1E5176BB}" xr6:coauthVersionLast="47" xr6:coauthVersionMax="47" xr10:uidLastSave="{00000000-0000-0000-0000-000000000000}"/>
  <bookViews>
    <workbookView xWindow="855" yWindow="1170" windowWidth="27945" windowHeight="11385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F38" i="1"/>
  <c r="F39" i="1"/>
  <c r="F40" i="1"/>
  <c r="F41" i="1"/>
  <c r="F42" i="1"/>
  <c r="F43" i="1"/>
  <c r="F44" i="1"/>
  <c r="G38" i="1"/>
  <c r="G39" i="1"/>
  <c r="G40" i="1"/>
  <c r="G41" i="1"/>
  <c r="G42" i="1"/>
  <c r="G43" i="1"/>
  <c r="G44" i="1"/>
  <c r="H38" i="1"/>
  <c r="H39" i="1"/>
  <c r="H40" i="1"/>
  <c r="H41" i="1"/>
  <c r="H42" i="1"/>
  <c r="H43" i="1"/>
  <c r="H44" i="1"/>
  <c r="I38" i="1"/>
  <c r="I39" i="1"/>
  <c r="I40" i="1"/>
  <c r="I41" i="1"/>
  <c r="I42" i="1"/>
  <c r="I43" i="1"/>
  <c r="I44" i="1"/>
  <c r="J38" i="1"/>
  <c r="J39" i="1"/>
  <c r="J40" i="1"/>
  <c r="J41" i="1"/>
  <c r="J42" i="1"/>
  <c r="J43" i="1"/>
  <c r="J44" i="1"/>
  <c r="K38" i="1"/>
  <c r="K39" i="1"/>
  <c r="K40" i="1"/>
  <c r="K41" i="1"/>
  <c r="K42" i="1"/>
  <c r="K43" i="1"/>
  <c r="K44" i="1"/>
  <c r="L38" i="1"/>
  <c r="L39" i="1"/>
  <c r="L40" i="1"/>
  <c r="L41" i="1"/>
  <c r="L42" i="1"/>
  <c r="L43" i="1"/>
  <c r="L4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<sst xmlns="http://schemas.openxmlformats.org/spreadsheetml/2006/main" count="310" uniqueCount="119">
  <si>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</si>
  <si>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</si>
  <si>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</si>
  <si>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</si>
  <si>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</si>
  <si>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</si>
  <si>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</si>
  <si>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</si>
  <si>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</si>
  <si>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</si>
  <si>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</si>
  <si>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</si>
  <si>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</si>
  <si>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</si>
  <si>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</si>
  <si>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</si>
  <si>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</si>
  <si>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</si>
  <si>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</si>
  <si>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</si>
  <si>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</si>
  <si>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</si>
  <si>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</si>
  <si>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</si>
  <si>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</si>
  <si>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</si>
  <si>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</si>
  <si>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</si>
  <si>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</si>
  <si>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</si>
  <si>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</si>
  <si>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</si>
  <si>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</si>
  <si>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</si>
  <si>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</si>
  <si>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</si>
  <si>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</si>
  <si>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</si>
  <si>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</si>
  <si>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</si>
  <si>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</si>
  <si>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</si>
  <si>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</si>
  <si>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</si>
  <si>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</si>
  <si>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</si>
  <si>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</si>
  <si>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</si>
  <si>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</si>
  <si>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</si>
  <si>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</si>
  <si>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</si>
  <si>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</si>
  <si>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</si>
  <si>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</si>
  <si>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</si>
  <si>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</si>
  <si>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</si>
  <si>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</si>
  <si>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</si>
  <si>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</si>
  <si>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</si>
  <si>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</si>
  <si>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</si>
  <si>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</si>
  <si>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</si>
  <si>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</si>
  <si>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</si>
  <si>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</si>
  <si>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</si>
  <si>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</si>
  <si>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</si>
  <si>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</si>
  <si>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</si>
  <si>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</si>
  <si>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</si>
  <si>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</si>
  <si>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</si>
  <si>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</si>
  <si>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</si>
  <si>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</si>
  <si>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</si>
  <si>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</si>
  <si>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</si>
  <si>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</si>
  <si>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</si>
  <si>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</si>
  <si>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</si>
  <si>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</si>
  <si>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</si>
  <si>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</si>
  <si>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</si>
  <si>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</si>
  <si>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</si>
  <si>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</si>
  <si>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</si>
  <si>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</si>
  <si>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</si>
  <si>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</si>
  <si>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</si>
  <si>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</si>
  <si>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</si>
  <si>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</si>
  <si>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</si>
  <si>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</si>
  <si>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</si>
  <si>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</si>
  <si>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</si>
  <si>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</si>
  <si>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</si>
  <si>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ProteinID</t>
  </si>
  <si>
    <t>P25_HS_100</t>
  </si>
  <si>
    <t>Large_Citrate_HS_100</t>
  </si>
  <si>
    <t>c200_HS_100</t>
  </si>
  <si>
    <t>Small_Citrate_HS_100</t>
  </si>
  <si>
    <t>PS_PEG_100</t>
  </si>
  <si>
    <t>PS_Carb_HS_10</t>
  </si>
  <si>
    <t>PS_Carb_HS_100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</si>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</sst>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3" borderId="1" xfId="1" applyFill="1" applyBorder="1"/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Y44" totalsRowShown="0">
  <autoFilter ref="A1:Y44" xr:uid="{E048F05F-71E8-4C64-93E3-98D61C308956}"/>
  <sortState xmlns:xlrd2="http://schemas.microsoft.com/office/spreadsheetml/2017/richdata2" ref="A2:Y29">
    <sortCondition ref="A1:A29"/>
  </sortState>
  <tableColumns count="2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25" xr3:uid="{F4E6837F-B682-4BDA-9C28-99C5B8B4A278}" name="ProteinI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9"/>
  <sheetViews>
    <sheetView topLeftCell="A28" workbookViewId="0">
      <selection activeCell="C52" sqref="C52:C58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  <row r="52" spans="1:6" x14ac:dyDescent="0.25">
      <c r="A52">
        <v>51</v>
      </c>
      <c r="B52">
        <v>37</v>
      </c>
      <c r="C52">
        <v>86</v>
      </c>
      <c r="D52" s="23" t="s">
        <v>111</v>
      </c>
      <c r="E52" s="20">
        <v>7</v>
      </c>
      <c r="F52" s="22">
        <v>102843</v>
      </c>
    </row>
    <row r="53" spans="1:6" x14ac:dyDescent="0.25">
      <c r="A53">
        <v>52</v>
      </c>
      <c r="B53">
        <v>38</v>
      </c>
      <c r="C53">
        <v>87</v>
      </c>
      <c r="D53" s="24" t="s">
        <v>112</v>
      </c>
      <c r="E53" s="20">
        <v>7</v>
      </c>
      <c r="F53" s="14">
        <v>102844</v>
      </c>
    </row>
    <row r="54" spans="1:6" x14ac:dyDescent="0.25">
      <c r="A54">
        <v>53</v>
      </c>
      <c r="B54">
        <v>39</v>
      </c>
      <c r="C54">
        <v>88</v>
      </c>
      <c r="D54" s="23" t="s">
        <v>113</v>
      </c>
      <c r="E54" s="20">
        <v>7</v>
      </c>
      <c r="F54" s="22">
        <v>102845</v>
      </c>
    </row>
    <row r="55" spans="1:6" x14ac:dyDescent="0.25">
      <c r="A55">
        <v>54</v>
      </c>
      <c r="B55">
        <v>40</v>
      </c>
      <c r="C55">
        <v>89</v>
      </c>
      <c r="D55" s="24" t="s">
        <v>114</v>
      </c>
      <c r="E55" s="20">
        <v>7</v>
      </c>
      <c r="F55" s="14">
        <v>102846</v>
      </c>
    </row>
    <row r="56" spans="1:6" x14ac:dyDescent="0.25">
      <c r="A56">
        <v>55</v>
      </c>
      <c r="B56">
        <v>41</v>
      </c>
      <c r="C56">
        <v>90</v>
      </c>
      <c r="D56" s="23" t="s">
        <v>115</v>
      </c>
      <c r="E56" s="20">
        <v>7</v>
      </c>
      <c r="F56" s="22">
        <v>102847</v>
      </c>
    </row>
    <row r="57" spans="1:6" x14ac:dyDescent="0.25">
      <c r="A57">
        <v>56</v>
      </c>
      <c r="B57">
        <v>42</v>
      </c>
      <c r="C57">
        <v>91</v>
      </c>
      <c r="D57" s="24" t="s">
        <v>117</v>
      </c>
      <c r="E57" s="20">
        <v>7</v>
      </c>
      <c r="F57" s="14">
        <v>102848</v>
      </c>
    </row>
    <row r="58" spans="1:6" x14ac:dyDescent="0.25">
      <c r="A58">
        <v>57</v>
      </c>
      <c r="B58">
        <v>43</v>
      </c>
      <c r="C58">
        <v>92</v>
      </c>
      <c r="D58" s="23" t="s">
        <v>116</v>
      </c>
      <c r="E58" s="20">
        <v>7</v>
      </c>
      <c r="F58" s="22">
        <v>102849</v>
      </c>
    </row>
    <row r="59" spans="1:6" x14ac:dyDescent="0.25">
      <c r="F5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Y44"/>
  <sheetViews>
    <sheetView tabSelected="1" topLeftCell="A4" zoomScale="85" zoomScaleNormal="85" workbookViewId="0">
      <selection activeCell="U40" sqref="U40"/>
    </sheetView>
  </sheetViews>
  <sheetFormatPr defaultRowHeight="15" x14ac:dyDescent="0.25"/>
  <cols>
    <col min="2" max="2" width="15.5703125" customWidth="1"/>
    <col min="3" max="3" width="28.710937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8.140625" customWidth="1"/>
    <col min="17" max="17" width="13.7109375" customWidth="1"/>
    <col min="18" max="19" width="16.140625" customWidth="1"/>
    <col min="20" max="20" width="16" customWidth="1"/>
    <col min="21" max="21" width="34.5703125" customWidth="1"/>
    <col min="22" max="22" width="28.5703125" customWidth="1"/>
    <col min="23" max="23" width="26.28515625" customWidth="1"/>
    <col min="24" max="24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110</v>
      </c>
      <c r="T1" t="s">
        <v>54</v>
      </c>
      <c r="U1" t="s">
        <v>32</v>
      </c>
      <c r="V1" t="s">
        <v>6</v>
      </c>
      <c r="W1" t="s">
        <v>7</v>
      </c>
      <c r="X1" t="s">
        <v>8</v>
      </c>
      <c r="Y1" t="s">
        <v>12</v>
      </c>
    </row>
    <row r="2" spans="1:25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>
        <v>1</v>
      </c>
      <c r="T2" t="s">
        <v>53</v>
      </c>
      <c r="U2">
        <v>3.2</v>
      </c>
      <c r="V2">
        <v>4</v>
      </c>
      <c r="W2">
        <v>30</v>
      </c>
      <c r="X2">
        <v>25</v>
      </c>
      <c r="Y2" t="s">
        <v>13</v>
      </c>
    </row>
    <row r="3" spans="1:25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>
        <v>1</v>
      </c>
      <c r="T3" t="s">
        <v>53</v>
      </c>
      <c r="U3">
        <v>4</v>
      </c>
      <c r="V3">
        <v>4</v>
      </c>
      <c r="W3">
        <v>30</v>
      </c>
      <c r="X3">
        <v>25</v>
      </c>
      <c r="Y3" t="s">
        <v>14</v>
      </c>
    </row>
    <row r="4" spans="1:25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>
        <v>1</v>
      </c>
      <c r="T4" t="s">
        <v>53</v>
      </c>
      <c r="U4">
        <v>4</v>
      </c>
      <c r="V4">
        <v>4</v>
      </c>
      <c r="W4">
        <v>30</v>
      </c>
      <c r="X4">
        <v>25</v>
      </c>
      <c r="Y4" t="s">
        <v>15</v>
      </c>
    </row>
    <row r="5" spans="1:25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>
        <v>1</v>
      </c>
      <c r="T5" t="s">
        <v>53</v>
      </c>
      <c r="U5">
        <v>4</v>
      </c>
      <c r="V5">
        <v>4</v>
      </c>
      <c r="W5">
        <v>30</v>
      </c>
      <c r="X5">
        <v>25</v>
      </c>
      <c r="Y5" t="s">
        <v>16</v>
      </c>
    </row>
    <row r="6" spans="1:25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>
        <v>1</v>
      </c>
      <c r="T6" t="s">
        <v>53</v>
      </c>
      <c r="U6">
        <v>4</v>
      </c>
      <c r="V6">
        <v>4</v>
      </c>
      <c r="W6">
        <v>30</v>
      </c>
      <c r="X6">
        <v>25</v>
      </c>
      <c r="Y6" t="s">
        <v>17</v>
      </c>
    </row>
    <row r="7" spans="1:25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>
        <v>2</v>
      </c>
      <c r="T7" t="s">
        <v>55</v>
      </c>
      <c r="U7">
        <v>62.5</v>
      </c>
      <c r="V7">
        <v>0.2</v>
      </c>
      <c r="W7">
        <v>60</v>
      </c>
      <c r="X7">
        <v>25</v>
      </c>
      <c r="Y7" t="s">
        <v>25</v>
      </c>
    </row>
    <row r="8" spans="1:25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>
        <v>2</v>
      </c>
      <c r="T8" t="s">
        <v>55</v>
      </c>
      <c r="U8">
        <v>125</v>
      </c>
      <c r="V8">
        <v>0.2</v>
      </c>
      <c r="W8">
        <v>60</v>
      </c>
      <c r="X8">
        <v>25</v>
      </c>
      <c r="Y8" t="s">
        <v>26</v>
      </c>
    </row>
    <row r="9" spans="1:25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>
        <v>2</v>
      </c>
      <c r="T9" t="s">
        <v>55</v>
      </c>
      <c r="U9">
        <v>200</v>
      </c>
      <c r="V9">
        <v>0.2</v>
      </c>
      <c r="W9">
        <v>60</v>
      </c>
      <c r="X9">
        <v>25</v>
      </c>
      <c r="Y9" t="s">
        <v>27</v>
      </c>
    </row>
    <row r="10" spans="1:25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>
        <v>2</v>
      </c>
      <c r="T10" t="s">
        <v>55</v>
      </c>
      <c r="U10">
        <v>25</v>
      </c>
      <c r="V10">
        <v>0.2</v>
      </c>
      <c r="W10">
        <v>60</v>
      </c>
      <c r="X10">
        <v>25</v>
      </c>
      <c r="Y10" t="s">
        <v>31</v>
      </c>
    </row>
    <row r="11" spans="1:25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>
        <v>200</v>
      </c>
      <c r="O11">
        <v>221</v>
      </c>
      <c r="P11">
        <v>221</v>
      </c>
      <c r="Q11">
        <v>1</v>
      </c>
      <c r="R11">
        <v>1</v>
      </c>
      <c r="S11">
        <v>1</v>
      </c>
      <c r="T11" t="s">
        <v>53</v>
      </c>
      <c r="U11">
        <v>4</v>
      </c>
      <c r="V11">
        <v>4</v>
      </c>
      <c r="W11">
        <v>30</v>
      </c>
      <c r="X11">
        <v>25</v>
      </c>
      <c r="Y11" t="s">
        <v>35</v>
      </c>
    </row>
    <row r="12" spans="1:25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>
        <v>200</v>
      </c>
      <c r="O12">
        <v>221</v>
      </c>
      <c r="P12">
        <v>221</v>
      </c>
      <c r="Q12">
        <v>1</v>
      </c>
      <c r="R12">
        <v>1</v>
      </c>
      <c r="S12">
        <v>1</v>
      </c>
      <c r="T12" t="s">
        <v>53</v>
      </c>
      <c r="U12">
        <v>4</v>
      </c>
      <c r="V12">
        <v>40</v>
      </c>
      <c r="W12">
        <v>30</v>
      </c>
      <c r="X12">
        <v>25</v>
      </c>
      <c r="Y12" t="s">
        <v>36</v>
      </c>
    </row>
    <row r="13" spans="1:25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>
        <v>82</v>
      </c>
      <c r="O13" s="4">
        <v>149</v>
      </c>
      <c r="P13" s="4">
        <v>149</v>
      </c>
      <c r="Q13">
        <v>1</v>
      </c>
      <c r="R13">
        <v>0</v>
      </c>
      <c r="S13">
        <v>1</v>
      </c>
      <c r="T13" t="s">
        <v>53</v>
      </c>
      <c r="U13">
        <v>5</v>
      </c>
      <c r="V13">
        <v>4</v>
      </c>
      <c r="W13">
        <v>30</v>
      </c>
      <c r="X13">
        <v>25</v>
      </c>
      <c r="Y13" t="s">
        <v>37</v>
      </c>
    </row>
    <row r="14" spans="1:25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>
        <v>182</v>
      </c>
      <c r="O14">
        <v>229</v>
      </c>
      <c r="P14">
        <v>229</v>
      </c>
      <c r="Q14">
        <v>1</v>
      </c>
      <c r="R14">
        <v>0</v>
      </c>
      <c r="S14">
        <v>1</v>
      </c>
      <c r="T14" t="s">
        <v>53</v>
      </c>
      <c r="U14">
        <v>5</v>
      </c>
      <c r="V14">
        <v>4</v>
      </c>
      <c r="W14">
        <v>30</v>
      </c>
      <c r="X14">
        <v>25</v>
      </c>
      <c r="Y14" t="s">
        <v>38</v>
      </c>
    </row>
    <row r="15" spans="1:25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>
        <v>82</v>
      </c>
      <c r="O15" s="4">
        <v>149</v>
      </c>
      <c r="P15">
        <v>226</v>
      </c>
      <c r="Q15">
        <v>1</v>
      </c>
      <c r="R15">
        <v>0</v>
      </c>
      <c r="S15">
        <v>1</v>
      </c>
      <c r="T15" t="s">
        <v>53</v>
      </c>
      <c r="U15">
        <v>5</v>
      </c>
      <c r="V15">
        <v>4</v>
      </c>
      <c r="W15">
        <v>30</v>
      </c>
      <c r="X15">
        <v>25</v>
      </c>
      <c r="Y15" t="s">
        <v>39</v>
      </c>
    </row>
    <row r="16" spans="1:25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>
        <v>182</v>
      </c>
      <c r="O16">
        <v>229</v>
      </c>
      <c r="P16">
        <v>282</v>
      </c>
      <c r="Q16">
        <v>1</v>
      </c>
      <c r="R16">
        <v>0</v>
      </c>
      <c r="S16">
        <v>1</v>
      </c>
      <c r="T16" t="s">
        <v>53</v>
      </c>
      <c r="U16">
        <v>5</v>
      </c>
      <c r="V16">
        <v>4</v>
      </c>
      <c r="W16">
        <v>30</v>
      </c>
      <c r="X16">
        <v>25</v>
      </c>
      <c r="Y16" t="s">
        <v>40</v>
      </c>
    </row>
    <row r="17" spans="1:25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>
        <v>182</v>
      </c>
      <c r="O17">
        <v>229</v>
      </c>
      <c r="P17">
        <v>316</v>
      </c>
      <c r="Q17">
        <v>1</v>
      </c>
      <c r="R17">
        <v>0</v>
      </c>
      <c r="S17">
        <v>1</v>
      </c>
      <c r="T17" t="s">
        <v>53</v>
      </c>
      <c r="U17">
        <v>5</v>
      </c>
      <c r="V17">
        <v>40</v>
      </c>
      <c r="W17">
        <v>30</v>
      </c>
      <c r="X17">
        <v>25</v>
      </c>
      <c r="Y17" t="s">
        <v>41</v>
      </c>
    </row>
    <row r="18" spans="1:25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>
        <v>98</v>
      </c>
      <c r="O18">
        <v>149</v>
      </c>
      <c r="P18">
        <v>271</v>
      </c>
      <c r="Q18">
        <v>1</v>
      </c>
      <c r="R18">
        <v>0</v>
      </c>
      <c r="S18">
        <v>1</v>
      </c>
      <c r="T18" t="s">
        <v>53</v>
      </c>
      <c r="U18">
        <v>5</v>
      </c>
      <c r="V18">
        <v>4</v>
      </c>
      <c r="W18">
        <v>30</v>
      </c>
      <c r="X18">
        <v>25</v>
      </c>
      <c r="Y18" t="s">
        <v>42</v>
      </c>
    </row>
    <row r="19" spans="1:25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>
        <v>98</v>
      </c>
      <c r="O19" s="4">
        <v>149</v>
      </c>
      <c r="P19">
        <v>271</v>
      </c>
      <c r="Q19">
        <v>1</v>
      </c>
      <c r="R19">
        <v>0</v>
      </c>
      <c r="S19">
        <v>1</v>
      </c>
      <c r="T19" t="s">
        <v>53</v>
      </c>
      <c r="U19">
        <v>5</v>
      </c>
      <c r="V19">
        <v>40</v>
      </c>
      <c r="W19">
        <v>30</v>
      </c>
      <c r="X19">
        <v>25</v>
      </c>
      <c r="Y19" t="s">
        <v>43</v>
      </c>
    </row>
    <row r="20" spans="1:25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>
        <v>182</v>
      </c>
      <c r="O20">
        <v>229</v>
      </c>
      <c r="P20" s="3">
        <v>218</v>
      </c>
      <c r="Q20">
        <v>1</v>
      </c>
      <c r="R20">
        <v>0</v>
      </c>
      <c r="S20">
        <v>1</v>
      </c>
      <c r="T20" t="s">
        <v>53</v>
      </c>
      <c r="U20">
        <v>5</v>
      </c>
      <c r="V20">
        <v>40</v>
      </c>
      <c r="W20">
        <v>30</v>
      </c>
      <c r="X20">
        <v>25</v>
      </c>
      <c r="Y20" t="s">
        <v>44</v>
      </c>
    </row>
    <row r="21" spans="1:25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>
        <v>182</v>
      </c>
      <c r="O21">
        <v>229</v>
      </c>
      <c r="P21">
        <v>282</v>
      </c>
      <c r="Q21">
        <v>1</v>
      </c>
      <c r="R21">
        <v>0</v>
      </c>
      <c r="S21">
        <v>1</v>
      </c>
      <c r="T21" t="s">
        <v>53</v>
      </c>
      <c r="U21">
        <v>5</v>
      </c>
      <c r="V21">
        <v>40</v>
      </c>
      <c r="W21">
        <v>30</v>
      </c>
      <c r="X21">
        <v>25</v>
      </c>
      <c r="Y21" t="s">
        <v>45</v>
      </c>
    </row>
    <row r="22" spans="1:25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>
        <v>82</v>
      </c>
      <c r="O22">
        <v>149</v>
      </c>
      <c r="P22" s="3">
        <v>151</v>
      </c>
      <c r="Q22">
        <v>1</v>
      </c>
      <c r="R22">
        <v>0</v>
      </c>
      <c r="S22">
        <v>1</v>
      </c>
      <c r="T22" t="s">
        <v>53</v>
      </c>
      <c r="U22">
        <v>5</v>
      </c>
      <c r="V22">
        <v>40</v>
      </c>
      <c r="W22">
        <v>30</v>
      </c>
      <c r="X22">
        <v>25</v>
      </c>
      <c r="Y22" t="s">
        <v>46</v>
      </c>
    </row>
    <row r="23" spans="1:25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>
        <v>82</v>
      </c>
      <c r="O23" s="4">
        <v>149</v>
      </c>
      <c r="P23">
        <v>288</v>
      </c>
      <c r="Q23">
        <v>1</v>
      </c>
      <c r="R23">
        <v>0</v>
      </c>
      <c r="S23">
        <v>1</v>
      </c>
      <c r="T23" t="s">
        <v>53</v>
      </c>
      <c r="U23">
        <v>5</v>
      </c>
      <c r="V23">
        <v>40</v>
      </c>
      <c r="W23">
        <v>30</v>
      </c>
      <c r="X23">
        <v>25</v>
      </c>
      <c r="Y23" t="s">
        <v>47</v>
      </c>
    </row>
    <row r="24" spans="1:25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>
        <v>244</v>
      </c>
      <c r="O24">
        <v>229</v>
      </c>
      <c r="P24">
        <v>316</v>
      </c>
      <c r="Q24">
        <v>1</v>
      </c>
      <c r="R24">
        <v>0</v>
      </c>
      <c r="S24">
        <v>1</v>
      </c>
      <c r="T24" t="s">
        <v>53</v>
      </c>
      <c r="U24">
        <v>5</v>
      </c>
      <c r="V24">
        <v>4</v>
      </c>
      <c r="W24">
        <v>30</v>
      </c>
      <c r="X24">
        <v>25</v>
      </c>
      <c r="Y24" t="s">
        <v>48</v>
      </c>
    </row>
    <row r="25" spans="1:25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>
        <v>244</v>
      </c>
      <c r="O25">
        <v>229</v>
      </c>
      <c r="P25" s="19">
        <v>609</v>
      </c>
      <c r="Q25">
        <v>1</v>
      </c>
      <c r="R25">
        <v>0</v>
      </c>
      <c r="S25">
        <v>1</v>
      </c>
      <c r="T25" t="s">
        <v>53</v>
      </c>
      <c r="U25">
        <v>5</v>
      </c>
      <c r="V25">
        <v>40</v>
      </c>
      <c r="W25">
        <v>30</v>
      </c>
      <c r="X25">
        <v>25</v>
      </c>
      <c r="Y25" t="s">
        <v>49</v>
      </c>
    </row>
    <row r="26" spans="1:25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>
        <v>244</v>
      </c>
      <c r="O26">
        <v>229</v>
      </c>
      <c r="P26">
        <v>291</v>
      </c>
      <c r="Q26">
        <v>1</v>
      </c>
      <c r="R26">
        <v>0</v>
      </c>
      <c r="S26">
        <v>1</v>
      </c>
      <c r="T26" t="s">
        <v>53</v>
      </c>
      <c r="U26">
        <v>5</v>
      </c>
      <c r="V26">
        <v>40</v>
      </c>
      <c r="W26">
        <v>30</v>
      </c>
      <c r="X26">
        <v>25</v>
      </c>
      <c r="Y26" t="s">
        <v>50</v>
      </c>
    </row>
    <row r="27" spans="1:25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>
        <v>98</v>
      </c>
      <c r="O27" s="4">
        <v>149</v>
      </c>
      <c r="P27">
        <v>229</v>
      </c>
      <c r="Q27">
        <v>1</v>
      </c>
      <c r="R27">
        <v>0</v>
      </c>
      <c r="S27">
        <v>1</v>
      </c>
      <c r="T27" t="s">
        <v>53</v>
      </c>
      <c r="U27">
        <v>5</v>
      </c>
      <c r="V27">
        <v>40</v>
      </c>
      <c r="W27">
        <v>30</v>
      </c>
      <c r="X27">
        <v>25</v>
      </c>
      <c r="Y27" t="s">
        <v>51</v>
      </c>
    </row>
    <row r="28" spans="1:25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>
        <v>200</v>
      </c>
      <c r="O28">
        <v>221</v>
      </c>
      <c r="P28">
        <v>266</v>
      </c>
      <c r="Q28">
        <v>1</v>
      </c>
      <c r="R28">
        <v>1</v>
      </c>
      <c r="S28">
        <v>1</v>
      </c>
      <c r="T28" t="s">
        <v>53</v>
      </c>
      <c r="U28">
        <v>2.4</v>
      </c>
      <c r="V28">
        <v>40</v>
      </c>
      <c r="W28">
        <v>30</v>
      </c>
      <c r="X28">
        <v>25</v>
      </c>
      <c r="Y28" t="s">
        <v>52</v>
      </c>
    </row>
    <row r="29" spans="1:25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>
        <v>1</v>
      </c>
      <c r="T29" t="s">
        <v>53</v>
      </c>
      <c r="U29">
        <v>3.2</v>
      </c>
      <c r="V29">
        <v>40</v>
      </c>
      <c r="W29">
        <v>30</v>
      </c>
      <c r="X29">
        <v>25</v>
      </c>
      <c r="Y29" t="s">
        <v>78</v>
      </c>
    </row>
    <row r="30" spans="1:25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>
        <v>1</v>
      </c>
      <c r="T30" t="s">
        <v>53</v>
      </c>
      <c r="U30">
        <v>3.2</v>
      </c>
      <c r="V30">
        <v>2</v>
      </c>
      <c r="W30">
        <v>30</v>
      </c>
      <c r="X30">
        <v>25</v>
      </c>
      <c r="Y30" t="s">
        <v>79</v>
      </c>
    </row>
    <row r="31" spans="1:25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>
        <v>1</v>
      </c>
      <c r="T31" t="s">
        <v>53</v>
      </c>
      <c r="U31">
        <v>3.2</v>
      </c>
      <c r="V31">
        <v>40</v>
      </c>
      <c r="W31">
        <v>1440</v>
      </c>
      <c r="X31">
        <v>25</v>
      </c>
      <c r="Y31" t="s">
        <v>80</v>
      </c>
    </row>
    <row r="32" spans="1:25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>
        <v>1</v>
      </c>
      <c r="T32" t="s">
        <v>53</v>
      </c>
      <c r="U32">
        <v>3.2</v>
      </c>
      <c r="V32">
        <v>2</v>
      </c>
      <c r="W32">
        <v>1440</v>
      </c>
      <c r="X32">
        <v>25</v>
      </c>
      <c r="Y32" t="s">
        <v>81</v>
      </c>
    </row>
    <row r="33" spans="1:25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>
        <v>1</v>
      </c>
      <c r="T33" t="s">
        <v>53</v>
      </c>
      <c r="U33">
        <v>3.2</v>
      </c>
      <c r="V33">
        <v>4</v>
      </c>
      <c r="W33">
        <v>1440</v>
      </c>
      <c r="X33">
        <v>25</v>
      </c>
      <c r="Y33" t="s">
        <v>77</v>
      </c>
    </row>
    <row r="34" spans="1:25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>
        <v>1</v>
      </c>
      <c r="T34" t="s">
        <v>53</v>
      </c>
      <c r="U34">
        <v>3.2</v>
      </c>
      <c r="V34">
        <v>40</v>
      </c>
      <c r="W34">
        <v>1440</v>
      </c>
      <c r="X34">
        <v>25</v>
      </c>
      <c r="Y34" s="17" t="s">
        <v>69</v>
      </c>
    </row>
    <row r="35" spans="1:25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>
        <v>1</v>
      </c>
      <c r="T35" t="s">
        <v>53</v>
      </c>
      <c r="U35">
        <v>3.2</v>
      </c>
      <c r="V35">
        <v>4</v>
      </c>
      <c r="W35">
        <v>1440</v>
      </c>
      <c r="X35">
        <v>25</v>
      </c>
      <c r="Y35" s="18" t="s">
        <v>70</v>
      </c>
    </row>
    <row r="36" spans="1:25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>
        <v>1</v>
      </c>
      <c r="T36" t="s">
        <v>53</v>
      </c>
      <c r="U36">
        <v>3.2</v>
      </c>
      <c r="V36">
        <v>40</v>
      </c>
      <c r="W36">
        <v>30</v>
      </c>
      <c r="X36">
        <v>25</v>
      </c>
      <c r="Y36" s="17" t="s">
        <v>71</v>
      </c>
    </row>
    <row r="37" spans="1:25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>
        <v>1</v>
      </c>
      <c r="T37" t="s">
        <v>53</v>
      </c>
      <c r="U37">
        <v>3.2</v>
      </c>
      <c r="V37">
        <v>4</v>
      </c>
      <c r="W37">
        <v>30</v>
      </c>
      <c r="X37">
        <v>25</v>
      </c>
      <c r="Y37" s="18" t="s">
        <v>72</v>
      </c>
    </row>
    <row r="38" spans="1:25" ht="30" x14ac:dyDescent="0.25">
      <c r="A38">
        <v>37</v>
      </c>
      <c r="B38">
        <v>-21</v>
      </c>
      <c r="C38" s="25" t="s">
        <v>111</v>
      </c>
      <c r="D38" t="s">
        <v>24</v>
      </c>
      <c r="E38">
        <f>COUNTIF(Table1[[#This Row],[Ligands]],"*Carboxylate*")</f>
        <v>0</v>
      </c>
      <c r="F38">
        <f>COUNTIF(Table1[[#This Row],[Ligands]],"*BSA*")</f>
        <v>0</v>
      </c>
      <c r="G38">
        <f>COUNTIF(Table1[[#This Row],[Ligands]],"*Amine*")</f>
        <v>0</v>
      </c>
      <c r="H38">
        <f>COUNTIF(Table1[[#This Row],[Ligands]],"*Citrate*")</f>
        <v>0</v>
      </c>
      <c r="I38">
        <f>COUNTIF(Table1[[#This Row],[Ligands]],"*PEG*")</f>
        <v>0</v>
      </c>
      <c r="J38">
        <f>COUNTIF(Table1[[#This Row],[Ligands]],"*PEI*")</f>
        <v>0</v>
      </c>
      <c r="K38">
        <f>COUNTIF(Table1[[#This Row],[Ligands]],"*PVP*")</f>
        <v>0</v>
      </c>
      <c r="L38">
        <f>COUNTIF(Table1[[#This Row],[Ligands]],"*Au*")</f>
        <v>0</v>
      </c>
      <c r="M38" t="s">
        <v>24</v>
      </c>
      <c r="N38">
        <v>378</v>
      </c>
      <c r="O38">
        <v>410</v>
      </c>
      <c r="P38">
        <v>410</v>
      </c>
      <c r="Q38">
        <v>1</v>
      </c>
      <c r="R38">
        <v>1</v>
      </c>
      <c r="S38">
        <v>3</v>
      </c>
      <c r="T38" t="s">
        <v>118</v>
      </c>
      <c r="U38">
        <v>5</v>
      </c>
      <c r="V38">
        <v>44.6</v>
      </c>
      <c r="W38">
        <v>30</v>
      </c>
      <c r="X38">
        <v>25</v>
      </c>
      <c r="Y38" s="23" t="s">
        <v>111</v>
      </c>
    </row>
    <row r="39" spans="1:25" ht="45" x14ac:dyDescent="0.25">
      <c r="A39">
        <v>38</v>
      </c>
      <c r="B39">
        <v>-49</v>
      </c>
      <c r="C39" s="25" t="s">
        <v>112</v>
      </c>
      <c r="D39" t="s">
        <v>57</v>
      </c>
      <c r="E39">
        <f>COUNTIF(Table1[[#This Row],[Ligands]],"*Carboxylate*")</f>
        <v>0</v>
      </c>
      <c r="F39">
        <f>COUNTIF(Table1[[#This Row],[Ligands]],"*BSA*")</f>
        <v>0</v>
      </c>
      <c r="G39">
        <f>COUNTIF(Table1[[#This Row],[Ligands]],"*Amine*")</f>
        <v>0</v>
      </c>
      <c r="H39">
        <f>COUNTIF(Table1[[#This Row],[Ligands]],"*Citrate*")</f>
        <v>1</v>
      </c>
      <c r="I39">
        <f>COUNTIF(Table1[[#This Row],[Ligands]],"*PEG*")</f>
        <v>0</v>
      </c>
      <c r="J39">
        <f>COUNTIF(Table1[[#This Row],[Ligands]],"*PEI*")</f>
        <v>0</v>
      </c>
      <c r="K39">
        <f>COUNTIF(Table1[[#This Row],[Ligands]],"*PVP*")</f>
        <v>0</v>
      </c>
      <c r="L39">
        <f>COUNTIF(Table1[[#This Row],[Ligands]],"*Au*")</f>
        <v>0</v>
      </c>
      <c r="M39" t="s">
        <v>57</v>
      </c>
      <c r="N39">
        <v>182</v>
      </c>
      <c r="O39">
        <v>229</v>
      </c>
      <c r="P39">
        <v>229</v>
      </c>
      <c r="Q39">
        <v>1</v>
      </c>
      <c r="R39">
        <v>0</v>
      </c>
      <c r="S39">
        <v>3</v>
      </c>
      <c r="T39" t="s">
        <v>118</v>
      </c>
      <c r="U39">
        <v>10</v>
      </c>
      <c r="V39">
        <v>44.6</v>
      </c>
      <c r="W39">
        <v>30</v>
      </c>
      <c r="X39">
        <v>25</v>
      </c>
      <c r="Y39" s="24" t="s">
        <v>112</v>
      </c>
    </row>
    <row r="40" spans="1:25" ht="30" x14ac:dyDescent="0.25">
      <c r="A40">
        <v>39</v>
      </c>
      <c r="B40">
        <v>-38</v>
      </c>
      <c r="C40" s="25" t="s">
        <v>113</v>
      </c>
      <c r="D40" t="s">
        <v>56</v>
      </c>
      <c r="E40">
        <f>COUNTIF(Table1[[#This Row],[Ligands]],"*Carboxylate*")</f>
        <v>1</v>
      </c>
      <c r="F40">
        <f>COUNTIF(Table1[[#This Row],[Ligands]],"*BSA*")</f>
        <v>0</v>
      </c>
      <c r="G40">
        <f>COUNTIF(Table1[[#This Row],[Ligands]],"*Amine*")</f>
        <v>0</v>
      </c>
      <c r="H40">
        <f>COUNTIF(Table1[[#This Row],[Ligands]],"*Citrate*")</f>
        <v>0</v>
      </c>
      <c r="I40">
        <f>COUNTIF(Table1[[#This Row],[Ligands]],"*PEG*")</f>
        <v>0</v>
      </c>
      <c r="J40">
        <f>COUNTIF(Table1[[#This Row],[Ligands]],"*PEI*")</f>
        <v>0</v>
      </c>
      <c r="K40">
        <f>COUNTIF(Table1[[#This Row],[Ligands]],"*PVP*")</f>
        <v>0</v>
      </c>
      <c r="L40">
        <f>COUNTIF(Table1[[#This Row],[Ligands]],"*Au*")</f>
        <v>0</v>
      </c>
      <c r="M40" t="s">
        <v>56</v>
      </c>
      <c r="N40">
        <v>100</v>
      </c>
      <c r="O40">
        <v>230</v>
      </c>
      <c r="P40">
        <v>230</v>
      </c>
      <c r="Q40">
        <v>1</v>
      </c>
      <c r="R40">
        <v>0</v>
      </c>
      <c r="S40">
        <v>3</v>
      </c>
      <c r="T40" t="s">
        <v>118</v>
      </c>
      <c r="U40">
        <v>5</v>
      </c>
      <c r="V40">
        <v>44.6</v>
      </c>
      <c r="W40">
        <v>30</v>
      </c>
      <c r="X40">
        <v>25</v>
      </c>
      <c r="Y40" s="23" t="s">
        <v>113</v>
      </c>
    </row>
    <row r="41" spans="1:25" ht="45" x14ac:dyDescent="0.25">
      <c r="A41">
        <v>40</v>
      </c>
      <c r="B41">
        <v>-42</v>
      </c>
      <c r="C41" s="25" t="s">
        <v>114</v>
      </c>
      <c r="D41" t="s">
        <v>57</v>
      </c>
      <c r="E41">
        <f>COUNTIF(Table1[[#This Row],[Ligands]],"*Carboxylate*")</f>
        <v>0</v>
      </c>
      <c r="F41">
        <f>COUNTIF(Table1[[#This Row],[Ligands]],"*BSA*")</f>
        <v>0</v>
      </c>
      <c r="G41">
        <f>COUNTIF(Table1[[#This Row],[Ligands]],"*Amine*")</f>
        <v>0</v>
      </c>
      <c r="H41">
        <f>COUNTIF(Table1[[#This Row],[Ligands]],"*Citrate*")</f>
        <v>1</v>
      </c>
      <c r="I41">
        <f>COUNTIF(Table1[[#This Row],[Ligands]],"*PEG*")</f>
        <v>0</v>
      </c>
      <c r="J41">
        <f>COUNTIF(Table1[[#This Row],[Ligands]],"*PEI*")</f>
        <v>0</v>
      </c>
      <c r="K41">
        <f>COUNTIF(Table1[[#This Row],[Ligands]],"*PVP*")</f>
        <v>0</v>
      </c>
      <c r="L41">
        <f>COUNTIF(Table1[[#This Row],[Ligands]],"*Au*")</f>
        <v>0</v>
      </c>
      <c r="M41" t="s">
        <v>57</v>
      </c>
      <c r="N41">
        <v>82</v>
      </c>
      <c r="O41" s="4">
        <v>149</v>
      </c>
      <c r="P41" s="4">
        <v>149</v>
      </c>
      <c r="Q41">
        <v>1</v>
      </c>
      <c r="R41">
        <v>0</v>
      </c>
      <c r="S41">
        <v>3</v>
      </c>
      <c r="T41" t="s">
        <v>118</v>
      </c>
      <c r="U41">
        <v>10</v>
      </c>
      <c r="V41">
        <v>44.6</v>
      </c>
      <c r="W41">
        <v>30</v>
      </c>
      <c r="X41">
        <v>25</v>
      </c>
      <c r="Y41" s="24" t="s">
        <v>114</v>
      </c>
    </row>
    <row r="42" spans="1:25" ht="30" x14ac:dyDescent="0.25">
      <c r="A42">
        <v>41</v>
      </c>
      <c r="B42">
        <v>-7</v>
      </c>
      <c r="C42" s="25" t="s">
        <v>115</v>
      </c>
      <c r="D42" t="s">
        <v>91</v>
      </c>
      <c r="E42">
        <f>COUNTIF(Table1[[#This Row],[Ligands]],"*Carboxylate*")</f>
        <v>1</v>
      </c>
      <c r="F42">
        <f>COUNTIF(Table1[[#This Row],[Ligands]],"*BSA*")</f>
        <v>0</v>
      </c>
      <c r="G42">
        <f>COUNTIF(Table1[[#This Row],[Ligands]],"*Amine*")</f>
        <v>0</v>
      </c>
      <c r="H42">
        <f>COUNTIF(Table1[[#This Row],[Ligands]],"*Citrate*")</f>
        <v>0</v>
      </c>
      <c r="I42">
        <f>COUNTIF(Table1[[#This Row],[Ligands]],"*PEG*")</f>
        <v>1</v>
      </c>
      <c r="J42">
        <f>COUNTIF(Table1[[#This Row],[Ligands]],"*PEI*")</f>
        <v>0</v>
      </c>
      <c r="K42">
        <f>COUNTIF(Table1[[#This Row],[Ligands]],"*PVP*")</f>
        <v>0</v>
      </c>
      <c r="L42">
        <f>COUNTIF(Table1[[#This Row],[Ligands]],"*Au*")</f>
        <v>0</v>
      </c>
      <c r="M42" t="s">
        <v>96</v>
      </c>
      <c r="N42">
        <v>200</v>
      </c>
      <c r="O42">
        <v>221</v>
      </c>
      <c r="P42">
        <v>266</v>
      </c>
      <c r="Q42">
        <v>1</v>
      </c>
      <c r="R42">
        <v>1</v>
      </c>
      <c r="S42">
        <v>3</v>
      </c>
      <c r="T42" t="s">
        <v>118</v>
      </c>
      <c r="U42">
        <v>1.6</v>
      </c>
      <c r="V42">
        <v>44.6</v>
      </c>
      <c r="W42">
        <v>30</v>
      </c>
      <c r="X42">
        <v>25</v>
      </c>
      <c r="Y42" s="23" t="s">
        <v>115</v>
      </c>
    </row>
    <row r="43" spans="1:25" ht="30" x14ac:dyDescent="0.25">
      <c r="A43">
        <v>42</v>
      </c>
      <c r="B43">
        <v>-63</v>
      </c>
      <c r="C43" s="25" t="s">
        <v>117</v>
      </c>
      <c r="D43" t="s">
        <v>56</v>
      </c>
      <c r="E43">
        <f>COUNTIF(Table1[[#This Row],[Ligands]],"*Carboxylate*")</f>
        <v>1</v>
      </c>
      <c r="F43">
        <f>COUNTIF(Table1[[#This Row],[Ligands]],"*BSA*")</f>
        <v>0</v>
      </c>
      <c r="G43">
        <f>COUNTIF(Table1[[#This Row],[Ligands]],"*Amine*")</f>
        <v>0</v>
      </c>
      <c r="H43">
        <f>COUNTIF(Table1[[#This Row],[Ligands]],"*Citrate*")</f>
        <v>0</v>
      </c>
      <c r="I43">
        <f>COUNTIF(Table1[[#This Row],[Ligands]],"*PEG*")</f>
        <v>0</v>
      </c>
      <c r="J43">
        <f>COUNTIF(Table1[[#This Row],[Ligands]],"*PEI*")</f>
        <v>0</v>
      </c>
      <c r="K43">
        <f>COUNTIF(Table1[[#This Row],[Ligands]],"*PVP*")</f>
        <v>0</v>
      </c>
      <c r="L43">
        <f>COUNTIF(Table1[[#This Row],[Ligands]],"*Au*")</f>
        <v>0</v>
      </c>
      <c r="M43" t="s">
        <v>56</v>
      </c>
      <c r="N43">
        <v>200</v>
      </c>
      <c r="O43">
        <v>221</v>
      </c>
      <c r="P43">
        <v>221</v>
      </c>
      <c r="Q43">
        <v>1</v>
      </c>
      <c r="R43">
        <v>1</v>
      </c>
      <c r="S43">
        <v>3</v>
      </c>
      <c r="T43" t="s">
        <v>118</v>
      </c>
      <c r="U43">
        <v>4</v>
      </c>
      <c r="V43">
        <v>44.6</v>
      </c>
      <c r="W43">
        <v>30</v>
      </c>
      <c r="X43">
        <v>25</v>
      </c>
      <c r="Y43" s="24" t="s">
        <v>117</v>
      </c>
    </row>
    <row r="44" spans="1:25" ht="30" x14ac:dyDescent="0.25">
      <c r="A44">
        <v>43</v>
      </c>
      <c r="B44">
        <v>-63</v>
      </c>
      <c r="C44" s="26" t="s">
        <v>116</v>
      </c>
      <c r="D44" t="s">
        <v>56</v>
      </c>
      <c r="E44">
        <f>COUNTIF(Table1[[#This Row],[Ligands]],"*Carboxylate*")</f>
        <v>1</v>
      </c>
      <c r="F44">
        <f>COUNTIF(Table1[[#This Row],[Ligands]],"*BSA*")</f>
        <v>0</v>
      </c>
      <c r="G44">
        <f>COUNTIF(Table1[[#This Row],[Ligands]],"*Amine*")</f>
        <v>0</v>
      </c>
      <c r="H44">
        <f>COUNTIF(Table1[[#This Row],[Ligands]],"*Citrate*")</f>
        <v>0</v>
      </c>
      <c r="I44">
        <f>COUNTIF(Table1[[#This Row],[Ligands]],"*PEG*")</f>
        <v>0</v>
      </c>
      <c r="J44">
        <f>COUNTIF(Table1[[#This Row],[Ligands]],"*PEI*")</f>
        <v>0</v>
      </c>
      <c r="K44">
        <f>COUNTIF(Table1[[#This Row],[Ligands]],"*PVP*")</f>
        <v>0</v>
      </c>
      <c r="L44">
        <f>COUNTIF(Table1[[#This Row],[Ligands]],"*Au*")</f>
        <v>0</v>
      </c>
      <c r="M44" t="s">
        <v>56</v>
      </c>
      <c r="N44">
        <v>200</v>
      </c>
      <c r="O44">
        <v>221</v>
      </c>
      <c r="P44">
        <v>221</v>
      </c>
      <c r="Q44">
        <v>1</v>
      </c>
      <c r="R44">
        <v>1</v>
      </c>
      <c r="S44">
        <v>3</v>
      </c>
      <c r="T44" t="s">
        <v>118</v>
      </c>
      <c r="U44">
        <v>4</v>
      </c>
      <c r="V44">
        <v>4.46</v>
      </c>
      <c r="W44">
        <v>30</v>
      </c>
      <c r="X44">
        <v>25</v>
      </c>
      <c r="Y44" s="23" t="s">
        <v>116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2023-05-04T03:37:58Z</dcterms:modified>
</cp:coreProperties>
</file>