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ls\PycharmProjects\PC_ML_using_NSP\Input_data\NPs\"/>
    </mc:Choice>
  </mc:AlternateContent>
  <xr:revisionPtr revIDLastSave="0" documentId="13_ncr:1_{3372FBED-AE8C-4ACB-8EFC-AD0CDC2A669D}" xr6:coauthVersionLast="47" xr6:coauthVersionMax="47" xr10:uidLastSave="{00000000-0000-0000-0000-000000000000}"/>
  <bookViews>
    <workbookView xWindow="28680" yWindow="-120" windowWidth="29040" windowHeight="1584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<sst xmlns="http://schemas.openxmlformats.org/spreadsheetml/2006/main" count="139" uniqueCount="62">
  <si>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</si>
  <si>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</si>
  <si>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</si>
  <si>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</si>
  <si>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</si>
  <si>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</si>
  <si>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</si>
  <si>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</si>
  <si>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</si>
  <si>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</si>
  <si>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Polystyrene</t>
  </si>
  <si>
    <t>notes</t>
  </si>
  <si>
    <t>Notes</t>
  </si>
  <si>
    <t>NP_incubation Concentration (mg/mL)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</si>
  <si>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</si>
  <si>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</si>
  <si>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</si>
  <si>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</si>
  <si>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</si>
  <si>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</si>
  <si>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</si>
  <si>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</si>
  <si>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</si>
  <si>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</si>
  <si>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</si>
  <si>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</si>
  <si>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</si>
  <si>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</si>
  <si>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</si>
  <si>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</si>
  <si>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</si>
  <si>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</si>
  <si>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</si>
  <si>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</si>
  <si>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</si>
  <si>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Carboxylate</t>
  </si>
  <si>
    <t>Citrate</t>
  </si>
  <si>
    <t>Dh_core</t>
  </si>
  <si>
    <t>Dh_functionalized</t>
  </si>
  <si>
    <t>Raw_FileID</t>
  </si>
  <si>
    <t>200_PS Carb@ PEG_100(b)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</si>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</sst>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49" fontId="1" fillId="3" borderId="1" xfId="1" applyNumberFormat="1" applyFill="1" applyBorder="1"/>
    <xf numFmtId="49" fontId="1" fillId="0" borderId="1" xfId="1" applyNumberFormat="1" applyBorder="1"/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4" borderId="0" xfId="0" applyFill="1"/>
    <xf numFmtId="0" fontId="1" fillId="3" borderId="1" xfId="1" applyFill="1" applyBorder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X19" totalsRowShown="0">
  <autoFilter ref="A1:X19" xr:uid="{E048F05F-71E8-4C64-93E3-98D61C308956}"/>
  <sortState xmlns:xlrd2="http://schemas.microsoft.com/office/spreadsheetml/2017/richdata2" ref="A2:X19">
    <sortCondition ref="A1:A19"/>
  </sortState>
  <tableColumns count="24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20"/>
  <sheetViews>
    <sheetView workbookViewId="0">
      <selection activeCell="D24" sqref="D24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14</v>
      </c>
      <c r="B1" t="s">
        <v>0</v>
      </c>
      <c r="C1" t="s">
        <v>41</v>
      </c>
      <c r="D1" t="s">
        <v>12</v>
      </c>
      <c r="E1" t="s">
        <v>61</v>
      </c>
      <c r="F1" t="s">
        <v>39</v>
      </c>
    </row>
    <row r="2" spans="1:6" x14ac:dyDescent="0.25">
      <c r="A2">
        <v>17</v>
      </c>
      <c r="B2" s="6">
        <v>10</v>
      </c>
      <c r="C2" s="3">
        <v>31</v>
      </c>
      <c r="D2" s="8" t="s">
        <v>15</v>
      </c>
      <c r="E2" s="13">
        <v>3</v>
      </c>
      <c r="F2" s="10">
        <v>101054</v>
      </c>
    </row>
    <row r="3" spans="1:6" x14ac:dyDescent="0.25">
      <c r="A3">
        <v>18</v>
      </c>
      <c r="B3" s="5">
        <v>11</v>
      </c>
      <c r="C3" s="2">
        <v>32</v>
      </c>
      <c r="D3" s="9" t="s">
        <v>16</v>
      </c>
      <c r="E3" s="13">
        <v>3</v>
      </c>
      <c r="F3" s="11">
        <v>101055</v>
      </c>
    </row>
    <row r="4" spans="1:6" x14ac:dyDescent="0.25">
      <c r="A4">
        <v>19</v>
      </c>
      <c r="B4" s="6">
        <v>12</v>
      </c>
      <c r="C4" s="3">
        <v>33</v>
      </c>
      <c r="D4" s="8" t="s">
        <v>17</v>
      </c>
      <c r="E4" s="13">
        <v>3</v>
      </c>
      <c r="F4" s="10">
        <v>101056</v>
      </c>
    </row>
    <row r="5" spans="1:6" x14ac:dyDescent="0.25">
      <c r="A5">
        <v>20</v>
      </c>
      <c r="B5" s="5">
        <v>13</v>
      </c>
      <c r="C5" s="2">
        <v>34</v>
      </c>
      <c r="D5" s="9" t="s">
        <v>18</v>
      </c>
      <c r="E5" s="13">
        <v>3</v>
      </c>
      <c r="F5" s="11">
        <v>101057</v>
      </c>
    </row>
    <row r="6" spans="1:6" x14ac:dyDescent="0.25">
      <c r="A6">
        <v>21</v>
      </c>
      <c r="B6" s="6">
        <v>14</v>
      </c>
      <c r="C6" s="3">
        <v>35</v>
      </c>
      <c r="D6" s="8" t="s">
        <v>19</v>
      </c>
      <c r="E6" s="13">
        <v>3</v>
      </c>
      <c r="F6" s="10">
        <v>101058</v>
      </c>
    </row>
    <row r="7" spans="1:6" x14ac:dyDescent="0.25">
      <c r="A7">
        <v>22</v>
      </c>
      <c r="B7" s="5">
        <v>15</v>
      </c>
      <c r="C7" s="2">
        <v>36</v>
      </c>
      <c r="D7" s="9" t="s">
        <v>20</v>
      </c>
      <c r="E7" s="13">
        <v>3</v>
      </c>
      <c r="F7" s="11">
        <v>101059</v>
      </c>
    </row>
    <row r="8" spans="1:6" x14ac:dyDescent="0.25">
      <c r="A8">
        <v>23</v>
      </c>
      <c r="B8" s="6">
        <v>16</v>
      </c>
      <c r="C8" s="3">
        <v>37</v>
      </c>
      <c r="D8" s="8" t="s">
        <v>21</v>
      </c>
      <c r="E8" s="13">
        <v>3</v>
      </c>
      <c r="F8" s="10">
        <v>101060</v>
      </c>
    </row>
    <row r="9" spans="1:6" x14ac:dyDescent="0.25">
      <c r="A9">
        <v>24</v>
      </c>
      <c r="B9" s="5">
        <v>17</v>
      </c>
      <c r="C9" s="2">
        <v>38</v>
      </c>
      <c r="D9" s="9" t="s">
        <v>22</v>
      </c>
      <c r="E9" s="13">
        <v>3</v>
      </c>
      <c r="F9" s="11">
        <v>101061</v>
      </c>
    </row>
    <row r="10" spans="1:6" x14ac:dyDescent="0.25">
      <c r="A10">
        <v>25</v>
      </c>
      <c r="B10" s="6">
        <v>18</v>
      </c>
      <c r="C10" s="3">
        <v>39</v>
      </c>
      <c r="D10" s="8" t="s">
        <v>23</v>
      </c>
      <c r="E10" s="13">
        <v>3</v>
      </c>
      <c r="F10" s="10">
        <v>101062</v>
      </c>
    </row>
    <row r="11" spans="1:6" x14ac:dyDescent="0.25">
      <c r="A11">
        <v>26</v>
      </c>
      <c r="B11" s="5">
        <v>19</v>
      </c>
      <c r="C11" s="2">
        <v>40</v>
      </c>
      <c r="D11" s="9" t="s">
        <v>24</v>
      </c>
      <c r="E11" s="13">
        <v>3</v>
      </c>
      <c r="F11" s="11">
        <v>101063</v>
      </c>
    </row>
    <row r="12" spans="1:6" x14ac:dyDescent="0.25">
      <c r="A12">
        <v>27</v>
      </c>
      <c r="B12" s="6">
        <v>20</v>
      </c>
      <c r="C12" s="3">
        <v>41</v>
      </c>
      <c r="D12" s="8" t="s">
        <v>25</v>
      </c>
      <c r="E12" s="13">
        <v>3</v>
      </c>
      <c r="F12" s="10">
        <v>101064</v>
      </c>
    </row>
    <row r="13" spans="1:6" x14ac:dyDescent="0.25">
      <c r="A13">
        <v>28</v>
      </c>
      <c r="B13" s="5">
        <v>21</v>
      </c>
      <c r="C13" s="2">
        <v>42</v>
      </c>
      <c r="D13" s="9" t="s">
        <v>26</v>
      </c>
      <c r="E13" s="13">
        <v>3</v>
      </c>
      <c r="F13" s="11">
        <v>101065</v>
      </c>
    </row>
    <row r="14" spans="1:6" x14ac:dyDescent="0.25">
      <c r="A14">
        <v>29</v>
      </c>
      <c r="B14" s="6">
        <v>22</v>
      </c>
      <c r="C14" s="3">
        <v>43</v>
      </c>
      <c r="D14" s="8" t="s">
        <v>27</v>
      </c>
      <c r="E14" s="13">
        <v>3</v>
      </c>
      <c r="F14" s="10">
        <v>101066</v>
      </c>
    </row>
    <row r="15" spans="1:6" x14ac:dyDescent="0.25">
      <c r="A15">
        <v>30</v>
      </c>
      <c r="B15" s="5">
        <v>23</v>
      </c>
      <c r="C15" s="2">
        <v>44</v>
      </c>
      <c r="D15" s="9" t="s">
        <v>28</v>
      </c>
      <c r="E15" s="13">
        <v>3</v>
      </c>
      <c r="F15" s="11">
        <v>101067</v>
      </c>
    </row>
    <row r="16" spans="1:6" x14ac:dyDescent="0.25">
      <c r="A16">
        <v>31</v>
      </c>
      <c r="B16" s="6">
        <v>24</v>
      </c>
      <c r="C16" s="3">
        <v>45</v>
      </c>
      <c r="D16" s="8" t="s">
        <v>29</v>
      </c>
      <c r="E16" s="13">
        <v>3</v>
      </c>
      <c r="F16" s="10">
        <v>101068</v>
      </c>
    </row>
    <row r="17" spans="1:6" x14ac:dyDescent="0.25">
      <c r="A17">
        <v>32</v>
      </c>
      <c r="B17" s="5">
        <v>25</v>
      </c>
      <c r="C17" s="2">
        <v>46</v>
      </c>
      <c r="D17" s="9" t="s">
        <v>30</v>
      </c>
      <c r="E17" s="13">
        <v>3</v>
      </c>
      <c r="F17" s="11">
        <v>101069</v>
      </c>
    </row>
    <row r="18" spans="1:6" x14ac:dyDescent="0.25">
      <c r="A18">
        <v>33</v>
      </c>
      <c r="B18" s="6">
        <v>26</v>
      </c>
      <c r="C18" s="3">
        <v>47</v>
      </c>
      <c r="D18" s="8" t="s">
        <v>31</v>
      </c>
      <c r="E18" s="13">
        <v>3</v>
      </c>
      <c r="F18" s="10">
        <v>101070</v>
      </c>
    </row>
    <row r="19" spans="1:6" x14ac:dyDescent="0.25">
      <c r="A19">
        <v>34</v>
      </c>
      <c r="B19" s="5">
        <v>27</v>
      </c>
      <c r="C19" s="2">
        <v>48</v>
      </c>
      <c r="D19" s="9" t="s">
        <v>32</v>
      </c>
      <c r="E19" s="13">
        <v>3</v>
      </c>
      <c r="F19" s="11">
        <v>101071</v>
      </c>
    </row>
    <row r="20" spans="1:6" x14ac:dyDescent="0.25">
      <c r="A20">
        <v>35</v>
      </c>
      <c r="B20" s="7">
        <v>27</v>
      </c>
      <c r="C20">
        <v>49</v>
      </c>
      <c r="D20" s="8" t="s">
        <v>40</v>
      </c>
      <c r="E20" s="13">
        <v>3</v>
      </c>
      <c r="F20" s="10">
        <v>101072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X19"/>
  <sheetViews>
    <sheetView tabSelected="1" workbookViewId="0">
      <selection activeCell="P9" sqref="P9"/>
    </sheetView>
  </sheetViews>
  <sheetFormatPr defaultRowHeight="15" x14ac:dyDescent="0.25"/>
  <cols>
    <col min="2" max="2" width="15.5703125" customWidth="1"/>
    <col min="3" max="3" width="15.28515625" customWidth="1"/>
    <col min="4" max="4" width="23.85546875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20" customWidth="1"/>
    <col min="17" max="17" width="13.7109375" customWidth="1"/>
    <col min="18" max="18" width="16.140625" customWidth="1"/>
    <col min="19" max="19" width="16" customWidth="1"/>
    <col min="20" max="20" width="34.5703125" customWidth="1"/>
    <col min="21" max="21" width="28.5703125" customWidth="1"/>
    <col min="22" max="22" width="26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42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44</v>
      </c>
      <c r="N1" t="s">
        <v>3</v>
      </c>
      <c r="O1" t="s">
        <v>37</v>
      </c>
      <c r="P1" t="s">
        <v>38</v>
      </c>
      <c r="Q1" t="s">
        <v>4</v>
      </c>
      <c r="R1" t="s">
        <v>5</v>
      </c>
      <c r="S1" t="s">
        <v>34</v>
      </c>
      <c r="T1" t="s">
        <v>13</v>
      </c>
      <c r="U1" t="s">
        <v>6</v>
      </c>
      <c r="V1" t="s">
        <v>7</v>
      </c>
      <c r="W1" t="s">
        <v>8</v>
      </c>
      <c r="X1" t="s">
        <v>11</v>
      </c>
    </row>
    <row r="2" spans="1:24" x14ac:dyDescent="0.25">
      <c r="A2">
        <v>10</v>
      </c>
      <c r="B2">
        <v>-63</v>
      </c>
      <c r="C2" s="2" t="s">
        <v>10</v>
      </c>
      <c r="D2" t="s">
        <v>35</v>
      </c>
      <c r="E2">
        <f>COUNTIF(Table1[[#This Row],[Ligands]],"*Carboxylate*")</f>
        <v>1</v>
      </c>
      <c r="F2">
        <f>COUNTIF(Table1[[#This Row],[Ligands]],"*BSA*")</f>
        <v>0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35</v>
      </c>
      <c r="N2" s="1">
        <v>200</v>
      </c>
      <c r="O2">
        <v>229</v>
      </c>
      <c r="P2">
        <v>229</v>
      </c>
      <c r="Q2">
        <v>1</v>
      </c>
      <c r="R2">
        <v>1</v>
      </c>
      <c r="S2" t="s">
        <v>33</v>
      </c>
      <c r="T2">
        <v>4</v>
      </c>
      <c r="U2">
        <v>4</v>
      </c>
      <c r="V2">
        <v>30</v>
      </c>
      <c r="W2">
        <v>25</v>
      </c>
      <c r="X2" t="s">
        <v>15</v>
      </c>
    </row>
    <row r="3" spans="1:24" x14ac:dyDescent="0.25">
      <c r="A3">
        <v>11</v>
      </c>
      <c r="B3">
        <v>-63</v>
      </c>
      <c r="C3" s="3" t="s">
        <v>10</v>
      </c>
      <c r="D3" t="s">
        <v>35</v>
      </c>
      <c r="E3">
        <f>COUNTIF(Table1[[#This Row],[Ligands]],"*Carboxylate*")</f>
        <v>1</v>
      </c>
      <c r="F3">
        <f>COUNTIF(Table1[[#This Row],[Ligands]],"*BSA*")</f>
        <v>0</v>
      </c>
      <c r="G3">
        <f>COUNTIF(Table1[[#This Row],[Ligands]],"*Amine*")</f>
        <v>0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35</v>
      </c>
      <c r="N3" s="1">
        <v>200</v>
      </c>
      <c r="O3">
        <v>229</v>
      </c>
      <c r="P3">
        <v>229</v>
      </c>
      <c r="Q3">
        <v>1</v>
      </c>
      <c r="R3">
        <v>1</v>
      </c>
      <c r="S3" t="s">
        <v>33</v>
      </c>
      <c r="T3">
        <v>4</v>
      </c>
      <c r="U3">
        <v>40</v>
      </c>
      <c r="V3">
        <v>30</v>
      </c>
      <c r="W3">
        <v>25</v>
      </c>
      <c r="X3" t="s">
        <v>16</v>
      </c>
    </row>
    <row r="4" spans="1:24" x14ac:dyDescent="0.25">
      <c r="A4">
        <v>12</v>
      </c>
      <c r="B4">
        <v>-42</v>
      </c>
      <c r="C4" s="2" t="s">
        <v>9</v>
      </c>
      <c r="D4" t="s">
        <v>36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0</v>
      </c>
      <c r="H4">
        <f>COUNTIF(Table1[[#This Row],[Ligands]],"*Citrate*")</f>
        <v>1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36</v>
      </c>
      <c r="N4">
        <v>82</v>
      </c>
      <c r="O4" s="4">
        <v>149</v>
      </c>
      <c r="P4" s="4">
        <v>149</v>
      </c>
      <c r="Q4">
        <v>1</v>
      </c>
      <c r="R4">
        <v>0</v>
      </c>
      <c r="S4" t="s">
        <v>33</v>
      </c>
      <c r="T4">
        <v>5</v>
      </c>
      <c r="U4">
        <v>4</v>
      </c>
      <c r="V4">
        <v>30</v>
      </c>
      <c r="W4">
        <v>25</v>
      </c>
      <c r="X4" t="s">
        <v>17</v>
      </c>
    </row>
    <row r="5" spans="1:24" x14ac:dyDescent="0.25">
      <c r="A5">
        <v>13</v>
      </c>
      <c r="B5">
        <v>-49</v>
      </c>
      <c r="C5" s="3" t="s">
        <v>9</v>
      </c>
      <c r="D5" t="s">
        <v>36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0</v>
      </c>
      <c r="H5">
        <f>COUNTIF(Table1[[#This Row],[Ligands]],"*Citrate*")</f>
        <v>1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36</v>
      </c>
      <c r="N5">
        <v>182</v>
      </c>
      <c r="O5">
        <v>229</v>
      </c>
      <c r="P5">
        <v>229</v>
      </c>
      <c r="Q5">
        <v>1</v>
      </c>
      <c r="R5">
        <v>0</v>
      </c>
      <c r="S5" t="s">
        <v>33</v>
      </c>
      <c r="T5">
        <v>5</v>
      </c>
      <c r="U5">
        <v>4</v>
      </c>
      <c r="V5">
        <v>30</v>
      </c>
      <c r="W5">
        <v>25</v>
      </c>
      <c r="X5" t="s">
        <v>18</v>
      </c>
    </row>
    <row r="6" spans="1:24" x14ac:dyDescent="0.25">
      <c r="A6">
        <v>14</v>
      </c>
      <c r="B6">
        <v>29</v>
      </c>
      <c r="C6" s="2" t="s">
        <v>9</v>
      </c>
      <c r="D6" t="s">
        <v>57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0</v>
      </c>
      <c r="H6">
        <f>COUNTIF(Table1[[#This Row],[Ligands]],"*Citrate*")</f>
        <v>1</v>
      </c>
      <c r="I6">
        <f>COUNTIF(Table1[[#This Row],[Ligands]],"*PEG*")</f>
        <v>0</v>
      </c>
      <c r="J6">
        <f>COUNTIF(Table1[[#This Row],[Ligands]],"*PEI*")</f>
        <v>1</v>
      </c>
      <c r="K6">
        <f>COUNTIF(Table1[[#This Row],[Ligands]],"*PVP*")</f>
        <v>0</v>
      </c>
      <c r="L6">
        <f>COUNTIF(Table1[[#This Row],[Ligands]],"*Au*")</f>
        <v>0</v>
      </c>
      <c r="M6" t="s">
        <v>45</v>
      </c>
      <c r="N6">
        <v>82</v>
      </c>
      <c r="O6" s="4">
        <v>149</v>
      </c>
      <c r="P6">
        <v>226</v>
      </c>
      <c r="Q6">
        <v>1</v>
      </c>
      <c r="R6">
        <v>0</v>
      </c>
      <c r="S6" t="s">
        <v>33</v>
      </c>
      <c r="T6">
        <v>5</v>
      </c>
      <c r="U6">
        <v>4</v>
      </c>
      <c r="V6">
        <v>30</v>
      </c>
      <c r="W6">
        <v>25</v>
      </c>
      <c r="X6" t="s">
        <v>19</v>
      </c>
    </row>
    <row r="7" spans="1:24" x14ac:dyDescent="0.25">
      <c r="A7">
        <v>15</v>
      </c>
      <c r="B7">
        <v>39</v>
      </c>
      <c r="C7" s="3" t="s">
        <v>9</v>
      </c>
      <c r="D7" t="s">
        <v>57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1</v>
      </c>
      <c r="I7">
        <f>COUNTIF(Table1[[#This Row],[Ligands]],"*PEG*")</f>
        <v>0</v>
      </c>
      <c r="J7">
        <f>COUNTIF(Table1[[#This Row],[Ligands]],"*PEI*")</f>
        <v>1</v>
      </c>
      <c r="K7">
        <f>COUNTIF(Table1[[#This Row],[Ligands]],"*PVP*")</f>
        <v>0</v>
      </c>
      <c r="L7">
        <f>COUNTIF(Table1[[#This Row],[Ligands]],"*Au*")</f>
        <v>0</v>
      </c>
      <c r="M7" t="s">
        <v>45</v>
      </c>
      <c r="N7">
        <v>182</v>
      </c>
      <c r="O7">
        <v>229</v>
      </c>
      <c r="P7">
        <v>282</v>
      </c>
      <c r="Q7">
        <v>1</v>
      </c>
      <c r="R7">
        <v>0</v>
      </c>
      <c r="S7" t="s">
        <v>33</v>
      </c>
      <c r="T7">
        <v>5</v>
      </c>
      <c r="U7">
        <v>4</v>
      </c>
      <c r="V7">
        <v>30</v>
      </c>
      <c r="W7">
        <v>25</v>
      </c>
      <c r="X7" t="s">
        <v>20</v>
      </c>
    </row>
    <row r="8" spans="1:24" x14ac:dyDescent="0.25">
      <c r="A8">
        <v>16</v>
      </c>
      <c r="B8">
        <v>-11</v>
      </c>
      <c r="C8" s="2" t="s">
        <v>9</v>
      </c>
      <c r="D8" t="s">
        <v>58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1</v>
      </c>
      <c r="I8">
        <f>COUNTIF(Table1[[#This Row],[Ligands]],"*PEG*")</f>
        <v>0</v>
      </c>
      <c r="J8">
        <f>COUNTIF(Table1[[#This Row],[Ligands]],"*PEI*")</f>
        <v>1</v>
      </c>
      <c r="K8">
        <f>COUNTIF(Table1[[#This Row],[Ligands]],"*PVP*")</f>
        <v>1</v>
      </c>
      <c r="L8">
        <f>COUNTIF(Table1[[#This Row],[Ligands]],"*Au*")</f>
        <v>1</v>
      </c>
      <c r="M8" t="s">
        <v>46</v>
      </c>
      <c r="N8">
        <v>182</v>
      </c>
      <c r="O8">
        <v>229</v>
      </c>
      <c r="P8">
        <v>316</v>
      </c>
      <c r="Q8">
        <v>1</v>
      </c>
      <c r="R8">
        <v>0</v>
      </c>
      <c r="S8" t="s">
        <v>33</v>
      </c>
      <c r="T8">
        <v>5</v>
      </c>
      <c r="U8">
        <v>40</v>
      </c>
      <c r="V8">
        <v>30</v>
      </c>
      <c r="W8">
        <v>25</v>
      </c>
      <c r="X8" t="s">
        <v>21</v>
      </c>
    </row>
    <row r="9" spans="1:24" x14ac:dyDescent="0.25">
      <c r="A9">
        <v>17</v>
      </c>
      <c r="B9">
        <v>-12</v>
      </c>
      <c r="C9" s="3" t="s">
        <v>9</v>
      </c>
      <c r="D9" t="s">
        <v>58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1</v>
      </c>
      <c r="I9">
        <f>COUNTIF(Table1[[#This Row],[Ligands]],"*PEG*")</f>
        <v>0</v>
      </c>
      <c r="J9">
        <f>COUNTIF(Table1[[#This Row],[Ligands]],"*PEI*")</f>
        <v>1</v>
      </c>
      <c r="K9">
        <f>COUNTIF(Table1[[#This Row],[Ligands]],"*PVP*")</f>
        <v>1</v>
      </c>
      <c r="L9">
        <f>COUNTIF(Table1[[#This Row],[Ligands]],"*Au*")</f>
        <v>1</v>
      </c>
      <c r="M9" t="s">
        <v>46</v>
      </c>
      <c r="N9">
        <v>98</v>
      </c>
      <c r="O9">
        <v>149</v>
      </c>
      <c r="P9">
        <v>271</v>
      </c>
      <c r="Q9">
        <v>1</v>
      </c>
      <c r="R9">
        <v>0</v>
      </c>
      <c r="S9" t="s">
        <v>33</v>
      </c>
      <c r="T9">
        <v>5</v>
      </c>
      <c r="U9">
        <v>4</v>
      </c>
      <c r="V9">
        <v>30</v>
      </c>
      <c r="W9">
        <v>25</v>
      </c>
      <c r="X9" t="s">
        <v>22</v>
      </c>
    </row>
    <row r="10" spans="1:24" x14ac:dyDescent="0.25">
      <c r="A10">
        <v>18</v>
      </c>
      <c r="B10">
        <v>-12</v>
      </c>
      <c r="C10" s="2" t="s">
        <v>9</v>
      </c>
      <c r="D10" t="s">
        <v>58</v>
      </c>
      <c r="E10">
        <f>COUNTIF(Table1[[#This Row],[Ligands]],"*Carboxylate*")</f>
        <v>0</v>
      </c>
      <c r="F10">
        <f>COUNTIF(Table1[[#This Row],[Ligands]],"*BSA*")</f>
        <v>0</v>
      </c>
      <c r="G10">
        <f>COUNTIF(Table1[[#This Row],[Ligands]],"*Amine*")</f>
        <v>0</v>
      </c>
      <c r="H10">
        <f>COUNTIF(Table1[[#This Row],[Ligands]],"*Citrate*")</f>
        <v>1</v>
      </c>
      <c r="I10">
        <f>COUNTIF(Table1[[#This Row],[Ligands]],"*PEG*")</f>
        <v>0</v>
      </c>
      <c r="J10">
        <f>COUNTIF(Table1[[#This Row],[Ligands]],"*PEI*")</f>
        <v>1</v>
      </c>
      <c r="K10">
        <f>COUNTIF(Table1[[#This Row],[Ligands]],"*PVP*")</f>
        <v>1</v>
      </c>
      <c r="L10">
        <f>COUNTIF(Table1[[#This Row],[Ligands]],"*Au*")</f>
        <v>1</v>
      </c>
      <c r="M10" t="s">
        <v>46</v>
      </c>
      <c r="N10">
        <v>98</v>
      </c>
      <c r="O10" s="4">
        <v>149</v>
      </c>
      <c r="P10">
        <v>271</v>
      </c>
      <c r="Q10">
        <v>1</v>
      </c>
      <c r="R10">
        <v>0</v>
      </c>
      <c r="S10" t="s">
        <v>33</v>
      </c>
      <c r="T10">
        <v>5</v>
      </c>
      <c r="U10">
        <v>40</v>
      </c>
      <c r="V10">
        <v>30</v>
      </c>
      <c r="W10">
        <v>25</v>
      </c>
      <c r="X10" t="s">
        <v>23</v>
      </c>
    </row>
    <row r="11" spans="1:24" x14ac:dyDescent="0.25">
      <c r="A11">
        <v>19</v>
      </c>
      <c r="B11">
        <v>-49</v>
      </c>
      <c r="C11" s="3" t="s">
        <v>9</v>
      </c>
      <c r="D11" t="s">
        <v>36</v>
      </c>
      <c r="E11">
        <f>COUNTIF(Table1[[#This Row],[Ligands]],"*Carboxylate*")</f>
        <v>0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1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36</v>
      </c>
      <c r="N11">
        <v>182</v>
      </c>
      <c r="O11">
        <v>229</v>
      </c>
      <c r="P11" s="3">
        <v>218</v>
      </c>
      <c r="Q11">
        <v>1</v>
      </c>
      <c r="R11">
        <v>0</v>
      </c>
      <c r="S11" t="s">
        <v>33</v>
      </c>
      <c r="T11">
        <v>5</v>
      </c>
      <c r="U11">
        <v>40</v>
      </c>
      <c r="V11">
        <v>30</v>
      </c>
      <c r="W11">
        <v>25</v>
      </c>
      <c r="X11" t="s">
        <v>24</v>
      </c>
    </row>
    <row r="12" spans="1:24" x14ac:dyDescent="0.25">
      <c r="A12">
        <v>20</v>
      </c>
      <c r="B12">
        <v>39</v>
      </c>
      <c r="C12" s="2" t="s">
        <v>9</v>
      </c>
      <c r="D12" t="s">
        <v>57</v>
      </c>
      <c r="E12">
        <f>COUNTIF(Table1[[#This Row],[Ligands]],"*Carboxylate*")</f>
        <v>0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1</v>
      </c>
      <c r="I12">
        <f>COUNTIF(Table1[[#This Row],[Ligands]],"*PEG*")</f>
        <v>0</v>
      </c>
      <c r="J12">
        <f>COUNTIF(Table1[[#This Row],[Ligands]],"*PEI*")</f>
        <v>1</v>
      </c>
      <c r="K12">
        <f>COUNTIF(Table1[[#This Row],[Ligands]],"*PVP*")</f>
        <v>0</v>
      </c>
      <c r="L12">
        <f>COUNTIF(Table1[[#This Row],[Ligands]],"*Au*")</f>
        <v>0</v>
      </c>
      <c r="M12" t="s">
        <v>45</v>
      </c>
      <c r="N12">
        <v>182</v>
      </c>
      <c r="O12">
        <v>229</v>
      </c>
      <c r="P12">
        <v>282</v>
      </c>
      <c r="Q12">
        <v>1</v>
      </c>
      <c r="R12">
        <v>0</v>
      </c>
      <c r="S12" t="s">
        <v>33</v>
      </c>
      <c r="T12">
        <v>5</v>
      </c>
      <c r="U12">
        <v>40</v>
      </c>
      <c r="V12">
        <v>30</v>
      </c>
      <c r="W12">
        <v>25</v>
      </c>
      <c r="X12" t="s">
        <v>25</v>
      </c>
    </row>
    <row r="13" spans="1:24" x14ac:dyDescent="0.25">
      <c r="A13">
        <v>21</v>
      </c>
      <c r="B13">
        <v>-42</v>
      </c>
      <c r="C13" s="3" t="s">
        <v>9</v>
      </c>
      <c r="D13" t="s">
        <v>36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36</v>
      </c>
      <c r="N13">
        <v>82</v>
      </c>
      <c r="O13">
        <v>149</v>
      </c>
      <c r="P13" s="3">
        <v>151</v>
      </c>
      <c r="Q13">
        <v>1</v>
      </c>
      <c r="R13">
        <v>0</v>
      </c>
      <c r="S13" t="s">
        <v>33</v>
      </c>
      <c r="T13">
        <v>5</v>
      </c>
      <c r="U13">
        <v>40</v>
      </c>
      <c r="V13">
        <v>30</v>
      </c>
      <c r="W13">
        <v>25</v>
      </c>
      <c r="X13" t="s">
        <v>26</v>
      </c>
    </row>
    <row r="14" spans="1:24" x14ac:dyDescent="0.25">
      <c r="A14">
        <v>22</v>
      </c>
      <c r="B14">
        <v>29</v>
      </c>
      <c r="C14" s="2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1</v>
      </c>
      <c r="K14">
        <f>COUNTIF(Table1[[#This Row],[Ligands]],"*PVP*")</f>
        <v>0</v>
      </c>
      <c r="L14">
        <f>COUNTIF(Table1[[#This Row],[Ligands]],"*Au*")</f>
        <v>0</v>
      </c>
      <c r="M14" t="s">
        <v>45</v>
      </c>
      <c r="N14">
        <v>82</v>
      </c>
      <c r="O14" s="4">
        <v>149</v>
      </c>
      <c r="P14">
        <v>288</v>
      </c>
      <c r="Q14">
        <v>1</v>
      </c>
      <c r="R14">
        <v>0</v>
      </c>
      <c r="S14" t="s">
        <v>33</v>
      </c>
      <c r="T14">
        <v>5</v>
      </c>
      <c r="U14">
        <v>40</v>
      </c>
      <c r="V14">
        <v>30</v>
      </c>
      <c r="W14">
        <v>25</v>
      </c>
      <c r="X14" t="s">
        <v>27</v>
      </c>
    </row>
    <row r="15" spans="1:24" x14ac:dyDescent="0.25">
      <c r="A15">
        <v>23</v>
      </c>
      <c r="B15">
        <v>-11</v>
      </c>
      <c r="C15" s="3" t="s">
        <v>9</v>
      </c>
      <c r="D15" t="s">
        <v>58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1</v>
      </c>
      <c r="L15">
        <f>COUNTIF(Table1[[#This Row],[Ligands]],"*Au*")</f>
        <v>1</v>
      </c>
      <c r="M15" t="s">
        <v>46</v>
      </c>
      <c r="N15">
        <v>244</v>
      </c>
      <c r="O15">
        <v>229</v>
      </c>
      <c r="P15">
        <v>316</v>
      </c>
      <c r="Q15">
        <v>1</v>
      </c>
      <c r="R15">
        <v>0</v>
      </c>
      <c r="S15" t="s">
        <v>33</v>
      </c>
      <c r="T15">
        <v>5</v>
      </c>
      <c r="U15">
        <v>4</v>
      </c>
      <c r="V15">
        <v>30</v>
      </c>
      <c r="W15">
        <v>25</v>
      </c>
      <c r="X15" t="s">
        <v>28</v>
      </c>
    </row>
    <row r="16" spans="1:24" x14ac:dyDescent="0.25">
      <c r="A16">
        <v>24</v>
      </c>
      <c r="B16">
        <v>-3</v>
      </c>
      <c r="C16" s="2" t="s">
        <v>9</v>
      </c>
      <c r="D16" t="s">
        <v>59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1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1</v>
      </c>
      <c r="M16" t="s">
        <v>47</v>
      </c>
      <c r="N16">
        <v>244</v>
      </c>
      <c r="O16">
        <v>229</v>
      </c>
      <c r="P16" s="12">
        <v>609</v>
      </c>
      <c r="Q16">
        <v>1</v>
      </c>
      <c r="R16">
        <v>0</v>
      </c>
      <c r="S16" t="s">
        <v>33</v>
      </c>
      <c r="T16">
        <v>5</v>
      </c>
      <c r="U16">
        <v>40</v>
      </c>
      <c r="V16">
        <v>30</v>
      </c>
      <c r="W16">
        <v>25</v>
      </c>
      <c r="X16" t="s">
        <v>29</v>
      </c>
    </row>
    <row r="17" spans="1:24" x14ac:dyDescent="0.25">
      <c r="A17">
        <v>25</v>
      </c>
      <c r="B17">
        <v>12</v>
      </c>
      <c r="C17" s="3" t="s">
        <v>9</v>
      </c>
      <c r="D17" t="s">
        <v>60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0</v>
      </c>
      <c r="L17">
        <f>COUNTIF(Table1[[#This Row],[Ligands]],"*Au*")</f>
        <v>1</v>
      </c>
      <c r="M17" t="s">
        <v>45</v>
      </c>
      <c r="N17">
        <v>244</v>
      </c>
      <c r="O17">
        <v>229</v>
      </c>
      <c r="P17">
        <v>291</v>
      </c>
      <c r="Q17">
        <v>1</v>
      </c>
      <c r="R17">
        <v>0</v>
      </c>
      <c r="S17" t="s">
        <v>33</v>
      </c>
      <c r="T17">
        <v>5</v>
      </c>
      <c r="U17">
        <v>40</v>
      </c>
      <c r="V17">
        <v>30</v>
      </c>
      <c r="W17">
        <v>25</v>
      </c>
      <c r="X17" t="s">
        <v>30</v>
      </c>
    </row>
    <row r="18" spans="1:24" x14ac:dyDescent="0.25">
      <c r="A18">
        <v>26</v>
      </c>
      <c r="B18">
        <v>12</v>
      </c>
      <c r="C18" s="2" t="s">
        <v>9</v>
      </c>
      <c r="D18" t="s">
        <v>60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0</v>
      </c>
      <c r="L18">
        <f>COUNTIF(Table1[[#This Row],[Ligands]],"*Au*")</f>
        <v>1</v>
      </c>
      <c r="M18" t="s">
        <v>45</v>
      </c>
      <c r="N18">
        <v>98</v>
      </c>
      <c r="O18" s="4">
        <v>149</v>
      </c>
      <c r="P18">
        <v>229</v>
      </c>
      <c r="Q18">
        <v>1</v>
      </c>
      <c r="R18">
        <v>0</v>
      </c>
      <c r="S18" t="s">
        <v>33</v>
      </c>
      <c r="T18">
        <v>5</v>
      </c>
      <c r="U18">
        <v>40</v>
      </c>
      <c r="V18">
        <v>30</v>
      </c>
      <c r="W18">
        <v>25</v>
      </c>
      <c r="X18" t="s">
        <v>31</v>
      </c>
    </row>
    <row r="19" spans="1:24" x14ac:dyDescent="0.25">
      <c r="A19">
        <v>27</v>
      </c>
      <c r="B19">
        <v>-7</v>
      </c>
      <c r="C19" s="3" t="s">
        <v>10</v>
      </c>
      <c r="D19" t="s">
        <v>43</v>
      </c>
      <c r="E19">
        <f>COUNTIF(Table1[[#This Row],[Ligands]],"*Carboxylate*")</f>
        <v>1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0</v>
      </c>
      <c r="I19">
        <f>COUNTIF(Table1[[#This Row],[Ligands]],"*PEG*")</f>
        <v>1</v>
      </c>
      <c r="J19">
        <f>COUNTIF(Table1[[#This Row],[Ligands]],"*PEI*")</f>
        <v>0</v>
      </c>
      <c r="K19">
        <f>COUNTIF(Table1[[#This Row],[Ligands]],"*PVP*")</f>
        <v>0</v>
      </c>
      <c r="L19">
        <f>COUNTIF(Table1[[#This Row],[Ligands]],"*Au*")</f>
        <v>0</v>
      </c>
      <c r="M19" t="s">
        <v>48</v>
      </c>
      <c r="N19" s="1">
        <v>200</v>
      </c>
      <c r="O19">
        <v>221</v>
      </c>
      <c r="P19">
        <v>266</v>
      </c>
      <c r="Q19">
        <v>1</v>
      </c>
      <c r="R19">
        <v>1</v>
      </c>
      <c r="S19" t="s">
        <v>33</v>
      </c>
      <c r="T19">
        <v>2.4</v>
      </c>
      <c r="U19">
        <v>40</v>
      </c>
      <c r="V19">
        <v>30</v>
      </c>
      <c r="W19">
        <v>25</v>
      </c>
      <c r="X19" t="s">
        <v>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2023-05-03T02:52:46Z</dcterms:modified>
</cp:coreProperties>
</file>