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Z:\Shared\Engineering Nch3\Simon Sease Engineer\N3 Engineer Weekly Report\2526\"/>
    </mc:Choice>
  </mc:AlternateContent>
  <xr:revisionPtr revIDLastSave="0" documentId="8_{07ED581F-45D1-48B1-AF96-CBA400E6BF8C}" xr6:coauthVersionLast="47" xr6:coauthVersionMax="47" xr10:uidLastSave="{00000000-0000-0000-0000-000000000000}"/>
  <bookViews>
    <workbookView xWindow="28680" yWindow="-120" windowWidth="29040" windowHeight="15720" tabRatio="825" firstSheet="1" activeTab="1" xr2:uid="{00000000-000D-0000-FFFF-FFFF00000000}"/>
  </bookViews>
  <sheets>
    <sheet name="Service Detail" sheetId="3" state="hidden" r:id="rId1"/>
    <sheet name="Weekly report" sheetId="52" r:id="rId2"/>
    <sheet name="Weekly service schedule" sheetId="64" state="hidden" r:id="rId3"/>
    <sheet name="Compliance Report" sheetId="323" r:id="rId4"/>
    <sheet name="Service Schedule" sheetId="324" r:id="rId5"/>
    <sheet name="Weekly Oil Report" sheetId="142" r:id="rId6"/>
    <sheet name="Hydraulic pipe report" sheetId="314" r:id="rId7"/>
    <sheet name="Block Chute Report" sheetId="308" r:id="rId8"/>
    <sheet name="Wash Machine Report" sheetId="327" r:id="rId9"/>
    <sheet name="UGToyota &amp; Fermel 20 Feb 26" sheetId="326" r:id="rId10"/>
    <sheet name="UGToyota &amp; Fermel 23 Feb 26" sheetId="329" r:id="rId11"/>
    <sheet name="UGToyota &amp; Fermel 24 Feb 26" sheetId="330" r:id="rId12"/>
    <sheet name="UGToyota &amp; Fermel 25 Feb 26" sheetId="331" r:id="rId13"/>
    <sheet name="UGToyota &amp; Fermel 26 Feb 26" sheetId="328" r:id="rId14"/>
    <sheet name="Services Detail" sheetId="18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cn.WorksheetConnection_WeeklyOilReportBlackrock20250530.xlsxTable_Query_from_SQLADMIN1" hidden="1">[1]!Table_Query_from_SQLADMIN</definedName>
    <definedName name="_xlcn.WorksheetConnection_WeeklyOilReportBlackrock20250606.xlsxTable_Query_from_SQLADMIN1" hidden="1">[2]!Table_Query_from_SQLADMIN</definedName>
    <definedName name="_xlcn.WorksheetConnection_WeeklyOilReportBlackrock20250613.xlsxTable_Query_from_SQLADMIN1" hidden="1">[3]!Table_Query_from_SQLADMIN</definedName>
    <definedName name="_xlcn.WorksheetConnection_WeeklyOilReportBlackrock20250620.xlsxTable_Query_from_SQLADMIN1" hidden="1">[4]!Table_Query_from_SQLADMIN</definedName>
    <definedName name="_xlcn.WorksheetConnection_WeeklyOilReportBlackrock20250801.xlsxTable_Query_from_SQLADMIN1" hidden="1">[5]!Table_Query_from_SQLADMIN</definedName>
    <definedName name="_xlcn.WorksheetConnection_WeeklyOilReportBlackrock20250808.xlsxTable_Query_from_SQLADMIN1" hidden="1">[6]!Table_Query_from_SQLADMIN</definedName>
    <definedName name="_xlcn.WorksheetConnection_WeeklyOilReportBlackrock20250815.xlsxTable_Query_from_SQLADMIN1" hidden="1">[7]!Table_Query_from_SQLADMIN</definedName>
    <definedName name="_xlcn.WorksheetConnection_WeeklyOilReportBlackrock20250822.xlsxTable_Query_from_SQLADMIN1" hidden="1">[8]!Table_Query_from_SQLADMIN</definedName>
    <definedName name="_xlcn.WorksheetConnection_WeeklyOilReportBlackrock20250829.xlsxTable_Query_from_SQLADMIN1" hidden="1">[9]!Table_Query_from_SQLADMIN</definedName>
    <definedName name="_xlcn.WorksheetConnection_WeeklyOilReportBlackrock20250905.xlsxTable_Query_from_SQLADMIN1" hidden="1">[10]!Table_Query_from_SQLADMIN</definedName>
    <definedName name="_xlcn.WorksheetConnection_WeeklyOilReportBlackrock20250926.xlsxTable_Query_from_SQLADMIN1" hidden="1">[11]!Table_Query_from_SQLADMIN</definedName>
    <definedName name="_xlcn.WorksheetConnection_WeeklyOilReportBlackrock20250926.xlsxTable_Query_from_SQLADMIN11" hidden="1">[11]!Table_Query_from_SQLADMIN</definedName>
    <definedName name="_xlcn.WorksheetConnection_WeeklyOilReportBlackrock20250926.xlsxTable_Query_from_SQLADMIN21" hidden="1">[11]!Table_Query_from_SQLADMIN</definedName>
    <definedName name="_xlcn.WorksheetConnection_WeeklyOilReportBlackrock20251003.xlsxTable_Query_from_SQLADMIN1" hidden="1">[12]!Table_Query_from_SQLADMIN</definedName>
    <definedName name="_xlcn.WorksheetConnection_WeeklyOilReportBlackrock20251010.xlsxTable_Query_from_SQLADMIN1" hidden="1">[13]!Table_Query_from_SQLADMIN</definedName>
    <definedName name="_xlcn.WorksheetConnection_WeeklyOilReportBlackrock20251017.xlsxTable_Query_from_SQLADMIN1" hidden="1">[14]!Table_Query_from_SQLADMIN</definedName>
    <definedName name="_xlcn.WorksheetConnection_WeeklyOilReportBlackrock20251024.xlsxTable_Query_from_SQLADMIN1" hidden="1">[15]!Table_Query_from_SQLADMIN</definedName>
    <definedName name="_xlcn.WorksheetConnection_WeeklyOilReportBlackrock20251031.xlsxTable_Query_from_SQLADMIN1" hidden="1">[16]!Table_Query_from_SQLADMIN</definedName>
    <definedName name="_xlcn.WorksheetConnection_WeeklyOilReportBlackrock20251107.xlsxTable_Query_from_SQLADMIN1" hidden="1">[17]!Table_Query_from_SQLADMIN</definedName>
    <definedName name="_xlcn.WorksheetConnection_WeeklyOilReportBlackrock20251128.xlsxTable_Query_from_SQLADMIN1" hidden="1">[18]!Table_Query_from_SQLADMIN</definedName>
  </definedNames>
  <calcPr calcId="191029"/>
  <pivotCaches>
    <pivotCache cacheId="0" r:id="rId3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Query_from_SQLADMIN-dab26d75-d3bd-4cfd-aad4-c00a65ab4b92" name="Table_Query_from_SQLADMIN15" connection="WorksheetConnection_WeeklyOilReportBlackrock - 2025-11-28.xlsx!Table_Query_from_SQLADMIN"/>
          <x15:modelTable id="Table_Query_from_SQLADMIN-36cfd5a5-34cd-4007-aa5e-f36b030f4c3b" name="Table_Query_from_SQLADMIN14" connection="WorksheetConnection_WeeklyOilReportBlackrock - 2025-11-07.xlsx!Table_Query_from_SQLADMIN"/>
          <x15:modelTable id="Table_Query_from_SQLADMIN-0a5fed22-2d4a-4fa5-ae68-ca5ca8a12de8" name="Table_Query_from_SQLADMIN13" connection="WorksheetConnection_WeeklyOilReportBlackrock - 2025-10-31.xlsx!Table_Query_from_SQLADMIN"/>
          <x15:modelTable id="Table_Query_from_SQLADMIN-7a055dcf-d6d5-444d-93fe-f80c491e520c" name="Table_Query_from_SQLADMIN12" connection="WorksheetConnection_WeeklyOilReportBlackrock - 2025-10-24.xlsx!Table_Query_from_SQLADMIN"/>
          <x15:modelTable id="Table_Query_from_SQLADMIN-6d6f36e9-02dd-4d35-9591-1a1254a80b95" name="Table_Query_from_SQLADMIN11" connection="WorksheetConnection_WeeklyOilReportBlackrock - 2025-10-17.xlsx!Table_Query_from_SQLADMIN"/>
          <x15:modelTable id="Table_Query_from_SQLADMIN-93844edb-5e23-4d19-9b54-a812e8d6395a" name="Table_Query_from_SQLADMIN10" connection="WorksheetConnection_WeeklyOilReportBlackrock - 2025-10-10.xlsx!Table_Query_from_SQLADMIN"/>
          <x15:modelTable id="Table_Query_from_SQLADMIN-d0e7ec50-fb8f-4989-9e39-c2d281ee05a3" name="Table_Query_from_SQLADMIN9" connection="WorksheetConnection_WeeklyOilReportBlackrock - 2025-10-03.xlsx!Table_Query_from_SQLADMIN"/>
          <x15:modelTable id="Table_Query_from_SQLADMIN-b67abb8c-7672-44ee-8c55-49ab48d54752" name="Table_Query_from_SQLADMIN8" connection="WorksheetConnection_WeeklyOilReportBlackrock - 2025-09-26.xlsx!Table_Query_from_SQLADMIN2"/>
          <x15:modelTable id="Table_Query_from_SQLADMIN-9cb63e63-5675-4c0a-b37d-0fc2cc747d0c" name="Table_Query_from_SQLADMIN7" connection="WorksheetConnection_WeeklyOilReportBlackrock - 2025-09-26.xlsx!Table_Query_from_SQLADMIN1"/>
          <x15:modelTable id="Table_Query_from_SQLADMIN-045130b4-540a-4335-9cb6-50a51085c3d6" name="Table_Query_from_SQLADMIN6" connection="WorksheetConnection_WeeklyOilReportBlackrock - 2025-09-26.xlsx!Table_Query_from_SQLADMIN"/>
          <x15:modelTable id="Table_Query_from_SQLADMIN-f75a3d90-3c8b-407a-9126-a50ac0dd4ff8" name="Table_Query_from_SQLADMIN5" connection="WorksheetConnection_WeeklyOilReportBlackrock - 2025-09-05.xlsx!Table_Query_from_SQLADMIN"/>
          <x15:modelTable id="Table_Query_from_SQLADMIN-d1628f93-93e2-4ca9-a9f2-184c8d6b3abc" name="Table_Query_from_SQLADMIN4" connection="WorksheetConnection_WeeklyOilReportBlackrock - 2025-08-29.xlsx!Table_Query_from_SQLADMIN"/>
          <x15:modelTable id="Table_Query_from_SQLADMIN-c4c19134-8822-4ec8-91fb-fc3787487c8d" name="Table_Query_from_SQLADMIN3" connection="WorksheetConnection_WeeklyOilReportBlackrock - 2025-08-22.xlsx!Table_Query_from_SQLADMIN"/>
          <x15:modelTable id="Table_Query_from_SQLADMIN-a3bfb2b9-6cb5-4ca5-970e-f8b9f2afab8b" name="Table_Query_from_SQLADMIN2" connection="WorksheetConnection_WeeklyOilReportBlackrock - 2025-08-15.xlsx!Table_Query_from_SQLADMIN"/>
          <x15:modelTable id="Table_Query_from_SQLADMIN-1ff2ded7-cb7a-484f-b5ab-9d5994939c0d" name="Table_Query_from_SQLADMIN 4" connection="WorksheetConnection_WeeklyOilReportBlackrock - 2025-08-08.xlsx!Table_Query_from_SQLADMIN"/>
          <x15:modelTable id="Table_Query_from_SQLADMIN-d914ddc6-c883-46b5-ab41-cb71cb5dda30" name="Table_Query_from_SQLADMIN 3" connection="WorksheetConnection_WeeklyOilReportBlackrock - 2025-08-01.xlsx!Table_Query_from_SQLADMIN"/>
          <x15:modelTable id="Table_Query_from_SQLADMIN-f6b6cf34-9c09-48f9-80eb-9d73d949515e" name="Table_Query_from_SQLADMIN 2" connection="WorksheetConnection_WeeklyOilReportBlackrock - 2025-06-20.xlsx!Table_Query_from_SQLADMIN"/>
          <x15:modelTable id="Table_Query_from_SQLADMIN-4f57cbcb-4daa-4a5d-a64c-438ae5e733dd" name="Table_Query_from_SQLADMIN1" connection="WorksheetConnection_WeeklyOilReportBlackrock - 2025-06-13.xlsx!Table_Query_from_SQLADMIN"/>
          <x15:modelTable id="Table_Query_from_SQLADMIN-3d096457-4f74-40a9-9ec5-383d68ea82c5" name="Table_Query_from_SQLADMIN 1" connection="WorksheetConnection_WeeklyOilReportBlackrock - 2025-06-06.xlsx!Table_Query_from_SQLADMIN"/>
          <x15:modelTable id="Table_Query_from_SQLADMIN-913c3ea3-4021-49bd-8b46-3ea9b1400e72" name="Table_Query_from_SQLADMIN" connection="WorksheetConnection_WeeklyOilReportBlackrock - 2025-05-30.xlsx!Table_Query_from_SQLADMI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2" i="308" l="1"/>
  <c r="O32" i="308"/>
  <c r="N32" i="308"/>
  <c r="M32" i="308"/>
  <c r="L32" i="308"/>
  <c r="K32" i="308"/>
  <c r="J32" i="308"/>
  <c r="I32" i="308"/>
  <c r="H32" i="308"/>
  <c r="G32" i="308"/>
  <c r="F32" i="308"/>
  <c r="E32" i="308"/>
  <c r="D32" i="308"/>
  <c r="B4" i="308"/>
  <c r="B5" i="308" s="1"/>
  <c r="B6" i="308" s="1"/>
  <c r="B7" i="308" s="1"/>
  <c r="B8" i="308" s="1"/>
  <c r="B9" i="308" s="1"/>
  <c r="B10" i="308" s="1"/>
  <c r="B11" i="308" s="1"/>
  <c r="B12" i="308" s="1"/>
  <c r="B13" i="308" s="1"/>
  <c r="B14" i="308" s="1"/>
  <c r="B15" i="308" s="1"/>
  <c r="B16" i="308" s="1"/>
  <c r="B17" i="308" s="1"/>
  <c r="B18" i="308" s="1"/>
  <c r="B19" i="308" s="1"/>
  <c r="B20" i="308" s="1"/>
  <c r="B21" i="308" s="1"/>
  <c r="B22" i="308" s="1"/>
  <c r="B23" i="308" s="1"/>
  <c r="B24" i="308" s="1"/>
  <c r="B25" i="308" s="1"/>
  <c r="B26" i="308" s="1"/>
  <c r="B27" i="308" s="1"/>
  <c r="B28" i="308" s="1"/>
  <c r="B29" i="308" s="1"/>
  <c r="B30" i="308" s="1"/>
  <c r="H365" i="323" l="1"/>
  <c r="H364" i="323"/>
  <c r="H363" i="323"/>
  <c r="H362" i="323"/>
  <c r="H361" i="323"/>
  <c r="H360" i="323"/>
  <c r="H359" i="323"/>
  <c r="H358" i="323"/>
  <c r="H357" i="323"/>
  <c r="H356" i="323"/>
  <c r="H355" i="323"/>
  <c r="H354" i="323"/>
  <c r="J351" i="323"/>
  <c r="J367" i="323" s="1"/>
  <c r="Q332" i="323"/>
  <c r="O332" i="323"/>
  <c r="Q331" i="323"/>
  <c r="O331" i="323"/>
  <c r="Q330" i="323"/>
  <c r="O330" i="323"/>
  <c r="Q329" i="323"/>
  <c r="O329" i="323"/>
  <c r="Q328" i="323"/>
  <c r="O328" i="323"/>
  <c r="Q327" i="323"/>
  <c r="O327" i="323"/>
  <c r="Q326" i="323"/>
  <c r="O326" i="323"/>
  <c r="Q325" i="323"/>
  <c r="O325" i="323"/>
  <c r="L142" i="323"/>
  <c r="L141" i="323"/>
  <c r="L140" i="323"/>
  <c r="L139" i="323"/>
  <c r="L138" i="323"/>
  <c r="L137" i="323"/>
  <c r="L136" i="323"/>
  <c r="L135" i="323"/>
  <c r="L134" i="323"/>
  <c r="L133" i="323"/>
  <c r="L132" i="323"/>
  <c r="R110" i="323"/>
  <c r="P110" i="323"/>
  <c r="R109" i="323"/>
  <c r="P109" i="323"/>
  <c r="R108" i="323"/>
  <c r="P108" i="323"/>
  <c r="R107" i="323"/>
  <c r="P107" i="323"/>
  <c r="R106" i="323"/>
  <c r="P106" i="323"/>
  <c r="R105" i="323"/>
  <c r="P105" i="323"/>
  <c r="R104" i="323"/>
  <c r="P104" i="323"/>
  <c r="R103" i="323"/>
  <c r="P103" i="323"/>
  <c r="R102" i="323"/>
  <c r="P102" i="323"/>
  <c r="R101" i="323"/>
  <c r="P101" i="323"/>
  <c r="S66" i="323"/>
  <c r="J66" i="323"/>
  <c r="S65" i="323"/>
  <c r="J65" i="323"/>
  <c r="S64" i="323"/>
  <c r="J64" i="323"/>
  <c r="S63" i="323"/>
  <c r="J63" i="323"/>
  <c r="S62" i="323"/>
  <c r="J62" i="323"/>
  <c r="S61" i="323"/>
  <c r="J61" i="323"/>
  <c r="S60" i="323"/>
  <c r="J60" i="323"/>
  <c r="S59" i="323"/>
  <c r="J59" i="323"/>
  <c r="S58" i="323"/>
  <c r="J58" i="323"/>
  <c r="S57" i="323"/>
  <c r="J57" i="323"/>
  <c r="S56" i="323"/>
  <c r="J56" i="323"/>
  <c r="S55" i="323"/>
  <c r="J55" i="323"/>
  <c r="S54" i="323"/>
  <c r="J54" i="323"/>
  <c r="S53" i="323"/>
  <c r="J53" i="323"/>
  <c r="S52" i="323"/>
  <c r="J52" i="323"/>
  <c r="S51" i="323"/>
  <c r="J51" i="323"/>
  <c r="S50" i="323"/>
  <c r="J50" i="323"/>
  <c r="S49" i="323"/>
  <c r="J49" i="323"/>
  <c r="S48" i="323"/>
  <c r="J48" i="323"/>
  <c r="S47" i="323"/>
  <c r="J47" i="323"/>
  <c r="S46" i="323"/>
  <c r="J46" i="323"/>
  <c r="J42" i="323" s="1"/>
  <c r="S45" i="323"/>
  <c r="S42" i="323" s="1"/>
  <c r="J45" i="323"/>
  <c r="S44" i="323"/>
  <c r="J44" i="323"/>
  <c r="I17" i="323"/>
  <c r="I16" i="323"/>
  <c r="I15" i="323"/>
  <c r="I14" i="323"/>
  <c r="I13" i="323"/>
  <c r="I12" i="323"/>
  <c r="I11" i="323"/>
  <c r="I10" i="323"/>
  <c r="I9" i="323"/>
  <c r="I8" i="323"/>
  <c r="I7" i="323"/>
  <c r="J16" i="328"/>
  <c r="K16" i="328" s="1"/>
  <c r="I16" i="328"/>
  <c r="K15" i="328"/>
  <c r="K14" i="328"/>
  <c r="K13" i="328"/>
  <c r="K12" i="328"/>
  <c r="K11" i="328"/>
  <c r="K10" i="328"/>
  <c r="K9" i="328"/>
  <c r="K8" i="328"/>
  <c r="K7" i="328"/>
  <c r="K6" i="328"/>
  <c r="K5" i="328"/>
  <c r="K4" i="328"/>
  <c r="K3" i="328"/>
  <c r="C4" i="324"/>
  <c r="D4" i="324" s="1"/>
  <c r="E4" i="324" s="1"/>
  <c r="F4" i="324" s="1"/>
  <c r="G4" i="324" s="1"/>
  <c r="G2" i="324"/>
  <c r="J20" i="327" l="1"/>
  <c r="H20" i="327"/>
  <c r="F20" i="327"/>
  <c r="D20" i="327"/>
  <c r="B20" i="327"/>
  <c r="J16" i="331"/>
  <c r="I16" i="331"/>
  <c r="K16" i="331" s="1"/>
  <c r="K15" i="331"/>
  <c r="K14" i="331"/>
  <c r="K13" i="331"/>
  <c r="K12" i="331"/>
  <c r="K11" i="331"/>
  <c r="K10" i="331"/>
  <c r="K9" i="331"/>
  <c r="K8" i="331"/>
  <c r="K7" i="331"/>
  <c r="K6" i="331"/>
  <c r="K5" i="331"/>
  <c r="K4" i="331"/>
  <c r="K3" i="331"/>
  <c r="J16" i="330"/>
  <c r="I16" i="330"/>
  <c r="K16" i="330" s="1"/>
  <c r="K15" i="330"/>
  <c r="K14" i="330"/>
  <c r="K13" i="330"/>
  <c r="K12" i="330"/>
  <c r="K11" i="330"/>
  <c r="K10" i="330"/>
  <c r="K9" i="330"/>
  <c r="K8" i="330"/>
  <c r="K7" i="330"/>
  <c r="K6" i="330"/>
  <c r="K5" i="330"/>
  <c r="K4" i="330"/>
  <c r="K3" i="330"/>
  <c r="J16" i="329"/>
  <c r="I16" i="329"/>
  <c r="K16" i="329" s="1"/>
  <c r="K15" i="329"/>
  <c r="K14" i="329"/>
  <c r="K13" i="329"/>
  <c r="K12" i="329"/>
  <c r="K11" i="329"/>
  <c r="K10" i="329"/>
  <c r="K9" i="329"/>
  <c r="K8" i="329"/>
  <c r="K7" i="329"/>
  <c r="K6" i="329"/>
  <c r="K5" i="329"/>
  <c r="K4" i="329"/>
  <c r="K3" i="329"/>
  <c r="J16" i="326"/>
  <c r="K16" i="326" s="1"/>
  <c r="I16" i="326"/>
  <c r="K15" i="326"/>
  <c r="K14" i="326"/>
  <c r="K13" i="326"/>
  <c r="K12" i="326"/>
  <c r="K11" i="326"/>
  <c r="K10" i="326"/>
  <c r="K9" i="326"/>
  <c r="K8" i="326"/>
  <c r="K7" i="326"/>
  <c r="K6" i="326"/>
  <c r="K5" i="326"/>
  <c r="K4" i="326"/>
  <c r="K3" i="326"/>
  <c r="I11" i="314" l="1"/>
  <c r="H11" i="314"/>
  <c r="G11" i="314"/>
  <c r="F11" i="314"/>
  <c r="E11" i="314"/>
  <c r="D11" i="314"/>
  <c r="C11" i="314"/>
  <c r="B11" i="314"/>
  <c r="J10" i="314"/>
  <c r="J9" i="314"/>
  <c r="J8" i="314"/>
  <c r="J7" i="314"/>
  <c r="J6" i="314"/>
  <c r="J5" i="314"/>
  <c r="J4" i="314"/>
  <c r="J11" i="314" l="1"/>
  <c r="L3" i="52"/>
  <c r="L4" i="52"/>
  <c r="G44" i="52" l="1"/>
  <c r="G45" i="52"/>
  <c r="G46" i="52"/>
  <c r="G47" i="52"/>
  <c r="G48" i="52"/>
  <c r="G49" i="52"/>
  <c r="G50" i="52"/>
  <c r="D65" i="52" l="1"/>
  <c r="D66" i="52"/>
  <c r="D67" i="52"/>
  <c r="D68" i="52"/>
  <c r="D69" i="52"/>
  <c r="D70" i="52"/>
  <c r="D71" i="52"/>
  <c r="D72" i="52"/>
  <c r="D64" i="52"/>
  <c r="G51" i="52" l="1"/>
  <c r="A33" i="52" l="1"/>
  <c r="F33" i="52"/>
  <c r="G33" i="52"/>
  <c r="B4" i="64" l="1"/>
  <c r="C4" i="64" s="1"/>
  <c r="D4" i="64" s="1"/>
  <c r="E4" i="64" s="1"/>
  <c r="F4" i="64" s="1"/>
  <c r="G4" i="64" s="1"/>
  <c r="H4" i="64" s="1"/>
  <c r="E2" i="64"/>
  <c r="G382" i="3" l="1"/>
  <c r="F382" i="3"/>
  <c r="G381" i="3"/>
  <c r="F381" i="3"/>
  <c r="G380" i="3"/>
  <c r="F380" i="3"/>
  <c r="G379" i="3"/>
  <c r="F379" i="3"/>
  <c r="G378" i="3"/>
  <c r="F378" i="3"/>
  <c r="G377" i="3"/>
  <c r="F377" i="3"/>
  <c r="F320" i="3"/>
  <c r="F319" i="3"/>
  <c r="F318" i="3"/>
  <c r="F317" i="3"/>
  <c r="F316" i="3"/>
  <c r="F315" i="3"/>
  <c r="F314" i="3"/>
  <c r="D281" i="3" l="1"/>
  <c r="D280" i="3"/>
  <c r="D279" i="3"/>
  <c r="D278" i="3"/>
  <c r="D277" i="3"/>
  <c r="D276" i="3"/>
  <c r="G262" i="3" l="1"/>
  <c r="F262" i="3"/>
  <c r="G261" i="3"/>
  <c r="F261" i="3"/>
  <c r="G260" i="3"/>
  <c r="F260" i="3"/>
  <c r="G259" i="3"/>
  <c r="F259" i="3"/>
  <c r="G258" i="3"/>
  <c r="F258" i="3"/>
  <c r="G257" i="3"/>
  <c r="F257" i="3"/>
  <c r="F218" i="3"/>
  <c r="F217" i="3"/>
  <c r="F216" i="3"/>
  <c r="F215" i="3"/>
  <c r="F214" i="3"/>
  <c r="F213" i="3"/>
  <c r="F212" i="3"/>
  <c r="D182" i="3"/>
  <c r="D181" i="3"/>
  <c r="D180" i="3"/>
  <c r="D179" i="3"/>
  <c r="D178" i="3"/>
  <c r="D17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Rahab Makolomakwa</author>
    <author>Gerhard van den Berg</author>
  </authors>
  <commentList>
    <comment ref="U42" authorId="0" shapeId="0" xr:uid="{AC6AF5B3-6EE7-4566-B5A1-15D57DEEC985}">
      <text>
        <r>
          <rPr>
            <b/>
            <sz val="9"/>
            <color indexed="81"/>
            <rFont val="Tahoma"/>
            <family val="2"/>
          </rPr>
          <t>Rahab Makolomakwa: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Record time of first breakdown after service as instructed by Engineering Manager.</t>
        </r>
      </text>
    </comment>
    <comment ref="R99" authorId="1" shapeId="0" xr:uid="{48668B2F-FC1F-4ABD-AD0F-30923CC4793A}">
      <text>
        <r>
          <rPr>
            <b/>
            <sz val="9"/>
            <rFont val="Tahoma"/>
            <family val="2"/>
          </rPr>
          <t>Foreman
Complete Sample Paperwork Compliance</t>
        </r>
        <r>
          <rPr>
            <sz val="9"/>
            <rFont val="Tahoma"/>
            <family val="2"/>
          </rPr>
          <t xml:space="preserve">
For All Samples taken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WeeklyOilReportBlackrock - 2025-05-30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913c3ea3-4021-49bd-8b46-3ea9b1400e72">
          <x15:rangePr sourceName="_xlcn.WorksheetConnection_WeeklyOilReportBlackrock20250530.xlsxTable_Query_from_SQLADMIN1"/>
        </x15:connection>
      </ext>
    </extLst>
  </connection>
  <connection id="3" xr16:uid="{00000000-0015-0000-FFFF-FFFF02000000}" name="WorksheetConnection_WeeklyOilReportBlackrock - 2025-06-06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3d096457-4f74-40a9-9ec5-383d68ea82c5">
          <x15:rangePr sourceName="_xlcn.WorksheetConnection_WeeklyOilReportBlackrock20250606.xlsxTable_Query_from_SQLADMIN1"/>
        </x15:connection>
      </ext>
    </extLst>
  </connection>
  <connection id="4" xr16:uid="{00000000-0015-0000-FFFF-FFFF03000000}" name="WorksheetConnection_WeeklyOilReportBlackrock - 2025-06-13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4f57cbcb-4daa-4a5d-a64c-438ae5e733dd">
          <x15:rangePr sourceName="_xlcn.WorksheetConnection_WeeklyOilReportBlackrock20250613.xlsxTable_Query_from_SQLADMIN1"/>
        </x15:connection>
      </ext>
    </extLst>
  </connection>
  <connection id="5" xr16:uid="{00000000-0015-0000-FFFF-FFFF04000000}" name="WorksheetConnection_WeeklyOilReportBlackrock - 2025-06-20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f6b6cf34-9c09-48f9-80eb-9d73d949515e">
          <x15:rangePr sourceName="_xlcn.WorksheetConnection_WeeklyOilReportBlackrock20250620.xlsxTable_Query_from_SQLADMIN1"/>
        </x15:connection>
      </ext>
    </extLst>
  </connection>
  <connection id="6" xr16:uid="{00000000-0015-0000-FFFF-FFFF05000000}" name="WorksheetConnection_WeeklyOilReportBlackrock - 2025-08-01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d914ddc6-c883-46b5-ab41-cb71cb5dda30">
          <x15:rangePr sourceName="_xlcn.WorksheetConnection_WeeklyOilReportBlackrock20250801.xlsxTable_Query_from_SQLADMIN1"/>
        </x15:connection>
      </ext>
    </extLst>
  </connection>
  <connection id="7" xr16:uid="{00000000-0015-0000-FFFF-FFFF06000000}" name="WorksheetConnection_WeeklyOilReportBlackrock - 2025-08-08.xlsx!Table_Query_from_SQLADMIN" type="102" refreshedVersion="6" minRefreshableVersion="5">
    <extLst>
      <ext xmlns:x15="http://schemas.microsoft.com/office/spreadsheetml/2010/11/main" uri="{DE250136-89BD-433C-8126-D09CA5730AF9}">
        <x15:connection id="Table_Query_from_SQLADMIN-1ff2ded7-cb7a-484f-b5ab-9d5994939c0d">
          <x15:rangePr sourceName="_xlcn.WorksheetConnection_WeeklyOilReportBlackrock20250808.xlsxTable_Query_from_SQLADMIN1"/>
        </x15:connection>
      </ext>
    </extLst>
  </connection>
  <connection id="8" xr16:uid="{00000000-0015-0000-FFFF-FFFF07000000}" name="WorksheetConnection_WeeklyOilReportBlackrock - 2025-08-15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a3bfb2b9-6cb5-4ca5-970e-f8b9f2afab8b">
          <x15:rangePr sourceName="_xlcn.WorksheetConnection_WeeklyOilReportBlackrock20250815.xlsxTable_Query_from_SQLADMIN1"/>
        </x15:connection>
      </ext>
    </extLst>
  </connection>
  <connection id="9" xr16:uid="{00000000-0015-0000-FFFF-FFFF08000000}" name="WorksheetConnection_WeeklyOilReportBlackrock - 2025-08-22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c4c19134-8822-4ec8-91fb-fc3787487c8d">
          <x15:rangePr sourceName="_xlcn.WorksheetConnection_WeeklyOilReportBlackrock20250822.xlsxTable_Query_from_SQLADMIN1"/>
        </x15:connection>
      </ext>
    </extLst>
  </connection>
  <connection id="10" xr16:uid="{00000000-0015-0000-FFFF-FFFF09000000}" name="WorksheetConnection_WeeklyOilReportBlackrock - 2025-08-29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1628f93-93e2-4ca9-a9f2-184c8d6b3abc">
          <x15:rangePr sourceName="_xlcn.WorksheetConnection_WeeklyOilReportBlackrock20250829.xlsxTable_Query_from_SQLADMIN1"/>
        </x15:connection>
      </ext>
    </extLst>
  </connection>
  <connection id="11" xr16:uid="{00000000-0015-0000-FFFF-FFFF0A000000}" name="WorksheetConnection_WeeklyOilReportBlackrock - 2025-09-05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f75a3d90-3c8b-407a-9126-a50ac0dd4ff8">
          <x15:rangePr sourceName="_xlcn.WorksheetConnection_WeeklyOilReportBlackrock20250905.xlsxTable_Query_from_SQLADMIN1"/>
        </x15:connection>
      </ext>
    </extLst>
  </connection>
  <connection id="12" xr16:uid="{00000000-0015-0000-FFFF-FFFF0B000000}" name="WorksheetConnection_WeeklyOilReportBlackrock - 2025-09-26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45130b4-540a-4335-9cb6-50a51085c3d6">
          <x15:rangePr sourceName="_xlcn.WorksheetConnection_WeeklyOilReportBlackrock20250926.xlsxTable_Query_from_SQLADMIN1"/>
        </x15:connection>
      </ext>
    </extLst>
  </connection>
  <connection id="13" xr16:uid="{00000000-0015-0000-FFFF-FFFF0C000000}" name="WorksheetConnection_WeeklyOilReportBlackrock - 2025-09-26.xlsx!Table_Query_from_SQLADMIN1" type="102" refreshedVersion="7" minRefreshableVersion="5">
    <extLst>
      <ext xmlns:x15="http://schemas.microsoft.com/office/spreadsheetml/2010/11/main" uri="{DE250136-89BD-433C-8126-D09CA5730AF9}">
        <x15:connection id="Table_Query_from_SQLADMIN-9cb63e63-5675-4c0a-b37d-0fc2cc747d0c">
          <x15:rangePr sourceName="_xlcn.WorksheetConnection_WeeklyOilReportBlackrock20250926.xlsxTable_Query_from_SQLADMIN11"/>
        </x15:connection>
      </ext>
    </extLst>
  </connection>
  <connection id="14" xr16:uid="{00000000-0015-0000-FFFF-FFFF0D000000}" name="WorksheetConnection_WeeklyOilReportBlackrock - 2025-09-26.xlsx!Table_Query_from_SQLADMIN2" type="102" refreshedVersion="7" minRefreshableVersion="5">
    <extLst>
      <ext xmlns:x15="http://schemas.microsoft.com/office/spreadsheetml/2010/11/main" uri="{DE250136-89BD-433C-8126-D09CA5730AF9}">
        <x15:connection id="Table_Query_from_SQLADMIN-b67abb8c-7672-44ee-8c55-49ab48d54752">
          <x15:rangePr sourceName="_xlcn.WorksheetConnection_WeeklyOilReportBlackrock20250926.xlsxTable_Query_from_SQLADMIN21"/>
        </x15:connection>
      </ext>
    </extLst>
  </connection>
  <connection id="15" xr16:uid="{00000000-0015-0000-FFFF-FFFF0E000000}" name="WorksheetConnection_WeeklyOilReportBlackrock - 2025-10-03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0e7ec50-fb8f-4989-9e39-c2d281ee05a3">
          <x15:rangePr sourceName="_xlcn.WorksheetConnection_WeeklyOilReportBlackrock20251003.xlsxTable_Query_from_SQLADMIN1"/>
        </x15:connection>
      </ext>
    </extLst>
  </connection>
  <connection id="16" xr16:uid="{00000000-0015-0000-FFFF-FFFF0F000000}" name="WorksheetConnection_WeeklyOilReportBlackrock - 2025-10-10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93844edb-5e23-4d19-9b54-a812e8d6395a">
          <x15:rangePr sourceName="_xlcn.WorksheetConnection_WeeklyOilReportBlackrock20251010.xlsxTable_Query_from_SQLADMIN1"/>
        </x15:connection>
      </ext>
    </extLst>
  </connection>
  <connection id="17" xr16:uid="{00000000-0015-0000-FFFF-FFFF10000000}" name="WorksheetConnection_WeeklyOilReportBlackrock - 2025-10-1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6d6f36e9-02dd-4d35-9591-1a1254a80b95">
          <x15:rangePr sourceName="_xlcn.WorksheetConnection_WeeklyOilReportBlackrock20251017.xlsxTable_Query_from_SQLADMIN1"/>
        </x15:connection>
      </ext>
    </extLst>
  </connection>
  <connection id="18" xr16:uid="{00000000-0015-0000-FFFF-FFFF11000000}" name="WorksheetConnection_WeeklyOilReportBlackrock - 2025-10-24.xlsx!Table_Query_from_SQLADMIN" type="102" refreshedVersion="8" minRefreshableVersion="5">
    <extLst>
      <ext xmlns:x15="http://schemas.microsoft.com/office/spreadsheetml/2010/11/main" uri="{DE250136-89BD-433C-8126-D09CA5730AF9}">
        <x15:connection id="Table_Query_from_SQLADMIN-7a055dcf-d6d5-444d-93fe-f80c491e520c">
          <x15:rangePr sourceName="_xlcn.WorksheetConnection_WeeklyOilReportBlackrock20251024.xlsxTable_Query_from_SQLADMIN1"/>
        </x15:connection>
      </ext>
    </extLst>
  </connection>
  <connection id="19" xr16:uid="{00000000-0015-0000-FFFF-FFFF12000000}" name="WorksheetConnection_WeeklyOilReportBlackrock - 2025-10-31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0a5fed22-2d4a-4fa5-ae68-ca5ca8a12de8">
          <x15:rangePr sourceName="_xlcn.WorksheetConnection_WeeklyOilReportBlackrock20251031.xlsxTable_Query_from_SQLADMIN1"/>
        </x15:connection>
      </ext>
    </extLst>
  </connection>
  <connection id="20" xr16:uid="{00000000-0015-0000-FFFF-FFFF13000000}" name="WorksheetConnection_WeeklyOilReportBlackrock - 2025-11-07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36cfd5a5-34cd-4007-aa5e-f36b030f4c3b">
          <x15:rangePr sourceName="_xlcn.WorksheetConnection_WeeklyOilReportBlackrock20251107.xlsxTable_Query_from_SQLADMIN1"/>
        </x15:connection>
      </ext>
    </extLst>
  </connection>
  <connection id="21" xr16:uid="{00000000-0015-0000-FFFF-FFFF14000000}" name="WorksheetConnection_WeeklyOilReportBlackrock - 2025-11-28.xlsx!Table_Query_from_SQLADMIN" type="102" refreshedVersion="7" minRefreshableVersion="5">
    <extLst>
      <ext xmlns:x15="http://schemas.microsoft.com/office/spreadsheetml/2010/11/main" uri="{DE250136-89BD-433C-8126-D09CA5730AF9}">
        <x15:connection id="Table_Query_from_SQLADMIN-dab26d75-d3bd-4cfd-aad4-c00a65ab4b92">
          <x15:rangePr sourceName="_xlcn.WorksheetConnection_WeeklyOilReportBlackrock20251128.xlsxTable_Query_from_SQLADMIN1"/>
        </x15:connection>
      </ext>
    </extLst>
  </connection>
</connections>
</file>

<file path=xl/sharedStrings.xml><?xml version="1.0" encoding="utf-8"?>
<sst xmlns="http://schemas.openxmlformats.org/spreadsheetml/2006/main" count="2858" uniqueCount="857">
  <si>
    <t>Weekly Summary Report</t>
  </si>
  <si>
    <t>Safety</t>
  </si>
  <si>
    <t>Remarks</t>
  </si>
  <si>
    <t>YTD</t>
  </si>
  <si>
    <t>Labour</t>
  </si>
  <si>
    <t>Plan</t>
  </si>
  <si>
    <t>Actual</t>
  </si>
  <si>
    <t>Plan YTD</t>
  </si>
  <si>
    <t>Actual YTD</t>
  </si>
  <si>
    <t>Plan MTD</t>
  </si>
  <si>
    <t>Actual MTD</t>
  </si>
  <si>
    <t>Done</t>
  </si>
  <si>
    <t>Mon</t>
  </si>
  <si>
    <t>Tue</t>
  </si>
  <si>
    <t>Wed</t>
  </si>
  <si>
    <t>Thu</t>
  </si>
  <si>
    <t>Fri</t>
  </si>
  <si>
    <t>HD</t>
  </si>
  <si>
    <t>RT</t>
  </si>
  <si>
    <t>DT</t>
  </si>
  <si>
    <t>FL</t>
  </si>
  <si>
    <t>SR</t>
  </si>
  <si>
    <t xml:space="preserve">ROM </t>
  </si>
  <si>
    <t>Product</t>
  </si>
  <si>
    <t>Tues</t>
  </si>
  <si>
    <t>Thurs</t>
  </si>
  <si>
    <t>Ave</t>
  </si>
  <si>
    <t>Leave</t>
  </si>
  <si>
    <t>Not Specified</t>
  </si>
  <si>
    <t>% AT Work</t>
  </si>
  <si>
    <t>List breakdowns that impacted availabilities</t>
  </si>
  <si>
    <t>Available</t>
  </si>
  <si>
    <t>Charge up UV`s</t>
  </si>
  <si>
    <t>RORO/Flat deck UV`s</t>
  </si>
  <si>
    <t>Weekly Primary TMM Maintenance Overview</t>
  </si>
  <si>
    <t>%</t>
  </si>
  <si>
    <t>List detail if a service was missed</t>
  </si>
  <si>
    <t>Supervisor</t>
  </si>
  <si>
    <t>Type</t>
  </si>
  <si>
    <t xml:space="preserve">List the equipment on breakdown and reason </t>
  </si>
  <si>
    <t>No of Maintenance Over inspections</t>
  </si>
  <si>
    <t>Breakdown</t>
  </si>
  <si>
    <t>UV0071</t>
  </si>
  <si>
    <t>UV0082</t>
  </si>
  <si>
    <t>UV0088</t>
  </si>
  <si>
    <t>UV0101</t>
  </si>
  <si>
    <t>Shaft N3</t>
  </si>
  <si>
    <t>Incidents Reported</t>
  </si>
  <si>
    <t>Engineer / GES</t>
  </si>
  <si>
    <t>Status</t>
  </si>
  <si>
    <t>Asset Care Service Compliance</t>
  </si>
  <si>
    <t>Week:</t>
  </si>
  <si>
    <t>Monday</t>
  </si>
  <si>
    <t>Tuesday</t>
  </si>
  <si>
    <t>Wednesday</t>
  </si>
  <si>
    <t>Thursday</t>
  </si>
  <si>
    <t>Friday</t>
  </si>
  <si>
    <t>HD0055</t>
  </si>
  <si>
    <t>Unit Number</t>
  </si>
  <si>
    <t>Feedback</t>
  </si>
  <si>
    <t>Machine nr</t>
  </si>
  <si>
    <t>Equipment type</t>
  </si>
  <si>
    <t>HD0050</t>
  </si>
  <si>
    <t>Completed Services</t>
  </si>
  <si>
    <t>Long Standing TMM Overview</t>
  </si>
  <si>
    <t xml:space="preserve">Status </t>
  </si>
  <si>
    <t xml:space="preserve">Commitment </t>
  </si>
  <si>
    <t>HD0054</t>
  </si>
  <si>
    <t>HD0049</t>
  </si>
  <si>
    <t>HD0056</t>
  </si>
  <si>
    <t>MTD Variance</t>
  </si>
  <si>
    <t>Reason Not Serviced</t>
  </si>
  <si>
    <t>Saturday</t>
  </si>
  <si>
    <t>Sunday</t>
  </si>
  <si>
    <t>Service Date</t>
  </si>
  <si>
    <t>HD0051</t>
  </si>
  <si>
    <t>HD0052</t>
  </si>
  <si>
    <t>Property Damage</t>
  </si>
  <si>
    <t>Lost Time Injury</t>
  </si>
  <si>
    <t>Minor Treatment Case</t>
  </si>
  <si>
    <t>Pay Friday Off</t>
  </si>
  <si>
    <t>Support Vehicles-UVs</t>
  </si>
  <si>
    <t>Support Vehicles-LDVs</t>
  </si>
  <si>
    <t>07-13 Mar 2022</t>
  </si>
  <si>
    <t>13/3/2022</t>
  </si>
  <si>
    <t>DT0131(1261608)</t>
  </si>
  <si>
    <t>DT0143(1264394)</t>
  </si>
  <si>
    <t>GD0011(1255285)</t>
  </si>
  <si>
    <t>FL0061(1217537)</t>
  </si>
  <si>
    <t>RT0039</t>
  </si>
  <si>
    <t>RT0037</t>
  </si>
  <si>
    <t>RT0035</t>
  </si>
  <si>
    <t>RT0034</t>
  </si>
  <si>
    <t>RT0033</t>
  </si>
  <si>
    <t>UV0071(1264494)</t>
  </si>
  <si>
    <t>UV0082(1264498)</t>
  </si>
  <si>
    <t>UV0101(1264509)</t>
  </si>
  <si>
    <t>UV0088(1264510)</t>
  </si>
  <si>
    <t>UV0063(1200324)</t>
  </si>
  <si>
    <t>DT0131</t>
  </si>
  <si>
    <t>DT0143</t>
  </si>
  <si>
    <t>GD0011</t>
  </si>
  <si>
    <t>FL0061</t>
  </si>
  <si>
    <t>UV0063</t>
  </si>
  <si>
    <t>Serviced</t>
  </si>
  <si>
    <t>Not serviced</t>
  </si>
  <si>
    <t>Not serviced,On breakdown</t>
  </si>
  <si>
    <t>Not serviced, Artisans attended Ausco brakes course</t>
  </si>
  <si>
    <t>21-24 Mar 2022</t>
  </si>
  <si>
    <t>21/3/2022</t>
  </si>
  <si>
    <t>22/3/2022</t>
  </si>
  <si>
    <t>23/3/2022</t>
  </si>
  <si>
    <t>24/3/2022</t>
  </si>
  <si>
    <t>25/3/2022</t>
  </si>
  <si>
    <t>26/3/2022</t>
  </si>
  <si>
    <t>27/3/2022</t>
  </si>
  <si>
    <t>Date</t>
  </si>
  <si>
    <t>Day</t>
  </si>
  <si>
    <t>Arrival time @ w/shop</t>
  </si>
  <si>
    <t>Cleaned/Not cleaned</t>
  </si>
  <si>
    <t>Reason
Not Serviced</t>
  </si>
  <si>
    <t>Holiday</t>
  </si>
  <si>
    <t>Not cleaned</t>
  </si>
  <si>
    <t>Start of shift</t>
  </si>
  <si>
    <t>UV0081</t>
  </si>
  <si>
    <t>Not serviced,breakdowns in section HD0055 Screen</t>
  </si>
  <si>
    <t>Not serviced standing with chassis</t>
  </si>
  <si>
    <t>28 Mar-1 Apr 2022</t>
  </si>
  <si>
    <t>DT0145</t>
  </si>
  <si>
    <t>28/03/2022</t>
  </si>
  <si>
    <t>RT0025</t>
  </si>
  <si>
    <t>RT0048</t>
  </si>
  <si>
    <t>RT0047</t>
  </si>
  <si>
    <t>28/3/2022</t>
  </si>
  <si>
    <t>29/3/2022</t>
  </si>
  <si>
    <t>30/3/2022</t>
  </si>
  <si>
    <t>31/3/2022</t>
  </si>
  <si>
    <t>DT0145(1274114-3000 Hrs)</t>
  </si>
  <si>
    <t>DT0108(1274199-250 Hrs)</t>
  </si>
  <si>
    <t>FL0080(1274111-250 Hrs)</t>
  </si>
  <si>
    <t>SR0026(1245825-3Mnthly serv)</t>
  </si>
  <si>
    <t>UV0086(1274186-250 Hrs)</t>
  </si>
  <si>
    <t>UV0091(1274112-250 Hrs)</t>
  </si>
  <si>
    <t>UV0079(1268129-250 Hrs)</t>
  </si>
  <si>
    <t>UV0094(1274113-250 Hrs)</t>
  </si>
  <si>
    <t>UV0046(1274106-250 Hrs)</t>
  </si>
  <si>
    <t>LD0436(1255297-500 Hrs)</t>
  </si>
  <si>
    <t>UV0086</t>
  </si>
  <si>
    <t>UV0079</t>
  </si>
  <si>
    <t>29/03/2022</t>
  </si>
  <si>
    <t>FL0080</t>
  </si>
  <si>
    <t>31/03/2022</t>
  </si>
  <si>
    <t>UV0091</t>
  </si>
  <si>
    <t>30/03/2022</t>
  </si>
  <si>
    <t>UV0094</t>
  </si>
  <si>
    <t>DT0108</t>
  </si>
  <si>
    <t>23/03/2022</t>
  </si>
  <si>
    <t>Not serviced,Boom Bearing Housing</t>
  </si>
  <si>
    <t>LD0436</t>
  </si>
  <si>
    <t>Not Serviced</t>
  </si>
  <si>
    <t>SR0026</t>
  </si>
  <si>
    <t>Weekly Asset Care Compliance Report</t>
  </si>
  <si>
    <t>Week Ending</t>
  </si>
  <si>
    <t>Shaft / Area</t>
  </si>
  <si>
    <t>Nchw III U/G</t>
  </si>
  <si>
    <t>Fleet / Equipment</t>
  </si>
  <si>
    <t>Planned</t>
  </si>
  <si>
    <t>Schedule Compliance</t>
  </si>
  <si>
    <t>Target</t>
  </si>
  <si>
    <t>Unit late for service (y/n)</t>
  </si>
  <si>
    <t>Reasons for Non-Compliance</t>
  </si>
  <si>
    <t>N</t>
  </si>
  <si>
    <t>FL0103 Half Arrows-Planned to be serviced today(11/04/2022)</t>
  </si>
  <si>
    <t>HD0049 Not serviced because of power failure over the weekend</t>
  </si>
  <si>
    <t>Support Equipment</t>
  </si>
  <si>
    <t xml:space="preserve">UV0112 &amp; LD0433 both not brought in for services by sections/End users </t>
  </si>
  <si>
    <t>Over Inspections</t>
  </si>
  <si>
    <t>Inspector</t>
  </si>
  <si>
    <t>Planned Over-Inspections</t>
  </si>
  <si>
    <t>Total Number of Inspections Completed</t>
  </si>
  <si>
    <t>Corrective Work</t>
  </si>
  <si>
    <t>Wo Number</t>
  </si>
  <si>
    <t>% Completed</t>
  </si>
  <si>
    <t>Mech Foreman</t>
  </si>
  <si>
    <t>Hyd Drill Foreman</t>
  </si>
  <si>
    <t>Utility Vehicle Foreman</t>
  </si>
  <si>
    <t>Electrical Foreman</t>
  </si>
  <si>
    <t>Plant Foreman</t>
  </si>
  <si>
    <t>GES</t>
  </si>
  <si>
    <t>Engineer</t>
  </si>
  <si>
    <t>Equipment ID</t>
  </si>
  <si>
    <t>Date of Inspection</t>
  </si>
  <si>
    <t xml:space="preserve">Inspection Performed by </t>
  </si>
  <si>
    <t>Findings and Defects Completed</t>
  </si>
  <si>
    <t>Additional Follow-up Work</t>
  </si>
  <si>
    <t>WO No.</t>
  </si>
  <si>
    <t>F Barnard</t>
  </si>
  <si>
    <t>Compressor oil low</t>
  </si>
  <si>
    <t>Topped up oil</t>
  </si>
  <si>
    <t>Stinger bracket worn</t>
  </si>
  <si>
    <t>Replaced bracket</t>
  </si>
  <si>
    <t>Exhaust worn</t>
  </si>
  <si>
    <t>Exhaust to be replaced</t>
  </si>
  <si>
    <t>TBD</t>
  </si>
  <si>
    <t>Drifter piston damaged</t>
  </si>
  <si>
    <t>Piston to be replaced</t>
  </si>
  <si>
    <t xml:space="preserve">Booyco wiring open ends </t>
  </si>
  <si>
    <t>Wiring to be restored</t>
  </si>
  <si>
    <t>Fire extinguisher bracket defective</t>
  </si>
  <si>
    <t>Bracket to be replaced</t>
  </si>
  <si>
    <t>Jaws bolts loose</t>
  </si>
  <si>
    <t>Tightened loose bolts</t>
  </si>
  <si>
    <t>RH Boom hoses worn</t>
  </si>
  <si>
    <t>Hoses to be replaced</t>
  </si>
  <si>
    <t>LH Boom feed sensor bracket broken</t>
  </si>
  <si>
    <t>Bracket replaced</t>
  </si>
  <si>
    <t>FL0082</t>
  </si>
  <si>
    <t>P Izaaks</t>
  </si>
  <si>
    <t>Engine overheating</t>
  </si>
  <si>
    <t>Fixed and tested machine</t>
  </si>
  <si>
    <t>DT0119</t>
  </si>
  <si>
    <t>Transmission Rubbers worn</t>
  </si>
  <si>
    <t>Replaced rubbers</t>
  </si>
  <si>
    <t>DT0097</t>
  </si>
  <si>
    <t>FL0103</t>
  </si>
  <si>
    <t>M Mokubung</t>
  </si>
  <si>
    <t>Half Arrow worn</t>
  </si>
  <si>
    <t>Replaced half arrows</t>
  </si>
  <si>
    <t>Section</t>
  </si>
  <si>
    <t>Number of  Breakdown Jobcards</t>
  </si>
  <si>
    <t>Problem / Cause Remedy Completed</t>
  </si>
  <si>
    <t>Number of 5Y Required</t>
  </si>
  <si>
    <t>Number of 5Y Completed</t>
  </si>
  <si>
    <t>% Compliance (P/C/R)</t>
  </si>
  <si>
    <t>% Compliance (5Y)</t>
  </si>
  <si>
    <t>Mechanical Foreman</t>
  </si>
  <si>
    <t>Drill Shop Foreman</t>
  </si>
  <si>
    <t>Fitter Foreman</t>
  </si>
  <si>
    <t>Boilermaker Foreman</t>
  </si>
  <si>
    <t>DT0096 Not serviced, Service kit not available</t>
  </si>
  <si>
    <t>RT0047 not serviced, Water pump breakdown</t>
  </si>
  <si>
    <t>X</t>
  </si>
  <si>
    <t xml:space="preserve">Week -       Date                         </t>
  </si>
  <si>
    <t>To</t>
  </si>
  <si>
    <t>Average</t>
  </si>
  <si>
    <t>to</t>
  </si>
  <si>
    <t xml:space="preserve">DT </t>
  </si>
  <si>
    <t>Support Vehicles-UV,CR,FT,BB</t>
  </si>
  <si>
    <t>Engine - Sample &amp; Drain</t>
  </si>
  <si>
    <t>Transmission - Sample &amp; Drain</t>
  </si>
  <si>
    <t>Axle x 2 &amp; Final Drive x 4 - Sample &amp; Drain</t>
  </si>
  <si>
    <t>Transmission - Sample</t>
  </si>
  <si>
    <t>Hydraulic - Sample</t>
  </si>
  <si>
    <t>Axle x 2 &amp; Final Drive x 4 - Sample</t>
  </si>
  <si>
    <t>DZ/GD</t>
  </si>
  <si>
    <t>1 x Sampels &amp; Drain Engine</t>
  </si>
  <si>
    <t>LD0556(1380299-LC 79 Mech Service)</t>
  </si>
  <si>
    <t>1385853-CAS</t>
  </si>
  <si>
    <t>DT0126(1399983-250Hrs)</t>
  </si>
  <si>
    <t>DT0127</t>
  </si>
  <si>
    <t>1385825-CAS</t>
  </si>
  <si>
    <t>1385826-CAS</t>
  </si>
  <si>
    <t>GD0011 (1382776 - 500hrs)</t>
  </si>
  <si>
    <t>FL0090(1389647-1000Hrs)</t>
  </si>
  <si>
    <t>Tandem LH &amp; RH - Sample</t>
  </si>
  <si>
    <t>1385841-CAS</t>
  </si>
  <si>
    <t>1385582-CAS</t>
  </si>
  <si>
    <t>RT0041</t>
  </si>
  <si>
    <t>SR0030(1383147-3Mnthly Service)</t>
  </si>
  <si>
    <t>UV0079(1338475-500Hrs)</t>
  </si>
  <si>
    <t>UV0074(1375287-250Hrs)</t>
  </si>
  <si>
    <t>LD0571(LC 79 Mech Service)</t>
  </si>
  <si>
    <t>LD0569(1380249-LC 79 Mech Service)</t>
  </si>
  <si>
    <t>1385815-CAS</t>
  </si>
  <si>
    <t>1400045-CAS</t>
  </si>
  <si>
    <t>Maintenance Planner:</t>
  </si>
  <si>
    <t>MO(SE) :</t>
  </si>
  <si>
    <t>Foreman(Mechanic):</t>
  </si>
  <si>
    <t>Production Engineer:</t>
  </si>
  <si>
    <t>MO(Load &amp; Haul) :</t>
  </si>
  <si>
    <t>Foreman(Hyd Fiiter):</t>
  </si>
  <si>
    <t>GES TMM:</t>
  </si>
  <si>
    <t>MO(North) :</t>
  </si>
  <si>
    <t>Foreman(Utility Vehicles):</t>
  </si>
  <si>
    <t>GES Plant:</t>
  </si>
  <si>
    <t>MO(Central) :</t>
  </si>
  <si>
    <t>Foreman(Services):</t>
  </si>
  <si>
    <t>Foreman (BEV)</t>
  </si>
  <si>
    <t>MO:(SWD)</t>
  </si>
  <si>
    <t>FL BEV</t>
  </si>
  <si>
    <t>DT BEV</t>
  </si>
  <si>
    <t>UV Emulsion Units</t>
  </si>
  <si>
    <t>Utility: Production</t>
  </si>
  <si>
    <t>Drills: Production</t>
  </si>
  <si>
    <t>Boilermakers: Production</t>
  </si>
  <si>
    <t>BEV : Production</t>
  </si>
  <si>
    <t>Electricians: Production</t>
  </si>
  <si>
    <t>TMM Status SOS (Friday Morning) :</t>
  </si>
  <si>
    <t>DT batteries</t>
  </si>
  <si>
    <t>FL Batteries</t>
  </si>
  <si>
    <t>Mechanics: Production</t>
  </si>
  <si>
    <t>DT Diesel</t>
  </si>
  <si>
    <t>FL Diesel</t>
  </si>
  <si>
    <t xml:space="preserve">Plant:Production </t>
  </si>
  <si>
    <t>COST By ELEMENT</t>
  </si>
  <si>
    <t>MONTH ACTUAL</t>
  </si>
  <si>
    <t>MONTH BUDGET</t>
  </si>
  <si>
    <t>MONTH VAR</t>
  </si>
  <si>
    <t>YTD ACTUAL</t>
  </si>
  <si>
    <t>YTD BUDGET</t>
  </si>
  <si>
    <t xml:space="preserve">YTD VAR </t>
  </si>
  <si>
    <t xml:space="preserve">No Week </t>
  </si>
  <si>
    <t>Row Labels</t>
  </si>
  <si>
    <t>Abrasion</t>
  </si>
  <si>
    <t>Fitting Damaged</t>
  </si>
  <si>
    <t>Hose Burst</t>
  </si>
  <si>
    <t>Hose Damaged</t>
  </si>
  <si>
    <t>Rock Fall</t>
  </si>
  <si>
    <t>Spare Hose</t>
  </si>
  <si>
    <t>Wear &amp; Tear</t>
  </si>
  <si>
    <t>Service</t>
  </si>
  <si>
    <t>Grand Total</t>
  </si>
  <si>
    <t>HH</t>
  </si>
  <si>
    <t>LD</t>
  </si>
  <si>
    <t>TOTAL</t>
  </si>
  <si>
    <t>No</t>
  </si>
  <si>
    <t>Boilermaker</t>
  </si>
  <si>
    <t>Total</t>
  </si>
  <si>
    <t>LD0613</t>
  </si>
  <si>
    <t>LD0622</t>
  </si>
  <si>
    <t>UV0074</t>
  </si>
  <si>
    <t>Area / Owner</t>
  </si>
  <si>
    <t>TMM No.</t>
  </si>
  <si>
    <t>Description - EOS / Breakdown</t>
  </si>
  <si>
    <t>Remaks /Comment</t>
  </si>
  <si>
    <t xml:space="preserve">OEM Assistance Required / Waiting Parts </t>
  </si>
  <si>
    <t>Availability</t>
  </si>
  <si>
    <t xml:space="preserve">Plant Fitter </t>
  </si>
  <si>
    <t>BB0002</t>
  </si>
  <si>
    <t xml:space="preserve">Available </t>
  </si>
  <si>
    <t>Maverick Double cab</t>
  </si>
  <si>
    <t>BB0006</t>
  </si>
  <si>
    <t>Toyota Landcruiser Minespec</t>
  </si>
  <si>
    <t xml:space="preserve">Tyre Bay </t>
  </si>
  <si>
    <t>LD0272</t>
  </si>
  <si>
    <t>Toyota Landcruiser</t>
  </si>
  <si>
    <t xml:space="preserve">Ambulance </t>
  </si>
  <si>
    <t>LD0283</t>
  </si>
  <si>
    <t>Toyota Hilux</t>
  </si>
  <si>
    <t xml:space="preserve">Exploisive </t>
  </si>
  <si>
    <t>LD0319</t>
  </si>
  <si>
    <t>Maverick Man lift</t>
  </si>
  <si>
    <t>LD0375</t>
  </si>
  <si>
    <t>BEV</t>
  </si>
  <si>
    <t>Placer dumper</t>
  </si>
  <si>
    <t>Training Center</t>
  </si>
  <si>
    <t>LD0401</t>
  </si>
  <si>
    <t>Maverick king Cab c/w Crane</t>
  </si>
  <si>
    <t>LD0405</t>
  </si>
  <si>
    <t xml:space="preserve">Not Available </t>
  </si>
  <si>
    <t>Maverick Single cab Jam Pot</t>
  </si>
  <si>
    <t xml:space="preserve">Itireleng </t>
  </si>
  <si>
    <t>LD0409</t>
  </si>
  <si>
    <t xml:space="preserve">Hyd Fitter </t>
  </si>
  <si>
    <t>LD0413</t>
  </si>
  <si>
    <t>Bird Machine</t>
  </si>
  <si>
    <t>Instrumentation</t>
  </si>
  <si>
    <t>LD0421</t>
  </si>
  <si>
    <t>Bob Cat</t>
  </si>
  <si>
    <t xml:space="preserve">Geology </t>
  </si>
  <si>
    <t>LD0422</t>
  </si>
  <si>
    <t xml:space="preserve">Maverick King Cab NO Crane      </t>
  </si>
  <si>
    <t>Electricians</t>
  </si>
  <si>
    <t>LD0445</t>
  </si>
  <si>
    <t>LD0452</t>
  </si>
  <si>
    <t xml:space="preserve">Construction </t>
  </si>
  <si>
    <t>LD0512</t>
  </si>
  <si>
    <t xml:space="preserve">Main West </t>
  </si>
  <si>
    <t>LD0520</t>
  </si>
  <si>
    <t>LD0555</t>
  </si>
  <si>
    <t xml:space="preserve">Traimming </t>
  </si>
  <si>
    <t>LD0556</t>
  </si>
  <si>
    <t>Drill Shop</t>
  </si>
  <si>
    <t>LD0568</t>
  </si>
  <si>
    <t>LD0569</t>
  </si>
  <si>
    <t>Mechanics</t>
  </si>
  <si>
    <t>LD0570</t>
  </si>
  <si>
    <t xml:space="preserve">X Cut </t>
  </si>
  <si>
    <t>LD0571</t>
  </si>
  <si>
    <t xml:space="preserve">Central </t>
  </si>
  <si>
    <t>LD0572</t>
  </si>
  <si>
    <t>Utility TMM</t>
  </si>
  <si>
    <t>LD0573</t>
  </si>
  <si>
    <t>LD0574</t>
  </si>
  <si>
    <t xml:space="preserve">Security </t>
  </si>
  <si>
    <t>LD0595</t>
  </si>
  <si>
    <t>Rock Engneering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</si>
  <si>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</si>
  <si>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</si>
  <si>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</si>
  <si>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</si>
  <si>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</si>
  <si>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</si>
  <si>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</si>
  <si>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</si>
  <si>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LD0614</t>
  </si>
  <si>
    <t>LD0615</t>
  </si>
  <si>
    <t>LD0620</t>
  </si>
  <si>
    <t>Sim 2</t>
  </si>
  <si>
    <t>LD0624</t>
  </si>
  <si>
    <t>LD0625</t>
  </si>
  <si>
    <t>LD0626</t>
  </si>
  <si>
    <t>SWD</t>
  </si>
  <si>
    <t>LD0627</t>
  </si>
  <si>
    <t xml:space="preserve">Manager </t>
  </si>
  <si>
    <t>LD0628</t>
  </si>
  <si>
    <t>LD0635</t>
  </si>
  <si>
    <t xml:space="preserve">Sampling </t>
  </si>
  <si>
    <t>UV0075</t>
  </si>
  <si>
    <t>Logistics</t>
  </si>
  <si>
    <t>UV0078</t>
  </si>
  <si>
    <t xml:space="preserve">Survey </t>
  </si>
  <si>
    <t>UV0100</t>
  </si>
  <si>
    <t>Sanitec</t>
  </si>
  <si>
    <t>UV0103</t>
  </si>
  <si>
    <t>UV0116</t>
  </si>
  <si>
    <t>UV0045</t>
  </si>
  <si>
    <t>LD0643</t>
  </si>
  <si>
    <t>LD0644</t>
  </si>
  <si>
    <t>LD0645</t>
  </si>
  <si>
    <t>LD0646</t>
  </si>
  <si>
    <t xml:space="preserve">LABOUR </t>
  </si>
  <si>
    <t xml:space="preserve">Chargehand </t>
  </si>
  <si>
    <t xml:space="preserve">Mech </t>
  </si>
  <si>
    <t xml:space="preserve">Auto </t>
  </si>
  <si>
    <t>Semi skilled</t>
  </si>
  <si>
    <t xml:space="preserve">Engine commision( No comminication between engine and Machine) </t>
  </si>
  <si>
    <t>No solution from Fermel(Deutz EMR4 upgrade to EMR5)</t>
  </si>
  <si>
    <t xml:space="preserve">ROROs </t>
  </si>
  <si>
    <t xml:space="preserve">Mining </t>
  </si>
  <si>
    <t>1/1</t>
  </si>
  <si>
    <t xml:space="preserve"> X 1 annual leave </t>
  </si>
  <si>
    <t>2/4</t>
  </si>
  <si>
    <t xml:space="preserve">x1 on sick leave untill April /x1 at training center as from last year </t>
  </si>
  <si>
    <t>2/2</t>
  </si>
  <si>
    <t xml:space="preserve">Maverick tropper    </t>
  </si>
  <si>
    <t>Front axle - (SOS - EOS)</t>
  </si>
  <si>
    <t xml:space="preserve">Waiting for parts </t>
  </si>
  <si>
    <t>Not Starting, Emergency brake knob broken off, Ball joint - (SOS - EOS)</t>
  </si>
  <si>
    <t>LD0481</t>
  </si>
  <si>
    <t>Scrapped - plant GES is refusing to let Go of the vehicle.</t>
  </si>
  <si>
    <t>Replaced with LD0645</t>
  </si>
  <si>
    <t>Not Accelerating - (SOS - 10:19)</t>
  </si>
  <si>
    <t>Clutch / Missing shock - (SOS - EOS)</t>
  </si>
  <si>
    <t>Worn CV joint - (08:00 - 14:51)</t>
  </si>
  <si>
    <t>Not Starting - (SOS - 09:32)</t>
  </si>
  <si>
    <t>4/8</t>
  </si>
  <si>
    <t>20/02/2026 DAY SHIFT REPORT</t>
  </si>
  <si>
    <t>Level 9 commisioning</t>
  </si>
  <si>
    <t>Strata / Not Accelerating /Not starting - (09:35 - 14:24)(Operators refusing to swith on rear main switch)</t>
  </si>
  <si>
    <t>Petroman - (07:05 - 08:49)</t>
  </si>
  <si>
    <t>Strata - (10:46 - 11:03)</t>
  </si>
  <si>
    <t>Strata / main switch - (SOS - 10:34)</t>
  </si>
  <si>
    <t>Front propshaft -  (SOS - 14:57)</t>
  </si>
  <si>
    <t>Brake pedal faulty - ( SOS - 07:26)</t>
  </si>
  <si>
    <t>23/02/2026 DAY SHIFT REPORT</t>
  </si>
  <si>
    <t>2 x tyre Change - (10:07 - 12:02)</t>
  </si>
  <si>
    <t>Petroman - (08:10 -10:17)</t>
  </si>
  <si>
    <t>Puncture - (10:49 - EOS)</t>
  </si>
  <si>
    <t>Not Starting - (09:07 - 11:27)</t>
  </si>
  <si>
    <t>Building axle from two scrapped fermels(No avail axle)</t>
  </si>
  <si>
    <t>Rim replacement - (SOS - 12:48)</t>
  </si>
  <si>
    <t>Not Starting, Emergency brake knob broken off, Ball joint - (SOS - 08:53)</t>
  </si>
  <si>
    <t>Head lights / Strata / Not Accelerating - (08:13 - 10:31)</t>
  </si>
  <si>
    <t>Lights - (10:29 - EOS)</t>
  </si>
  <si>
    <t>Lights - (11:44 - 12:32)</t>
  </si>
  <si>
    <t>Not accelerating - (SOS - 12:42)</t>
  </si>
  <si>
    <t>Strata / main switch - (SOS - EOS)</t>
  </si>
  <si>
    <t>Strata - (09:22 - 10:40)</t>
  </si>
  <si>
    <t>No acceleration - (07:32 - 10:40)</t>
  </si>
  <si>
    <t>Not Starting - 08:55 - 10:33)</t>
  </si>
  <si>
    <t>Engine cut off / Oil leak - (14:13 - EOS)</t>
  </si>
  <si>
    <t xml:space="preserve">Service / Maintenance </t>
  </si>
  <si>
    <t>Strata - (12:52 - 13:58)</t>
  </si>
  <si>
    <t>5/8</t>
  </si>
  <si>
    <t>3/3</t>
  </si>
  <si>
    <t>24/02/2026 DAY SHIFT REPORT</t>
  </si>
  <si>
    <t>Clutch / Rear shock - (SOS - EOS)</t>
  </si>
  <si>
    <t>Puncture - (10:49 - 10:46)</t>
  </si>
  <si>
    <t>Front axle - (SOS - 14:35)</t>
  </si>
  <si>
    <t>Not Starting - (09:10 - EOS)</t>
  </si>
  <si>
    <t>Strata - (09:11 - 10:01)</t>
  </si>
  <si>
    <t>Strata - 08:16 - 09:10)</t>
  </si>
  <si>
    <t>Not accelerating - (SOS - 12:32)</t>
  </si>
  <si>
    <t>Outriggers - (SOS - 09:25) Engine cut off - (13:25 -EOS)</t>
  </si>
  <si>
    <t>Machine was not brought in for service with No reason.</t>
  </si>
  <si>
    <t>Exhaust Flex hose - (09:36 - 10:10)</t>
  </si>
  <si>
    <t>Waiting for front axle.</t>
  </si>
  <si>
    <t xml:space="preserve"> X 1 annual leave / Add leave.</t>
  </si>
  <si>
    <t>1/4</t>
  </si>
  <si>
    <t>x1 on sick leave untill April /x1 at training center as from last year / training center.</t>
  </si>
  <si>
    <t>25/02/2026 DAY SHIFT REPORT</t>
  </si>
  <si>
    <t>Not Starting - (SOS - EOS)</t>
  </si>
  <si>
    <t>Hub broken off - (12:20 - EOS)</t>
  </si>
  <si>
    <t>Not accelerating - (SOS - 10:05)</t>
  </si>
  <si>
    <t>Transfer box leaking oil - (13:22 - EOS)</t>
  </si>
  <si>
    <t>Bucket Sensor - (SOS - 09:56)</t>
  </si>
  <si>
    <t>Fire extinguisher braket - (SOS - EOS) / Not Starting - (10:48 - EOS)</t>
  </si>
  <si>
    <t>Brakes not realising - (12:22 - 15:11)</t>
  </si>
  <si>
    <t>Washing of Machinery Week 26 Feb 2026</t>
  </si>
  <si>
    <t>20/02/2026</t>
  </si>
  <si>
    <t>23/02/2026</t>
  </si>
  <si>
    <t>24/02/2026</t>
  </si>
  <si>
    <t>25/02/2026</t>
  </si>
  <si>
    <t>26/02/2026</t>
  </si>
  <si>
    <t>DT0118</t>
  </si>
  <si>
    <t>Washed</t>
  </si>
  <si>
    <t>Not Washed</t>
  </si>
  <si>
    <t>DT0161</t>
  </si>
  <si>
    <t>Not In</t>
  </si>
  <si>
    <t>FL0108</t>
  </si>
  <si>
    <t>FL0098</t>
  </si>
  <si>
    <t>RT0057</t>
  </si>
  <si>
    <t>SR0024</t>
  </si>
  <si>
    <t>SR0038</t>
  </si>
  <si>
    <t>RT0058</t>
  </si>
  <si>
    <t>SR0043</t>
  </si>
  <si>
    <t>RT0044</t>
  </si>
  <si>
    <t>UV0135</t>
  </si>
  <si>
    <t>SR0039</t>
  </si>
  <si>
    <t>UV0131</t>
  </si>
  <si>
    <t>UV0134</t>
  </si>
  <si>
    <t>UV0132</t>
  </si>
  <si>
    <t>UV0126</t>
  </si>
  <si>
    <t>UV0112</t>
  </si>
  <si>
    <t>UV0122</t>
  </si>
  <si>
    <t>UV0107</t>
  </si>
  <si>
    <t>Not schedulled machinery.</t>
  </si>
  <si>
    <t>DT0160</t>
  </si>
  <si>
    <t>LDO422</t>
  </si>
  <si>
    <t>UV0125</t>
  </si>
  <si>
    <t>LDO570</t>
  </si>
  <si>
    <t>LDO520</t>
  </si>
  <si>
    <t>LDO607</t>
  </si>
  <si>
    <t>LDO614</t>
  </si>
  <si>
    <t>DT0147</t>
  </si>
  <si>
    <t>Monday 28/07/2025</t>
  </si>
  <si>
    <t>Tuesday 29/07/2025</t>
  </si>
  <si>
    <t>Wednesday 30/07/2025</t>
  </si>
  <si>
    <t>Thursday 31/07/2025</t>
  </si>
  <si>
    <t>Friday 01/08/2025</t>
  </si>
  <si>
    <t xml:space="preserve">Drill Rigs washed by Hydraulic Presonnel. </t>
  </si>
  <si>
    <t>Asset Care Maintenance</t>
  </si>
  <si>
    <t>Equipment Type</t>
  </si>
  <si>
    <t>DT0118 - 1936060</t>
  </si>
  <si>
    <t>DT0119 - 1936062</t>
  </si>
  <si>
    <t>DT0131 - 1936064</t>
  </si>
  <si>
    <t>DT0161 - 1936067</t>
  </si>
  <si>
    <t>N3 CAS 3Monthly Inspection</t>
  </si>
  <si>
    <t>AD30 250 HOURS SERVICE</t>
  </si>
  <si>
    <t>AD30 500 HOURS SERVICE</t>
  </si>
  <si>
    <t>AD30 1000 HOURS SERVICE</t>
  </si>
  <si>
    <t>N3  DT Diesel Auto Electrician</t>
  </si>
  <si>
    <t>D.T BUCKET/CHASSIS/ARTIC Insp</t>
  </si>
  <si>
    <t>FL/DZ/GD</t>
  </si>
  <si>
    <t>FL0108 - 1936055</t>
  </si>
  <si>
    <t>FL0098 - 1936058</t>
  </si>
  <si>
    <t xml:space="preserve">N3 CAS 3Monthly Inspection </t>
  </si>
  <si>
    <t>N3 ST14B Mech 250Hr Maintenanc</t>
  </si>
  <si>
    <t>N3 ST14B Mech 500Hr Maintenanc</t>
  </si>
  <si>
    <t>N3 ST14B Mech Daily Inspection</t>
  </si>
  <si>
    <t>N3 ST14B Bucket / Chassis /Art</t>
  </si>
  <si>
    <t>N3  HD  Auto Electrician Maint</t>
  </si>
  <si>
    <t>N3 Hyd Drill  2Wk Diff Ins</t>
  </si>
  <si>
    <t>Hyd Drill  El Wk Main</t>
  </si>
  <si>
    <t>S2 WEEKLY MECH MAINTENANCE</t>
  </si>
  <si>
    <t>N3  RT  Auto Electrician Maint</t>
  </si>
  <si>
    <t>N3 Hyd Drill  El 2Wk Main</t>
  </si>
  <si>
    <t>N3 Roofbolter Mech 2Wk. Maint</t>
  </si>
  <si>
    <t>SR0038 - 1934703</t>
  </si>
  <si>
    <t>SR0039 - 1934704</t>
  </si>
  <si>
    <t>SR0043 - 1934705</t>
  </si>
  <si>
    <t>SR0044  - 1934706</t>
  </si>
  <si>
    <t>SR0024 - 1934707</t>
  </si>
  <si>
    <t>N3 Scaler 125HR Service</t>
  </si>
  <si>
    <t>N3 Scaler Auto Electrician</t>
  </si>
  <si>
    <t>Scaler Mech Wk. Insp</t>
  </si>
  <si>
    <t>Emulsion Charging Units</t>
  </si>
  <si>
    <t xml:space="preserve">UV0126 </t>
  </si>
  <si>
    <t xml:space="preserve">UV0131 </t>
  </si>
  <si>
    <t xml:space="preserve">UV0134 </t>
  </si>
  <si>
    <t xml:space="preserve">UV0135  </t>
  </si>
  <si>
    <t>UV 80 AARD EMULSION 500 Hrs</t>
  </si>
  <si>
    <t>N3  Support TMM  Auto Electric</t>
  </si>
  <si>
    <t>UV 80 DAILY INSP EMULSION</t>
  </si>
  <si>
    <t>Scissor Lift Units</t>
  </si>
  <si>
    <t xml:space="preserve">UV0107  </t>
  </si>
  <si>
    <t xml:space="preserve">UV0112  </t>
  </si>
  <si>
    <t xml:space="preserve">UV0122 </t>
  </si>
  <si>
    <t xml:space="preserve">UV0132 </t>
  </si>
  <si>
    <t>UV Aard 60/80 daily insp</t>
  </si>
  <si>
    <t>Utility Vehicle Mech Wk. Insp</t>
  </si>
  <si>
    <t>Support Vehicles - BB, FT, LD, UV,CR</t>
  </si>
  <si>
    <t>UV0079 - 1934681</t>
  </si>
  <si>
    <t>UV0081 - 1934688</t>
  </si>
  <si>
    <t>UV0082 - 1934691</t>
  </si>
  <si>
    <t>UV0086 - 1934693</t>
  </si>
  <si>
    <t>UV0088 - 1934695</t>
  </si>
  <si>
    <t>RORO UV 500 Hr Service</t>
  </si>
  <si>
    <t>RORO UV 250 Hr Service</t>
  </si>
  <si>
    <t>HPDC FERMEL 500 HRS SERVICE</t>
  </si>
  <si>
    <t xml:space="preserve"> </t>
  </si>
  <si>
    <t>UV0091 - 1934696</t>
  </si>
  <si>
    <t>UV0094 - 1934697</t>
  </si>
  <si>
    <t>Battery</t>
  </si>
  <si>
    <t>VPY-00083 (BY0026) - 1934724</t>
  </si>
  <si>
    <t>VPX-00028(BY0009) - 1934735</t>
  </si>
  <si>
    <t>VPY-00086(BY0025) - 1934728</t>
  </si>
  <si>
    <t>VPX-00031(BY0018) - 1934740</t>
  </si>
  <si>
    <t>VPY-00088(BY0022) - 1934729</t>
  </si>
  <si>
    <t xml:space="preserve"> B4 MONTHLY BATT SERV FL</t>
  </si>
  <si>
    <t>TMS Coolant hoses checks</t>
  </si>
  <si>
    <t>Sum of Azolla ZS 68</t>
  </si>
  <si>
    <t>Sum of Rubia TIR 7400</t>
  </si>
  <si>
    <t>Comments</t>
  </si>
  <si>
    <t>DT0154</t>
  </si>
  <si>
    <t>DZ0011</t>
  </si>
  <si>
    <t>FL0056</t>
  </si>
  <si>
    <t>FL0090</t>
  </si>
  <si>
    <t>Replaced Tilt cylinder hose</t>
  </si>
  <si>
    <t>FL0091</t>
  </si>
  <si>
    <t>Replaced Steering pump hoses</t>
  </si>
  <si>
    <t>FL0121</t>
  </si>
  <si>
    <t>SR0044</t>
  </si>
  <si>
    <t>DT172-HVEL Fault, DT163 Red Stop Lamp, DT147-Hydr Oil Leak</t>
  </si>
  <si>
    <t>26/02/2026 DAY SHIFT REPORT</t>
  </si>
  <si>
    <t>Not Starting - (SOS - EOS) - PDU stays on while main switch is off &amp; drains the battery.</t>
  </si>
  <si>
    <t>After level 9 commisioning &amp; changing supply- PDU stays on while main switch off</t>
  </si>
  <si>
    <t>Hub broken off - (SOS - EOS)</t>
  </si>
  <si>
    <t>Waiting for parts</t>
  </si>
  <si>
    <t>Door not closing - (13:18 - 14:17)</t>
  </si>
  <si>
    <t>Strata - (13:12 - 13:42)</t>
  </si>
  <si>
    <t>Transfer box leaking oil - (SOS - EOS)</t>
  </si>
  <si>
    <t>Starting - (08:52 - EOS)</t>
  </si>
  <si>
    <t>Fire extinguisher braket - (SOS - EOS) / Not Starting / Fulty canbus- (SOS - EOS)</t>
  </si>
  <si>
    <t>Bucket auto pilot mulfunctions - (SOS - 15:34)</t>
  </si>
  <si>
    <t>Reverse light - (SOS - 14:18)</t>
  </si>
  <si>
    <t>Brakes not realising - (13:54 - 15:17)</t>
  </si>
  <si>
    <t xml:space="preserve"> X 1 annual leave / x 1 Add leave.</t>
  </si>
  <si>
    <t>Machine scheduled for weekend overtime, Maintenance. Will do inspection &amp; repair the oil leaks</t>
  </si>
  <si>
    <t>Weekly Asset Care Compliance Report Nchwaning III</t>
  </si>
  <si>
    <t>Nch III U/G</t>
  </si>
  <si>
    <t>Weekly Maintenance Schedule Compliance</t>
  </si>
  <si>
    <t>Comment</t>
  </si>
  <si>
    <t>FL(Diesel)</t>
  </si>
  <si>
    <t>DT(Diesel)</t>
  </si>
  <si>
    <t>They couldn’t bring SR0044 in for service due to operators that was at training centre (Rescheduled)</t>
  </si>
  <si>
    <t>Support Equip. Diesel Foreman</t>
  </si>
  <si>
    <t>Support Equip Utility Foreman</t>
  </si>
  <si>
    <t>UV0082 was not brought in for service.(Rescheduled)</t>
  </si>
  <si>
    <t xml:space="preserve">BEV Batt </t>
  </si>
  <si>
    <t>Weekly Quality Service Report</t>
  </si>
  <si>
    <t>Mining</t>
  </si>
  <si>
    <t>Engineering</t>
  </si>
  <si>
    <t>Schedule Date</t>
  </si>
  <si>
    <t>TMM Unit Number</t>
  </si>
  <si>
    <t>Actual Time Available In Workshop - &lt; 7:00 AM</t>
  </si>
  <si>
    <t>07:00 AM - 50% 08:00 AM - 25% 09:00 AM - 0%</t>
  </si>
  <si>
    <t>Machine Clean for Maintenance</t>
  </si>
  <si>
    <t>No - 0% Yes - 50%</t>
  </si>
  <si>
    <t>Pre inspection &amp; Operator Engagement - 3 Days Before Service Done</t>
  </si>
  <si>
    <t>No - 0% Yes - 25%</t>
  </si>
  <si>
    <t>Actual Service Duration - Plan      6 Hours</t>
  </si>
  <si>
    <t>6Hrs - 50% 5Hrs - 40% 4Hrs - 30% 3Hrs - 20% 2Hrs - 10% 1Hrs - 0%</t>
  </si>
  <si>
    <t>Machine Tested and Over Inspected by Supervisor</t>
  </si>
  <si>
    <t>Time and Date to first Breakdown</t>
  </si>
  <si>
    <t>Any Damages Observed</t>
  </si>
  <si>
    <t>Yes</t>
  </si>
  <si>
    <t>HD0070</t>
  </si>
  <si>
    <t>NO</t>
  </si>
  <si>
    <t>yes</t>
  </si>
  <si>
    <t>YES</t>
  </si>
  <si>
    <t>Weekly Filtration Compliance</t>
  </si>
  <si>
    <t>Oil Filtration</t>
  </si>
  <si>
    <t>ISO Standard</t>
  </si>
  <si>
    <t>Equipment</t>
  </si>
  <si>
    <t>Oil type</t>
  </si>
  <si>
    <t>Start reading</t>
  </si>
  <si>
    <t>End Reading</t>
  </si>
  <si>
    <t>Azola: 21/18/15</t>
  </si>
  <si>
    <t>15W40: 21/18/15</t>
  </si>
  <si>
    <t>ACX: 21/18/15</t>
  </si>
  <si>
    <t>85W140: 20/19/17</t>
  </si>
  <si>
    <t>Condition monitoring / Oil samples</t>
  </si>
  <si>
    <t>Engine</t>
  </si>
  <si>
    <t>Transmission / Gearbox</t>
  </si>
  <si>
    <t>Hydraulic / Transformer</t>
  </si>
  <si>
    <t>Axle</t>
  </si>
  <si>
    <t>Gear Drop Box</t>
  </si>
  <si>
    <t>Final Drive</t>
  </si>
  <si>
    <t>Sample Paperwork Confirmation</t>
  </si>
  <si>
    <t>Received</t>
  </si>
  <si>
    <t>% Compliance</t>
  </si>
  <si>
    <t>Total Sample Paperwork to Check</t>
  </si>
  <si>
    <t>Paperwork Correct</t>
  </si>
  <si>
    <t>Paperwork Incorrect</t>
  </si>
  <si>
    <t>Urgent Oil Samples</t>
  </si>
  <si>
    <t>UV Emulsion Unites</t>
  </si>
  <si>
    <t>UV0082 was not brought in for service.</t>
  </si>
  <si>
    <t>Plant</t>
  </si>
  <si>
    <t>WO Number</t>
  </si>
  <si>
    <t>Mech Foreman(Fortune)</t>
  </si>
  <si>
    <t>Mech Foreman(De Wee)</t>
  </si>
  <si>
    <t>GES TMM</t>
  </si>
  <si>
    <t>GES Plant &amp; BEV TMM</t>
  </si>
  <si>
    <t>BEV Foreman</t>
  </si>
  <si>
    <t>Mechanic Foreman1(Fortune)</t>
  </si>
  <si>
    <t>MALEBOGO</t>
  </si>
  <si>
    <t>Replace marker light (RED)</t>
  </si>
  <si>
    <t>In Order</t>
  </si>
  <si>
    <t>Machine on breakdown with level 9 upgrade</t>
  </si>
  <si>
    <t>In Progress</t>
  </si>
  <si>
    <t>KENAME</t>
  </si>
  <si>
    <t>Fault finding on steering problem, Replaced steering solenoid</t>
  </si>
  <si>
    <t>KGOTSO</t>
  </si>
  <si>
    <t>Fit aircon pump complete unit</t>
  </si>
  <si>
    <t>Aircon not yet done, will carry on over the weekend</t>
  </si>
  <si>
    <t>BOSMAN</t>
  </si>
  <si>
    <t>Grease machine &amp; secure propshaft bolts</t>
  </si>
  <si>
    <t>DUTCH</t>
  </si>
  <si>
    <t>Replace transmission mountings, remove broken bolt on pin &amp; secure articulation pin.</t>
  </si>
  <si>
    <t>SERVICE</t>
  </si>
  <si>
    <t>Mechanic Foreman2(De Wee)</t>
  </si>
  <si>
    <t xml:space="preserve">T TSHITE </t>
  </si>
  <si>
    <t xml:space="preserve">Boom replaced </t>
  </si>
  <si>
    <t xml:space="preserve">Hammer bolts replaced </t>
  </si>
  <si>
    <t xml:space="preserve">Replaced V-belt </t>
  </si>
  <si>
    <t>Rodger</t>
  </si>
  <si>
    <t>Normal Service</t>
  </si>
  <si>
    <t>Hyd Hoses+Yellow slides +stainless steel slide</t>
  </si>
  <si>
    <t>No wrapping in stock(Hyd Pipes not wrapped)</t>
  </si>
  <si>
    <t>Hyd Hoses + Yellow slides</t>
  </si>
  <si>
    <t>Feedslings Hyd Hoses+Drop box welding</t>
  </si>
  <si>
    <t>K.Moatshe</t>
  </si>
  <si>
    <t xml:space="preserve">Exhaust Flex leaking </t>
  </si>
  <si>
    <t>D.S Jaarts</t>
  </si>
  <si>
    <t>Turbo oil return hose</t>
  </si>
  <si>
    <t>I.O</t>
  </si>
  <si>
    <t>L. Julius</t>
  </si>
  <si>
    <t>Fines Stop Block</t>
  </si>
  <si>
    <t>S Olyn</t>
  </si>
  <si>
    <t>Build New Stop Block</t>
  </si>
  <si>
    <t>Modify Sloppy Job on Stop Block</t>
  </si>
  <si>
    <t>Not Built to Specification</t>
  </si>
  <si>
    <t>Sat Tip 1</t>
  </si>
  <si>
    <t>Repair Stick Boom</t>
  </si>
  <si>
    <t>Box out Boom</t>
  </si>
  <si>
    <t>FL 113</t>
  </si>
  <si>
    <t>Repair Bucket</t>
  </si>
  <si>
    <t>Bucket to be replaced</t>
  </si>
  <si>
    <t>CP0183</t>
  </si>
  <si>
    <t>M.Jacobs</t>
  </si>
  <si>
    <t>Inspect compressor</t>
  </si>
  <si>
    <t xml:space="preserve">Decline </t>
  </si>
  <si>
    <t>Decline conveyor torn  7meters.</t>
  </si>
  <si>
    <t>Remove torned piece and splice</t>
  </si>
  <si>
    <t>Sa1 rom1</t>
  </si>
  <si>
    <t>Lift boom cracked open.</t>
  </si>
  <si>
    <t>Order new boom</t>
  </si>
  <si>
    <t xml:space="preserve">Strip out lift boom </t>
  </si>
  <si>
    <t>Sat1 rom 1</t>
  </si>
  <si>
    <t>InStall new boom</t>
  </si>
  <si>
    <t>*</t>
  </si>
  <si>
    <t>FL108</t>
  </si>
  <si>
    <t>Wimpie</t>
  </si>
  <si>
    <t>I/O</t>
  </si>
  <si>
    <t>FL98</t>
  </si>
  <si>
    <t>Bucket pin dry / change center bearing</t>
  </si>
  <si>
    <t>FL113</t>
  </si>
  <si>
    <t>Bucket got holes &amp; half arrows almost depleted</t>
  </si>
  <si>
    <t>Breakdown Work Orders P/C/R and 5Y's Compliance</t>
  </si>
  <si>
    <t>Number of  Breakdown Job Cards Created</t>
  </si>
  <si>
    <t>Number of  Breakdown Job Cards Closed (SO)</t>
  </si>
  <si>
    <t>Number of 5Y Required Longer Than 1HR</t>
  </si>
  <si>
    <t>Number of 5Y Completed Longer Than 1HR</t>
  </si>
  <si>
    <t>Mechanical Foreman1(De Wee)</t>
  </si>
  <si>
    <t>Mechanical Foreman2(Fortune)</t>
  </si>
  <si>
    <t>Plant Fitter Foreman</t>
  </si>
  <si>
    <t xml:space="preserve">Work Order Backlog </t>
  </si>
  <si>
    <t>PERIOD</t>
  </si>
  <si>
    <t>SCHED</t>
  </si>
  <si>
    <t>Complete (#SO, #ST)</t>
  </si>
  <si>
    <t>Cancel (#SP, #ST)</t>
  </si>
  <si>
    <t>Wait Parts (#SB,#SH,#SI,#SK,#SL)</t>
  </si>
  <si>
    <t>Open</t>
  </si>
  <si>
    <t>Work orders in 'S' status</t>
  </si>
  <si>
    <t>31101</t>
  </si>
  <si>
    <t>MINE MANAGER</t>
  </si>
  <si>
    <t>31105</t>
  </si>
  <si>
    <t>MINE OVERSEER SERVICES</t>
  </si>
  <si>
    <t>31135</t>
  </si>
  <si>
    <t>SHIFT BOSS 1 CONSTRUCTION</t>
  </si>
  <si>
    <t>31170</t>
  </si>
  <si>
    <t>FOREMAN BIT SHOP NCH III</t>
  </si>
  <si>
    <t>33302</t>
  </si>
  <si>
    <t>SECTION ENGINEER NCH III</t>
  </si>
  <si>
    <t>33310</t>
  </si>
  <si>
    <t>33311</t>
  </si>
  <si>
    <t>GES PLANT</t>
  </si>
  <si>
    <t>33320</t>
  </si>
  <si>
    <t>PLANNER</t>
  </si>
  <si>
    <t>33332</t>
  </si>
  <si>
    <t>FOREMAN BOILERMAKER</t>
  </si>
  <si>
    <t>33334</t>
  </si>
  <si>
    <t>FOREMAN ELECTRICAL</t>
  </si>
  <si>
    <t>33337</t>
  </si>
  <si>
    <t>FOREMAN MECHANICAL(1)</t>
  </si>
  <si>
    <t>33338</t>
  </si>
  <si>
    <t>FOREMAN PLANT</t>
  </si>
  <si>
    <t>33341</t>
  </si>
  <si>
    <t>FOREMAN DRILL SHOP</t>
  </si>
  <si>
    <t>33342</t>
  </si>
  <si>
    <t>FOREMAN UTILITY</t>
  </si>
  <si>
    <t>33344</t>
  </si>
  <si>
    <t>FOREMAN BEV</t>
  </si>
  <si>
    <t>33345</t>
  </si>
  <si>
    <t>FOREMAN MECHANICAL(2)</t>
  </si>
  <si>
    <t>Labour Cost</t>
  </si>
  <si>
    <t>Overtime</t>
  </si>
  <si>
    <t>Incentive Provision</t>
  </si>
  <si>
    <t>Stores</t>
  </si>
  <si>
    <t>Major Repairs</t>
  </si>
  <si>
    <t>Water</t>
  </si>
  <si>
    <t>Power</t>
  </si>
  <si>
    <t>Contractors</t>
  </si>
  <si>
    <t>Other Cost</t>
  </si>
  <si>
    <t>HD49-Propshaft, HD61 -ECM engine check, HD55 Door &amp; Window damaged</t>
  </si>
  <si>
    <t>SR35-Engine smoke, SR24-Aircon, SR39 Brakes Faulty</t>
  </si>
  <si>
    <t>DT148-Aircon/Mainswitch, DT154-Engine not starting, DT145-Grears, DT160 Strata,</t>
  </si>
  <si>
    <t xml:space="preserve">FL101-Steering, FL103 Not Starting. </t>
  </si>
  <si>
    <t>Daily Block Chute Tracker</t>
  </si>
  <si>
    <t>Time Taken to unblock</t>
  </si>
  <si>
    <t>Belt feed 01</t>
  </si>
  <si>
    <t>Belt feed 02</t>
  </si>
  <si>
    <t>Raisebelt</t>
  </si>
  <si>
    <t xml:space="preserve">Tripper car </t>
  </si>
  <si>
    <t>55cv01</t>
  </si>
  <si>
    <t>55cv02</t>
  </si>
  <si>
    <t>55cv03</t>
  </si>
  <si>
    <t>60cv01</t>
  </si>
  <si>
    <t>60cv02</t>
  </si>
  <si>
    <t>65cv01</t>
  </si>
  <si>
    <t>65cv02</t>
  </si>
  <si>
    <t>Silo bottom</t>
  </si>
  <si>
    <t>Decline</t>
  </si>
  <si>
    <t>No blockage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</si>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</sst>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43" formatCode="_-* #,##0.00_-;\-* #,##0.00_-;_-* &quot;-&quot;??_-;_-@_-"/>
    <numFmt numFmtId="164" formatCode="0.0%"/>
    <numFmt numFmtId="165" formatCode="[$-1C09]dd\ mmmm\ yyyy;@"/>
    <numFmt numFmtId="166" formatCode="[$-11C09]#,##0"/>
    <numFmt numFmtId="167" formatCode="[$-F800]dddd\,\ mmmm\ dd\,\ yyyy"/>
    <numFmt numFmtId="168" formatCode="[$-F400]h:mm:ss\ AM/PM"/>
    <numFmt numFmtId="169" formatCode="#.0E+###"/>
    <numFmt numFmtId="170" formatCode="#,##0.0%"/>
    <numFmt numFmtId="171" formatCode="yyyy/mm/dd;@"/>
  </numFmts>
  <fonts count="90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Arial"/>
      <family val="2"/>
    </font>
    <font>
      <b/>
      <sz val="11"/>
      <color indexed="63"/>
      <name val="Arial"/>
      <family val="2"/>
    </font>
    <font>
      <b/>
      <sz val="10"/>
      <color theme="2" tint="-0.89999084444715716"/>
      <name val="Calibri"/>
      <family val="2"/>
    </font>
    <font>
      <sz val="11"/>
      <color rgb="FF9C57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</font>
    <font>
      <sz val="12"/>
      <color theme="0"/>
      <name val="Calibri"/>
      <family val="2"/>
    </font>
    <font>
      <sz val="14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70C0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36"/>
      <color theme="1"/>
      <name val="Calibri"/>
      <family val="2"/>
    </font>
    <font>
      <b/>
      <sz val="28"/>
      <color rgb="FFFA7D00"/>
      <name val="Calibri"/>
      <family val="2"/>
      <scheme val="minor"/>
    </font>
    <font>
      <sz val="12"/>
      <color rgb="FF3F3F7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indexed="63"/>
      <name val="Arial"/>
      <family val="2"/>
    </font>
    <font>
      <b/>
      <sz val="9"/>
      <color indexed="8"/>
      <name val="Arial"/>
    </font>
    <font>
      <sz val="9"/>
      <color indexed="63"/>
      <name val="Arial"/>
    </font>
    <font>
      <sz val="9"/>
      <color indexed="63"/>
      <name val="Arial"/>
      <family val="2"/>
    </font>
    <font>
      <sz val="9"/>
      <color indexed="8"/>
      <name val="Arial"/>
      <family val="2"/>
    </font>
    <font>
      <sz val="9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indexed="63"/>
      <name val="Arial"/>
    </font>
    <font>
      <sz val="11"/>
      <color indexed="57"/>
      <name val="Arial"/>
    </font>
    <font>
      <sz val="11"/>
      <color indexed="53"/>
      <name val="Arial"/>
    </font>
    <font>
      <b/>
      <sz val="11"/>
      <color indexed="8"/>
      <name val="Arial"/>
    </font>
    <font>
      <b/>
      <sz val="11"/>
      <color indexed="17"/>
      <name val="Arial"/>
    </font>
    <font>
      <sz val="36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0" tint="-0.1495101779229102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FFFF"/>
        <bgColor indexed="64"/>
      </patternFill>
    </fill>
  </fills>
  <borders count="28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otted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tted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dash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 style="double">
        <color rgb="FF3F3F3F"/>
      </right>
      <top/>
      <bottom style="thin">
        <color rgb="FF7F7F7F"/>
      </bottom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/>
      <right style="double">
        <color rgb="FF3F3F3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thin">
        <color auto="1"/>
      </bottom>
      <diagonal/>
    </border>
    <border>
      <left/>
      <right style="double">
        <color rgb="FF3F3F3F"/>
      </right>
      <top style="thin">
        <color rgb="FF7F7F7F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rgb="FF7F7F7F"/>
      </bottom>
      <diagonal/>
    </border>
    <border>
      <left/>
      <right style="double">
        <color rgb="FF3F3F3F"/>
      </right>
      <top style="thin">
        <color auto="1"/>
      </top>
      <bottom style="thin">
        <color rgb="FF7F7F7F"/>
      </bottom>
      <diagonal/>
    </border>
    <border>
      <left style="double">
        <color rgb="FF3F3F3F"/>
      </left>
      <right/>
      <top style="double">
        <color rgb="FF3F3F3F"/>
      </top>
      <bottom style="medium">
        <color indexed="64"/>
      </bottom>
      <diagonal/>
    </border>
    <border>
      <left/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medium">
        <color indexed="64"/>
      </left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  <border>
      <left/>
      <right style="double">
        <color rgb="FF3F3F3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double">
        <color rgb="FF3F3F3F"/>
      </left>
      <right/>
      <top style="thin">
        <color rgb="FF7F7F7F"/>
      </top>
      <bottom style="medium">
        <color indexed="64"/>
      </bottom>
      <diagonal/>
    </border>
    <border>
      <left style="double">
        <color rgb="FF3F3F3F"/>
      </left>
      <right/>
      <top/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 diagonalUp="1">
      <left/>
      <right/>
      <top/>
      <bottom style="thin">
        <color auto="1"/>
      </bottom>
      <diagonal style="thick">
        <color auto="1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6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8" fillId="0" borderId="0"/>
    <xf numFmtId="0" fontId="1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0" fillId="17" borderId="0" applyNumberFormat="0" applyBorder="0" applyAlignment="0" applyProtection="0"/>
    <xf numFmtId="0" fontId="31" fillId="0" borderId="0" applyNumberFormat="0" applyFill="0" applyBorder="0" applyAlignment="0" applyProtection="0"/>
    <xf numFmtId="0" fontId="32" fillId="0" borderId="90" applyNumberFormat="0" applyFill="0" applyAlignment="0" applyProtection="0"/>
    <xf numFmtId="0" fontId="33" fillId="0" borderId="91" applyNumberFormat="0" applyFill="0" applyAlignment="0" applyProtection="0"/>
    <xf numFmtId="0" fontId="34" fillId="0" borderId="92" applyNumberFormat="0" applyFill="0" applyAlignment="0" applyProtection="0"/>
    <xf numFmtId="0" fontId="34" fillId="0" borderId="0" applyNumberFormat="0" applyFill="0" applyBorder="0" applyAlignment="0" applyProtection="0"/>
    <xf numFmtId="0" fontId="35" fillId="19" borderId="0" applyNumberFormat="0" applyBorder="0" applyAlignment="0" applyProtection="0"/>
    <xf numFmtId="0" fontId="36" fillId="20" borderId="93" applyNumberFormat="0" applyAlignment="0" applyProtection="0"/>
    <xf numFmtId="0" fontId="37" fillId="21" borderId="94" applyNumberFormat="0" applyAlignment="0" applyProtection="0"/>
    <xf numFmtId="0" fontId="38" fillId="21" borderId="93" applyNumberFormat="0" applyAlignment="0" applyProtection="0"/>
    <xf numFmtId="0" fontId="39" fillId="0" borderId="95" applyNumberFormat="0" applyFill="0" applyAlignment="0" applyProtection="0"/>
    <xf numFmtId="0" fontId="16" fillId="22" borderId="96" applyNumberFormat="0" applyAlignment="0" applyProtection="0"/>
    <xf numFmtId="0" fontId="11" fillId="0" borderId="0" applyNumberFormat="0" applyFill="0" applyBorder="0" applyAlignment="0" applyProtection="0"/>
    <xf numFmtId="0" fontId="4" fillId="23" borderId="97" applyNumberFormat="0" applyFont="0" applyAlignment="0" applyProtection="0"/>
    <xf numFmtId="0" fontId="40" fillId="0" borderId="0" applyNumberFormat="0" applyFill="0" applyBorder="0" applyAlignment="0" applyProtection="0"/>
    <xf numFmtId="0" fontId="5" fillId="0" borderId="98" applyNumberFormat="0" applyFill="0" applyAlignment="0" applyProtection="0"/>
    <xf numFmtId="0" fontId="41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1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1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  <xf numFmtId="0" fontId="41" fillId="36" borderId="0" applyNumberFormat="0" applyBorder="0" applyAlignment="0" applyProtection="0"/>
    <xf numFmtId="0" fontId="4" fillId="37" borderId="0" applyNumberFormat="0" applyBorder="0" applyAlignment="0" applyProtection="0"/>
    <xf numFmtId="0" fontId="4" fillId="38" borderId="0" applyNumberFormat="0" applyBorder="0" applyAlignment="0" applyProtection="0"/>
    <xf numFmtId="0" fontId="41" fillId="40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1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2" fillId="18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0" fontId="41" fillId="39" borderId="0" applyNumberFormat="0" applyBorder="0" applyAlignment="0" applyProtection="0"/>
    <xf numFmtId="0" fontId="41" fillId="43" borderId="0" applyNumberFormat="0" applyBorder="0" applyAlignment="0" applyProtection="0"/>
    <xf numFmtId="0" fontId="41" fillId="47" borderId="0" applyNumberFormat="0" applyBorder="0" applyAlignment="0" applyProtection="0"/>
    <xf numFmtId="0" fontId="46" fillId="18" borderId="0" applyNumberFormat="0" applyBorder="0" applyAlignment="0" applyProtection="0"/>
  </cellStyleXfs>
  <cellXfs count="1183">
    <xf numFmtId="0" fontId="0" fillId="0" borderId="0" xfId="0"/>
    <xf numFmtId="0" fontId="1" fillId="0" borderId="0" xfId="0" applyFont="1"/>
    <xf numFmtId="0" fontId="5" fillId="3" borderId="1" xfId="0" applyFont="1" applyFill="1" applyBorder="1"/>
    <xf numFmtId="0" fontId="5" fillId="0" borderId="0" xfId="0" applyFont="1"/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0" borderId="18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0" fillId="4" borderId="16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14" fontId="0" fillId="0" borderId="15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0" fillId="4" borderId="17" xfId="0" applyFill="1" applyBorder="1" applyAlignment="1">
      <alignment horizontal="center"/>
    </xf>
    <xf numFmtId="14" fontId="0" fillId="0" borderId="36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10" fillId="0" borderId="31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0" fillId="0" borderId="13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25" xfId="0" applyBorder="1"/>
    <xf numFmtId="0" fontId="0" fillId="0" borderId="16" xfId="0" applyBorder="1"/>
    <xf numFmtId="14" fontId="5" fillId="0" borderId="16" xfId="0" applyNumberFormat="1" applyFont="1" applyBorder="1" applyAlignment="1">
      <alignment horizontal="center"/>
    </xf>
    <xf numFmtId="0" fontId="5" fillId="2" borderId="31" xfId="0" applyFont="1" applyFill="1" applyBorder="1" applyAlignment="1">
      <alignment horizontal="center" vertical="center" wrapText="1"/>
    </xf>
    <xf numFmtId="49" fontId="0" fillId="0" borderId="33" xfId="0" applyNumberFormat="1" applyBorder="1"/>
    <xf numFmtId="0" fontId="0" fillId="4" borderId="16" xfId="0" applyFill="1" applyBorder="1"/>
    <xf numFmtId="0" fontId="0" fillId="0" borderId="17" xfId="0" applyBorder="1"/>
    <xf numFmtId="0" fontId="0" fillId="0" borderId="10" xfId="0" applyBorder="1"/>
    <xf numFmtId="49" fontId="0" fillId="0" borderId="25" xfId="0" applyNumberFormat="1" applyBorder="1"/>
    <xf numFmtId="49" fontId="0" fillId="0" borderId="32" xfId="0" applyNumberFormat="1" applyBorder="1"/>
    <xf numFmtId="0" fontId="0" fillId="4" borderId="10" xfId="0" applyFill="1" applyBorder="1"/>
    <xf numFmtId="0" fontId="5" fillId="4" borderId="16" xfId="0" applyFont="1" applyFill="1" applyBorder="1" applyAlignment="1">
      <alignment horizontal="center"/>
    </xf>
    <xf numFmtId="0" fontId="0" fillId="4" borderId="17" xfId="0" applyFill="1" applyBorder="1"/>
    <xf numFmtId="0" fontId="0" fillId="4" borderId="25" xfId="0" applyFill="1" applyBorder="1"/>
    <xf numFmtId="0" fontId="0" fillId="4" borderId="1" xfId="0" applyFill="1" applyBorder="1"/>
    <xf numFmtId="0" fontId="0" fillId="0" borderId="1" xfId="0" applyBorder="1"/>
    <xf numFmtId="0" fontId="0" fillId="0" borderId="32" xfId="0" applyBorder="1"/>
    <xf numFmtId="0" fontId="0" fillId="0" borderId="34" xfId="0" applyBorder="1"/>
    <xf numFmtId="0" fontId="0" fillId="0" borderId="38" xfId="0" applyBorder="1"/>
    <xf numFmtId="0" fontId="0" fillId="4" borderId="30" xfId="0" applyFill="1" applyBorder="1"/>
    <xf numFmtId="14" fontId="0" fillId="0" borderId="21" xfId="0" applyNumberFormat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0" xfId="0" applyFill="1"/>
    <xf numFmtId="16" fontId="5" fillId="0" borderId="16" xfId="0" applyNumberFormat="1" applyFont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/>
    </xf>
    <xf numFmtId="0" fontId="16" fillId="6" borderId="16" xfId="0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20" fontId="17" fillId="5" borderId="16" xfId="0" applyNumberFormat="1" applyFont="1" applyFill="1" applyBorder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0" fillId="7" borderId="0" xfId="0" applyFill="1"/>
    <xf numFmtId="20" fontId="5" fillId="5" borderId="16" xfId="0" applyNumberFormat="1" applyFont="1" applyFill="1" applyBorder="1" applyAlignment="1">
      <alignment horizontal="center"/>
    </xf>
    <xf numFmtId="0" fontId="0" fillId="8" borderId="0" xfId="0" applyFill="1"/>
    <xf numFmtId="0" fontId="0" fillId="0" borderId="16" xfId="0" applyBorder="1" applyAlignment="1">
      <alignment horizontal="center"/>
    </xf>
    <xf numFmtId="0" fontId="19" fillId="0" borderId="0" xfId="0" applyFont="1" applyAlignment="1">
      <alignment horizontal="center"/>
    </xf>
    <xf numFmtId="0" fontId="9" fillId="0" borderId="42" xfId="0" applyFont="1" applyBorder="1"/>
    <xf numFmtId="15" fontId="20" fillId="2" borderId="0" xfId="0" applyNumberFormat="1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0" fillId="0" borderId="15" xfId="0" applyBorder="1"/>
    <xf numFmtId="9" fontId="0" fillId="0" borderId="16" xfId="4" applyFon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0" fontId="0" fillId="0" borderId="26" xfId="0" applyBorder="1" applyAlignment="1">
      <alignment horizontal="left" vertical="center"/>
    </xf>
    <xf numFmtId="9" fontId="0" fillId="0" borderId="17" xfId="4" applyFont="1" applyFill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0" fontId="21" fillId="0" borderId="0" xfId="0" applyFont="1"/>
    <xf numFmtId="0" fontId="21" fillId="0" borderId="8" xfId="0" applyFont="1" applyBorder="1"/>
    <xf numFmtId="0" fontId="5" fillId="2" borderId="16" xfId="0" applyFont="1" applyFill="1" applyBorder="1" applyAlignment="1">
      <alignment horizontal="center" vertical="center" wrapText="1"/>
    </xf>
    <xf numFmtId="0" fontId="5" fillId="0" borderId="16" xfId="0" applyFont="1" applyBorder="1"/>
    <xf numFmtId="9" fontId="0" fillId="0" borderId="16" xfId="4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16" fontId="0" fillId="0" borderId="16" xfId="0" applyNumberFormat="1" applyBorder="1" applyAlignment="1">
      <alignment vertical="center"/>
    </xf>
    <xf numFmtId="16" fontId="0" fillId="0" borderId="16" xfId="0" applyNumberFormat="1" applyBorder="1"/>
    <xf numFmtId="0" fontId="22" fillId="0" borderId="0" xfId="0" applyFont="1"/>
    <xf numFmtId="9" fontId="0" fillId="4" borderId="16" xfId="4" applyFont="1" applyFill="1" applyBorder="1"/>
    <xf numFmtId="0" fontId="0" fillId="0" borderId="0" xfId="0" applyAlignment="1">
      <alignment horizontal="center" vertical="center" wrapText="1"/>
    </xf>
    <xf numFmtId="0" fontId="23" fillId="0" borderId="0" xfId="0" applyFont="1"/>
    <xf numFmtId="0" fontId="2" fillId="0" borderId="16" xfId="0" applyFont="1" applyBorder="1"/>
    <xf numFmtId="0" fontId="5" fillId="3" borderId="16" xfId="0" applyFont="1" applyFill="1" applyBorder="1"/>
    <xf numFmtId="0" fontId="5" fillId="3" borderId="16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/>
    <xf numFmtId="0" fontId="0" fillId="4" borderId="16" xfId="0" applyFill="1" applyBorder="1" applyAlignment="1">
      <alignment horizontal="center" vertical="center"/>
    </xf>
    <xf numFmtId="0" fontId="26" fillId="3" borderId="16" xfId="0" applyFont="1" applyFill="1" applyBorder="1"/>
    <xf numFmtId="0" fontId="0" fillId="4" borderId="1" xfId="0" applyFill="1" applyBorder="1" applyAlignment="1">
      <alignment horizontal="left"/>
    </xf>
    <xf numFmtId="0" fontId="15" fillId="0" borderId="0" xfId="0" applyFont="1"/>
    <xf numFmtId="15" fontId="25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9" fontId="0" fillId="0" borderId="0" xfId="4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9" fontId="0" fillId="0" borderId="0" xfId="4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9" fontId="5" fillId="0" borderId="0" xfId="0" applyNumberFormat="1" applyFont="1"/>
    <xf numFmtId="9" fontId="0" fillId="0" borderId="0" xfId="0" applyNumberFormat="1" applyAlignment="1">
      <alignment vertical="top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9" fontId="5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7" fillId="0" borderId="16" xfId="0" applyFont="1" applyBorder="1" applyAlignment="1">
      <alignment horizontal="center" wrapText="1"/>
    </xf>
    <xf numFmtId="0" fontId="24" fillId="4" borderId="3" xfId="0" applyFont="1" applyFill="1" applyBorder="1" applyAlignment="1">
      <alignment horizontal="left"/>
    </xf>
    <xf numFmtId="0" fontId="3" fillId="0" borderId="59" xfId="0" applyFont="1" applyBorder="1"/>
    <xf numFmtId="0" fontId="2" fillId="0" borderId="0" xfId="0" applyFont="1" applyAlignment="1">
      <alignment horizontal="right"/>
    </xf>
    <xf numFmtId="165" fontId="3" fillId="2" borderId="0" xfId="0" applyNumberFormat="1" applyFont="1" applyFill="1"/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left"/>
    </xf>
    <xf numFmtId="0" fontId="3" fillId="0" borderId="0" xfId="0" applyFont="1"/>
    <xf numFmtId="0" fontId="3" fillId="0" borderId="60" xfId="0" applyFont="1" applyBorder="1"/>
    <xf numFmtId="15" fontId="2" fillId="0" borderId="24" xfId="0" applyNumberFormat="1" applyFont="1" applyBorder="1" applyAlignment="1">
      <alignment horizontal="center"/>
    </xf>
    <xf numFmtId="15" fontId="2" fillId="0" borderId="25" xfId="0" applyNumberFormat="1" applyFont="1" applyBorder="1" applyAlignment="1">
      <alignment horizontal="center"/>
    </xf>
    <xf numFmtId="15" fontId="2" fillId="0" borderId="43" xfId="0" applyNumberFormat="1" applyFont="1" applyBorder="1" applyAlignment="1">
      <alignment horizontal="center"/>
    </xf>
    <xf numFmtId="15" fontId="2" fillId="0" borderId="53" xfId="0" applyNumberFormat="1" applyFont="1" applyBorder="1" applyAlignment="1">
      <alignment horizontal="center"/>
    </xf>
    <xf numFmtId="15" fontId="2" fillId="0" borderId="52" xfId="0" applyNumberFormat="1" applyFont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62" xfId="0" applyFont="1" applyFill="1" applyBorder="1" applyAlignment="1">
      <alignment horizontal="center" vertical="center"/>
    </xf>
    <xf numFmtId="0" fontId="3" fillId="11" borderId="63" xfId="0" applyFont="1" applyFill="1" applyBorder="1" applyAlignment="1">
      <alignment horizontal="center" vertical="center"/>
    </xf>
    <xf numFmtId="0" fontId="3" fillId="11" borderId="64" xfId="0" applyFont="1" applyFill="1" applyBorder="1" applyAlignment="1">
      <alignment horizontal="center" vertical="center"/>
    </xf>
    <xf numFmtId="0" fontId="3" fillId="11" borderId="65" xfId="0" applyFont="1" applyFill="1" applyBorder="1" applyAlignment="1">
      <alignment horizontal="center" vertical="center"/>
    </xf>
    <xf numFmtId="0" fontId="27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28" fillId="4" borderId="67" xfId="0" applyFont="1" applyFill="1" applyBorder="1" applyAlignment="1">
      <alignment horizontal="center" vertical="center"/>
    </xf>
    <xf numFmtId="0" fontId="3" fillId="4" borderId="67" xfId="0" applyFont="1" applyFill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7" fillId="0" borderId="67" xfId="0" applyFont="1" applyBorder="1" applyAlignment="1">
      <alignment horizontal="center" vertical="center"/>
    </xf>
    <xf numFmtId="0" fontId="3" fillId="4" borderId="69" xfId="0" applyFont="1" applyFill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49" fontId="3" fillId="11" borderId="64" xfId="0" applyNumberFormat="1" applyFont="1" applyFill="1" applyBorder="1" applyAlignment="1">
      <alignment horizontal="center" vertical="center"/>
    </xf>
    <xf numFmtId="49" fontId="27" fillId="0" borderId="67" xfId="0" applyNumberFormat="1" applyFont="1" applyBorder="1" applyAlignment="1">
      <alignment horizontal="center" vertical="center"/>
    </xf>
    <xf numFmtId="49" fontId="3" fillId="0" borderId="67" xfId="0" applyNumberFormat="1" applyFont="1" applyBorder="1" applyAlignment="1">
      <alignment horizontal="center" vertical="center"/>
    </xf>
    <xf numFmtId="0" fontId="27" fillId="4" borderId="67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3" fillId="4" borderId="68" xfId="0" applyFont="1" applyFill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4" borderId="67" xfId="0" applyFont="1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3" fillId="0" borderId="67" xfId="0" applyFont="1" applyBorder="1"/>
    <xf numFmtId="0" fontId="3" fillId="0" borderId="74" xfId="0" applyFont="1" applyBorder="1"/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11" borderId="76" xfId="0" applyFont="1" applyFill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28" fillId="4" borderId="74" xfId="0" applyFont="1" applyFill="1" applyBorder="1" applyAlignment="1">
      <alignment horizontal="center" vertical="center"/>
    </xf>
    <xf numFmtId="0" fontId="28" fillId="0" borderId="74" xfId="0" applyFont="1" applyBorder="1" applyAlignment="1">
      <alignment horizontal="center" vertical="center"/>
    </xf>
    <xf numFmtId="0" fontId="28" fillId="0" borderId="77" xfId="0" applyFont="1" applyBorder="1" applyAlignment="1">
      <alignment horizontal="center" vertical="center"/>
    </xf>
    <xf numFmtId="49" fontId="3" fillId="11" borderId="76" xfId="0" applyNumberFormat="1" applyFont="1" applyFill="1" applyBorder="1" applyAlignment="1">
      <alignment horizontal="center" vertical="center"/>
    </xf>
    <xf numFmtId="49" fontId="27" fillId="0" borderId="74" xfId="0" applyNumberFormat="1" applyFont="1" applyBorder="1" applyAlignment="1">
      <alignment horizontal="center" vertical="center"/>
    </xf>
    <xf numFmtId="49" fontId="3" fillId="0" borderId="74" xfId="0" applyNumberFormat="1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5" borderId="64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3" fillId="0" borderId="7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2" fillId="0" borderId="42" xfId="0" applyFont="1" applyBorder="1"/>
    <xf numFmtId="0" fontId="2" fillId="0" borderId="0" xfId="0" applyFont="1"/>
    <xf numFmtId="0" fontId="2" fillId="0" borderId="42" xfId="0" applyFont="1" applyBorder="1" applyAlignment="1">
      <alignment horizontal="right"/>
    </xf>
    <xf numFmtId="0" fontId="24" fillId="0" borderId="0" xfId="0" applyFont="1"/>
    <xf numFmtId="0" fontId="0" fillId="4" borderId="16" xfId="0" applyFill="1" applyBorder="1" applyAlignment="1">
      <alignment horizontal="left"/>
    </xf>
    <xf numFmtId="0" fontId="0" fillId="9" borderId="16" xfId="0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49" fontId="5" fillId="3" borderId="16" xfId="0" applyNumberFormat="1" applyFont="1" applyFill="1" applyBorder="1" applyAlignment="1">
      <alignment horizontal="center" vertical="center"/>
    </xf>
    <xf numFmtId="1" fontId="0" fillId="4" borderId="81" xfId="0" applyNumberFormat="1" applyFill="1" applyBorder="1" applyAlignment="1">
      <alignment horizontal="center"/>
    </xf>
    <xf numFmtId="49" fontId="0" fillId="0" borderId="81" xfId="0" applyNumberFormat="1" applyBorder="1" applyAlignment="1">
      <alignment horizontal="center" vertical="center" wrapText="1"/>
    </xf>
    <xf numFmtId="0" fontId="0" fillId="4" borderId="81" xfId="0" applyFill="1" applyBorder="1" applyAlignment="1">
      <alignment horizontal="center"/>
    </xf>
    <xf numFmtId="1" fontId="0" fillId="4" borderId="81" xfId="0" applyNumberFormat="1" applyFill="1" applyBorder="1" applyAlignment="1">
      <alignment horizontal="center" vertical="center"/>
    </xf>
    <xf numFmtId="0" fontId="0" fillId="4" borderId="81" xfId="1" applyNumberFormat="1" applyFont="1" applyFill="1" applyBorder="1" applyAlignment="1">
      <alignment horizontal="center" vertical="top"/>
    </xf>
    <xf numFmtId="1" fontId="0" fillId="4" borderId="85" xfId="0" applyNumberFormat="1" applyFill="1" applyBorder="1" applyAlignment="1">
      <alignment horizontal="center" vertical="center"/>
    </xf>
    <xf numFmtId="9" fontId="0" fillId="4" borderId="100" xfId="0" applyNumberFormat="1" applyFill="1" applyBorder="1" applyAlignment="1">
      <alignment horizontal="left" vertical="center"/>
    </xf>
    <xf numFmtId="9" fontId="0" fillId="0" borderId="102" xfId="4" applyFont="1" applyBorder="1" applyAlignment="1">
      <alignment horizontal="center" vertical="center" wrapText="1"/>
    </xf>
    <xf numFmtId="49" fontId="0" fillId="0" borderId="101" xfId="0" applyNumberFormat="1" applyBorder="1" applyAlignment="1">
      <alignment horizontal="center" vertical="center" wrapText="1"/>
    </xf>
    <xf numFmtId="0" fontId="0" fillId="4" borderId="101" xfId="1" applyNumberFormat="1" applyFont="1" applyFill="1" applyBorder="1" applyAlignment="1">
      <alignment horizontal="center" vertical="top"/>
    </xf>
    <xf numFmtId="1" fontId="0" fillId="4" borderId="101" xfId="0" applyNumberFormat="1" applyFill="1" applyBorder="1" applyAlignment="1">
      <alignment horizontal="center" vertical="center"/>
    </xf>
    <xf numFmtId="0" fontId="5" fillId="3" borderId="102" xfId="0" applyFont="1" applyFill="1" applyBorder="1" applyAlignment="1">
      <alignment horizontal="center"/>
    </xf>
    <xf numFmtId="9" fontId="0" fillId="4" borderId="106" xfId="0" applyNumberFormat="1" applyFill="1" applyBorder="1" applyAlignment="1">
      <alignment horizontal="left" vertical="center"/>
    </xf>
    <xf numFmtId="0" fontId="0" fillId="9" borderId="107" xfId="0" applyFill="1" applyBorder="1" applyAlignment="1">
      <alignment horizontal="center"/>
    </xf>
    <xf numFmtId="0" fontId="0" fillId="4" borderId="107" xfId="0" applyFill="1" applyBorder="1" applyAlignment="1">
      <alignment horizontal="center"/>
    </xf>
    <xf numFmtId="1" fontId="0" fillId="4" borderId="107" xfId="0" applyNumberFormat="1" applyFill="1" applyBorder="1" applyAlignment="1">
      <alignment horizontal="center" vertical="top"/>
    </xf>
    <xf numFmtId="1" fontId="0" fillId="4" borderId="107" xfId="0" applyNumberFormat="1" applyFill="1" applyBorder="1" applyAlignment="1">
      <alignment horizontal="center" vertical="center"/>
    </xf>
    <xf numFmtId="0" fontId="0" fillId="4" borderId="99" xfId="0" applyFill="1" applyBorder="1" applyAlignment="1">
      <alignment horizontal="center"/>
    </xf>
    <xf numFmtId="0" fontId="0" fillId="4" borderId="86" xfId="0" applyFill="1" applyBorder="1" applyAlignment="1">
      <alignment horizontal="center"/>
    </xf>
    <xf numFmtId="0" fontId="0" fillId="4" borderId="102" xfId="0" applyFill="1" applyBorder="1" applyAlignment="1">
      <alignment horizontal="center"/>
    </xf>
    <xf numFmtId="0" fontId="0" fillId="0" borderId="107" xfId="0" applyBorder="1" applyAlignment="1">
      <alignment horizontal="center"/>
    </xf>
    <xf numFmtId="0" fontId="0" fillId="0" borderId="102" xfId="0" applyBorder="1" applyAlignment="1">
      <alignment horizontal="center"/>
    </xf>
    <xf numFmtId="3" fontId="12" fillId="0" borderId="111" xfId="0" applyNumberFormat="1" applyFont="1" applyBorder="1"/>
    <xf numFmtId="166" fontId="43" fillId="0" borderId="111" xfId="0" applyNumberFormat="1" applyFont="1" applyBorder="1" applyAlignment="1">
      <alignment horizontal="right" vertical="top" wrapText="1" readingOrder="1"/>
    </xf>
    <xf numFmtId="3" fontId="0" fillId="0" borderId="111" xfId="0" applyNumberFormat="1" applyBorder="1" applyAlignment="1">
      <alignment horizontal="right"/>
    </xf>
    <xf numFmtId="0" fontId="0" fillId="0" borderId="111" xfId="0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3" fillId="3" borderId="112" xfId="0" applyFont="1" applyFill="1" applyBorder="1"/>
    <xf numFmtId="0" fontId="5" fillId="3" borderId="112" xfId="0" applyFont="1" applyFill="1" applyBorder="1" applyAlignment="1">
      <alignment horizontal="center"/>
    </xf>
    <xf numFmtId="0" fontId="0" fillId="0" borderId="24" xfId="0" applyBorder="1"/>
    <xf numFmtId="0" fontId="0" fillId="48" borderId="25" xfId="0" applyFill="1" applyBorder="1"/>
    <xf numFmtId="0" fontId="0" fillId="48" borderId="43" xfId="0" applyFill="1" applyBorder="1" applyAlignment="1">
      <alignment horizontal="left"/>
    </xf>
    <xf numFmtId="166" fontId="43" fillId="0" borderId="0" xfId="0" applyNumberFormat="1" applyFont="1" applyAlignment="1">
      <alignment horizontal="right" vertical="top" wrapText="1" readingOrder="1"/>
    </xf>
    <xf numFmtId="3" fontId="0" fillId="0" borderId="0" xfId="0" applyNumberFormat="1" applyAlignment="1">
      <alignment horizontal="right"/>
    </xf>
    <xf numFmtId="0" fontId="7" fillId="0" borderId="0" xfId="0" applyFont="1" applyAlignment="1">
      <alignment horizontal="center"/>
    </xf>
    <xf numFmtId="49" fontId="3" fillId="0" borderId="0" xfId="0" applyNumberFormat="1" applyFont="1"/>
    <xf numFmtId="0" fontId="45" fillId="0" borderId="121" xfId="0" applyFont="1" applyBorder="1" applyAlignment="1" applyProtection="1">
      <alignment horizontal="center" vertical="center" wrapText="1" readingOrder="1"/>
      <protection locked="0"/>
    </xf>
    <xf numFmtId="0" fontId="0" fillId="0" borderId="115" xfId="0" applyBorder="1"/>
    <xf numFmtId="0" fontId="5" fillId="0" borderId="120" xfId="0" applyFont="1" applyBorder="1" applyAlignment="1">
      <alignment horizontal="center"/>
    </xf>
    <xf numFmtId="0" fontId="0" fillId="0" borderId="53" xfId="0" applyBorder="1" applyAlignment="1">
      <alignment horizontal="center"/>
    </xf>
    <xf numFmtId="1" fontId="0" fillId="52" borderId="25" xfId="0" applyNumberFormat="1" applyFill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43" xfId="0" applyNumberFormat="1" applyBorder="1"/>
    <xf numFmtId="0" fontId="0" fillId="50" borderId="116" xfId="0" applyFill="1" applyBorder="1"/>
    <xf numFmtId="1" fontId="0" fillId="52" borderId="1" xfId="0" applyNumberFormat="1" applyFill="1" applyBorder="1" applyAlignment="1">
      <alignment horizontal="center"/>
    </xf>
    <xf numFmtId="0" fontId="0" fillId="50" borderId="117" xfId="0" applyFill="1" applyBorder="1"/>
    <xf numFmtId="0" fontId="0" fillId="57" borderId="117" xfId="0" applyFill="1" applyBorder="1"/>
    <xf numFmtId="1" fontId="0" fillId="49" borderId="1" xfId="0" applyNumberFormat="1" applyFill="1" applyBorder="1" applyAlignment="1">
      <alignment horizontal="center"/>
    </xf>
    <xf numFmtId="0" fontId="7" fillId="0" borderId="0" xfId="0" quotePrefix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8" fillId="0" borderId="0" xfId="0" applyFont="1" applyAlignment="1">
      <alignment horizontal="center" vertical="center"/>
    </xf>
    <xf numFmtId="0" fontId="0" fillId="0" borderId="123" xfId="0" applyBorder="1"/>
    <xf numFmtId="0" fontId="0" fillId="0" borderId="122" xfId="0" applyBorder="1" applyAlignment="1">
      <alignment horizontal="center"/>
    </xf>
    <xf numFmtId="0" fontId="0" fillId="0" borderId="122" xfId="0" applyBorder="1"/>
    <xf numFmtId="0" fontId="0" fillId="0" borderId="122" xfId="0" applyBorder="1" applyAlignment="1">
      <alignment horizontal="center" vertical="center"/>
    </xf>
    <xf numFmtId="0" fontId="0" fillId="48" borderId="126" xfId="0" applyFill="1" applyBorder="1" applyAlignment="1">
      <alignment horizontal="center" vertical="center"/>
    </xf>
    <xf numFmtId="0" fontId="0" fillId="48" borderId="124" xfId="0" applyFill="1" applyBorder="1"/>
    <xf numFmtId="0" fontId="0" fillId="48" borderId="125" xfId="0" applyFill="1" applyBorder="1" applyAlignment="1">
      <alignment horizontal="center" vertical="center"/>
    </xf>
    <xf numFmtId="0" fontId="0" fillId="48" borderId="127" xfId="0" applyFill="1" applyBorder="1" applyAlignment="1">
      <alignment horizontal="center" vertical="center"/>
    </xf>
    <xf numFmtId="0" fontId="0" fillId="4" borderId="0" xfId="0" applyFill="1"/>
    <xf numFmtId="0" fontId="0" fillId="54" borderId="27" xfId="0" applyFill="1" applyBorder="1"/>
    <xf numFmtId="0" fontId="5" fillId="0" borderId="115" xfId="0" applyFont="1" applyBorder="1" applyAlignment="1">
      <alignment horizontal="center"/>
    </xf>
    <xf numFmtId="0" fontId="7" fillId="0" borderId="116" xfId="0" applyFont="1" applyBorder="1" applyAlignment="1">
      <alignment horizontal="center"/>
    </xf>
    <xf numFmtId="0" fontId="0" fillId="50" borderId="116" xfId="0" applyFill="1" applyBorder="1" applyAlignment="1">
      <alignment horizontal="center"/>
    </xf>
    <xf numFmtId="9" fontId="0" fillId="50" borderId="46" xfId="4" applyFont="1" applyFill="1" applyBorder="1" applyAlignment="1">
      <alignment horizontal="center"/>
    </xf>
    <xf numFmtId="0" fontId="7" fillId="0" borderId="117" xfId="0" applyFont="1" applyBorder="1" applyAlignment="1">
      <alignment horizontal="center"/>
    </xf>
    <xf numFmtId="0" fontId="0" fillId="50" borderId="117" xfId="0" applyFill="1" applyBorder="1" applyAlignment="1">
      <alignment horizontal="center"/>
    </xf>
    <xf numFmtId="9" fontId="0" fillId="50" borderId="118" xfId="4" applyFont="1" applyFill="1" applyBorder="1" applyAlignment="1">
      <alignment horizontal="center"/>
    </xf>
    <xf numFmtId="9" fontId="0" fillId="55" borderId="118" xfId="4" applyFont="1" applyFill="1" applyBorder="1" applyAlignment="1">
      <alignment horizontal="center"/>
    </xf>
    <xf numFmtId="9" fontId="0" fillId="56" borderId="118" xfId="4" applyFont="1" applyFill="1" applyBorder="1" applyAlignment="1">
      <alignment horizontal="center"/>
    </xf>
    <xf numFmtId="0" fontId="0" fillId="57" borderId="117" xfId="0" applyFill="1" applyBorder="1" applyAlignment="1">
      <alignment horizontal="center"/>
    </xf>
    <xf numFmtId="9" fontId="0" fillId="57" borderId="118" xfId="4" applyFont="1" applyFill="1" applyBorder="1" applyAlignment="1">
      <alignment horizontal="center"/>
    </xf>
    <xf numFmtId="9" fontId="0" fillId="10" borderId="118" xfId="4" applyFont="1" applyFill="1" applyBorder="1" applyAlignment="1">
      <alignment horizontal="center"/>
    </xf>
    <xf numFmtId="0" fontId="5" fillId="53" borderId="115" xfId="0" applyFont="1" applyFill="1" applyBorder="1"/>
    <xf numFmtId="0" fontId="5" fillId="53" borderId="115" xfId="0" applyFont="1" applyFill="1" applyBorder="1" applyAlignment="1">
      <alignment horizontal="center"/>
    </xf>
    <xf numFmtId="9" fontId="5" fillId="53" borderId="40" xfId="4" applyFont="1" applyFill="1" applyBorder="1" applyAlignment="1">
      <alignment horizontal="center"/>
    </xf>
    <xf numFmtId="1" fontId="0" fillId="52" borderId="34" xfId="0" applyNumberFormat="1" applyFill="1" applyBorder="1" applyAlignment="1">
      <alignment horizontal="center"/>
    </xf>
    <xf numFmtId="0" fontId="7" fillId="0" borderId="117" xfId="0" quotePrefix="1" applyFont="1" applyBorder="1" applyAlignment="1">
      <alignment horizontal="center"/>
    </xf>
    <xf numFmtId="0" fontId="0" fillId="0" borderId="29" xfId="0" applyBorder="1"/>
    <xf numFmtId="0" fontId="7" fillId="0" borderId="42" xfId="0" quotePrefix="1" applyFont="1" applyBorder="1" applyAlignment="1">
      <alignment horizontal="center"/>
    </xf>
    <xf numFmtId="0" fontId="7" fillId="52" borderId="35" xfId="0" quotePrefix="1" applyFont="1" applyFill="1" applyBorder="1" applyAlignment="1">
      <alignment horizontal="center"/>
    </xf>
    <xf numFmtId="1" fontId="0" fillId="0" borderId="119" xfId="0" applyNumberFormat="1" applyBorder="1"/>
    <xf numFmtId="0" fontId="5" fillId="54" borderId="75" xfId="0" applyFont="1" applyFill="1" applyBorder="1" applyAlignment="1">
      <alignment horizontal="center"/>
    </xf>
    <xf numFmtId="0" fontId="5" fillId="54" borderId="33" xfId="0" applyFont="1" applyFill="1" applyBorder="1" applyAlignment="1">
      <alignment horizontal="center"/>
    </xf>
    <xf numFmtId="0" fontId="5" fillId="54" borderId="41" xfId="0" applyFont="1" applyFill="1" applyBorder="1" applyAlignment="1">
      <alignment horizontal="center"/>
    </xf>
    <xf numFmtId="0" fontId="5" fillId="54" borderId="129" xfId="0" applyFont="1" applyFill="1" applyBorder="1" applyAlignment="1">
      <alignment horizontal="center"/>
    </xf>
    <xf numFmtId="0" fontId="5" fillId="54" borderId="128" xfId="0" applyFont="1" applyFill="1" applyBorder="1" applyAlignment="1">
      <alignment horizontal="center"/>
    </xf>
    <xf numFmtId="0" fontId="0" fillId="0" borderId="44" xfId="0" applyBorder="1"/>
    <xf numFmtId="0" fontId="7" fillId="0" borderId="55" xfId="0" applyFon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0" fontId="0" fillId="3" borderId="0" xfId="0" applyFill="1" applyAlignment="1"/>
    <xf numFmtId="0" fontId="5" fillId="3" borderId="5" xfId="0" applyFont="1" applyFill="1" applyBorder="1" applyAlignment="1"/>
    <xf numFmtId="0" fontId="5" fillId="3" borderId="4" xfId="0" applyFont="1" applyFill="1" applyBorder="1" applyAlignment="1"/>
    <xf numFmtId="0" fontId="0" fillId="0" borderId="132" xfId="0" applyBorder="1"/>
    <xf numFmtId="0" fontId="0" fillId="0" borderId="133" xfId="0" applyBorder="1" applyAlignment="1">
      <alignment horizontal="center"/>
    </xf>
    <xf numFmtId="1" fontId="0" fillId="0" borderId="130" xfId="0" applyNumberFormat="1" applyBorder="1" applyAlignment="1">
      <alignment horizontal="center"/>
    </xf>
    <xf numFmtId="1" fontId="0" fillId="0" borderId="131" xfId="0" applyNumberFormat="1" applyBorder="1"/>
    <xf numFmtId="0" fontId="0" fillId="55" borderId="134" xfId="0" applyFill="1" applyBorder="1"/>
    <xf numFmtId="0" fontId="0" fillId="55" borderId="134" xfId="0" applyFill="1" applyBorder="1" applyAlignment="1">
      <alignment horizontal="center"/>
    </xf>
    <xf numFmtId="0" fontId="7" fillId="0" borderId="134" xfId="0" applyFont="1" applyBorder="1" applyAlignment="1">
      <alignment horizontal="center"/>
    </xf>
    <xf numFmtId="0" fontId="7" fillId="0" borderId="133" xfId="0" applyFont="1" applyBorder="1" applyAlignment="1">
      <alignment horizontal="center"/>
    </xf>
    <xf numFmtId="0" fontId="0" fillId="0" borderId="130" xfId="0" applyBorder="1" applyAlignment="1">
      <alignment horizontal="center"/>
    </xf>
    <xf numFmtId="0" fontId="0" fillId="0" borderId="131" xfId="0" applyBorder="1"/>
    <xf numFmtId="0" fontId="0" fillId="56" borderId="134" xfId="0" applyFill="1" applyBorder="1"/>
    <xf numFmtId="0" fontId="0" fillId="56" borderId="134" xfId="0" applyFill="1" applyBorder="1" applyAlignment="1">
      <alignment horizontal="center"/>
    </xf>
    <xf numFmtId="0" fontId="0" fillId="57" borderId="134" xfId="0" applyFill="1" applyBorder="1" applyAlignment="1">
      <alignment horizontal="center"/>
    </xf>
    <xf numFmtId="0" fontId="0" fillId="10" borderId="134" xfId="0" applyFill="1" applyBorder="1"/>
    <xf numFmtId="0" fontId="0" fillId="10" borderId="134" xfId="0" applyFill="1" applyBorder="1" applyAlignment="1">
      <alignment horizontal="center"/>
    </xf>
    <xf numFmtId="0" fontId="0" fillId="51" borderId="134" xfId="0" applyFill="1" applyBorder="1"/>
    <xf numFmtId="0" fontId="5" fillId="51" borderId="134" xfId="0" applyFont="1" applyFill="1" applyBorder="1" applyAlignment="1">
      <alignment horizontal="center"/>
    </xf>
    <xf numFmtId="0" fontId="0" fillId="51" borderId="135" xfId="0" applyFill="1" applyBorder="1" applyAlignment="1">
      <alignment horizontal="center"/>
    </xf>
    <xf numFmtId="9" fontId="0" fillId="51" borderId="136" xfId="4" applyFont="1" applyFill="1" applyBorder="1" applyAlignment="1">
      <alignment horizontal="center"/>
    </xf>
    <xf numFmtId="0" fontId="7" fillId="0" borderId="134" xfId="0" quotePrefix="1" applyFont="1" applyBorder="1" applyAlignment="1">
      <alignment horizontal="center"/>
    </xf>
    <xf numFmtId="49" fontId="0" fillId="58" borderId="134" xfId="0" applyNumberFormat="1" applyFill="1" applyBorder="1"/>
    <xf numFmtId="0" fontId="0" fillId="58" borderId="134" xfId="0" applyFill="1" applyBorder="1" applyAlignment="1">
      <alignment horizontal="center"/>
    </xf>
    <xf numFmtId="9" fontId="0" fillId="58" borderId="137" xfId="4" applyFont="1" applyFill="1" applyBorder="1" applyAlignment="1">
      <alignment horizontal="center"/>
    </xf>
    <xf numFmtId="0" fontId="0" fillId="53" borderId="135" xfId="0" applyFill="1" applyBorder="1"/>
    <xf numFmtId="0" fontId="5" fillId="53" borderId="135" xfId="0" applyFont="1" applyFill="1" applyBorder="1" applyAlignment="1">
      <alignment horizontal="center"/>
    </xf>
    <xf numFmtId="9" fontId="5" fillId="53" borderId="136" xfId="4" applyFon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4" fontId="0" fillId="0" borderId="130" xfId="0" applyNumberFormat="1" applyBorder="1" applyAlignment="1">
      <alignment horizontal="center"/>
    </xf>
    <xf numFmtId="0" fontId="7" fillId="0" borderId="133" xfId="0" quotePrefix="1" applyFont="1" applyBorder="1" applyAlignment="1">
      <alignment horizontal="center"/>
    </xf>
    <xf numFmtId="0" fontId="0" fillId="0" borderId="138" xfId="0" applyBorder="1"/>
    <xf numFmtId="0" fontId="7" fillId="0" borderId="139" xfId="0" quotePrefix="1" applyFont="1" applyBorder="1" applyAlignment="1">
      <alignment horizontal="center"/>
    </xf>
    <xf numFmtId="1" fontId="0" fillId="0" borderId="140" xfId="0" applyNumberFormat="1" applyBorder="1" applyAlignment="1">
      <alignment horizontal="center"/>
    </xf>
    <xf numFmtId="1" fontId="0" fillId="0" borderId="141" xfId="0" applyNumberFormat="1" applyBorder="1"/>
    <xf numFmtId="0" fontId="7" fillId="52" borderId="130" xfId="0" quotePrefix="1" applyFont="1" applyFill="1" applyBorder="1" applyAlignment="1">
      <alignment horizontal="center"/>
    </xf>
    <xf numFmtId="0" fontId="0" fillId="0" borderId="134" xfId="0" applyBorder="1"/>
    <xf numFmtId="0" fontId="7" fillId="0" borderId="142" xfId="0" quotePrefix="1" applyFont="1" applyBorder="1" applyAlignment="1">
      <alignment horizontal="center"/>
    </xf>
    <xf numFmtId="1" fontId="0" fillId="0" borderId="137" xfId="0" applyNumberFormat="1" applyBorder="1"/>
    <xf numFmtId="0" fontId="10" fillId="0" borderId="143" xfId="0" applyFont="1" applyBorder="1" applyAlignment="1">
      <alignment horizontal="center" vertical="center" readingOrder="1"/>
    </xf>
    <xf numFmtId="0" fontId="10" fillId="0" borderId="133" xfId="0" applyFont="1" applyBorder="1" applyAlignment="1">
      <alignment horizontal="center" vertical="center" readingOrder="1"/>
    </xf>
    <xf numFmtId="0" fontId="8" fillId="4" borderId="143" xfId="0" applyFont="1" applyFill="1" applyBorder="1" applyAlignment="1">
      <alignment horizontal="center" vertical="center" readingOrder="1"/>
    </xf>
    <xf numFmtId="0" fontId="8" fillId="4" borderId="130" xfId="0" applyFont="1" applyFill="1" applyBorder="1" applyAlignment="1">
      <alignment horizontal="center" vertical="center"/>
    </xf>
    <xf numFmtId="0" fontId="10" fillId="4" borderId="133" xfId="0" applyFont="1" applyFill="1" applyBorder="1" applyAlignment="1">
      <alignment horizontal="center" vertical="center"/>
    </xf>
    <xf numFmtId="0" fontId="8" fillId="59" borderId="143" xfId="0" applyFont="1" applyFill="1" applyBorder="1" applyAlignment="1">
      <alignment horizontal="center" vertical="center" readingOrder="1"/>
    </xf>
    <xf numFmtId="49" fontId="8" fillId="59" borderId="130" xfId="0" applyNumberFormat="1" applyFont="1" applyFill="1" applyBorder="1" applyAlignment="1">
      <alignment horizontal="center" vertical="center"/>
    </xf>
    <xf numFmtId="49" fontId="8" fillId="59" borderId="143" xfId="0" applyNumberFormat="1" applyFont="1" applyFill="1" applyBorder="1" applyAlignment="1">
      <alignment horizontal="center" vertical="center" readingOrder="1"/>
    </xf>
    <xf numFmtId="0" fontId="8" fillId="0" borderId="130" xfId="0" applyFont="1" applyBorder="1" applyAlignment="1">
      <alignment horizontal="center" vertical="center"/>
    </xf>
    <xf numFmtId="0" fontId="8" fillId="59" borderId="130" xfId="0" applyFont="1" applyFill="1" applyBorder="1" applyAlignment="1">
      <alignment horizontal="center" vertical="center" readingOrder="1"/>
    </xf>
    <xf numFmtId="49" fontId="8" fillId="59" borderId="130" xfId="0" applyNumberFormat="1" applyFont="1" applyFill="1" applyBorder="1" applyAlignment="1">
      <alignment horizontal="center" vertical="center" readingOrder="1"/>
    </xf>
    <xf numFmtId="14" fontId="11" fillId="0" borderId="130" xfId="0" applyNumberFormat="1" applyFont="1" applyBorder="1" applyAlignment="1">
      <alignment horizontal="center"/>
    </xf>
    <xf numFmtId="0" fontId="48" fillId="48" borderId="14" xfId="0" applyFont="1" applyFill="1" applyBorder="1" applyAlignment="1">
      <alignment horizontal="center" vertical="center"/>
    </xf>
    <xf numFmtId="0" fontId="48" fillId="48" borderId="144" xfId="0" applyFont="1" applyFill="1" applyBorder="1" applyAlignment="1">
      <alignment horizontal="center" vertical="center"/>
    </xf>
    <xf numFmtId="0" fontId="48" fillId="48" borderId="35" xfId="0" applyFont="1" applyFill="1" applyBorder="1" applyAlignment="1">
      <alignment horizontal="center" vertical="center"/>
    </xf>
    <xf numFmtId="0" fontId="48" fillId="48" borderId="145" xfId="0" applyFont="1" applyFill="1" applyBorder="1" applyAlignment="1">
      <alignment horizontal="center" vertical="center"/>
    </xf>
    <xf numFmtId="0" fontId="0" fillId="9" borderId="146" xfId="0" applyFill="1" applyBorder="1"/>
    <xf numFmtId="15" fontId="48" fillId="60" borderId="31" xfId="0" applyNumberFormat="1" applyFont="1" applyFill="1" applyBorder="1" applyAlignment="1">
      <alignment horizontal="center" vertical="center"/>
    </xf>
    <xf numFmtId="15" fontId="48" fillId="60" borderId="120" xfId="0" applyNumberFormat="1" applyFont="1" applyFill="1" applyBorder="1" applyAlignment="1">
      <alignment horizontal="center" vertical="center"/>
    </xf>
    <xf numFmtId="15" fontId="48" fillId="60" borderId="11" xfId="0" applyNumberFormat="1" applyFont="1" applyFill="1" applyBorder="1" applyAlignment="1">
      <alignment horizontal="center" vertical="center"/>
    </xf>
    <xf numFmtId="15" fontId="48" fillId="60" borderId="147" xfId="0" applyNumberFormat="1" applyFont="1" applyFill="1" applyBorder="1" applyAlignment="1">
      <alignment horizontal="center" vertical="center"/>
    </xf>
    <xf numFmtId="15" fontId="48" fillId="60" borderId="18" xfId="0" applyNumberFormat="1" applyFont="1" applyFill="1" applyBorder="1" applyAlignment="1">
      <alignment horizontal="center" vertical="center"/>
    </xf>
    <xf numFmtId="0" fontId="49" fillId="4" borderId="1" xfId="0" applyFont="1" applyFill="1" applyBorder="1" applyAlignment="1">
      <alignment horizontal="center" vertical="center"/>
    </xf>
    <xf numFmtId="0" fontId="49" fillId="4" borderId="1" xfId="85" applyFont="1" applyFill="1" applyBorder="1" applyAlignment="1">
      <alignment horizontal="center" vertical="center"/>
    </xf>
    <xf numFmtId="0" fontId="49" fillId="4" borderId="34" xfId="85" applyFont="1" applyFill="1" applyBorder="1" applyAlignment="1">
      <alignment horizontal="center" vertical="center"/>
    </xf>
    <xf numFmtId="0" fontId="49" fillId="4" borderId="7" xfId="85" applyFont="1" applyFill="1" applyBorder="1" applyAlignment="1">
      <alignment horizontal="center" vertical="center"/>
    </xf>
    <xf numFmtId="0" fontId="49" fillId="4" borderId="130" xfId="85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49" fillId="4" borderId="130" xfId="44" applyFont="1" applyFill="1" applyBorder="1" applyAlignment="1">
      <alignment horizontal="center" vertical="center"/>
    </xf>
    <xf numFmtId="0" fontId="50" fillId="4" borderId="1" xfId="85" applyFont="1" applyFill="1" applyBorder="1" applyAlignment="1">
      <alignment horizontal="center" vertical="center"/>
    </xf>
    <xf numFmtId="0" fontId="49" fillId="4" borderId="140" xfId="85" applyFont="1" applyFill="1" applyBorder="1" applyAlignment="1">
      <alignment horizontal="center" vertical="center"/>
    </xf>
    <xf numFmtId="0" fontId="49" fillId="4" borderId="140" xfId="44" applyFont="1" applyFill="1" applyBorder="1" applyAlignment="1">
      <alignment horizontal="center" vertical="center"/>
    </xf>
    <xf numFmtId="0" fontId="0" fillId="4" borderId="36" xfId="0" applyFill="1" applyBorder="1" applyAlignment="1">
      <alignment horizontal="center"/>
    </xf>
    <xf numFmtId="0" fontId="0" fillId="4" borderId="130" xfId="0" applyFill="1" applyBorder="1" applyAlignment="1">
      <alignment horizontal="center"/>
    </xf>
    <xf numFmtId="0" fontId="52" fillId="4" borderId="1" xfId="85" applyFont="1" applyFill="1" applyBorder="1" applyAlignment="1">
      <alignment horizontal="center" vertical="center"/>
    </xf>
    <xf numFmtId="0" fontId="52" fillId="4" borderId="13" xfId="85" applyFont="1" applyFill="1" applyBorder="1" applyAlignment="1">
      <alignment horizontal="center" vertical="center"/>
    </xf>
    <xf numFmtId="0" fontId="0" fillId="4" borderId="123" xfId="0" applyFill="1" applyBorder="1" applyAlignment="1">
      <alignment horizontal="center"/>
    </xf>
    <xf numFmtId="0" fontId="52" fillId="4" borderId="130" xfId="85" applyFont="1" applyFill="1" applyBorder="1" applyAlignment="1">
      <alignment horizontal="center" vertical="center"/>
    </xf>
    <xf numFmtId="0" fontId="52" fillId="4" borderId="131" xfId="85" applyFont="1" applyFill="1" applyBorder="1" applyAlignment="1">
      <alignment horizontal="center" vertical="center"/>
    </xf>
    <xf numFmtId="0" fontId="0" fillId="4" borderId="34" xfId="0" applyFill="1" applyBorder="1" applyAlignment="1">
      <alignment horizontal="center"/>
    </xf>
    <xf numFmtId="0" fontId="53" fillId="0" borderId="124" xfId="0" applyFont="1" applyBorder="1" applyAlignment="1">
      <alignment horizontal="center"/>
    </xf>
    <xf numFmtId="0" fontId="53" fillId="0" borderId="125" xfId="0" applyFont="1" applyBorder="1" applyAlignment="1">
      <alignment horizontal="center"/>
    </xf>
    <xf numFmtId="0" fontId="53" fillId="0" borderId="127" xfId="0" applyFont="1" applyBorder="1" applyAlignment="1">
      <alignment horizontal="center"/>
    </xf>
    <xf numFmtId="0" fontId="52" fillId="4" borderId="24" xfId="85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52" fillId="4" borderId="123" xfId="85" applyFont="1" applyFill="1" applyBorder="1" applyAlignment="1">
      <alignment horizontal="center" vertical="center"/>
    </xf>
    <xf numFmtId="0" fontId="0" fillId="0" borderId="131" xfId="0" applyBorder="1" applyAlignment="1">
      <alignment horizontal="center" vertical="center"/>
    </xf>
    <xf numFmtId="0" fontId="52" fillId="4" borderId="124" xfId="85" applyFont="1" applyFill="1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52" fillId="4" borderId="0" xfId="85" applyFont="1" applyFill="1" applyBorder="1" applyAlignment="1">
      <alignment horizontal="center" vertical="center"/>
    </xf>
    <xf numFmtId="0" fontId="3" fillId="0" borderId="27" xfId="0" applyFont="1" applyBorder="1"/>
    <xf numFmtId="0" fontId="9" fillId="0" borderId="149" xfId="0" applyFont="1" applyBorder="1" applyAlignment="1">
      <alignment horizontal="right"/>
    </xf>
    <xf numFmtId="165" fontId="25" fillId="2" borderId="45" xfId="0" applyNumberFormat="1" applyFont="1" applyFill="1" applyBorder="1" applyAlignment="1">
      <alignment horizontal="center" vertical="center"/>
    </xf>
    <xf numFmtId="165" fontId="25" fillId="2" borderId="46" xfId="0" applyNumberFormat="1" applyFont="1" applyFill="1" applyBorder="1" applyAlignment="1">
      <alignment horizontal="center" vertical="center"/>
    </xf>
    <xf numFmtId="0" fontId="0" fillId="0" borderId="28" xfId="0" applyBorder="1"/>
    <xf numFmtId="0" fontId="0" fillId="0" borderId="150" xfId="0" applyBorder="1"/>
    <xf numFmtId="0" fontId="0" fillId="0" borderId="27" xfId="0" applyBorder="1"/>
    <xf numFmtId="15" fontId="9" fillId="2" borderId="151" xfId="0" applyNumberFormat="1" applyFont="1" applyFill="1" applyBorder="1" applyAlignment="1">
      <alignment horizontal="center"/>
    </xf>
    <xf numFmtId="15" fontId="9" fillId="2" borderId="33" xfId="0" applyNumberFormat="1" applyFont="1" applyFill="1" applyBorder="1" applyAlignment="1">
      <alignment horizontal="center"/>
    </xf>
    <xf numFmtId="15" fontId="9" fillId="2" borderId="148" xfId="0" applyNumberFormat="1" applyFont="1" applyFill="1" applyBorder="1" applyAlignment="1">
      <alignment horizontal="center"/>
    </xf>
    <xf numFmtId="15" fontId="9" fillId="2" borderId="41" xfId="0" applyNumberFormat="1" applyFont="1" applyFill="1" applyBorder="1" applyAlignment="1">
      <alignment horizontal="center"/>
    </xf>
    <xf numFmtId="15" fontId="9" fillId="2" borderId="128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9" fillId="2" borderId="152" xfId="0" applyFont="1" applyFill="1" applyBorder="1" applyAlignment="1">
      <alignment horizontal="center" vertical="center"/>
    </xf>
    <xf numFmtId="0" fontId="9" fillId="2" borderId="120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49" fontId="7" fillId="11" borderId="52" xfId="0" quotePrefix="1" applyNumberFormat="1" applyFont="1" applyFill="1" applyBorder="1" applyAlignment="1">
      <alignment horizontal="center" vertical="center"/>
    </xf>
    <xf numFmtId="49" fontId="55" fillId="11" borderId="53" xfId="0" quotePrefix="1" applyNumberFormat="1" applyFont="1" applyFill="1" applyBorder="1" applyAlignment="1">
      <alignment horizontal="center" vertical="center"/>
    </xf>
    <xf numFmtId="49" fontId="7" fillId="11" borderId="25" xfId="0" quotePrefix="1" applyNumberFormat="1" applyFont="1" applyFill="1" applyBorder="1" applyAlignment="1">
      <alignment horizontal="center" vertical="center"/>
    </xf>
    <xf numFmtId="49" fontId="55" fillId="11" borderId="25" xfId="0" quotePrefix="1" applyNumberFormat="1" applyFont="1" applyFill="1" applyBorder="1" applyAlignment="1">
      <alignment horizontal="center" vertical="center"/>
    </xf>
    <xf numFmtId="49" fontId="55" fillId="11" borderId="43" xfId="0" quotePrefix="1" applyNumberFormat="1" applyFont="1" applyFill="1" applyBorder="1" applyAlignment="1">
      <alignment horizontal="center" vertical="center"/>
    </xf>
    <xf numFmtId="49" fontId="55" fillId="4" borderId="153" xfId="0" applyNumberFormat="1" applyFont="1" applyFill="1" applyBorder="1" applyAlignment="1">
      <alignment horizontal="center" vertical="center"/>
    </xf>
    <xf numFmtId="49" fontId="55" fillId="4" borderId="154" xfId="0" applyNumberFormat="1" applyFont="1" applyFill="1" applyBorder="1" applyAlignment="1">
      <alignment horizontal="center" vertical="center"/>
    </xf>
    <xf numFmtId="49" fontId="55" fillId="4" borderId="155" xfId="0" applyNumberFormat="1" applyFont="1" applyFill="1" applyBorder="1" applyAlignment="1">
      <alignment horizontal="center" vertical="center"/>
    </xf>
    <xf numFmtId="49" fontId="55" fillId="4" borderId="156" xfId="0" applyNumberFormat="1" applyFont="1" applyFill="1" applyBorder="1" applyAlignment="1">
      <alignment horizontal="center" vertical="center"/>
    </xf>
    <xf numFmtId="49" fontId="11" fillId="0" borderId="68" xfId="0" applyNumberFormat="1" applyFont="1" applyBorder="1" applyAlignment="1">
      <alignment horizontal="center" vertical="center"/>
    </xf>
    <xf numFmtId="49" fontId="7" fillId="0" borderId="74" xfId="0" applyNumberFormat="1" applyFont="1" applyBorder="1" applyAlignment="1">
      <alignment horizontal="center" vertical="center"/>
    </xf>
    <xf numFmtId="49" fontId="7" fillId="0" borderId="67" xfId="0" applyNumberFormat="1" applyFont="1" applyBorder="1" applyAlignment="1">
      <alignment horizontal="center" vertical="center"/>
    </xf>
    <xf numFmtId="49" fontId="7" fillId="0" borderId="157" xfId="0" applyNumberFormat="1" applyFont="1" applyBorder="1" applyAlignment="1">
      <alignment horizontal="center" vertical="center"/>
    </xf>
    <xf numFmtId="49" fontId="7" fillId="4" borderId="62" xfId="0" applyNumberFormat="1" applyFont="1" applyFill="1" applyBorder="1" applyAlignment="1">
      <alignment horizontal="center" vertical="center"/>
    </xf>
    <xf numFmtId="49" fontId="7" fillId="4" borderId="32" xfId="0" applyNumberFormat="1" applyFont="1" applyFill="1" applyBorder="1" applyAlignment="1">
      <alignment horizontal="center" vertical="center"/>
    </xf>
    <xf numFmtId="49" fontId="7" fillId="4" borderId="34" xfId="0" applyNumberFormat="1" applyFont="1" applyFill="1" applyBorder="1" applyAlignment="1">
      <alignment horizontal="center" vertical="center"/>
    </xf>
    <xf numFmtId="49" fontId="7" fillId="4" borderId="61" xfId="0" applyNumberFormat="1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 vertical="center"/>
    </xf>
    <xf numFmtId="0" fontId="7" fillId="4" borderId="158" xfId="0" applyFont="1" applyFill="1" applyBorder="1" applyAlignment="1">
      <alignment horizontal="center" vertical="center"/>
    </xf>
    <xf numFmtId="0" fontId="7" fillId="4" borderId="74" xfId="0" applyFont="1" applyFill="1" applyBorder="1" applyAlignment="1">
      <alignment horizontal="center" vertical="center"/>
    </xf>
    <xf numFmtId="0" fontId="7" fillId="4" borderId="67" xfId="0" applyFont="1" applyFill="1" applyBorder="1" applyAlignment="1">
      <alignment horizontal="center" vertical="center"/>
    </xf>
    <xf numFmtId="0" fontId="7" fillId="4" borderId="159" xfId="0" applyFont="1" applyFill="1" applyBorder="1" applyAlignment="1">
      <alignment horizontal="center" vertical="center"/>
    </xf>
    <xf numFmtId="0" fontId="7" fillId="4" borderId="160" xfId="0" applyFont="1" applyFill="1" applyBorder="1" applyAlignment="1">
      <alignment horizontal="center" vertical="center"/>
    </xf>
    <xf numFmtId="0" fontId="7" fillId="4" borderId="161" xfId="0" applyFont="1" applyFill="1" applyBorder="1" applyAlignment="1">
      <alignment horizontal="center" vertical="center"/>
    </xf>
    <xf numFmtId="0" fontId="7" fillId="4" borderId="144" xfId="0" applyFont="1" applyFill="1" applyBorder="1" applyAlignment="1">
      <alignment horizontal="center" vertical="center"/>
    </xf>
    <xf numFmtId="0" fontId="7" fillId="4" borderId="35" xfId="0" applyFont="1" applyFill="1" applyBorder="1" applyAlignment="1">
      <alignment horizontal="center" vertical="center"/>
    </xf>
    <xf numFmtId="0" fontId="7" fillId="4" borderId="162" xfId="0" applyFont="1" applyFill="1" applyBorder="1" applyAlignment="1">
      <alignment horizontal="center" vertical="center"/>
    </xf>
    <xf numFmtId="0" fontId="7" fillId="11" borderId="52" xfId="0" applyFont="1" applyFill="1" applyBorder="1" applyAlignment="1">
      <alignment horizontal="center"/>
    </xf>
    <xf numFmtId="0" fontId="55" fillId="11" borderId="45" xfId="0" applyFont="1" applyFill="1" applyBorder="1" applyAlignment="1">
      <alignment horizontal="center"/>
    </xf>
    <xf numFmtId="0" fontId="55" fillId="11" borderId="43" xfId="0" applyFont="1" applyFill="1" applyBorder="1" applyAlignment="1">
      <alignment horizontal="center"/>
    </xf>
    <xf numFmtId="49" fontId="55" fillId="4" borderId="163" xfId="0" applyNumberFormat="1" applyFont="1" applyFill="1" applyBorder="1" applyAlignment="1">
      <alignment horizontal="center" vertical="center"/>
    </xf>
    <xf numFmtId="49" fontId="7" fillId="4" borderId="68" xfId="0" applyNumberFormat="1" applyFont="1" applyFill="1" applyBorder="1" applyAlignment="1">
      <alignment horizontal="center" vertical="center"/>
    </xf>
    <xf numFmtId="49" fontId="7" fillId="4" borderId="164" xfId="0" applyNumberFormat="1" applyFont="1" applyFill="1" applyBorder="1" applyAlignment="1">
      <alignment horizontal="center" vertical="center"/>
    </xf>
    <xf numFmtId="49" fontId="55" fillId="4" borderId="67" xfId="0" applyNumberFormat="1" applyFont="1" applyFill="1" applyBorder="1" applyAlignment="1">
      <alignment horizontal="center" vertical="center"/>
    </xf>
    <xf numFmtId="49" fontId="7" fillId="4" borderId="157" xfId="0" applyNumberFormat="1" applyFont="1" applyFill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49" fontId="7" fillId="4" borderId="67" xfId="0" applyNumberFormat="1" applyFont="1" applyFill="1" applyBorder="1" applyAlignment="1">
      <alignment horizontal="center" vertical="center"/>
    </xf>
    <xf numFmtId="49" fontId="7" fillId="0" borderId="165" xfId="0" applyNumberFormat="1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0" fontId="7" fillId="4" borderId="166" xfId="0" applyFont="1" applyFill="1" applyBorder="1" applyAlignment="1">
      <alignment horizontal="center" vertical="center"/>
    </xf>
    <xf numFmtId="0" fontId="7" fillId="4" borderId="145" xfId="0" applyFont="1" applyFill="1" applyBorder="1" applyAlignment="1">
      <alignment horizontal="center" vertical="center"/>
    </xf>
    <xf numFmtId="49" fontId="7" fillId="11" borderId="43" xfId="0" quotePrefix="1" applyNumberFormat="1" applyFont="1" applyFill="1" applyBorder="1" applyAlignment="1">
      <alignment horizontal="center" vertical="center"/>
    </xf>
    <xf numFmtId="49" fontId="55" fillId="4" borderId="167" xfId="0" applyNumberFormat="1" applyFont="1" applyFill="1" applyBorder="1" applyAlignment="1">
      <alignment horizontal="center" vertical="center"/>
    </xf>
    <xf numFmtId="49" fontId="55" fillId="4" borderId="168" xfId="0" applyNumberFormat="1" applyFont="1" applyFill="1" applyBorder="1" applyAlignment="1">
      <alignment horizontal="center" vertical="center"/>
    </xf>
    <xf numFmtId="49" fontId="55" fillId="4" borderId="169" xfId="0" applyNumberFormat="1" applyFont="1" applyFill="1" applyBorder="1" applyAlignment="1">
      <alignment horizontal="center" vertical="center"/>
    </xf>
    <xf numFmtId="49" fontId="11" fillId="4" borderId="68" xfId="0" applyNumberFormat="1" applyFont="1" applyFill="1" applyBorder="1" applyAlignment="1">
      <alignment horizontal="center" vertical="center"/>
    </xf>
    <xf numFmtId="49" fontId="11" fillId="4" borderId="74" xfId="0" applyNumberFormat="1" applyFont="1" applyFill="1" applyBorder="1" applyAlignment="1">
      <alignment horizontal="center" vertical="center"/>
    </xf>
    <xf numFmtId="49" fontId="11" fillId="4" borderId="67" xfId="0" applyNumberFormat="1" applyFont="1" applyFill="1" applyBorder="1" applyAlignment="1">
      <alignment horizontal="center" vertical="center"/>
    </xf>
    <xf numFmtId="49" fontId="11" fillId="4" borderId="61" xfId="0" applyNumberFormat="1" applyFont="1" applyFill="1" applyBorder="1" applyAlignment="1">
      <alignment horizontal="center" vertical="center"/>
    </xf>
    <xf numFmtId="0" fontId="7" fillId="4" borderId="170" xfId="0" applyFont="1" applyFill="1" applyBorder="1" applyAlignment="1">
      <alignment horizontal="center" vertical="center"/>
    </xf>
    <xf numFmtId="0" fontId="7" fillId="4" borderId="171" xfId="0" applyFont="1" applyFill="1" applyBorder="1" applyAlignment="1">
      <alignment horizontal="center" vertical="center"/>
    </xf>
    <xf numFmtId="0" fontId="7" fillId="4" borderId="172" xfId="0" applyFont="1" applyFill="1" applyBorder="1" applyAlignment="1">
      <alignment horizontal="center" vertical="center"/>
    </xf>
    <xf numFmtId="0" fontId="7" fillId="4" borderId="157" xfId="0" applyFont="1" applyFill="1" applyBorder="1" applyAlignment="1">
      <alignment horizontal="center" vertical="center"/>
    </xf>
    <xf numFmtId="0" fontId="7" fillId="4" borderId="61" xfId="0" applyFont="1" applyFill="1" applyBorder="1" applyAlignment="1">
      <alignment horizontal="center" vertical="center"/>
    </xf>
    <xf numFmtId="0" fontId="7" fillId="4" borderId="68" xfId="0" applyFont="1" applyFill="1" applyBorder="1" applyAlignment="1">
      <alignment horizontal="center"/>
    </xf>
    <xf numFmtId="0" fontId="7" fillId="4" borderId="74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7" fillId="4" borderId="77" xfId="0" applyFont="1" applyFill="1" applyBorder="1" applyAlignment="1">
      <alignment horizontal="center" vertical="center"/>
    </xf>
    <xf numFmtId="0" fontId="7" fillId="4" borderId="69" xfId="0" applyFont="1" applyFill="1" applyBorder="1" applyAlignment="1">
      <alignment horizontal="center" vertical="center"/>
    </xf>
    <xf numFmtId="0" fontId="7" fillId="4" borderId="146" xfId="0" applyFont="1" applyFill="1" applyBorder="1" applyAlignment="1">
      <alignment horizontal="center" vertical="center"/>
    </xf>
    <xf numFmtId="0" fontId="55" fillId="11" borderId="173" xfId="0" applyFont="1" applyFill="1" applyBorder="1" applyAlignment="1">
      <alignment horizontal="center"/>
    </xf>
    <xf numFmtId="0" fontId="55" fillId="11" borderId="53" xfId="0" applyFont="1" applyFill="1" applyBorder="1" applyAlignment="1">
      <alignment horizontal="center"/>
    </xf>
    <xf numFmtId="0" fontId="7" fillId="11" borderId="8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1" borderId="13" xfId="0" applyFont="1" applyFill="1" applyBorder="1" applyAlignment="1">
      <alignment horizontal="center"/>
    </xf>
    <xf numFmtId="49" fontId="55" fillId="4" borderId="174" xfId="0" applyNumberFormat="1" applyFont="1" applyFill="1" applyBorder="1" applyAlignment="1">
      <alignment horizontal="center" vertical="center"/>
    </xf>
    <xf numFmtId="49" fontId="55" fillId="4" borderId="170" xfId="0" applyNumberFormat="1" applyFont="1" applyFill="1" applyBorder="1" applyAlignment="1">
      <alignment horizontal="center" vertical="center"/>
    </xf>
    <xf numFmtId="49" fontId="55" fillId="4" borderId="74" xfId="0" applyNumberFormat="1" applyFont="1" applyFill="1" applyBorder="1" applyAlignment="1">
      <alignment horizontal="center" vertical="center"/>
    </xf>
    <xf numFmtId="0" fontId="7" fillId="4" borderId="175" xfId="0" applyFont="1" applyFill="1" applyBorder="1" applyAlignment="1">
      <alignment horizontal="center" vertical="center"/>
    </xf>
    <xf numFmtId="0" fontId="7" fillId="4" borderId="164" xfId="0" applyFont="1" applyFill="1" applyBorder="1" applyAlignment="1">
      <alignment horizontal="center" vertical="center"/>
    </xf>
    <xf numFmtId="0" fontId="7" fillId="4" borderId="70" xfId="0" applyFont="1" applyFill="1" applyBorder="1" applyAlignment="1">
      <alignment horizontal="center" vertical="center"/>
    </xf>
    <xf numFmtId="0" fontId="7" fillId="4" borderId="176" xfId="0" applyFont="1" applyFill="1" applyBorder="1" applyAlignment="1">
      <alignment horizontal="center" vertical="center"/>
    </xf>
    <xf numFmtId="0" fontId="7" fillId="4" borderId="177" xfId="0" applyFont="1" applyFill="1" applyBorder="1" applyAlignment="1">
      <alignment horizontal="center" vertical="center"/>
    </xf>
    <xf numFmtId="0" fontId="55" fillId="11" borderId="52" xfId="0" applyFont="1" applyFill="1" applyBorder="1" applyAlignment="1">
      <alignment horizontal="center"/>
    </xf>
    <xf numFmtId="0" fontId="7" fillId="11" borderId="53" xfId="0" applyFont="1" applyFill="1" applyBorder="1" applyAlignment="1">
      <alignment horizontal="center"/>
    </xf>
    <xf numFmtId="0" fontId="55" fillId="11" borderId="25" xfId="0" applyFont="1" applyFill="1" applyBorder="1" applyAlignment="1">
      <alignment horizontal="center"/>
    </xf>
    <xf numFmtId="49" fontId="55" fillId="4" borderId="178" xfId="0" applyNumberFormat="1" applyFont="1" applyFill="1" applyBorder="1" applyAlignment="1">
      <alignment horizontal="center" vertical="center"/>
    </xf>
    <xf numFmtId="49" fontId="11" fillId="4" borderId="175" xfId="0" applyNumberFormat="1" applyFont="1" applyFill="1" applyBorder="1" applyAlignment="1">
      <alignment horizontal="center" vertical="center"/>
    </xf>
    <xf numFmtId="0" fontId="0" fillId="0" borderId="74" xfId="0" applyBorder="1"/>
    <xf numFmtId="49" fontId="11" fillId="4" borderId="157" xfId="0" applyNumberFormat="1" applyFont="1" applyFill="1" applyBorder="1" applyAlignment="1">
      <alignment horizontal="center" vertical="center"/>
    </xf>
    <xf numFmtId="49" fontId="7" fillId="4" borderId="74" xfId="0" applyNumberFormat="1" applyFont="1" applyFill="1" applyBorder="1" applyAlignment="1">
      <alignment horizontal="center" vertical="center"/>
    </xf>
    <xf numFmtId="49" fontId="7" fillId="4" borderId="176" xfId="0" applyNumberFormat="1" applyFont="1" applyFill="1" applyBorder="1" applyAlignment="1">
      <alignment horizontal="center" vertical="center"/>
    </xf>
    <xf numFmtId="49" fontId="7" fillId="4" borderId="172" xfId="0" applyNumberFormat="1" applyFont="1" applyFill="1" applyBorder="1" applyAlignment="1">
      <alignment horizontal="center" vertical="center"/>
    </xf>
    <xf numFmtId="49" fontId="7" fillId="4" borderId="177" xfId="0" applyNumberFormat="1" applyFont="1" applyFill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49" fontId="7" fillId="4" borderId="70" xfId="0" applyNumberFormat="1" applyFont="1" applyFill="1" applyBorder="1" applyAlignment="1">
      <alignment horizontal="center" vertical="center"/>
    </xf>
    <xf numFmtId="49" fontId="7" fillId="4" borderId="144" xfId="0" applyNumberFormat="1" applyFont="1" applyFill="1" applyBorder="1" applyAlignment="1">
      <alignment horizontal="center" vertical="center"/>
    </xf>
    <xf numFmtId="49" fontId="7" fillId="4" borderId="179" xfId="0" applyNumberFormat="1" applyFont="1" applyFill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49" fontId="7" fillId="4" borderId="180" xfId="0" applyNumberFormat="1" applyFont="1" applyFill="1" applyBorder="1" applyAlignment="1">
      <alignment horizontal="center" vertical="center"/>
    </xf>
    <xf numFmtId="0" fontId="7" fillId="11" borderId="173" xfId="0" applyFont="1" applyFill="1" applyBorder="1" applyAlignment="1">
      <alignment horizontal="center"/>
    </xf>
    <xf numFmtId="49" fontId="7" fillId="4" borderId="181" xfId="0" applyNumberFormat="1" applyFont="1" applyFill="1" applyBorder="1" applyAlignment="1">
      <alignment horizontal="center" vertical="center"/>
    </xf>
    <xf numFmtId="49" fontId="7" fillId="0" borderId="182" xfId="0" applyNumberFormat="1" applyFont="1" applyBorder="1" applyAlignment="1">
      <alignment horizontal="center" vertical="center"/>
    </xf>
    <xf numFmtId="49" fontId="7" fillId="4" borderId="183" xfId="0" applyNumberFormat="1" applyFont="1" applyFill="1" applyBorder="1" applyAlignment="1">
      <alignment horizontal="center" vertical="center"/>
    </xf>
    <xf numFmtId="49" fontId="7" fillId="0" borderId="184" xfId="0" applyNumberFormat="1" applyFont="1" applyBorder="1" applyAlignment="1">
      <alignment horizontal="center" vertical="center"/>
    </xf>
    <xf numFmtId="0" fontId="0" fillId="0" borderId="73" xfId="0" applyBorder="1" applyAlignment="1">
      <alignment horizontal="center"/>
    </xf>
    <xf numFmtId="49" fontId="7" fillId="4" borderId="185" xfId="0" applyNumberFormat="1" applyFont="1" applyFill="1" applyBorder="1" applyAlignment="1">
      <alignment horizontal="center" vertical="center"/>
    </xf>
    <xf numFmtId="49" fontId="7" fillId="0" borderId="186" xfId="0" applyNumberFormat="1" applyFont="1" applyBorder="1" applyAlignment="1">
      <alignment horizontal="center" vertical="center"/>
    </xf>
    <xf numFmtId="49" fontId="7" fillId="0" borderId="170" xfId="0" applyNumberFormat="1" applyFont="1" applyBorder="1" applyAlignment="1">
      <alignment horizontal="center" vertical="center"/>
    </xf>
    <xf numFmtId="0" fontId="7" fillId="0" borderId="187" xfId="0" applyFont="1" applyBorder="1" applyAlignment="1">
      <alignment horizontal="center" vertical="center"/>
    </xf>
    <xf numFmtId="0" fontId="7" fillId="0" borderId="185" xfId="0" applyFont="1" applyBorder="1" applyAlignment="1">
      <alignment horizontal="center" vertical="center"/>
    </xf>
    <xf numFmtId="49" fontId="7" fillId="0" borderId="172" xfId="0" applyNumberFormat="1" applyFont="1" applyBorder="1" applyAlignment="1">
      <alignment horizontal="center" vertical="center"/>
    </xf>
    <xf numFmtId="49" fontId="7" fillId="0" borderId="177" xfId="0" applyNumberFormat="1" applyFont="1" applyBorder="1" applyAlignment="1">
      <alignment horizontal="center" vertical="center"/>
    </xf>
    <xf numFmtId="0" fontId="7" fillId="11" borderId="25" xfId="0" applyFont="1" applyFill="1" applyBorder="1" applyAlignment="1">
      <alignment horizontal="center"/>
    </xf>
    <xf numFmtId="49" fontId="55" fillId="4" borderId="139" xfId="0" applyNumberFormat="1" applyFont="1" applyFill="1" applyBorder="1" applyAlignment="1">
      <alignment horizontal="center" vertical="center"/>
    </xf>
    <xf numFmtId="49" fontId="55" fillId="4" borderId="140" xfId="0" applyNumberFormat="1" applyFont="1" applyFill="1" applyBorder="1" applyAlignment="1">
      <alignment horizontal="center" vertical="center"/>
    </xf>
    <xf numFmtId="49" fontId="55" fillId="4" borderId="141" xfId="0" applyNumberFormat="1" applyFont="1" applyFill="1" applyBorder="1" applyAlignment="1">
      <alignment horizontal="center" vertical="center"/>
    </xf>
    <xf numFmtId="49" fontId="7" fillId="4" borderId="188" xfId="0" applyNumberFormat="1" applyFont="1" applyFill="1" applyBorder="1" applyAlignment="1">
      <alignment horizontal="center" vertical="center"/>
    </xf>
    <xf numFmtId="49" fontId="55" fillId="4" borderId="189" xfId="0" applyNumberFormat="1" applyFont="1" applyFill="1" applyBorder="1" applyAlignment="1">
      <alignment horizontal="center" vertical="center"/>
    </xf>
    <xf numFmtId="49" fontId="7" fillId="4" borderId="182" xfId="0" applyNumberFormat="1" applyFont="1" applyFill="1" applyBorder="1" applyAlignment="1">
      <alignment horizontal="center" vertical="center"/>
    </xf>
    <xf numFmtId="49" fontId="7" fillId="4" borderId="190" xfId="0" applyNumberFormat="1" applyFont="1" applyFill="1" applyBorder="1" applyAlignment="1">
      <alignment horizontal="center" vertical="center"/>
    </xf>
    <xf numFmtId="0" fontId="0" fillId="0" borderId="191" xfId="0" applyBorder="1" applyAlignment="1">
      <alignment horizontal="center"/>
    </xf>
    <xf numFmtId="49" fontId="7" fillId="0" borderId="179" xfId="0" applyNumberFormat="1" applyFont="1" applyBorder="1" applyAlignment="1">
      <alignment horizontal="center" vertical="center"/>
    </xf>
    <xf numFmtId="49" fontId="7" fillId="0" borderId="69" xfId="0" applyNumberFormat="1" applyFont="1" applyBorder="1" applyAlignment="1">
      <alignment horizontal="center" vertical="center"/>
    </xf>
    <xf numFmtId="49" fontId="56" fillId="4" borderId="192" xfId="0" applyNumberFormat="1" applyFont="1" applyFill="1" applyBorder="1" applyAlignment="1">
      <alignment horizontal="center" vertical="center"/>
    </xf>
    <xf numFmtId="49" fontId="56" fillId="4" borderId="193" xfId="0" applyNumberFormat="1" applyFont="1" applyFill="1" applyBorder="1" applyAlignment="1">
      <alignment horizontal="center" vertical="center"/>
    </xf>
    <xf numFmtId="49" fontId="56" fillId="4" borderId="155" xfId="0" applyNumberFormat="1" applyFont="1" applyFill="1" applyBorder="1" applyAlignment="1">
      <alignment horizontal="center" vertical="center"/>
    </xf>
    <xf numFmtId="49" fontId="56" fillId="4" borderId="67" xfId="0" applyNumberFormat="1" applyFont="1" applyFill="1" applyBorder="1" applyAlignment="1">
      <alignment horizontal="center" vertical="center"/>
    </xf>
    <xf numFmtId="49" fontId="56" fillId="4" borderId="157" xfId="0" applyNumberFormat="1" applyFont="1" applyFill="1" applyBorder="1" applyAlignment="1">
      <alignment horizontal="center" vertical="center"/>
    </xf>
    <xf numFmtId="49" fontId="7" fillId="4" borderId="194" xfId="0" applyNumberFormat="1" applyFont="1" applyFill="1" applyBorder="1" applyAlignment="1">
      <alignment horizontal="center" vertical="center"/>
    </xf>
    <xf numFmtId="49" fontId="7" fillId="4" borderId="195" xfId="0" applyNumberFormat="1" applyFont="1" applyFill="1" applyBorder="1" applyAlignment="1">
      <alignment horizontal="center" vertical="center"/>
    </xf>
    <xf numFmtId="49" fontId="7" fillId="4" borderId="196" xfId="0" applyNumberFormat="1" applyFont="1" applyFill="1" applyBorder="1" applyAlignment="1">
      <alignment horizontal="center" vertical="center"/>
    </xf>
    <xf numFmtId="49" fontId="7" fillId="4" borderId="69" xfId="0" applyNumberFormat="1" applyFont="1" applyFill="1" applyBorder="1" applyAlignment="1">
      <alignment horizontal="center" vertical="center"/>
    </xf>
    <xf numFmtId="49" fontId="7" fillId="4" borderId="77" xfId="0" applyNumberFormat="1" applyFont="1" applyFill="1" applyBorder="1" applyAlignment="1">
      <alignment horizontal="center" vertical="center"/>
    </xf>
    <xf numFmtId="49" fontId="7" fillId="4" borderId="146" xfId="0" applyNumberFormat="1" applyFont="1" applyFill="1" applyBorder="1" applyAlignment="1">
      <alignment horizontal="center" vertical="center"/>
    </xf>
    <xf numFmtId="0" fontId="57" fillId="11" borderId="52" xfId="0" applyFont="1" applyFill="1" applyBorder="1" applyAlignment="1">
      <alignment horizontal="center"/>
    </xf>
    <xf numFmtId="0" fontId="57" fillId="11" borderId="53" xfId="0" applyFont="1" applyFill="1" applyBorder="1" applyAlignment="1">
      <alignment horizontal="center"/>
    </xf>
    <xf numFmtId="0" fontId="55" fillId="11" borderId="9" xfId="0" applyFont="1" applyFill="1" applyBorder="1" applyAlignment="1">
      <alignment horizontal="center"/>
    </xf>
    <xf numFmtId="0" fontId="57" fillId="11" borderId="1" xfId="0" applyFont="1" applyFill="1" applyBorder="1" applyAlignment="1">
      <alignment horizontal="center"/>
    </xf>
    <xf numFmtId="0" fontId="7" fillId="11" borderId="43" xfId="0" applyFont="1" applyFill="1" applyBorder="1" applyAlignment="1">
      <alignment horizontal="center"/>
    </xf>
    <xf numFmtId="0" fontId="56" fillId="4" borderId="163" xfId="0" applyFont="1" applyFill="1" applyBorder="1" applyAlignment="1">
      <alignment horizontal="center" vertical="center"/>
    </xf>
    <xf numFmtId="0" fontId="56" fillId="4" borderId="156" xfId="0" applyFont="1" applyFill="1" applyBorder="1" applyAlignment="1">
      <alignment horizontal="center" vertical="center"/>
    </xf>
    <xf numFmtId="49" fontId="55" fillId="0" borderId="68" xfId="0" applyNumberFormat="1" applyFont="1" applyBorder="1" applyAlignment="1">
      <alignment horizontal="center" vertical="center"/>
    </xf>
    <xf numFmtId="49" fontId="55" fillId="4" borderId="32" xfId="0" applyNumberFormat="1" applyFont="1" applyFill="1" applyBorder="1" applyAlignment="1">
      <alignment horizontal="center" vertical="center"/>
    </xf>
    <xf numFmtId="49" fontId="55" fillId="0" borderId="157" xfId="0" applyNumberFormat="1" applyFont="1" applyBorder="1" applyAlignment="1">
      <alignment horizontal="center" vertical="center"/>
    </xf>
    <xf numFmtId="49" fontId="55" fillId="4" borderId="190" xfId="0" applyNumberFormat="1" applyFont="1" applyFill="1" applyBorder="1" applyAlignment="1">
      <alignment horizontal="center" vertical="center"/>
    </xf>
    <xf numFmtId="49" fontId="7" fillId="0" borderId="68" xfId="0" applyNumberFormat="1" applyFont="1" applyBorder="1" applyAlignment="1">
      <alignment horizontal="center" vertical="center"/>
    </xf>
    <xf numFmtId="49" fontId="55" fillId="0" borderId="74" xfId="0" applyNumberFormat="1" applyFont="1" applyBorder="1" applyAlignment="1">
      <alignment horizontal="center" vertical="center"/>
    </xf>
    <xf numFmtId="49" fontId="7" fillId="0" borderId="191" xfId="0" applyNumberFormat="1" applyFont="1" applyBorder="1" applyAlignment="1">
      <alignment horizontal="center" vertical="center"/>
    </xf>
    <xf numFmtId="49" fontId="7" fillId="0" borderId="70" xfId="0" applyNumberFormat="1" applyFont="1" applyBorder="1" applyAlignment="1">
      <alignment horizontal="center" vertical="center"/>
    </xf>
    <xf numFmtId="49" fontId="7" fillId="0" borderId="197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198" xfId="0" applyNumberFormat="1" applyFont="1" applyBorder="1" applyAlignment="1">
      <alignment horizontal="center" vertical="center"/>
    </xf>
    <xf numFmtId="0" fontId="7" fillId="11" borderId="52" xfId="0" applyFont="1" applyFill="1" applyBorder="1" applyAlignment="1">
      <alignment horizontal="center" vertical="center"/>
    </xf>
    <xf numFmtId="0" fontId="7" fillId="11" borderId="45" xfId="0" applyFont="1" applyFill="1" applyBorder="1" applyAlignment="1">
      <alignment horizontal="center" vertical="center"/>
    </xf>
    <xf numFmtId="0" fontId="0" fillId="11" borderId="199" xfId="0" applyFill="1" applyBorder="1" applyAlignment="1">
      <alignment horizontal="center"/>
    </xf>
    <xf numFmtId="0" fontId="7" fillId="11" borderId="25" xfId="0" applyFont="1" applyFill="1" applyBorder="1" applyAlignment="1">
      <alignment horizontal="center" vertical="center"/>
    </xf>
    <xf numFmtId="49" fontId="55" fillId="4" borderId="0" xfId="0" applyNumberFormat="1" applyFont="1" applyFill="1" applyAlignment="1">
      <alignment horizontal="center" vertical="center"/>
    </xf>
    <xf numFmtId="49" fontId="55" fillId="4" borderId="201" xfId="0" applyNumberFormat="1" applyFont="1" applyFill="1" applyBorder="1" applyAlignment="1">
      <alignment horizontal="center" vertical="center"/>
    </xf>
    <xf numFmtId="49" fontId="7" fillId="4" borderId="201" xfId="0" applyNumberFormat="1" applyFont="1" applyFill="1" applyBorder="1" applyAlignment="1">
      <alignment horizontal="center" vertical="center"/>
    </xf>
    <xf numFmtId="49" fontId="7" fillId="4" borderId="202" xfId="0" applyNumberFormat="1" applyFont="1" applyFill="1" applyBorder="1" applyAlignment="1">
      <alignment horizontal="center" vertical="center"/>
    </xf>
    <xf numFmtId="49" fontId="7" fillId="4" borderId="203" xfId="0" applyNumberFormat="1" applyFont="1" applyFill="1" applyBorder="1" applyAlignment="1">
      <alignment horizontal="center" vertical="center"/>
    </xf>
    <xf numFmtId="49" fontId="7" fillId="4" borderId="189" xfId="0" applyNumberFormat="1" applyFont="1" applyFill="1" applyBorder="1" applyAlignment="1">
      <alignment horizontal="center" vertical="center"/>
    </xf>
    <xf numFmtId="49" fontId="7" fillId="4" borderId="204" xfId="0" applyNumberFormat="1" applyFont="1" applyFill="1" applyBorder="1" applyAlignment="1">
      <alignment horizontal="center" vertical="center"/>
    </xf>
    <xf numFmtId="49" fontId="7" fillId="0" borderId="205" xfId="0" applyNumberFormat="1" applyFont="1" applyBorder="1" applyAlignment="1">
      <alignment horizontal="center" vertical="center"/>
    </xf>
    <xf numFmtId="0" fontId="0" fillId="61" borderId="11" xfId="0" applyFill="1" applyBorder="1"/>
    <xf numFmtId="0" fontId="5" fillId="61" borderId="18" xfId="0" applyFont="1" applyFill="1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13" xfId="0" applyBorder="1"/>
    <xf numFmtId="0" fontId="0" fillId="5" borderId="123" xfId="0" applyFill="1" applyBorder="1" applyAlignment="1">
      <alignment horizontal="left"/>
    </xf>
    <xf numFmtId="0" fontId="0" fillId="5" borderId="130" xfId="0" applyFill="1" applyBorder="1"/>
    <xf numFmtId="0" fontId="0" fillId="0" borderId="123" xfId="0" applyBorder="1" applyAlignment="1">
      <alignment horizontal="left"/>
    </xf>
    <xf numFmtId="0" fontId="0" fillId="0" borderId="130" xfId="0" applyBorder="1"/>
    <xf numFmtId="0" fontId="0" fillId="0" borderId="21" xfId="0" applyBorder="1" applyAlignment="1">
      <alignment horizontal="left"/>
    </xf>
    <xf numFmtId="0" fontId="0" fillId="0" borderId="140" xfId="0" applyBorder="1"/>
    <xf numFmtId="0" fontId="0" fillId="0" borderId="141" xfId="0" applyBorder="1"/>
    <xf numFmtId="0" fontId="0" fillId="0" borderId="31" xfId="0" applyBorder="1" applyAlignment="1">
      <alignment horizontal="left"/>
    </xf>
    <xf numFmtId="0" fontId="0" fillId="0" borderId="11" xfId="0" applyBorder="1"/>
    <xf numFmtId="0" fontId="0" fillId="0" borderId="18" xfId="0" applyBorder="1"/>
    <xf numFmtId="0" fontId="0" fillId="61" borderId="31" xfId="0" pivotButton="1" applyFill="1" applyBorder="1"/>
    <xf numFmtId="0" fontId="0" fillId="61" borderId="11" xfId="0" pivotButton="1" applyFill="1" applyBorder="1"/>
    <xf numFmtId="0" fontId="19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2" fillId="0" borderId="0" xfId="0" applyFont="1" applyAlignment="1">
      <alignment vertical="center"/>
    </xf>
    <xf numFmtId="0" fontId="0" fillId="0" borderId="12" xfId="0" applyBorder="1"/>
    <xf numFmtId="0" fontId="0" fillId="0" borderId="39" xfId="0" applyBorder="1"/>
    <xf numFmtId="0" fontId="4" fillId="33" borderId="31" xfId="67" applyBorder="1" applyAlignment="1">
      <alignment horizontal="center" vertical="center" wrapText="1"/>
    </xf>
    <xf numFmtId="0" fontId="4" fillId="33" borderId="18" xfId="67" applyBorder="1" applyAlignment="1">
      <alignment horizontal="center" vertical="center" wrapText="1"/>
    </xf>
    <xf numFmtId="0" fontId="4" fillId="33" borderId="11" xfId="67" applyBorder="1" applyAlignment="1">
      <alignment horizontal="center" vertical="center" wrapText="1"/>
    </xf>
    <xf numFmtId="0" fontId="4" fillId="33" borderId="39" xfId="67" applyBorder="1" applyAlignment="1">
      <alignment horizontal="center" vertical="center" wrapText="1"/>
    </xf>
    <xf numFmtId="9" fontId="63" fillId="65" borderId="18" xfId="53" applyNumberFormat="1" applyFont="1" applyFill="1" applyBorder="1" applyAlignment="1">
      <alignment horizontal="center" vertical="center" wrapText="1"/>
    </xf>
    <xf numFmtId="0" fontId="4" fillId="33" borderId="147" xfId="67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 wrapText="1"/>
    </xf>
    <xf numFmtId="14" fontId="64" fillId="55" borderId="209" xfId="51" applyNumberFormat="1" applyFont="1" applyFill="1" applyBorder="1" applyAlignment="1">
      <alignment horizontal="center"/>
    </xf>
    <xf numFmtId="0" fontId="28" fillId="55" borderId="210" xfId="51" applyFont="1" applyFill="1" applyBorder="1" applyAlignment="1">
      <alignment horizontal="center"/>
    </xf>
    <xf numFmtId="0" fontId="36" fillId="55" borderId="215" xfId="51" applyFill="1" applyBorder="1" applyAlignment="1">
      <alignment horizontal="center"/>
    </xf>
    <xf numFmtId="9" fontId="16" fillId="66" borderId="216" xfId="55" applyNumberFormat="1" applyFill="1" applyBorder="1" applyAlignment="1">
      <alignment horizontal="center"/>
    </xf>
    <xf numFmtId="9" fontId="38" fillId="65" borderId="210" xfId="53" applyNumberFormat="1" applyFill="1" applyBorder="1" applyAlignment="1">
      <alignment horizontal="center"/>
    </xf>
    <xf numFmtId="20" fontId="16" fillId="55" borderId="213" xfId="55" applyNumberFormat="1" applyFill="1" applyBorder="1" applyAlignment="1">
      <alignment horizontal="center"/>
    </xf>
    <xf numFmtId="0" fontId="0" fillId="9" borderId="13" xfId="0" applyFill="1" applyBorder="1"/>
    <xf numFmtId="0" fontId="28" fillId="55" borderId="218" xfId="51" applyFont="1" applyFill="1" applyBorder="1" applyAlignment="1">
      <alignment horizontal="center"/>
    </xf>
    <xf numFmtId="9" fontId="16" fillId="66" borderId="96" xfId="55" applyNumberFormat="1" applyFill="1" applyAlignment="1">
      <alignment horizontal="center"/>
    </xf>
    <xf numFmtId="9" fontId="38" fillId="65" borderId="218" xfId="53" applyNumberFormat="1" applyFill="1" applyBorder="1" applyAlignment="1">
      <alignment horizontal="center"/>
    </xf>
    <xf numFmtId="0" fontId="36" fillId="55" borderId="93" xfId="51" applyFill="1" applyAlignment="1">
      <alignment horizontal="center"/>
    </xf>
    <xf numFmtId="0" fontId="16" fillId="55" borderId="221" xfId="55" applyFill="1" applyBorder="1"/>
    <xf numFmtId="0" fontId="0" fillId="9" borderId="131" xfId="0" applyFill="1" applyBorder="1"/>
    <xf numFmtId="0" fontId="3" fillId="55" borderId="218" xfId="51" applyFont="1" applyFill="1" applyBorder="1" applyAlignment="1">
      <alignment horizontal="center"/>
    </xf>
    <xf numFmtId="9" fontId="16" fillId="66" borderId="230" xfId="55" applyNumberFormat="1" applyFill="1" applyBorder="1" applyAlignment="1">
      <alignment horizontal="center"/>
    </xf>
    <xf numFmtId="0" fontId="16" fillId="55" borderId="231" xfId="55" applyFill="1" applyBorder="1"/>
    <xf numFmtId="0" fontId="0" fillId="9" borderId="141" xfId="0" applyFill="1" applyBorder="1"/>
    <xf numFmtId="0" fontId="36" fillId="55" borderId="219" xfId="51" applyFill="1" applyBorder="1" applyAlignment="1">
      <alignment horizontal="center"/>
    </xf>
    <xf numFmtId="0" fontId="36" fillId="55" borderId="220" xfId="51" applyFill="1" applyBorder="1" applyAlignment="1">
      <alignment horizontal="center"/>
    </xf>
    <xf numFmtId="0" fontId="36" fillId="55" borderId="223" xfId="51" applyFill="1" applyBorder="1" applyAlignment="1">
      <alignment horizontal="center"/>
    </xf>
    <xf numFmtId="9" fontId="16" fillId="66" borderId="228" xfId="55" applyNumberFormat="1" applyFill="1" applyBorder="1" applyAlignment="1">
      <alignment horizontal="center"/>
    </xf>
    <xf numFmtId="0" fontId="16" fillId="55" borderId="130" xfId="55" applyFill="1" applyBorder="1"/>
    <xf numFmtId="14" fontId="64" fillId="55" borderId="232" xfId="51" applyNumberFormat="1" applyFont="1" applyFill="1" applyBorder="1" applyAlignment="1">
      <alignment horizontal="center"/>
    </xf>
    <xf numFmtId="0" fontId="28" fillId="55" borderId="233" xfId="51" applyFont="1" applyFill="1" applyBorder="1" applyAlignment="1">
      <alignment horizontal="center"/>
    </xf>
    <xf numFmtId="0" fontId="36" fillId="55" borderId="236" xfId="51" applyFill="1" applyBorder="1" applyAlignment="1">
      <alignment horizontal="center"/>
    </xf>
    <xf numFmtId="9" fontId="38" fillId="65" borderId="233" xfId="53" applyNumberFormat="1" applyFill="1" applyBorder="1" applyAlignment="1">
      <alignment horizontal="center"/>
    </xf>
    <xf numFmtId="0" fontId="36" fillId="55" borderId="234" xfId="51" applyFill="1" applyBorder="1" applyAlignment="1">
      <alignment horizontal="center"/>
    </xf>
    <xf numFmtId="0" fontId="36" fillId="55" borderId="235" xfId="51" applyFill="1" applyBorder="1" applyAlignment="1">
      <alignment horizontal="center"/>
    </xf>
    <xf numFmtId="0" fontId="36" fillId="55" borderId="237" xfId="51" applyFill="1" applyBorder="1" applyAlignment="1">
      <alignment horizontal="center"/>
    </xf>
    <xf numFmtId="0" fontId="36" fillId="55" borderId="238" xfId="51" applyFill="1" applyBorder="1" applyAlignment="1">
      <alignment horizontal="center"/>
    </xf>
    <xf numFmtId="0" fontId="16" fillId="55" borderId="239" xfId="55" applyFill="1" applyBorder="1"/>
    <xf numFmtId="0" fontId="2" fillId="63" borderId="240" xfId="0" applyFont="1" applyFill="1" applyBorder="1" applyAlignment="1">
      <alignment horizontal="center" vertical="center"/>
    </xf>
    <xf numFmtId="0" fontId="2" fillId="63" borderId="8" xfId="0" applyFont="1" applyFill="1" applyBorder="1" applyAlignment="1">
      <alignment horizontal="center" vertical="center"/>
    </xf>
    <xf numFmtId="0" fontId="2" fillId="63" borderId="131" xfId="0" applyFont="1" applyFill="1" applyBorder="1" applyAlignment="1">
      <alignment horizontal="center" vertical="center"/>
    </xf>
    <xf numFmtId="0" fontId="5" fillId="4" borderId="131" xfId="0" applyFont="1" applyFill="1" applyBorder="1" applyAlignment="1">
      <alignment horizontal="center" vertical="center"/>
    </xf>
    <xf numFmtId="0" fontId="5" fillId="4" borderId="127" xfId="0" applyFont="1" applyFill="1" applyBorder="1" applyAlignment="1">
      <alignment horizontal="center" vertical="center"/>
    </xf>
    <xf numFmtId="49" fontId="0" fillId="67" borderId="142" xfId="0" applyNumberFormat="1" applyFill="1" applyBorder="1"/>
    <xf numFmtId="49" fontId="0" fillId="67" borderId="137" xfId="0" applyNumberFormat="1" applyFill="1" applyBorder="1" applyAlignment="1">
      <alignment horizontal="left"/>
    </xf>
    <xf numFmtId="0" fontId="0" fillId="48" borderId="28" xfId="0" applyFill="1" applyBorder="1"/>
    <xf numFmtId="0" fontId="0" fillId="48" borderId="0" xfId="0" applyFill="1"/>
    <xf numFmtId="0" fontId="0" fillId="48" borderId="241" xfId="0" applyFill="1" applyBorder="1"/>
    <xf numFmtId="49" fontId="0" fillId="0" borderId="137" xfId="0" applyNumberFormat="1" applyBorder="1" applyAlignment="1">
      <alignment horizontal="left"/>
    </xf>
    <xf numFmtId="0" fontId="0" fillId="48" borderId="29" xfId="0" applyFill="1" applyBorder="1"/>
    <xf numFmtId="0" fontId="0" fillId="48" borderId="42" xfId="0" applyFill="1" applyBorder="1"/>
    <xf numFmtId="0" fontId="0" fillId="48" borderId="144" xfId="0" applyFill="1" applyBorder="1"/>
    <xf numFmtId="0" fontId="5" fillId="63" borderId="252" xfId="0" applyFont="1" applyFill="1" applyBorder="1" applyAlignment="1">
      <alignment horizontal="center" vertical="center" wrapText="1"/>
    </xf>
    <xf numFmtId="0" fontId="66" fillId="63" borderId="52" xfId="0" applyFont="1" applyFill="1" applyBorder="1" applyAlignment="1">
      <alignment horizontal="center" vertical="center" wrapText="1"/>
    </xf>
    <xf numFmtId="0" fontId="0" fillId="9" borderId="257" xfId="0" applyFill="1" applyBorder="1" applyAlignment="1">
      <alignment horizontal="center" vertical="center"/>
    </xf>
    <xf numFmtId="0" fontId="0" fillId="9" borderId="192" xfId="0" applyFill="1" applyBorder="1" applyAlignment="1">
      <alignment horizontal="center" vertical="center"/>
    </xf>
    <xf numFmtId="0" fontId="0" fillId="69" borderId="257" xfId="0" applyFill="1" applyBorder="1" applyAlignment="1">
      <alignment horizontal="center" vertical="center"/>
    </xf>
    <xf numFmtId="0" fontId="0" fillId="69" borderId="192" xfId="0" applyFill="1" applyBorder="1" applyAlignment="1">
      <alignment horizontal="center" vertical="center"/>
    </xf>
    <xf numFmtId="0" fontId="0" fillId="9" borderId="133" xfId="0" applyFill="1" applyBorder="1" applyAlignment="1">
      <alignment horizontal="center" vertical="center"/>
    </xf>
    <xf numFmtId="0" fontId="0" fillId="9" borderId="142" xfId="0" applyFill="1" applyBorder="1" applyAlignment="1">
      <alignment horizontal="center" vertical="center"/>
    </xf>
    <xf numFmtId="0" fontId="0" fillId="9" borderId="139" xfId="0" applyFill="1" applyBorder="1" applyAlignment="1">
      <alignment horizontal="center" vertical="center"/>
    </xf>
    <xf numFmtId="0" fontId="0" fillId="9" borderId="100" xfId="0" applyFill="1" applyBorder="1" applyAlignment="1">
      <alignment horizontal="center" vertical="center"/>
    </xf>
    <xf numFmtId="0" fontId="0" fillId="69" borderId="260" xfId="0" applyFill="1" applyBorder="1" applyAlignment="1">
      <alignment horizontal="center" vertical="center"/>
    </xf>
    <xf numFmtId="0" fontId="0" fillId="69" borderId="261" xfId="0" applyFill="1" applyBorder="1" applyAlignment="1">
      <alignment horizontal="center" vertical="center"/>
    </xf>
    <xf numFmtId="0" fontId="0" fillId="9" borderId="260" xfId="0" applyFill="1" applyBorder="1" applyAlignment="1">
      <alignment horizontal="center" vertical="center"/>
    </xf>
    <xf numFmtId="0" fontId="0" fillId="9" borderId="261" xfId="0" applyFill="1" applyBorder="1" applyAlignment="1">
      <alignment horizontal="center" vertical="center"/>
    </xf>
    <xf numFmtId="0" fontId="0" fillId="69" borderId="262" xfId="0" applyFill="1" applyBorder="1" applyAlignment="1">
      <alignment horizontal="center" vertical="center"/>
    </xf>
    <xf numFmtId="0" fontId="0" fillId="69" borderId="263" xfId="0" applyFill="1" applyBorder="1" applyAlignment="1">
      <alignment horizontal="center" vertical="center"/>
    </xf>
    <xf numFmtId="0" fontId="68" fillId="0" borderId="0" xfId="0" applyFont="1" applyAlignment="1">
      <alignment vertical="center"/>
    </xf>
    <xf numFmtId="0" fontId="5" fillId="63" borderId="250" xfId="0" applyFont="1" applyFill="1" applyBorder="1" applyAlignment="1">
      <alignment horizontal="center" vertical="center" wrapText="1"/>
    </xf>
    <xf numFmtId="0" fontId="5" fillId="63" borderId="9" xfId="0" applyFont="1" applyFill="1" applyBorder="1" applyAlignment="1">
      <alignment horizontal="center" vertical="center" wrapText="1"/>
    </xf>
    <xf numFmtId="0" fontId="5" fillId="63" borderId="7" xfId="0" applyFont="1" applyFill="1" applyBorder="1" applyAlignment="1">
      <alignment horizontal="center" vertical="center" wrapText="1"/>
    </xf>
    <xf numFmtId="0" fontId="5" fillId="63" borderId="251" xfId="0" applyFont="1" applyFill="1" applyBorder="1" applyAlignment="1">
      <alignment horizontal="center" vertical="center" wrapText="1"/>
    </xf>
    <xf numFmtId="0" fontId="0" fillId="4" borderId="143" xfId="0" applyFill="1" applyBorder="1" applyAlignment="1" applyProtection="1">
      <alignment horizontal="center"/>
      <protection locked="0"/>
    </xf>
    <xf numFmtId="0" fontId="0" fillId="4" borderId="133" xfId="0" applyFill="1" applyBorder="1" applyAlignment="1" applyProtection="1">
      <alignment horizontal="center"/>
      <protection locked="0"/>
    </xf>
    <xf numFmtId="15" fontId="0" fillId="4" borderId="143" xfId="0" applyNumberFormat="1" applyFill="1" applyBorder="1" applyAlignment="1" applyProtection="1">
      <alignment horizontal="center" vertical="center"/>
      <protection locked="0"/>
    </xf>
    <xf numFmtId="15" fontId="0" fillId="4" borderId="133" xfId="0" applyNumberFormat="1" applyFill="1" applyBorder="1" applyAlignment="1" applyProtection="1">
      <alignment horizontal="center" vertical="center"/>
      <protection locked="0"/>
    </xf>
    <xf numFmtId="0" fontId="0" fillId="4" borderId="143" xfId="0" applyFill="1" applyBorder="1" applyAlignment="1" applyProtection="1">
      <alignment horizontal="center" vertical="center"/>
      <protection locked="0"/>
    </xf>
    <xf numFmtId="0" fontId="0" fillId="4" borderId="133" xfId="0" applyFill="1" applyBorder="1" applyAlignment="1" applyProtection="1">
      <alignment horizontal="center" vertical="center"/>
      <protection locked="0"/>
    </xf>
    <xf numFmtId="0" fontId="0" fillId="4" borderId="143" xfId="0" applyFill="1" applyBorder="1" applyAlignment="1" applyProtection="1">
      <alignment horizontal="left"/>
      <protection locked="0"/>
    </xf>
    <xf numFmtId="0" fontId="0" fillId="4" borderId="142" xfId="0" applyFill="1" applyBorder="1" applyAlignment="1" applyProtection="1">
      <alignment horizontal="left"/>
      <protection locked="0"/>
    </xf>
    <xf numFmtId="0" fontId="0" fillId="4" borderId="142" xfId="0" applyFill="1" applyBorder="1" applyProtection="1">
      <protection locked="0"/>
    </xf>
    <xf numFmtId="0" fontId="0" fillId="4" borderId="133" xfId="0" applyFill="1" applyBorder="1" applyProtection="1">
      <protection locked="0"/>
    </xf>
    <xf numFmtId="0" fontId="0" fillId="0" borderId="143" xfId="0" applyBorder="1" applyAlignment="1">
      <alignment horizontal="left"/>
    </xf>
    <xf numFmtId="0" fontId="0" fillId="0" borderId="142" xfId="0" applyBorder="1"/>
    <xf numFmtId="0" fontId="0" fillId="0" borderId="133" xfId="0" applyBorder="1"/>
    <xf numFmtId="0" fontId="0" fillId="4" borderId="0" xfId="0" applyFill="1" applyAlignment="1" applyProtection="1">
      <alignment vertical="center"/>
      <protection locked="0"/>
    </xf>
    <xf numFmtId="16" fontId="0" fillId="0" borderId="0" xfId="0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165" fontId="25" fillId="67" borderId="272" xfId="0" applyNumberFormat="1" applyFont="1" applyFill="1" applyBorder="1"/>
    <xf numFmtId="49" fontId="70" fillId="48" borderId="5" xfId="0" applyNumberFormat="1" applyFont="1" applyFill="1" applyBorder="1" applyAlignment="1">
      <alignment horizontal="center" vertical="center" wrapText="1"/>
    </xf>
    <xf numFmtId="49" fontId="70" fillId="48" borderId="140" xfId="0" applyNumberFormat="1" applyFont="1" applyFill="1" applyBorder="1" applyAlignment="1">
      <alignment horizontal="center" vertical="center" wrapText="1"/>
    </xf>
    <xf numFmtId="169" fontId="71" fillId="12" borderId="130" xfId="0" applyNumberFormat="1" applyFont="1" applyFill="1" applyBorder="1"/>
    <xf numFmtId="0" fontId="71" fillId="12" borderId="130" xfId="0" applyFont="1" applyFill="1" applyBorder="1"/>
    <xf numFmtId="170" fontId="71" fillId="12" borderId="130" xfId="0" applyNumberFormat="1" applyFont="1" applyFill="1" applyBorder="1"/>
    <xf numFmtId="0" fontId="72" fillId="13" borderId="130" xfId="0" applyFont="1" applyFill="1" applyBorder="1"/>
    <xf numFmtId="170" fontId="72" fillId="13" borderId="130" xfId="0" applyNumberFormat="1" applyFont="1" applyFill="1" applyBorder="1"/>
    <xf numFmtId="0" fontId="0" fillId="71" borderId="130" xfId="0" applyFill="1" applyBorder="1"/>
    <xf numFmtId="0" fontId="73" fillId="13" borderId="130" xfId="0" applyFont="1" applyFill="1" applyBorder="1"/>
    <xf numFmtId="170" fontId="73" fillId="13" borderId="130" xfId="0" applyNumberFormat="1" applyFont="1" applyFill="1" applyBorder="1"/>
    <xf numFmtId="49" fontId="74" fillId="12" borderId="273" xfId="0" applyNumberFormat="1" applyFont="1" applyFill="1" applyBorder="1" applyAlignment="1">
      <alignment horizontal="right"/>
    </xf>
    <xf numFmtId="0" fontId="0" fillId="0" borderId="273" xfId="0" applyBorder="1" applyAlignment="1">
      <alignment horizontal="center"/>
    </xf>
    <xf numFmtId="49" fontId="44" fillId="12" borderId="130" xfId="0" applyNumberFormat="1" applyFont="1" applyFill="1" applyBorder="1"/>
    <xf numFmtId="49" fontId="81" fillId="13" borderId="130" xfId="0" applyNumberFormat="1" applyFont="1" applyFill="1" applyBorder="1"/>
    <xf numFmtId="4" fontId="81" fillId="13" borderId="130" xfId="0" applyNumberFormat="1" applyFont="1" applyFill="1" applyBorder="1"/>
    <xf numFmtId="4" fontId="82" fillId="13" borderId="130" xfId="0" applyNumberFormat="1" applyFont="1" applyFill="1" applyBorder="1"/>
    <xf numFmtId="4" fontId="81" fillId="14" borderId="130" xfId="0" applyNumberFormat="1" applyFont="1" applyFill="1" applyBorder="1"/>
    <xf numFmtId="4" fontId="81" fillId="15" borderId="130" xfId="0" applyNumberFormat="1" applyFont="1" applyFill="1" applyBorder="1"/>
    <xf numFmtId="4" fontId="82" fillId="15" borderId="130" xfId="0" applyNumberFormat="1" applyFont="1" applyFill="1" applyBorder="1"/>
    <xf numFmtId="4" fontId="83" fillId="15" borderId="130" xfId="0" applyNumberFormat="1" applyFont="1" applyFill="1" applyBorder="1"/>
    <xf numFmtId="4" fontId="83" fillId="13" borderId="130" xfId="0" applyNumberFormat="1" applyFont="1" applyFill="1" applyBorder="1"/>
    <xf numFmtId="49" fontId="84" fillId="12" borderId="130" xfId="0" applyNumberFormat="1" applyFont="1" applyFill="1" applyBorder="1"/>
    <xf numFmtId="4" fontId="84" fillId="12" borderId="130" xfId="0" applyNumberFormat="1" applyFont="1" applyFill="1" applyBorder="1"/>
    <xf numFmtId="4" fontId="85" fillId="12" borderId="130" xfId="0" applyNumberFormat="1" applyFont="1" applyFill="1" applyBorder="1"/>
    <xf numFmtId="4" fontId="84" fillId="16" borderId="130" xfId="0" applyNumberFormat="1" applyFont="1" applyFill="1" applyBorder="1"/>
    <xf numFmtId="4" fontId="84" fillId="15" borderId="130" xfId="0" applyNumberFormat="1" applyFont="1" applyFill="1" applyBorder="1"/>
    <xf numFmtId="4" fontId="85" fillId="15" borderId="130" xfId="0" applyNumberFormat="1" applyFont="1" applyFill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center"/>
    </xf>
    <xf numFmtId="0" fontId="5" fillId="0" borderId="41" xfId="0" applyFont="1" applyBorder="1" applyAlignment="1">
      <alignment horizontal="center" vertical="center" textRotation="90"/>
    </xf>
    <xf numFmtId="0" fontId="5" fillId="0" borderId="34" xfId="0" applyFont="1" applyBorder="1" applyAlignment="1">
      <alignment horizontal="center" vertical="center" textRotation="90"/>
    </xf>
    <xf numFmtId="0" fontId="5" fillId="0" borderId="35" xfId="0" applyFont="1" applyBorder="1" applyAlignment="1">
      <alignment horizontal="center" vertical="center" textRotation="90"/>
    </xf>
    <xf numFmtId="0" fontId="9" fillId="0" borderId="3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2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41" xfId="0" applyFont="1" applyBorder="1" applyAlignment="1">
      <alignment horizontal="center" vertical="center" textRotation="255"/>
    </xf>
    <xf numFmtId="0" fontId="5" fillId="0" borderId="34" xfId="0" applyFont="1" applyBorder="1" applyAlignment="1">
      <alignment horizontal="center" vertical="center" textRotation="255"/>
    </xf>
    <xf numFmtId="0" fontId="5" fillId="0" borderId="35" xfId="0" applyFont="1" applyBorder="1" applyAlignment="1">
      <alignment horizontal="center" vertical="center" textRotation="255"/>
    </xf>
    <xf numFmtId="0" fontId="18" fillId="0" borderId="0" xfId="0" applyFont="1" applyAlignment="1">
      <alignment horizontal="center"/>
    </xf>
    <xf numFmtId="0" fontId="5" fillId="2" borderId="44" xfId="0" applyFont="1" applyFill="1" applyBorder="1" applyAlignment="1">
      <alignment horizontal="center" vertical="center"/>
    </xf>
    <xf numFmtId="0" fontId="5" fillId="2" borderId="45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9" fontId="0" fillId="0" borderId="47" xfId="0" applyNumberForma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23" xfId="0" applyNumberFormat="1" applyBorder="1" applyAlignment="1">
      <alignment horizontal="center"/>
    </xf>
    <xf numFmtId="9" fontId="0" fillId="0" borderId="47" xfId="0" applyNumberFormat="1" applyBorder="1" applyAlignment="1">
      <alignment horizontal="left"/>
    </xf>
    <xf numFmtId="9" fontId="0" fillId="0" borderId="3" xfId="0" applyNumberFormat="1" applyBorder="1" applyAlignment="1">
      <alignment horizontal="left"/>
    </xf>
    <xf numFmtId="9" fontId="0" fillId="0" borderId="23" xfId="0" applyNumberFormat="1" applyBorder="1" applyAlignment="1">
      <alignment horizontal="left"/>
    </xf>
    <xf numFmtId="9" fontId="0" fillId="0" borderId="48" xfId="0" applyNumberFormat="1" applyBorder="1" applyAlignment="1">
      <alignment horizontal="center"/>
    </xf>
    <xf numFmtId="9" fontId="0" fillId="0" borderId="49" xfId="0" applyNumberFormat="1" applyBorder="1" applyAlignment="1">
      <alignment horizontal="center"/>
    </xf>
    <xf numFmtId="9" fontId="0" fillId="0" borderId="50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7" fillId="0" borderId="3" xfId="0" applyFont="1" applyBorder="1" applyAlignment="1">
      <alignment horizontal="left" wrapText="1"/>
    </xf>
    <xf numFmtId="0" fontId="17" fillId="0" borderId="109" xfId="0" applyFont="1" applyBorder="1" applyAlignment="1">
      <alignment horizontal="left" wrapText="1"/>
    </xf>
    <xf numFmtId="0" fontId="17" fillId="0" borderId="113" xfId="0" applyFont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17" fillId="0" borderId="79" xfId="0" applyFont="1" applyBorder="1" applyAlignment="1">
      <alignment horizontal="left" wrapText="1"/>
    </xf>
    <xf numFmtId="0" fontId="17" fillId="0" borderId="20" xfId="0" applyFont="1" applyBorder="1" applyAlignment="1">
      <alignment horizontal="left" wrapText="1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7" fillId="0" borderId="83" xfId="0" applyFont="1" applyBorder="1" applyAlignment="1">
      <alignment horizontal="left"/>
    </xf>
    <xf numFmtId="0" fontId="7" fillId="0" borderId="84" xfId="0" applyFont="1" applyBorder="1" applyAlignment="1">
      <alignment horizontal="left"/>
    </xf>
    <xf numFmtId="0" fontId="7" fillId="0" borderId="82" xfId="0" applyFont="1" applyBorder="1" applyAlignment="1">
      <alignment horizontal="left"/>
    </xf>
    <xf numFmtId="9" fontId="0" fillId="4" borderId="101" xfId="0" applyNumberFormat="1" applyFill="1" applyBorder="1" applyAlignment="1">
      <alignment horizontal="left"/>
    </xf>
    <xf numFmtId="0" fontId="0" fillId="0" borderId="108" xfId="0" applyBorder="1" applyAlignment="1">
      <alignment horizontal="left"/>
    </xf>
    <xf numFmtId="0" fontId="0" fillId="0" borderId="109" xfId="0" applyBorder="1" applyAlignment="1">
      <alignment horizontal="left"/>
    </xf>
    <xf numFmtId="0" fontId="0" fillId="0" borderId="110" xfId="0" applyBorder="1" applyAlignment="1">
      <alignment horizontal="left"/>
    </xf>
    <xf numFmtId="0" fontId="5" fillId="2" borderId="16" xfId="0" applyFont="1" applyFill="1" applyBorder="1" applyAlignment="1">
      <alignment horizontal="center"/>
    </xf>
    <xf numFmtId="0" fontId="7" fillId="0" borderId="87" xfId="0" applyFont="1" applyBorder="1" applyAlignment="1">
      <alignment horizontal="left"/>
    </xf>
    <xf numFmtId="0" fontId="7" fillId="0" borderId="89" xfId="0" applyFont="1" applyBorder="1" applyAlignment="1">
      <alignment horizontal="left"/>
    </xf>
    <xf numFmtId="0" fontId="7" fillId="0" borderId="88" xfId="0" applyFont="1" applyBorder="1" applyAlignment="1">
      <alignment horizontal="left"/>
    </xf>
    <xf numFmtId="0" fontId="5" fillId="3" borderId="10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3" borderId="112" xfId="0" applyFont="1" applyFill="1" applyBorder="1" applyAlignment="1">
      <alignment horizontal="center"/>
    </xf>
    <xf numFmtId="0" fontId="5" fillId="3" borderId="105" xfId="0" applyFont="1" applyFill="1" applyBorder="1" applyAlignment="1">
      <alignment horizontal="center"/>
    </xf>
    <xf numFmtId="9" fontId="11" fillId="0" borderId="105" xfId="0" applyNumberFormat="1" applyFont="1" applyBorder="1" applyAlignment="1">
      <alignment horizontal="center"/>
    </xf>
    <xf numFmtId="0" fontId="11" fillId="0" borderId="114" xfId="0" applyFont="1" applyBorder="1" applyAlignment="1">
      <alignment horizontal="center"/>
    </xf>
    <xf numFmtId="0" fontId="11" fillId="0" borderId="114" xfId="0" applyFont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20" xfId="0" applyFill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5" fillId="5" borderId="105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17" fillId="0" borderId="3" xfId="0" applyFont="1" applyBorder="1" applyAlignment="1">
      <alignment horizontal="center" wrapText="1"/>
    </xf>
    <xf numFmtId="0" fontId="17" fillId="0" borderId="20" xfId="0" applyFont="1" applyBorder="1" applyAlignment="1">
      <alignment horizontal="center" wrapText="1"/>
    </xf>
    <xf numFmtId="9" fontId="11" fillId="4" borderId="105" xfId="0" applyNumberFormat="1" applyFont="1" applyFill="1" applyBorder="1" applyAlignment="1">
      <alignment horizontal="center"/>
    </xf>
    <xf numFmtId="9" fontId="0" fillId="4" borderId="108" xfId="0" applyNumberFormat="1" applyFill="1" applyBorder="1" applyAlignment="1">
      <alignment horizontal="center" vertical="top"/>
    </xf>
    <xf numFmtId="9" fontId="0" fillId="4" borderId="109" xfId="0" applyNumberFormat="1" applyFill="1" applyBorder="1" applyAlignment="1">
      <alignment horizontal="center" vertical="top"/>
    </xf>
    <xf numFmtId="9" fontId="0" fillId="4" borderId="110" xfId="0" applyNumberFormat="1" applyFill="1" applyBorder="1" applyAlignment="1">
      <alignment horizontal="center" vertical="top"/>
    </xf>
    <xf numFmtId="9" fontId="7" fillId="4" borderId="102" xfId="0" applyNumberFormat="1" applyFont="1" applyFill="1" applyBorder="1" applyAlignment="1">
      <alignment horizontal="center" vertical="center"/>
    </xf>
    <xf numFmtId="9" fontId="7" fillId="4" borderId="103" xfId="0" applyNumberFormat="1" applyFont="1" applyFill="1" applyBorder="1" applyAlignment="1">
      <alignment horizontal="center" vertical="center"/>
    </xf>
    <xf numFmtId="9" fontId="7" fillId="4" borderId="104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9" fontId="0" fillId="4" borderId="102" xfId="0" applyNumberFormat="1" applyFill="1" applyBorder="1" applyAlignment="1">
      <alignment horizontal="center" vertical="center"/>
    </xf>
    <xf numFmtId="9" fontId="0" fillId="4" borderId="103" xfId="0" applyNumberFormat="1" applyFill="1" applyBorder="1" applyAlignment="1">
      <alignment horizontal="center" vertical="center"/>
    </xf>
    <xf numFmtId="9" fontId="0" fillId="4" borderId="104" xfId="0" applyNumberForma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 wrapText="1"/>
    </xf>
    <xf numFmtId="0" fontId="7" fillId="0" borderId="16" xfId="0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0" xfId="0" applyFont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  <xf numFmtId="0" fontId="0" fillId="4" borderId="20" xfId="0" applyFill="1" applyBorder="1" applyAlignment="1">
      <alignment horizontal="left" wrapText="1"/>
    </xf>
    <xf numFmtId="0" fontId="11" fillId="0" borderId="113" xfId="0" applyFont="1" applyBorder="1" applyAlignment="1">
      <alignment horizontal="center"/>
    </xf>
    <xf numFmtId="0" fontId="11" fillId="0" borderId="111" xfId="0" applyFont="1" applyBorder="1" applyAlignment="1">
      <alignment horizontal="center"/>
    </xf>
    <xf numFmtId="49" fontId="2" fillId="2" borderId="114" xfId="0" applyNumberFormat="1" applyFont="1" applyFill="1" applyBorder="1" applyAlignment="1">
      <alignment horizontal="center"/>
    </xf>
    <xf numFmtId="0" fontId="2" fillId="2" borderId="114" xfId="0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center"/>
    </xf>
    <xf numFmtId="0" fontId="2" fillId="3" borderId="8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80" xfId="0" applyFont="1" applyFill="1" applyBorder="1" applyAlignment="1">
      <alignment horizontal="center"/>
    </xf>
    <xf numFmtId="0" fontId="0" fillId="4" borderId="80" xfId="0" applyFill="1" applyBorder="1" applyAlignment="1">
      <alignment horizontal="left"/>
    </xf>
    <xf numFmtId="0" fontId="0" fillId="4" borderId="108" xfId="0" applyFill="1" applyBorder="1" applyAlignment="1">
      <alignment horizontal="center"/>
    </xf>
    <xf numFmtId="0" fontId="0" fillId="4" borderId="109" xfId="0" applyFill="1" applyBorder="1" applyAlignment="1">
      <alignment horizontal="center"/>
    </xf>
    <xf numFmtId="0" fontId="0" fillId="4" borderId="110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3" fillId="2" borderId="75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2" fillId="10" borderId="56" xfId="0" applyFont="1" applyFill="1" applyBorder="1" applyAlignment="1">
      <alignment horizontal="center"/>
    </xf>
    <xf numFmtId="0" fontId="2" fillId="10" borderId="57" xfId="0" applyFont="1" applyFill="1" applyBorder="1" applyAlignment="1">
      <alignment horizontal="center"/>
    </xf>
    <xf numFmtId="0" fontId="2" fillId="10" borderId="58" xfId="0" applyFont="1" applyFill="1" applyBorder="1" applyAlignment="1">
      <alignment horizontal="center"/>
    </xf>
    <xf numFmtId="49" fontId="75" fillId="12" borderId="274" xfId="0" applyNumberFormat="1" applyFont="1" applyFill="1" applyBorder="1" applyAlignment="1">
      <alignment horizontal="center" vertical="center"/>
    </xf>
    <xf numFmtId="49" fontId="75" fillId="12" borderId="275" xfId="0" applyNumberFormat="1" applyFont="1" applyFill="1" applyBorder="1" applyAlignment="1">
      <alignment horizontal="center" vertical="center"/>
    </xf>
    <xf numFmtId="49" fontId="75" fillId="12" borderId="276" xfId="0" applyNumberFormat="1" applyFont="1" applyFill="1" applyBorder="1" applyAlignment="1">
      <alignment horizontal="center" vertical="center"/>
    </xf>
    <xf numFmtId="0" fontId="21" fillId="67" borderId="8" xfId="0" applyFont="1" applyFill="1" applyBorder="1" applyAlignment="1">
      <alignment horizontal="center"/>
    </xf>
    <xf numFmtId="165" fontId="25" fillId="67" borderId="8" xfId="0" applyNumberFormat="1" applyFont="1" applyFill="1" applyBorder="1" applyAlignment="1">
      <alignment horizontal="center"/>
    </xf>
    <xf numFmtId="0" fontId="1" fillId="67" borderId="0" xfId="0" applyFont="1" applyFill="1" applyAlignment="1">
      <alignment horizontal="center"/>
    </xf>
    <xf numFmtId="165" fontId="25" fillId="67" borderId="0" xfId="0" applyNumberFormat="1" applyFont="1" applyFill="1" applyAlignment="1">
      <alignment horizontal="center"/>
    </xf>
    <xf numFmtId="9" fontId="0" fillId="70" borderId="143" xfId="4" applyFont="1" applyFill="1" applyBorder="1" applyAlignment="1">
      <alignment horizontal="center" vertical="center"/>
    </xf>
    <xf numFmtId="9" fontId="0" fillId="70" borderId="133" xfId="4" applyFont="1" applyFill="1" applyBorder="1" applyAlignment="1">
      <alignment horizontal="center" vertical="center"/>
    </xf>
    <xf numFmtId="9" fontId="0" fillId="70" borderId="256" xfId="4" applyFont="1" applyFill="1" applyBorder="1" applyAlignment="1">
      <alignment horizontal="center" vertical="center"/>
    </xf>
    <xf numFmtId="0" fontId="0" fillId="0" borderId="258" xfId="0" applyBorder="1" applyAlignment="1">
      <alignment horizontal="left" vertical="center"/>
    </xf>
    <xf numFmtId="0" fontId="0" fillId="0" borderId="263" xfId="0" applyBorder="1" applyAlignment="1">
      <alignment horizontal="left" vertical="center"/>
    </xf>
    <xf numFmtId="0" fontId="0" fillId="0" borderId="262" xfId="0" applyBorder="1" applyAlignment="1">
      <alignment horizontal="left" vertical="center"/>
    </xf>
    <xf numFmtId="0" fontId="0" fillId="4" borderId="266" xfId="0" applyFill="1" applyBorder="1" applyAlignment="1">
      <alignment horizontal="center" vertical="center"/>
    </xf>
    <xf numFmtId="0" fontId="0" fillId="4" borderId="262" xfId="0" applyFill="1" applyBorder="1" applyAlignment="1">
      <alignment horizontal="center" vertical="center"/>
    </xf>
    <xf numFmtId="0" fontId="0" fillId="9" borderId="266" xfId="0" applyFill="1" applyBorder="1" applyAlignment="1">
      <alignment horizontal="center" vertical="center"/>
    </xf>
    <xf numFmtId="0" fontId="0" fillId="9" borderId="262" xfId="0" applyFill="1" applyBorder="1" applyAlignment="1">
      <alignment horizontal="center" vertical="center"/>
    </xf>
    <xf numFmtId="1" fontId="7" fillId="4" borderId="266" xfId="4" applyNumberFormat="1" applyFont="1" applyFill="1" applyBorder="1" applyAlignment="1">
      <alignment horizontal="center" vertical="center"/>
    </xf>
    <xf numFmtId="1" fontId="7" fillId="4" borderId="262" xfId="4" applyNumberFormat="1" applyFont="1" applyFill="1" applyBorder="1" applyAlignment="1">
      <alignment horizontal="center" vertical="center"/>
    </xf>
    <xf numFmtId="9" fontId="0" fillId="70" borderId="266" xfId="4" applyFont="1" applyFill="1" applyBorder="1" applyAlignment="1">
      <alignment horizontal="center" vertical="center"/>
    </xf>
    <xf numFmtId="9" fontId="0" fillId="70" borderId="262" xfId="4" applyFont="1" applyFill="1" applyBorder="1" applyAlignment="1">
      <alignment horizontal="center" vertical="center"/>
    </xf>
    <xf numFmtId="9" fontId="0" fillId="70" borderId="259" xfId="4" applyFont="1" applyFill="1" applyBorder="1" applyAlignment="1">
      <alignment horizontal="center" vertical="center"/>
    </xf>
    <xf numFmtId="0" fontId="0" fillId="4" borderId="255" xfId="0" applyFill="1" applyBorder="1" applyAlignment="1">
      <alignment horizontal="left" vertical="center"/>
    </xf>
    <xf numFmtId="0" fontId="0" fillId="4" borderId="142" xfId="0" applyFill="1" applyBorder="1" applyAlignment="1">
      <alignment horizontal="left" vertical="center"/>
    </xf>
    <xf numFmtId="0" fontId="0" fillId="4" borderId="133" xfId="0" applyFill="1" applyBorder="1" applyAlignment="1">
      <alignment horizontal="left" vertical="center"/>
    </xf>
    <xf numFmtId="0" fontId="0" fillId="4" borderId="143" xfId="0" applyFill="1" applyBorder="1" applyAlignment="1">
      <alignment horizontal="center" vertical="center"/>
    </xf>
    <xf numFmtId="0" fontId="0" fillId="4" borderId="133" xfId="0" applyFill="1" applyBorder="1" applyAlignment="1">
      <alignment horizontal="center" vertical="center"/>
    </xf>
    <xf numFmtId="0" fontId="0" fillId="9" borderId="143" xfId="0" applyFill="1" applyBorder="1" applyAlignment="1">
      <alignment horizontal="center" vertical="center"/>
    </xf>
    <xf numFmtId="0" fontId="0" fillId="9" borderId="133" xfId="0" applyFill="1" applyBorder="1" applyAlignment="1">
      <alignment horizontal="center" vertical="center"/>
    </xf>
    <xf numFmtId="0" fontId="7" fillId="4" borderId="143" xfId="0" applyFont="1" applyFill="1" applyBorder="1" applyAlignment="1">
      <alignment horizontal="center" vertical="center"/>
    </xf>
    <xf numFmtId="0" fontId="7" fillId="4" borderId="133" xfId="0" applyFont="1" applyFill="1" applyBorder="1" applyAlignment="1">
      <alignment horizontal="center" vertical="center"/>
    </xf>
    <xf numFmtId="1" fontId="7" fillId="4" borderId="143" xfId="4" applyNumberFormat="1" applyFont="1" applyFill="1" applyBorder="1" applyAlignment="1">
      <alignment horizontal="center" vertical="center"/>
    </xf>
    <xf numFmtId="1" fontId="7" fillId="4" borderId="133" xfId="4" applyNumberFormat="1" applyFont="1" applyFill="1" applyBorder="1" applyAlignment="1">
      <alignment horizontal="center" vertical="center"/>
    </xf>
    <xf numFmtId="0" fontId="0" fillId="0" borderId="255" xfId="0" applyBorder="1" applyAlignment="1">
      <alignment horizontal="left" vertical="center"/>
    </xf>
    <xf numFmtId="0" fontId="0" fillId="0" borderId="142" xfId="0" applyBorder="1" applyAlignment="1">
      <alignment horizontal="left" vertical="center"/>
    </xf>
    <xf numFmtId="0" fontId="0" fillId="0" borderId="133" xfId="0" applyBorder="1" applyAlignment="1">
      <alignment horizontal="left" vertical="center"/>
    </xf>
    <xf numFmtId="0" fontId="4" fillId="4" borderId="255" xfId="0" applyFont="1" applyFill="1" applyBorder="1" applyAlignment="1">
      <alignment horizontal="left" vertical="center"/>
    </xf>
    <xf numFmtId="0" fontId="69" fillId="9" borderId="267" xfId="0" applyFont="1" applyFill="1" applyBorder="1" applyAlignment="1">
      <alignment horizontal="center" vertical="center"/>
    </xf>
    <xf numFmtId="0" fontId="69" fillId="9" borderId="271" xfId="0" applyFont="1" applyFill="1" applyBorder="1" applyAlignment="1">
      <alignment horizontal="center" vertical="center"/>
    </xf>
    <xf numFmtId="0" fontId="69" fillId="9" borderId="270" xfId="0" applyFont="1" applyFill="1" applyBorder="1" applyAlignment="1">
      <alignment horizontal="center" vertical="center"/>
    </xf>
    <xf numFmtId="0" fontId="5" fillId="63" borderId="255" xfId="0" applyFont="1" applyFill="1" applyBorder="1" applyAlignment="1">
      <alignment horizontal="center" vertical="center" wrapText="1"/>
    </xf>
    <xf numFmtId="0" fontId="5" fillId="63" borderId="142" xfId="0" applyFont="1" applyFill="1" applyBorder="1" applyAlignment="1">
      <alignment horizontal="center" vertical="center" wrapText="1"/>
    </xf>
    <xf numFmtId="0" fontId="5" fillId="63" borderId="133" xfId="0" applyFont="1" applyFill="1" applyBorder="1" applyAlignment="1">
      <alignment horizontal="center" vertical="center" wrapText="1"/>
    </xf>
    <xf numFmtId="0" fontId="5" fillId="63" borderId="143" xfId="0" applyFont="1" applyFill="1" applyBorder="1" applyAlignment="1">
      <alignment horizontal="center" vertical="center" wrapText="1"/>
    </xf>
    <xf numFmtId="0" fontId="5" fillId="63" borderId="256" xfId="0" applyFont="1" applyFill="1" applyBorder="1" applyAlignment="1">
      <alignment horizontal="center" vertical="center" wrapText="1"/>
    </xf>
    <xf numFmtId="0" fontId="0" fillId="0" borderId="143" xfId="0" applyBorder="1" applyAlignment="1" applyProtection="1">
      <alignment horizontal="center" vertical="center"/>
      <protection locked="0"/>
    </xf>
    <xf numFmtId="0" fontId="0" fillId="0" borderId="133" xfId="0" applyBorder="1" applyAlignment="1" applyProtection="1">
      <alignment horizontal="center" vertical="center"/>
      <protection locked="0"/>
    </xf>
    <xf numFmtId="15" fontId="0" fillId="0" borderId="143" xfId="0" applyNumberFormat="1" applyBorder="1" applyAlignment="1" applyProtection="1">
      <alignment horizontal="center" vertical="center"/>
      <protection locked="0"/>
    </xf>
    <xf numFmtId="15" fontId="0" fillId="0" borderId="133" xfId="0" applyNumberFormat="1" applyBorder="1" applyAlignment="1" applyProtection="1">
      <alignment horizontal="center" vertical="center"/>
      <protection locked="0"/>
    </xf>
    <xf numFmtId="0" fontId="0" fillId="0" borderId="143" xfId="0" applyBorder="1" applyAlignment="1" applyProtection="1">
      <alignment horizontal="center"/>
      <protection locked="0"/>
    </xf>
    <xf numFmtId="0" fontId="0" fillId="0" borderId="142" xfId="0" applyBorder="1" applyAlignment="1" applyProtection="1">
      <alignment horizontal="center"/>
      <protection locked="0"/>
    </xf>
    <xf numFmtId="0" fontId="0" fillId="0" borderId="133" xfId="0" applyBorder="1" applyAlignment="1" applyProtection="1">
      <alignment horizontal="center"/>
      <protection locked="0"/>
    </xf>
    <xf numFmtId="0" fontId="2" fillId="63" borderId="143" xfId="0" applyFont="1" applyFill="1" applyBorder="1" applyAlignment="1">
      <alignment horizontal="center" vertical="center" wrapText="1"/>
    </xf>
    <xf numFmtId="0" fontId="2" fillId="63" borderId="133" xfId="0" applyFont="1" applyFill="1" applyBorder="1" applyAlignment="1">
      <alignment horizontal="center" vertical="center" wrapText="1"/>
    </xf>
    <xf numFmtId="0" fontId="15" fillId="62" borderId="143" xfId="0" applyFont="1" applyFill="1" applyBorder="1" applyAlignment="1" applyProtection="1">
      <alignment horizontal="center" vertical="center"/>
      <protection locked="0"/>
    </xf>
    <xf numFmtId="0" fontId="15" fillId="62" borderId="142" xfId="0" applyFont="1" applyFill="1" applyBorder="1" applyAlignment="1" applyProtection="1">
      <alignment horizontal="center" vertical="center"/>
      <protection locked="0"/>
    </xf>
    <xf numFmtId="0" fontId="15" fillId="62" borderId="133" xfId="0" applyFont="1" applyFill="1" applyBorder="1" applyAlignment="1" applyProtection="1">
      <alignment horizontal="center" vertical="center"/>
      <protection locked="0"/>
    </xf>
    <xf numFmtId="0" fontId="2" fillId="63" borderId="142" xfId="0" applyFont="1" applyFill="1" applyBorder="1" applyAlignment="1">
      <alignment horizontal="center" vertical="center" wrapText="1"/>
    </xf>
    <xf numFmtId="0" fontId="0" fillId="0" borderId="143" xfId="0" applyBorder="1" applyAlignment="1">
      <alignment horizontal="center"/>
    </xf>
    <xf numFmtId="0" fontId="0" fillId="0" borderId="133" xfId="0" applyBorder="1" applyAlignment="1">
      <alignment horizontal="center"/>
    </xf>
    <xf numFmtId="0" fontId="0" fillId="0" borderId="143" xfId="0" applyBorder="1" applyAlignment="1" applyProtection="1">
      <alignment horizontal="center" wrapText="1"/>
      <protection locked="0"/>
    </xf>
    <xf numFmtId="0" fontId="0" fillId="0" borderId="142" xfId="0" applyBorder="1" applyAlignment="1" applyProtection="1">
      <alignment horizontal="center" wrapText="1"/>
      <protection locked="0"/>
    </xf>
    <xf numFmtId="0" fontId="0" fillId="0" borderId="133" xfId="0" applyBorder="1" applyAlignment="1" applyProtection="1">
      <alignment horizontal="center" wrapText="1"/>
      <protection locked="0"/>
    </xf>
    <xf numFmtId="0" fontId="0" fillId="0" borderId="143" xfId="0" applyBorder="1" applyAlignment="1" applyProtection="1">
      <alignment horizontal="left" vertical="top"/>
      <protection locked="0"/>
    </xf>
    <xf numFmtId="0" fontId="0" fillId="0" borderId="133" xfId="0" applyBorder="1" applyAlignment="1" applyProtection="1">
      <alignment horizontal="left" vertical="top"/>
      <protection locked="0"/>
    </xf>
    <xf numFmtId="0" fontId="0" fillId="0" borderId="142" xfId="0" applyBorder="1" applyAlignment="1">
      <alignment horizontal="center"/>
    </xf>
    <xf numFmtId="0" fontId="15" fillId="62" borderId="143" xfId="0" applyFont="1" applyFill="1" applyBorder="1" applyAlignment="1" applyProtection="1">
      <alignment horizontal="center"/>
      <protection locked="0"/>
    </xf>
    <xf numFmtId="0" fontId="15" fillId="62" borderId="142" xfId="0" applyFont="1" applyFill="1" applyBorder="1" applyAlignment="1" applyProtection="1">
      <alignment horizontal="center"/>
      <protection locked="0"/>
    </xf>
    <xf numFmtId="0" fontId="15" fillId="62" borderId="133" xfId="0" applyFont="1" applyFill="1" applyBorder="1" applyAlignment="1" applyProtection="1">
      <alignment horizontal="center"/>
      <protection locked="0"/>
    </xf>
    <xf numFmtId="0" fontId="4" fillId="0" borderId="143" xfId="0" applyFont="1" applyBorder="1" applyAlignment="1" applyProtection="1">
      <alignment horizontal="center"/>
      <protection locked="0"/>
    </xf>
    <xf numFmtId="0" fontId="0" fillId="4" borderId="143" xfId="0" applyFill="1" applyBorder="1" applyAlignment="1" applyProtection="1">
      <alignment horizontal="center"/>
      <protection locked="0"/>
    </xf>
    <xf numFmtId="0" fontId="0" fillId="4" borderId="133" xfId="0" applyFill="1" applyBorder="1" applyAlignment="1" applyProtection="1">
      <alignment horizontal="center"/>
      <protection locked="0"/>
    </xf>
    <xf numFmtId="15" fontId="0" fillId="4" borderId="143" xfId="0" applyNumberFormat="1" applyFill="1" applyBorder="1" applyAlignment="1" applyProtection="1">
      <alignment horizontal="center" vertical="center"/>
      <protection locked="0"/>
    </xf>
    <xf numFmtId="15" fontId="0" fillId="4" borderId="133" xfId="0" applyNumberFormat="1" applyFill="1" applyBorder="1" applyAlignment="1" applyProtection="1">
      <alignment horizontal="center" vertical="center"/>
      <protection locked="0"/>
    </xf>
    <xf numFmtId="0" fontId="0" fillId="4" borderId="143" xfId="0" applyFill="1" applyBorder="1" applyAlignment="1" applyProtection="1">
      <alignment horizontal="center" vertical="center"/>
      <protection locked="0"/>
    </xf>
    <xf numFmtId="0" fontId="0" fillId="4" borderId="133" xfId="0" applyFill="1" applyBorder="1" applyAlignment="1" applyProtection="1">
      <alignment horizontal="center" vertical="center"/>
      <protection locked="0"/>
    </xf>
    <xf numFmtId="0" fontId="67" fillId="0" borderId="258" xfId="0" applyFont="1" applyBorder="1" applyAlignment="1">
      <alignment horizontal="left" vertical="center"/>
    </xf>
    <xf numFmtId="0" fontId="67" fillId="0" borderId="262" xfId="0" applyFont="1" applyBorder="1" applyAlignment="1">
      <alignment horizontal="left" vertical="center"/>
    </xf>
    <xf numFmtId="0" fontId="0" fillId="4" borderId="266" xfId="0" applyFill="1" applyBorder="1" applyAlignment="1">
      <alignment horizontal="center"/>
    </xf>
    <xf numFmtId="0" fontId="0" fillId="4" borderId="262" xfId="0" applyFill="1" applyBorder="1" applyAlignment="1">
      <alignment horizontal="center"/>
    </xf>
    <xf numFmtId="0" fontId="0" fillId="0" borderId="266" xfId="0" applyBorder="1" applyAlignment="1">
      <alignment horizontal="center"/>
    </xf>
    <xf numFmtId="0" fontId="0" fillId="0" borderId="262" xfId="0" applyBorder="1" applyAlignment="1">
      <alignment horizontal="center"/>
    </xf>
    <xf numFmtId="9" fontId="0" fillId="70" borderId="266" xfId="4" applyFont="1" applyFill="1" applyBorder="1" applyAlignment="1">
      <alignment horizontal="center"/>
    </xf>
    <xf numFmtId="9" fontId="0" fillId="70" borderId="259" xfId="4" applyFont="1" applyFill="1" applyBorder="1" applyAlignment="1">
      <alignment horizontal="center"/>
    </xf>
    <xf numFmtId="0" fontId="67" fillId="0" borderId="255" xfId="0" applyFont="1" applyBorder="1" applyAlignment="1">
      <alignment horizontal="left" vertical="center"/>
    </xf>
    <xf numFmtId="0" fontId="67" fillId="0" borderId="133" xfId="0" applyFont="1" applyBorder="1" applyAlignment="1">
      <alignment horizontal="left" vertical="center"/>
    </xf>
    <xf numFmtId="0" fontId="0" fillId="4" borderId="143" xfId="0" applyFill="1" applyBorder="1" applyAlignment="1">
      <alignment horizontal="center"/>
    </xf>
    <xf numFmtId="0" fontId="0" fillId="4" borderId="133" xfId="0" applyFill="1" applyBorder="1" applyAlignment="1">
      <alignment horizontal="center"/>
    </xf>
    <xf numFmtId="9" fontId="0" fillId="70" borderId="143" xfId="4" applyFont="1" applyFill="1" applyBorder="1" applyAlignment="1">
      <alignment horizontal="center"/>
    </xf>
    <xf numFmtId="9" fontId="0" fillId="70" borderId="256" xfId="4" applyFont="1" applyFill="1" applyBorder="1" applyAlignment="1">
      <alignment horizontal="center"/>
    </xf>
    <xf numFmtId="9" fontId="0" fillId="0" borderId="264" xfId="0" applyNumberFormat="1" applyBorder="1" applyAlignment="1">
      <alignment horizontal="center"/>
    </xf>
    <xf numFmtId="9" fontId="0" fillId="0" borderId="263" xfId="0" applyNumberFormat="1" applyBorder="1" applyAlignment="1">
      <alignment horizontal="center"/>
    </xf>
    <xf numFmtId="9" fontId="0" fillId="0" borderId="259" xfId="0" applyNumberFormat="1" applyBorder="1" applyAlignment="1">
      <alignment horizontal="center"/>
    </xf>
    <xf numFmtId="0" fontId="59" fillId="9" borderId="242" xfId="0" applyFont="1" applyFill="1" applyBorder="1" applyAlignment="1">
      <alignment horizontal="center" vertical="center"/>
    </xf>
    <xf numFmtId="0" fontId="59" fillId="9" borderId="243" xfId="0" applyFont="1" applyFill="1" applyBorder="1" applyAlignment="1">
      <alignment horizontal="center" vertical="center"/>
    </xf>
    <xf numFmtId="0" fontId="59" fillId="9" borderId="244" xfId="0" applyFont="1" applyFill="1" applyBorder="1" applyAlignment="1">
      <alignment horizontal="center" vertical="center"/>
    </xf>
    <xf numFmtId="0" fontId="5" fillId="63" borderId="267" xfId="0" applyFont="1" applyFill="1" applyBorder="1" applyAlignment="1">
      <alignment horizontal="center" vertical="center" wrapText="1"/>
    </xf>
    <xf numFmtId="0" fontId="5" fillId="63" borderId="268" xfId="0" applyFont="1" applyFill="1" applyBorder="1" applyAlignment="1">
      <alignment horizontal="center" vertical="center" wrapText="1"/>
    </xf>
    <xf numFmtId="0" fontId="5" fillId="63" borderId="269" xfId="0" applyFont="1" applyFill="1" applyBorder="1" applyAlignment="1">
      <alignment horizontal="center" vertical="center" wrapText="1"/>
    </xf>
    <xf numFmtId="0" fontId="5" fillId="63" borderId="270" xfId="0" applyFont="1" applyFill="1" applyBorder="1" applyAlignment="1">
      <alignment horizontal="center" vertical="center" wrapText="1"/>
    </xf>
    <xf numFmtId="0" fontId="0" fillId="0" borderId="259" xfId="0" applyBorder="1" applyAlignment="1">
      <alignment horizontal="left" vertical="center"/>
    </xf>
    <xf numFmtId="9" fontId="0" fillId="51" borderId="264" xfId="0" applyNumberFormat="1" applyFill="1" applyBorder="1" applyAlignment="1">
      <alignment horizontal="center" vertical="center"/>
    </xf>
    <xf numFmtId="9" fontId="0" fillId="51" borderId="265" xfId="0" applyNumberFormat="1" applyFill="1" applyBorder="1" applyAlignment="1">
      <alignment horizontal="center" vertical="center"/>
    </xf>
    <xf numFmtId="1" fontId="0" fillId="64" borderId="264" xfId="0" applyNumberFormat="1" applyFill="1" applyBorder="1" applyAlignment="1">
      <alignment horizontal="center" vertical="center"/>
    </xf>
    <xf numFmtId="1" fontId="0" fillId="64" borderId="265" xfId="0" applyNumberFormat="1" applyFill="1" applyBorder="1" applyAlignment="1">
      <alignment horizontal="center" vertical="center"/>
    </xf>
    <xf numFmtId="1" fontId="0" fillId="5" borderId="264" xfId="0" applyNumberFormat="1" applyFill="1" applyBorder="1" applyAlignment="1">
      <alignment horizontal="center" vertical="center"/>
    </xf>
    <xf numFmtId="1" fontId="0" fillId="5" borderId="262" xfId="0" applyNumberFormat="1" applyFill="1" applyBorder="1" applyAlignment="1">
      <alignment horizontal="center" vertical="center"/>
    </xf>
    <xf numFmtId="1" fontId="0" fillId="5" borderId="266" xfId="0" applyNumberFormat="1" applyFill="1" applyBorder="1" applyAlignment="1">
      <alignment horizontal="center" vertical="center"/>
    </xf>
    <xf numFmtId="1" fontId="0" fillId="5" borderId="265" xfId="0" applyNumberFormat="1" applyFill="1" applyBorder="1" applyAlignment="1">
      <alignment horizontal="center" vertical="center"/>
    </xf>
    <xf numFmtId="1" fontId="0" fillId="68" borderId="264" xfId="0" applyNumberFormat="1" applyFill="1" applyBorder="1" applyAlignment="1">
      <alignment horizontal="center" vertical="center"/>
    </xf>
    <xf numFmtId="1" fontId="0" fillId="68" borderId="265" xfId="0" applyNumberFormat="1" applyFill="1" applyBorder="1" applyAlignment="1">
      <alignment horizontal="center" vertical="center"/>
    </xf>
    <xf numFmtId="9" fontId="0" fillId="0" borderId="132" xfId="0" applyNumberFormat="1" applyBorder="1" applyAlignment="1">
      <alignment horizontal="center"/>
    </xf>
    <xf numFmtId="9" fontId="0" fillId="0" borderId="142" xfId="0" applyNumberFormat="1" applyBorder="1" applyAlignment="1">
      <alignment horizontal="center"/>
    </xf>
    <xf numFmtId="9" fontId="0" fillId="0" borderId="256" xfId="0" applyNumberFormat="1" applyBorder="1" applyAlignment="1">
      <alignment horizontal="center"/>
    </xf>
    <xf numFmtId="0" fontId="67" fillId="0" borderId="256" xfId="0" applyFont="1" applyBorder="1" applyAlignment="1">
      <alignment horizontal="left" vertical="center"/>
    </xf>
    <xf numFmtId="9" fontId="0" fillId="51" borderId="132" xfId="0" applyNumberFormat="1" applyFill="1" applyBorder="1" applyAlignment="1">
      <alignment horizontal="center" vertical="center"/>
    </xf>
    <xf numFmtId="9" fontId="0" fillId="51" borderId="137" xfId="0" applyNumberFormat="1" applyFill="1" applyBorder="1" applyAlignment="1">
      <alignment horizontal="center" vertical="center"/>
    </xf>
    <xf numFmtId="1" fontId="0" fillId="64" borderId="132" xfId="0" applyNumberFormat="1" applyFill="1" applyBorder="1" applyAlignment="1">
      <alignment horizontal="center" vertical="center"/>
    </xf>
    <xf numFmtId="1" fontId="0" fillId="64" borderId="137" xfId="0" applyNumberFormat="1" applyFill="1" applyBorder="1" applyAlignment="1">
      <alignment horizontal="center" vertical="center"/>
    </xf>
    <xf numFmtId="1" fontId="0" fillId="5" borderId="132" xfId="0" applyNumberFormat="1" applyFill="1" applyBorder="1" applyAlignment="1">
      <alignment horizontal="center" vertical="center"/>
    </xf>
    <xf numFmtId="1" fontId="0" fillId="5" borderId="133" xfId="0" applyNumberFormat="1" applyFill="1" applyBorder="1" applyAlignment="1">
      <alignment horizontal="center" vertical="center"/>
    </xf>
    <xf numFmtId="1" fontId="0" fillId="5" borderId="143" xfId="0" applyNumberFormat="1" applyFill="1" applyBorder="1" applyAlignment="1">
      <alignment horizontal="center" vertical="center"/>
    </xf>
    <xf numFmtId="1" fontId="0" fillId="5" borderId="137" xfId="0" applyNumberFormat="1" applyFill="1" applyBorder="1" applyAlignment="1">
      <alignment horizontal="center" vertical="center"/>
    </xf>
    <xf numFmtId="1" fontId="0" fillId="68" borderId="132" xfId="0" applyNumberFormat="1" applyFill="1" applyBorder="1" applyAlignment="1">
      <alignment horizontal="center" vertical="center"/>
    </xf>
    <xf numFmtId="1" fontId="0" fillId="68" borderId="137" xfId="0" applyNumberFormat="1" applyFill="1" applyBorder="1" applyAlignment="1">
      <alignment horizontal="center" vertical="center"/>
    </xf>
    <xf numFmtId="9" fontId="0" fillId="0" borderId="132" xfId="0" applyNumberFormat="1" applyBorder="1" applyAlignment="1">
      <alignment horizontal="left"/>
    </xf>
    <xf numFmtId="9" fontId="0" fillId="0" borderId="142" xfId="0" applyNumberFormat="1" applyBorder="1" applyAlignment="1">
      <alignment horizontal="left"/>
    </xf>
    <xf numFmtId="9" fontId="0" fillId="0" borderId="256" xfId="0" applyNumberFormat="1" applyBorder="1" applyAlignment="1">
      <alignment horizontal="left"/>
    </xf>
    <xf numFmtId="0" fontId="0" fillId="0" borderId="256" xfId="0" applyBorder="1" applyAlignment="1">
      <alignment horizontal="left" vertical="center"/>
    </xf>
    <xf numFmtId="0" fontId="5" fillId="63" borderId="44" xfId="0" applyFont="1" applyFill="1" applyBorder="1" applyAlignment="1">
      <alignment horizontal="center" vertical="center" wrapText="1"/>
    </xf>
    <xf numFmtId="0" fontId="5" fillId="63" borderId="45" xfId="0" applyFont="1" applyFill="1" applyBorder="1" applyAlignment="1">
      <alignment horizontal="center" vertical="center" wrapText="1"/>
    </xf>
    <xf numFmtId="0" fontId="5" fillId="63" borderId="254" xfId="0" applyFont="1" applyFill="1" applyBorder="1" applyAlignment="1">
      <alignment horizontal="center" vertical="center" wrapText="1"/>
    </xf>
    <xf numFmtId="0" fontId="2" fillId="63" borderId="245" xfId="0" applyFont="1" applyFill="1" applyBorder="1" applyAlignment="1">
      <alignment horizontal="center" vertical="center"/>
    </xf>
    <xf numFmtId="0" fontId="2" fillId="63" borderId="246" xfId="0" applyFont="1" applyFill="1" applyBorder="1" applyAlignment="1">
      <alignment horizontal="center" vertical="center"/>
    </xf>
    <xf numFmtId="0" fontId="9" fillId="63" borderId="245" xfId="0" applyFont="1" applyFill="1" applyBorder="1" applyAlignment="1">
      <alignment horizontal="center" vertical="center"/>
    </xf>
    <xf numFmtId="0" fontId="9" fillId="63" borderId="246" xfId="0" applyFont="1" applyFill="1" applyBorder="1" applyAlignment="1">
      <alignment horizontal="center" vertical="center"/>
    </xf>
    <xf numFmtId="0" fontId="0" fillId="63" borderId="245" xfId="0" applyFill="1" applyBorder="1" applyAlignment="1">
      <alignment horizontal="center"/>
    </xf>
    <xf numFmtId="0" fontId="0" fillId="63" borderId="247" xfId="0" applyFill="1" applyBorder="1" applyAlignment="1">
      <alignment horizontal="center"/>
    </xf>
    <xf numFmtId="0" fontId="2" fillId="63" borderId="248" xfId="0" applyFont="1" applyFill="1" applyBorder="1" applyAlignment="1">
      <alignment horizontal="center" vertical="center" wrapText="1"/>
    </xf>
    <xf numFmtId="0" fontId="2" fillId="63" borderId="249" xfId="0" applyFont="1" applyFill="1" applyBorder="1" applyAlignment="1">
      <alignment horizontal="center" vertical="center" wrapText="1"/>
    </xf>
    <xf numFmtId="0" fontId="2" fillId="63" borderId="247" xfId="0" applyFont="1" applyFill="1" applyBorder="1" applyAlignment="1">
      <alignment horizontal="center" vertical="center" wrapText="1"/>
    </xf>
    <xf numFmtId="0" fontId="0" fillId="63" borderId="248" xfId="0" applyFill="1" applyBorder="1" applyAlignment="1">
      <alignment horizontal="center"/>
    </xf>
    <xf numFmtId="0" fontId="0" fillId="63" borderId="249" xfId="0" applyFill="1" applyBorder="1" applyAlignment="1">
      <alignment horizontal="center"/>
    </xf>
    <xf numFmtId="0" fontId="0" fillId="63" borderId="246" xfId="0" applyFill="1" applyBorder="1" applyAlignment="1">
      <alignment horizontal="center"/>
    </xf>
    <xf numFmtId="0" fontId="5" fillId="63" borderId="253" xfId="0" applyFont="1" applyFill="1" applyBorder="1" applyAlignment="1">
      <alignment horizontal="center" vertical="center" wrapText="1"/>
    </xf>
    <xf numFmtId="0" fontId="5" fillId="63" borderId="46" xfId="0" applyFont="1" applyFill="1" applyBorder="1" applyAlignment="1">
      <alignment horizontal="center" vertical="center" wrapText="1"/>
    </xf>
    <xf numFmtId="0" fontId="5" fillId="5" borderId="44" xfId="0" applyFont="1" applyFill="1" applyBorder="1" applyAlignment="1">
      <alignment horizontal="center" vertical="center" wrapText="1"/>
    </xf>
    <xf numFmtId="0" fontId="5" fillId="5" borderId="46" xfId="0" applyFont="1" applyFill="1" applyBorder="1" applyAlignment="1">
      <alignment horizontal="center" vertical="center" wrapText="1"/>
    </xf>
    <xf numFmtId="0" fontId="5" fillId="5" borderId="53" xfId="0" applyFont="1" applyFill="1" applyBorder="1" applyAlignment="1">
      <alignment horizontal="center" vertical="center" wrapText="1"/>
    </xf>
    <xf numFmtId="0" fontId="5" fillId="5" borderId="199" xfId="0" applyFont="1" applyFill="1" applyBorder="1" applyAlignment="1">
      <alignment horizontal="center" vertical="center" wrapText="1"/>
    </xf>
    <xf numFmtId="0" fontId="5" fillId="68" borderId="44" xfId="0" applyFont="1" applyFill="1" applyBorder="1" applyAlignment="1">
      <alignment horizontal="center" vertical="center" wrapText="1"/>
    </xf>
    <xf numFmtId="0" fontId="5" fillId="68" borderId="46" xfId="0" applyFont="1" applyFill="1" applyBorder="1" applyAlignment="1">
      <alignment horizontal="center" vertical="center" wrapText="1"/>
    </xf>
    <xf numFmtId="49" fontId="0" fillId="67" borderId="143" xfId="0" applyNumberFormat="1" applyFill="1" applyBorder="1" applyAlignment="1">
      <alignment horizontal="center" vertical="center"/>
    </xf>
    <xf numFmtId="49" fontId="0" fillId="67" borderId="133" xfId="0" applyNumberFormat="1" applyFill="1" applyBorder="1" applyAlignment="1">
      <alignment horizontal="center" vertical="center"/>
    </xf>
    <xf numFmtId="0" fontId="65" fillId="67" borderId="143" xfId="0" applyFont="1" applyFill="1" applyBorder="1" applyAlignment="1">
      <alignment horizontal="center" vertical="center"/>
    </xf>
    <xf numFmtId="0" fontId="65" fillId="67" borderId="142" xfId="0" applyFont="1" applyFill="1" applyBorder="1" applyAlignment="1">
      <alignment horizontal="center" vertical="center"/>
    </xf>
    <xf numFmtId="0" fontId="65" fillId="67" borderId="133" xfId="0" applyFont="1" applyFill="1" applyBorder="1" applyAlignment="1">
      <alignment horizontal="center" vertical="center"/>
    </xf>
    <xf numFmtId="0" fontId="9" fillId="63" borderId="56" xfId="0" applyFont="1" applyFill="1" applyBorder="1" applyAlignment="1">
      <alignment horizontal="center" vertical="center" wrapText="1"/>
    </xf>
    <xf numFmtId="0" fontId="9" fillId="63" borderId="58" xfId="0" applyFont="1" applyFill="1" applyBorder="1" applyAlignment="1">
      <alignment horizontal="center" vertical="center" wrapText="1"/>
    </xf>
    <xf numFmtId="0" fontId="9" fillId="63" borderId="250" xfId="0" applyFont="1" applyFill="1" applyBorder="1" applyAlignment="1">
      <alignment horizontal="center" vertical="center" wrapText="1"/>
    </xf>
    <xf numFmtId="0" fontId="9" fillId="63" borderId="251" xfId="0" applyFont="1" applyFill="1" applyBorder="1" applyAlignment="1">
      <alignment horizontal="center" vertical="center" wrapText="1"/>
    </xf>
    <xf numFmtId="0" fontId="2" fillId="63" borderId="245" xfId="0" applyFont="1" applyFill="1" applyBorder="1" applyAlignment="1">
      <alignment horizontal="center" vertical="center" wrapText="1"/>
    </xf>
    <xf numFmtId="0" fontId="2" fillId="63" borderId="246" xfId="0" applyFont="1" applyFill="1" applyBorder="1" applyAlignment="1">
      <alignment horizontal="center" vertical="center" wrapText="1"/>
    </xf>
    <xf numFmtId="49" fontId="0" fillId="0" borderId="143" xfId="0" applyNumberFormat="1" applyBorder="1" applyAlignment="1">
      <alignment horizontal="center"/>
    </xf>
    <xf numFmtId="49" fontId="0" fillId="0" borderId="142" xfId="0" applyNumberFormat="1" applyBorder="1" applyAlignment="1">
      <alignment horizontal="center"/>
    </xf>
    <xf numFmtId="49" fontId="0" fillId="0" borderId="137" xfId="0" applyNumberFormat="1" applyBorder="1" applyAlignment="1">
      <alignment horizontal="center"/>
    </xf>
    <xf numFmtId="49" fontId="0" fillId="0" borderId="143" xfId="0" applyNumberFormat="1" applyBorder="1" applyAlignment="1">
      <alignment horizontal="center" vertical="center"/>
    </xf>
    <xf numFmtId="49" fontId="0" fillId="0" borderId="133" xfId="0" applyNumberFormat="1" applyBorder="1" applyAlignment="1">
      <alignment horizontal="center" vertical="center"/>
    </xf>
    <xf numFmtId="0" fontId="65" fillId="0" borderId="143" xfId="0" applyFont="1" applyBorder="1" applyAlignment="1">
      <alignment horizontal="center" vertical="center"/>
    </xf>
    <xf numFmtId="0" fontId="65" fillId="0" borderId="142" xfId="0" applyFont="1" applyBorder="1" applyAlignment="1">
      <alignment horizontal="center" vertical="center"/>
    </xf>
    <xf numFmtId="0" fontId="65" fillId="0" borderId="133" xfId="0" applyFont="1" applyBorder="1" applyAlignment="1">
      <alignment horizontal="center" vertical="center"/>
    </xf>
    <xf numFmtId="0" fontId="2" fillId="63" borderId="138" xfId="0" applyFont="1" applyFill="1" applyBorder="1" applyAlignment="1">
      <alignment horizontal="center"/>
    </xf>
    <xf numFmtId="0" fontId="2" fillId="63" borderId="100" xfId="0" applyFont="1" applyFill="1" applyBorder="1" applyAlignment="1">
      <alignment horizontal="center"/>
    </xf>
    <xf numFmtId="0" fontId="2" fillId="63" borderId="139" xfId="0" applyFont="1" applyFill="1" applyBorder="1" applyAlignment="1">
      <alignment horizontal="center"/>
    </xf>
    <xf numFmtId="0" fontId="5" fillId="9" borderId="132" xfId="0" applyFont="1" applyFill="1" applyBorder="1" applyAlignment="1">
      <alignment horizontal="left"/>
    </xf>
    <xf numFmtId="0" fontId="5" fillId="9" borderId="142" xfId="0" applyFont="1" applyFill="1" applyBorder="1" applyAlignment="1">
      <alignment horizontal="left"/>
    </xf>
    <xf numFmtId="0" fontId="5" fillId="9" borderId="133" xfId="0" applyFont="1" applyFill="1" applyBorder="1" applyAlignment="1">
      <alignment horizontal="left"/>
    </xf>
    <xf numFmtId="0" fontId="2" fillId="63" borderId="199" xfId="0" applyFont="1" applyFill="1" applyBorder="1" applyAlignment="1">
      <alignment horizontal="center" vertical="center"/>
    </xf>
    <xf numFmtId="0" fontId="2" fillId="63" borderId="45" xfId="0" applyFont="1" applyFill="1" applyBorder="1" applyAlignment="1">
      <alignment horizontal="center" vertical="center"/>
    </xf>
    <xf numFmtId="0" fontId="2" fillId="63" borderId="53" xfId="0" applyFont="1" applyFill="1" applyBorder="1" applyAlignment="1">
      <alignment horizontal="center" vertical="center"/>
    </xf>
    <xf numFmtId="0" fontId="2" fillId="48" borderId="199" xfId="0" applyFont="1" applyFill="1" applyBorder="1" applyAlignment="1">
      <alignment horizontal="center" vertical="center"/>
    </xf>
    <xf numFmtId="0" fontId="2" fillId="48" borderId="45" xfId="0" applyFont="1" applyFill="1" applyBorder="1" applyAlignment="1">
      <alignment horizontal="center" vertical="center"/>
    </xf>
    <xf numFmtId="0" fontId="2" fillId="48" borderId="46" xfId="0" applyFont="1" applyFill="1" applyBorder="1" applyAlignment="1">
      <alignment horizontal="center" vertical="center"/>
    </xf>
    <xf numFmtId="0" fontId="5" fillId="9" borderId="143" xfId="0" applyFont="1" applyFill="1" applyBorder="1" applyAlignment="1">
      <alignment horizontal="center" vertical="center"/>
    </xf>
    <xf numFmtId="0" fontId="5" fillId="9" borderId="133" xfId="0" applyFont="1" applyFill="1" applyBorder="1" applyAlignment="1">
      <alignment horizontal="center" vertical="center"/>
    </xf>
    <xf numFmtId="0" fontId="3" fillId="0" borderId="132" xfId="0" applyFont="1" applyBorder="1" applyAlignment="1">
      <alignment horizontal="left" vertical="center"/>
    </xf>
    <xf numFmtId="0" fontId="3" fillId="0" borderId="133" xfId="0" applyFont="1" applyBorder="1" applyAlignment="1">
      <alignment horizontal="left" vertical="center"/>
    </xf>
    <xf numFmtId="0" fontId="3" fillId="0" borderId="48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5" fillId="9" borderId="38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2" fillId="63" borderId="44" xfId="0" applyFont="1" applyFill="1" applyBorder="1" applyAlignment="1">
      <alignment horizontal="center" vertical="center"/>
    </xf>
    <xf numFmtId="0" fontId="2" fillId="63" borderId="46" xfId="0" applyFont="1" applyFill="1" applyBorder="1" applyAlignment="1">
      <alignment horizontal="center" vertical="center"/>
    </xf>
    <xf numFmtId="0" fontId="59" fillId="9" borderId="27" xfId="0" applyFont="1" applyFill="1" applyBorder="1" applyAlignment="1">
      <alignment horizontal="center" vertical="center"/>
    </xf>
    <xf numFmtId="0" fontId="59" fillId="9" borderId="148" xfId="0" applyFont="1" applyFill="1" applyBorder="1" applyAlignment="1">
      <alignment horizontal="center" vertical="center"/>
    </xf>
    <xf numFmtId="0" fontId="59" fillId="9" borderId="149" xfId="0" applyFont="1" applyFill="1" applyBorder="1" applyAlignment="1">
      <alignment horizontal="center" vertical="center"/>
    </xf>
    <xf numFmtId="0" fontId="59" fillId="9" borderId="28" xfId="0" applyFont="1" applyFill="1" applyBorder="1" applyAlignment="1">
      <alignment horizontal="center" vertical="center"/>
    </xf>
    <xf numFmtId="0" fontId="59" fillId="9" borderId="0" xfId="0" applyFont="1" applyFill="1" applyAlignment="1">
      <alignment horizontal="center" vertical="center"/>
    </xf>
    <xf numFmtId="0" fontId="59" fillId="9" borderId="150" xfId="0" applyFont="1" applyFill="1" applyBorder="1" applyAlignment="1">
      <alignment horizontal="center" vertical="center"/>
    </xf>
    <xf numFmtId="0" fontId="59" fillId="9" borderId="29" xfId="0" applyFont="1" applyFill="1" applyBorder="1" applyAlignment="1">
      <alignment horizontal="center" vertical="center"/>
    </xf>
    <xf numFmtId="0" fontId="59" fillId="9" borderId="42" xfId="0" applyFont="1" applyFill="1" applyBorder="1" applyAlignment="1">
      <alignment horizontal="center" vertical="center"/>
    </xf>
    <xf numFmtId="0" fontId="59" fillId="9" borderId="119" xfId="0" applyFont="1" applyFill="1" applyBorder="1" applyAlignment="1">
      <alignment horizontal="center" vertical="center"/>
    </xf>
    <xf numFmtId="0" fontId="2" fillId="63" borderId="143" xfId="0" applyFont="1" applyFill="1" applyBorder="1" applyAlignment="1">
      <alignment horizontal="center" vertical="center"/>
    </xf>
    <xf numFmtId="0" fontId="2" fillId="63" borderId="133" xfId="0" applyFont="1" applyFill="1" applyBorder="1" applyAlignment="1">
      <alignment horizontal="center" vertical="center"/>
    </xf>
    <xf numFmtId="168" fontId="64" fillId="55" borderId="219" xfId="51" applyNumberFormat="1" applyFont="1" applyFill="1" applyBorder="1" applyAlignment="1">
      <alignment horizontal="center"/>
    </xf>
    <xf numFmtId="168" fontId="64" fillId="55" borderId="220" xfId="51" applyNumberFormat="1" applyFont="1" applyFill="1" applyBorder="1" applyAlignment="1">
      <alignment horizontal="center"/>
    </xf>
    <xf numFmtId="9" fontId="16" fillId="66" borderId="228" xfId="55" applyNumberFormat="1" applyFill="1" applyBorder="1" applyAlignment="1">
      <alignment horizontal="center"/>
    </xf>
    <xf numFmtId="9" fontId="16" fillId="66" borderId="229" xfId="55" applyNumberFormat="1" applyFill="1" applyBorder="1" applyAlignment="1">
      <alignment horizontal="center"/>
    </xf>
    <xf numFmtId="9" fontId="38" fillId="65" borderId="223" xfId="53" applyNumberFormat="1" applyFill="1" applyBorder="1" applyAlignment="1">
      <alignment horizontal="center"/>
    </xf>
    <xf numFmtId="9" fontId="38" fillId="65" borderId="220" xfId="53" applyNumberFormat="1" applyFill="1" applyBorder="1" applyAlignment="1">
      <alignment horizontal="center"/>
    </xf>
    <xf numFmtId="168" fontId="64" fillId="55" borderId="234" xfId="51" applyNumberFormat="1" applyFont="1" applyFill="1" applyBorder="1" applyAlignment="1">
      <alignment horizontal="center"/>
    </xf>
    <xf numFmtId="168" fontId="64" fillId="55" borderId="235" xfId="51" applyNumberFormat="1" applyFont="1" applyFill="1" applyBorder="1" applyAlignment="1">
      <alignment horizontal="center"/>
    </xf>
    <xf numFmtId="9" fontId="16" fillId="66" borderId="221" xfId="55" applyNumberFormat="1" applyFill="1" applyBorder="1" applyAlignment="1">
      <alignment horizontal="center"/>
    </xf>
    <xf numFmtId="9" fontId="16" fillId="66" borderId="222" xfId="55" applyNumberFormat="1" applyFill="1" applyBorder="1" applyAlignment="1">
      <alignment horizontal="center"/>
    </xf>
    <xf numFmtId="0" fontId="36" fillId="55" borderId="219" xfId="51" applyFill="1" applyBorder="1" applyAlignment="1">
      <alignment horizontal="center"/>
    </xf>
    <xf numFmtId="0" fontId="36" fillId="55" borderId="220" xfId="51" applyFill="1" applyBorder="1" applyAlignment="1">
      <alignment horizontal="center"/>
    </xf>
    <xf numFmtId="0" fontId="36" fillId="55" borderId="223" xfId="51" applyFill="1" applyBorder="1" applyAlignment="1">
      <alignment horizontal="center"/>
    </xf>
    <xf numFmtId="168" fontId="64" fillId="55" borderId="226" xfId="51" applyNumberFormat="1" applyFont="1" applyFill="1" applyBorder="1" applyAlignment="1">
      <alignment horizontal="center"/>
    </xf>
    <xf numFmtId="168" fontId="64" fillId="55" borderId="227" xfId="51" applyNumberFormat="1" applyFont="1" applyFill="1" applyBorder="1" applyAlignment="1">
      <alignment horizontal="center"/>
    </xf>
    <xf numFmtId="0" fontId="36" fillId="55" borderId="226" xfId="51" applyFill="1" applyBorder="1" applyAlignment="1">
      <alignment horizontal="center"/>
    </xf>
    <xf numFmtId="0" fontId="36" fillId="55" borderId="227" xfId="51" applyFill="1" applyBorder="1" applyAlignment="1">
      <alignment horizontal="center"/>
    </xf>
    <xf numFmtId="168" fontId="64" fillId="55" borderId="224" xfId="51" applyNumberFormat="1" applyFont="1" applyFill="1" applyBorder="1" applyAlignment="1">
      <alignment horizontal="center"/>
    </xf>
    <xf numFmtId="168" fontId="64" fillId="55" borderId="225" xfId="51" applyNumberFormat="1" applyFont="1" applyFill="1" applyBorder="1" applyAlignment="1">
      <alignment horizontal="center"/>
    </xf>
    <xf numFmtId="0" fontId="36" fillId="55" borderId="224" xfId="51" applyFill="1" applyBorder="1" applyAlignment="1">
      <alignment horizontal="center"/>
    </xf>
    <xf numFmtId="0" fontId="36" fillId="55" borderId="225" xfId="51" applyFill="1" applyBorder="1" applyAlignment="1">
      <alignment horizontal="center"/>
    </xf>
    <xf numFmtId="0" fontId="36" fillId="55" borderId="93" xfId="51" applyFill="1" applyAlignment="1">
      <alignment horizontal="center"/>
    </xf>
    <xf numFmtId="168" fontId="64" fillId="55" borderId="219" xfId="51" applyNumberFormat="1" applyFont="1" applyFill="1" applyBorder="1" applyAlignment="1">
      <alignment horizontal="center" wrapText="1"/>
    </xf>
    <xf numFmtId="168" fontId="64" fillId="55" borderId="220" xfId="51" applyNumberFormat="1" applyFont="1" applyFill="1" applyBorder="1" applyAlignment="1">
      <alignment horizontal="center" wrapText="1"/>
    </xf>
    <xf numFmtId="168" fontId="64" fillId="55" borderId="211" xfId="51" applyNumberFormat="1" applyFont="1" applyFill="1" applyBorder="1" applyAlignment="1">
      <alignment horizontal="center"/>
    </xf>
    <xf numFmtId="168" fontId="64" fillId="55" borderId="212" xfId="51" applyNumberFormat="1" applyFont="1" applyFill="1" applyBorder="1" applyAlignment="1">
      <alignment horizontal="center"/>
    </xf>
    <xf numFmtId="9" fontId="16" fillId="66" borderId="213" xfId="55" applyNumberFormat="1" applyFill="1" applyBorder="1" applyAlignment="1">
      <alignment horizontal="center"/>
    </xf>
    <xf numFmtId="9" fontId="16" fillId="66" borderId="214" xfId="55" applyNumberFormat="1" applyFill="1" applyBorder="1" applyAlignment="1">
      <alignment horizontal="center"/>
    </xf>
    <xf numFmtId="0" fontId="36" fillId="55" borderId="211" xfId="51" applyFill="1" applyBorder="1" applyAlignment="1">
      <alignment horizontal="center"/>
    </xf>
    <xf numFmtId="0" fontId="36" fillId="55" borderId="212" xfId="51" applyFill="1" applyBorder="1" applyAlignment="1">
      <alignment horizontal="center"/>
    </xf>
    <xf numFmtId="0" fontId="36" fillId="55" borderId="217" xfId="51" applyFill="1" applyBorder="1" applyAlignment="1">
      <alignment horizontal="center"/>
    </xf>
    <xf numFmtId="9" fontId="38" fillId="65" borderId="215" xfId="53" applyNumberFormat="1" applyFill="1" applyBorder="1" applyAlignment="1">
      <alignment horizontal="center"/>
    </xf>
    <xf numFmtId="9" fontId="38" fillId="65" borderId="93" xfId="53" applyNumberFormat="1" applyFill="1" applyAlignment="1">
      <alignment horizontal="center"/>
    </xf>
    <xf numFmtId="0" fontId="62" fillId="0" borderId="12" xfId="0" applyFont="1" applyBorder="1" applyAlignment="1">
      <alignment horizontal="center" vertical="center"/>
    </xf>
    <xf numFmtId="0" fontId="62" fillId="0" borderId="39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4" fillId="25" borderId="147" xfId="61" applyBorder="1" applyAlignment="1">
      <alignment horizontal="center"/>
    </xf>
    <xf numFmtId="0" fontId="4" fillId="25" borderId="39" xfId="61" applyBorder="1" applyAlignment="1">
      <alignment horizontal="center"/>
    </xf>
    <xf numFmtId="0" fontId="4" fillId="41" borderId="12" xfId="73" applyBorder="1" applyAlignment="1">
      <alignment horizontal="center"/>
    </xf>
    <xf numFmtId="0" fontId="4" fillId="41" borderId="39" xfId="73" applyBorder="1" applyAlignment="1">
      <alignment horizontal="center"/>
    </xf>
    <xf numFmtId="0" fontId="4" fillId="41" borderId="40" xfId="73" applyBorder="1" applyAlignment="1">
      <alignment horizontal="center"/>
    </xf>
    <xf numFmtId="0" fontId="4" fillId="33" borderId="31" xfId="67" applyBorder="1" applyAlignment="1">
      <alignment horizontal="center" vertical="center" wrapText="1"/>
    </xf>
    <xf numFmtId="0" fontId="4" fillId="33" borderId="11" xfId="67" applyBorder="1" applyAlignment="1">
      <alignment horizontal="center" vertical="center" wrapText="1"/>
    </xf>
    <xf numFmtId="9" fontId="63" fillId="65" borderId="11" xfId="53" applyNumberFormat="1" applyFont="1" applyFill="1" applyBorder="1" applyAlignment="1">
      <alignment horizontal="center" vertical="center" wrapText="1"/>
    </xf>
    <xf numFmtId="0" fontId="0" fillId="0" borderId="124" xfId="0" applyBorder="1" applyAlignment="1">
      <alignment horizontal="left"/>
    </xf>
    <xf numFmtId="0" fontId="0" fillId="0" borderId="125" xfId="0" applyBorder="1" applyAlignment="1">
      <alignment horizontal="left"/>
    </xf>
    <xf numFmtId="0" fontId="0" fillId="0" borderId="125" xfId="0" applyBorder="1" applyAlignment="1">
      <alignment horizontal="center"/>
    </xf>
    <xf numFmtId="9" fontId="0" fillId="64" borderId="125" xfId="4" applyFont="1" applyFill="1" applyBorder="1" applyAlignment="1">
      <alignment horizontal="center"/>
    </xf>
    <xf numFmtId="9" fontId="5" fillId="64" borderId="125" xfId="0" applyNumberFormat="1" applyFont="1" applyFill="1" applyBorder="1" applyAlignment="1">
      <alignment horizontal="center"/>
    </xf>
    <xf numFmtId="9" fontId="0" fillId="0" borderId="125" xfId="0" applyNumberFormat="1" applyBorder="1" applyAlignment="1">
      <alignment horizontal="center" vertical="center"/>
    </xf>
    <xf numFmtId="9" fontId="0" fillId="0" borderId="127" xfId="0" applyNumberFormat="1" applyBorder="1" applyAlignment="1">
      <alignment horizontal="center" vertical="center"/>
    </xf>
    <xf numFmtId="0" fontId="0" fillId="0" borderId="123" xfId="0" applyBorder="1" applyAlignment="1">
      <alignment horizontal="left"/>
    </xf>
    <xf numFmtId="0" fontId="0" fillId="0" borderId="130" xfId="0" applyBorder="1" applyAlignment="1">
      <alignment horizontal="left"/>
    </xf>
    <xf numFmtId="0" fontId="0" fillId="9" borderId="130" xfId="0" applyFill="1" applyBorder="1" applyAlignment="1">
      <alignment horizontal="center"/>
    </xf>
    <xf numFmtId="0" fontId="0" fillId="4" borderId="130" xfId="0" applyFill="1" applyBorder="1" applyAlignment="1">
      <alignment horizontal="center"/>
    </xf>
    <xf numFmtId="9" fontId="0" fillId="64" borderId="130" xfId="4" applyFont="1" applyFill="1" applyBorder="1" applyAlignment="1">
      <alignment horizontal="center"/>
    </xf>
    <xf numFmtId="9" fontId="5" fillId="64" borderId="130" xfId="0" applyNumberFormat="1" applyFont="1" applyFill="1" applyBorder="1" applyAlignment="1">
      <alignment horizontal="center"/>
    </xf>
    <xf numFmtId="9" fontId="0" fillId="4" borderId="130" xfId="0" applyNumberFormat="1" applyFill="1" applyBorder="1" applyAlignment="1">
      <alignment horizontal="left" vertical="center"/>
    </xf>
    <xf numFmtId="9" fontId="0" fillId="4" borderId="131" xfId="0" applyNumberFormat="1" applyFill="1" applyBorder="1" applyAlignment="1">
      <alignment horizontal="left" vertical="center"/>
    </xf>
    <xf numFmtId="9" fontId="0" fillId="4" borderId="143" xfId="0" applyNumberFormat="1" applyFill="1" applyBorder="1" applyAlignment="1">
      <alignment horizontal="center" vertical="center"/>
    </xf>
    <xf numFmtId="9" fontId="0" fillId="4" borderId="142" xfId="0" applyNumberFormat="1" applyFill="1" applyBorder="1" applyAlignment="1">
      <alignment horizontal="center" vertical="center"/>
    </xf>
    <xf numFmtId="9" fontId="0" fillId="4" borderId="137" xfId="0" applyNumberFormat="1" applyFill="1" applyBorder="1" applyAlignment="1">
      <alignment horizontal="center" vertical="center"/>
    </xf>
    <xf numFmtId="9" fontId="0" fillId="0" borderId="130" xfId="0" applyNumberFormat="1" applyBorder="1" applyAlignment="1">
      <alignment horizontal="left" vertical="center"/>
    </xf>
    <xf numFmtId="9" fontId="0" fillId="0" borderId="131" xfId="0" applyNumberFormat="1" applyBorder="1" applyAlignment="1">
      <alignment horizontal="left" vertical="center"/>
    </xf>
    <xf numFmtId="9" fontId="4" fillId="4" borderId="130" xfId="0" applyNumberFormat="1" applyFont="1" applyFill="1" applyBorder="1" applyAlignment="1">
      <alignment horizontal="left" vertical="center"/>
    </xf>
    <xf numFmtId="9" fontId="61" fillId="4" borderId="130" xfId="0" applyNumberFormat="1" applyFont="1" applyFill="1" applyBorder="1" applyAlignment="1">
      <alignment horizontal="left" vertical="center"/>
    </xf>
    <xf numFmtId="9" fontId="61" fillId="4" borderId="131" xfId="0" applyNumberFormat="1" applyFont="1" applyFill="1" applyBorder="1" applyAlignment="1">
      <alignment horizontal="left" vertical="center"/>
    </xf>
    <xf numFmtId="0" fontId="5" fillId="63" borderId="24" xfId="0" applyFont="1" applyFill="1" applyBorder="1" applyAlignment="1">
      <alignment horizontal="center" vertical="center" wrapText="1"/>
    </xf>
    <xf numFmtId="0" fontId="5" fillId="63" borderId="25" xfId="0" applyFont="1" applyFill="1" applyBorder="1" applyAlignment="1">
      <alignment horizontal="center" vertical="center" wrapText="1"/>
    </xf>
    <xf numFmtId="0" fontId="60" fillId="63" borderId="25" xfId="0" applyFont="1" applyFill="1" applyBorder="1" applyAlignment="1">
      <alignment horizontal="center" vertical="center"/>
    </xf>
    <xf numFmtId="0" fontId="60" fillId="63" borderId="43" xfId="0" applyFont="1" applyFill="1" applyBorder="1" applyAlignment="1">
      <alignment horizontal="center" vertical="center"/>
    </xf>
    <xf numFmtId="0" fontId="58" fillId="62" borderId="206" xfId="0" applyFont="1" applyFill="1" applyBorder="1" applyAlignment="1">
      <alignment horizontal="center" vertical="center"/>
    </xf>
    <xf numFmtId="0" fontId="58" fillId="62" borderId="207" xfId="0" applyFont="1" applyFill="1" applyBorder="1" applyAlignment="1">
      <alignment horizontal="center" vertical="center"/>
    </xf>
    <xf numFmtId="0" fontId="58" fillId="62" borderId="208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67" fontId="25" fillId="63" borderId="0" xfId="0" applyNumberFormat="1" applyFont="1" applyFill="1" applyAlignment="1">
      <alignment horizontal="center"/>
    </xf>
    <xf numFmtId="0" fontId="15" fillId="0" borderId="42" xfId="0" applyFont="1" applyBorder="1" applyAlignment="1">
      <alignment horizontal="center"/>
    </xf>
    <xf numFmtId="0" fontId="20" fillId="63" borderId="42" xfId="0" applyFont="1" applyFill="1" applyBorder="1" applyAlignment="1">
      <alignment horizontal="center"/>
    </xf>
    <xf numFmtId="0" fontId="0" fillId="2" borderId="2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200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47" fillId="10" borderId="27" xfId="0" applyFont="1" applyFill="1" applyBorder="1" applyAlignment="1">
      <alignment horizontal="center" vertical="center"/>
    </xf>
    <xf numFmtId="0" fontId="47" fillId="10" borderId="148" xfId="0" applyFont="1" applyFill="1" applyBorder="1" applyAlignment="1">
      <alignment horizontal="center" vertical="center"/>
    </xf>
    <xf numFmtId="0" fontId="47" fillId="10" borderId="149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/>
    </xf>
    <xf numFmtId="0" fontId="0" fillId="5" borderId="39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52" fillId="4" borderId="24" xfId="85" applyFont="1" applyFill="1" applyBorder="1" applyAlignment="1">
      <alignment horizontal="center" vertical="center"/>
    </xf>
    <xf numFmtId="0" fontId="52" fillId="4" borderId="25" xfId="85" applyFont="1" applyFill="1" applyBorder="1" applyAlignment="1">
      <alignment horizontal="center" vertical="center"/>
    </xf>
    <xf numFmtId="0" fontId="49" fillId="4" borderId="25" xfId="85" applyFont="1" applyFill="1" applyBorder="1" applyAlignment="1">
      <alignment horizontal="center" vertical="center"/>
    </xf>
    <xf numFmtId="0" fontId="49" fillId="4" borderId="43" xfId="85" applyFont="1" applyFill="1" applyBorder="1" applyAlignment="1">
      <alignment horizontal="center" vertical="center"/>
    </xf>
    <xf numFmtId="0" fontId="54" fillId="4" borderId="124" xfId="0" applyFont="1" applyFill="1" applyBorder="1" applyAlignment="1">
      <alignment horizontal="center"/>
    </xf>
    <xf numFmtId="0" fontId="54" fillId="4" borderId="125" xfId="0" applyFont="1" applyFill="1" applyBorder="1" applyAlignment="1">
      <alignment horizontal="center"/>
    </xf>
    <xf numFmtId="0" fontId="54" fillId="4" borderId="127" xfId="0" applyFont="1" applyFill="1" applyBorder="1" applyAlignment="1">
      <alignment horizontal="center"/>
    </xf>
    <xf numFmtId="0" fontId="47" fillId="3" borderId="12" xfId="0" quotePrefix="1" applyFont="1" applyFill="1" applyBorder="1" applyAlignment="1">
      <alignment horizontal="center" vertical="center"/>
    </xf>
    <xf numFmtId="0" fontId="47" fillId="3" borderId="39" xfId="0" quotePrefix="1" applyFont="1" applyFill="1" applyBorder="1" applyAlignment="1">
      <alignment horizontal="center" vertical="center"/>
    </xf>
    <xf numFmtId="0" fontId="47" fillId="3" borderId="40" xfId="0" quotePrefix="1" applyFont="1" applyFill="1" applyBorder="1" applyAlignment="1">
      <alignment horizontal="center" vertical="center"/>
    </xf>
    <xf numFmtId="0" fontId="51" fillId="4" borderId="12" xfId="0" applyFont="1" applyFill="1" applyBorder="1" applyAlignment="1">
      <alignment horizontal="center" vertical="center"/>
    </xf>
    <xf numFmtId="0" fontId="51" fillId="4" borderId="39" xfId="0" applyFont="1" applyFill="1" applyBorder="1" applyAlignment="1">
      <alignment horizontal="center" vertical="center"/>
    </xf>
    <xf numFmtId="0" fontId="51" fillId="4" borderId="40" xfId="0" applyFont="1" applyFill="1" applyBorder="1" applyAlignment="1">
      <alignment horizontal="center" vertical="center"/>
    </xf>
    <xf numFmtId="0" fontId="0" fillId="61" borderId="31" xfId="0" applyFill="1" applyBorder="1" applyAlignment="1">
      <alignment horizontal="center"/>
    </xf>
    <xf numFmtId="0" fontId="0" fillId="61" borderId="18" xfId="0" applyFill="1" applyBorder="1" applyAlignment="1">
      <alignment horizontal="center"/>
    </xf>
    <xf numFmtId="9" fontId="0" fillId="0" borderId="0" xfId="0" applyNumberFormat="1" applyAlignment="1">
      <alignment horizontal="left" vertical="top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center"/>
    </xf>
    <xf numFmtId="9" fontId="0" fillId="0" borderId="0" xfId="0" applyNumberFormat="1" applyAlignment="1">
      <alignment horizontal="left"/>
    </xf>
    <xf numFmtId="9" fontId="0" fillId="0" borderId="0" xfId="0" applyNumberFormat="1" applyAlignment="1">
      <alignment horizontal="center"/>
    </xf>
    <xf numFmtId="9" fontId="24" fillId="0" borderId="0" xfId="0" applyNumberFormat="1" applyFont="1" applyAlignment="1">
      <alignment horizontal="center"/>
    </xf>
    <xf numFmtId="0" fontId="86" fillId="49" borderId="12" xfId="10" applyFont="1" applyFill="1" applyBorder="1" applyAlignment="1">
      <alignment horizontal="center"/>
    </xf>
    <xf numFmtId="0" fontId="86" fillId="49" borderId="39" xfId="10" applyFont="1" applyFill="1" applyBorder="1" applyAlignment="1">
      <alignment horizontal="center"/>
    </xf>
    <xf numFmtId="0" fontId="86" fillId="49" borderId="40" xfId="10" applyFont="1" applyFill="1" applyBorder="1" applyAlignment="1">
      <alignment horizontal="center"/>
    </xf>
    <xf numFmtId="0" fontId="8" fillId="50" borderId="200" xfId="10" applyFill="1" applyBorder="1" applyAlignment="1">
      <alignment horizontal="center"/>
    </xf>
    <xf numFmtId="0" fontId="8" fillId="50" borderId="34" xfId="10" applyFill="1" applyBorder="1" applyAlignment="1">
      <alignment horizontal="center" wrapText="1"/>
    </xf>
    <xf numFmtId="0" fontId="8" fillId="50" borderId="34" xfId="10" applyFill="1" applyBorder="1" applyAlignment="1">
      <alignment horizontal="center"/>
    </xf>
    <xf numFmtId="0" fontId="8" fillId="50" borderId="61" xfId="10" applyFill="1" applyBorder="1" applyAlignment="1">
      <alignment horizontal="center"/>
    </xf>
    <xf numFmtId="171" fontId="87" fillId="11" borderId="24" xfId="3" applyNumberFormat="1" applyFont="1" applyFill="1" applyBorder="1"/>
    <xf numFmtId="20" fontId="87" fillId="11" borderId="277" xfId="10" applyNumberFormat="1" applyFont="1" applyFill="1" applyBorder="1" applyAlignment="1">
      <alignment horizontal="center"/>
    </xf>
    <xf numFmtId="0" fontId="88" fillId="11" borderId="25" xfId="10" applyFont="1" applyFill="1" applyBorder="1" applyAlignment="1">
      <alignment horizontal="center"/>
    </xf>
    <xf numFmtId="0" fontId="89" fillId="11" borderId="25" xfId="10" applyFont="1" applyFill="1" applyBorder="1" applyAlignment="1">
      <alignment horizontal="center"/>
    </xf>
    <xf numFmtId="0" fontId="88" fillId="11" borderId="43" xfId="10" applyFont="1" applyFill="1" applyBorder="1" applyAlignment="1">
      <alignment horizontal="center"/>
    </xf>
    <xf numFmtId="171" fontId="87" fillId="11" borderId="278" xfId="3" applyNumberFormat="1" applyFont="1" applyFill="1" applyBorder="1"/>
    <xf numFmtId="0" fontId="88" fillId="11" borderId="277" xfId="10" applyFont="1" applyFill="1" applyBorder="1" applyAlignment="1">
      <alignment horizontal="center"/>
    </xf>
    <xf numFmtId="0" fontId="89" fillId="11" borderId="277" xfId="10" applyFont="1" applyFill="1" applyBorder="1" applyAlignment="1">
      <alignment horizontal="center"/>
    </xf>
    <xf numFmtId="0" fontId="88" fillId="11" borderId="279" xfId="10" applyFont="1" applyFill="1" applyBorder="1" applyAlignment="1">
      <alignment horizontal="center"/>
    </xf>
    <xf numFmtId="0" fontId="87" fillId="11" borderId="280" xfId="10" applyFont="1" applyFill="1" applyBorder="1"/>
    <xf numFmtId="20" fontId="87" fillId="11" borderId="281" xfId="10" applyNumberFormat="1" applyFont="1" applyFill="1" applyBorder="1" applyAlignment="1">
      <alignment horizontal="center"/>
    </xf>
    <xf numFmtId="0" fontId="88" fillId="11" borderId="281" xfId="10" applyFont="1" applyFill="1" applyBorder="1" applyAlignment="1">
      <alignment horizontal="center"/>
    </xf>
    <xf numFmtId="0" fontId="89" fillId="11" borderId="281" xfId="10" applyFont="1" applyFill="1" applyBorder="1" applyAlignment="1">
      <alignment horizontal="center"/>
    </xf>
    <xf numFmtId="0" fontId="88" fillId="11" borderId="282" xfId="10" applyFont="1" applyFill="1" applyBorder="1" applyAlignment="1">
      <alignment horizontal="center"/>
    </xf>
  </cellXfs>
  <cellStyles count="86">
    <cellStyle name="20% - Accent1" xfId="61" builtinId="30" customBuiltin="1"/>
    <cellStyle name="20% - Accent2" xfId="64" builtinId="34" customBuiltin="1"/>
    <cellStyle name="20% - Accent3" xfId="67" builtinId="38" customBuiltin="1"/>
    <cellStyle name="20% - Accent4" xfId="70" builtinId="42" customBuiltin="1"/>
    <cellStyle name="20% - Accent5" xfId="73" builtinId="46" customBuiltin="1"/>
    <cellStyle name="20% - Accent6" xfId="76" builtinId="50" customBuiltin="1"/>
    <cellStyle name="40% - Accent1" xfId="62" builtinId="31" customBuiltin="1"/>
    <cellStyle name="40% - Accent2" xfId="65" builtinId="35" customBuiltin="1"/>
    <cellStyle name="40% - Accent3" xfId="68" builtinId="39" customBuiltin="1"/>
    <cellStyle name="40% - Accent4" xfId="71" builtinId="43" customBuiltin="1"/>
    <cellStyle name="40% - Accent5" xfId="74" builtinId="47" customBuiltin="1"/>
    <cellStyle name="40% - Accent6" xfId="77" builtinId="51" customBuiltin="1"/>
    <cellStyle name="60% - Accent1 2" xfId="79" xr:uid="{00000000-0005-0000-0000-00000C000000}"/>
    <cellStyle name="60% - Accent2 2" xfId="80" xr:uid="{00000000-0005-0000-0000-00000D000000}"/>
    <cellStyle name="60% - Accent3 2" xfId="81" xr:uid="{00000000-0005-0000-0000-00000E000000}"/>
    <cellStyle name="60% - Accent4 2" xfId="82" xr:uid="{00000000-0005-0000-0000-00000F000000}"/>
    <cellStyle name="60% - Accent5 2" xfId="83" xr:uid="{00000000-0005-0000-0000-000010000000}"/>
    <cellStyle name="60% - Accent6 2" xfId="84" xr:uid="{00000000-0005-0000-0000-000011000000}"/>
    <cellStyle name="Accent1" xfId="60" builtinId="29" customBuiltin="1"/>
    <cellStyle name="Accent2" xfId="63" builtinId="33" customBuiltin="1"/>
    <cellStyle name="Accent3" xfId="66" builtinId="37" customBuiltin="1"/>
    <cellStyle name="Accent4" xfId="69" builtinId="41" customBuiltin="1"/>
    <cellStyle name="Accent5" xfId="72" builtinId="45" customBuiltin="1"/>
    <cellStyle name="Accent6" xfId="75" builtinId="49" customBuiltin="1"/>
    <cellStyle name="Bad" xfId="50" builtinId="27" customBuiltin="1"/>
    <cellStyle name="Calculation" xfId="53" builtinId="22" customBuiltin="1"/>
    <cellStyle name="Check Cell" xfId="55" builtinId="23" customBuiltin="1"/>
    <cellStyle name="Comma" xfId="1" builtinId="3"/>
    <cellStyle name="Comma 2" xfId="2" xr:uid="{00000000-0005-0000-0000-00001C000000}"/>
    <cellStyle name="Comma 2 2" xfId="8" xr:uid="{00000000-0005-0000-0000-00001D000000}"/>
    <cellStyle name="Comma 2 2 2" xfId="18" xr:uid="{00000000-0005-0000-0000-00001E000000}"/>
    <cellStyle name="Comma 2 2 2 2" xfId="36" xr:uid="{00000000-0005-0000-0000-00001F000000}"/>
    <cellStyle name="Comma 2 2 3" xfId="22" xr:uid="{00000000-0005-0000-0000-000020000000}"/>
    <cellStyle name="Comma 2 2 3 2" xfId="40" xr:uid="{00000000-0005-0000-0000-000021000000}"/>
    <cellStyle name="Comma 2 2 4" xfId="14" xr:uid="{00000000-0005-0000-0000-000022000000}"/>
    <cellStyle name="Comma 2 2 4 2" xfId="32" xr:uid="{00000000-0005-0000-0000-000023000000}"/>
    <cellStyle name="Comma 2 2 5" xfId="26" xr:uid="{00000000-0005-0000-0000-000024000000}"/>
    <cellStyle name="Comma 2 3" xfId="16" xr:uid="{00000000-0005-0000-0000-000025000000}"/>
    <cellStyle name="Comma 2 3 2" xfId="34" xr:uid="{00000000-0005-0000-0000-000026000000}"/>
    <cellStyle name="Comma 2 4" xfId="20" xr:uid="{00000000-0005-0000-0000-000027000000}"/>
    <cellStyle name="Comma 2 4 2" xfId="38" xr:uid="{00000000-0005-0000-0000-000028000000}"/>
    <cellStyle name="Comma 2 5" xfId="12" xr:uid="{00000000-0005-0000-0000-000029000000}"/>
    <cellStyle name="Comma 2 5 2" xfId="30" xr:uid="{00000000-0005-0000-0000-00002A000000}"/>
    <cellStyle name="Comma 2 6" xfId="24" xr:uid="{00000000-0005-0000-0000-00002B000000}"/>
    <cellStyle name="Comma 3" xfId="7" xr:uid="{00000000-0005-0000-0000-00002C000000}"/>
    <cellStyle name="Comma 3 2" xfId="17" xr:uid="{00000000-0005-0000-0000-00002D000000}"/>
    <cellStyle name="Comma 3 2 2" xfId="35" xr:uid="{00000000-0005-0000-0000-00002E000000}"/>
    <cellStyle name="Comma 3 3" xfId="21" xr:uid="{00000000-0005-0000-0000-00002F000000}"/>
    <cellStyle name="Comma 3 3 2" xfId="39" xr:uid="{00000000-0005-0000-0000-000030000000}"/>
    <cellStyle name="Comma 3 4" xfId="13" xr:uid="{00000000-0005-0000-0000-000031000000}"/>
    <cellStyle name="Comma 3 4 2" xfId="31" xr:uid="{00000000-0005-0000-0000-000032000000}"/>
    <cellStyle name="Comma 3 5" xfId="25" xr:uid="{00000000-0005-0000-0000-000033000000}"/>
    <cellStyle name="Comma 3 6" xfId="42" xr:uid="{00000000-0005-0000-0000-000034000000}"/>
    <cellStyle name="Comma 4" xfId="15" xr:uid="{00000000-0005-0000-0000-000035000000}"/>
    <cellStyle name="Comma 4 2" xfId="33" xr:uid="{00000000-0005-0000-0000-000036000000}"/>
    <cellStyle name="Comma 5" xfId="9" xr:uid="{00000000-0005-0000-0000-000037000000}"/>
    <cellStyle name="Comma 5 2" xfId="19" xr:uid="{00000000-0005-0000-0000-000038000000}"/>
    <cellStyle name="Comma 5 2 2" xfId="37" xr:uid="{00000000-0005-0000-0000-000039000000}"/>
    <cellStyle name="Comma 5 3" xfId="27" xr:uid="{00000000-0005-0000-0000-00003A000000}"/>
    <cellStyle name="Comma 6" xfId="11" xr:uid="{00000000-0005-0000-0000-00003B000000}"/>
    <cellStyle name="Comma 6 2" xfId="29" xr:uid="{00000000-0005-0000-0000-00003C000000}"/>
    <cellStyle name="Comma 7" xfId="23" xr:uid="{00000000-0005-0000-0000-00003D000000}"/>
    <cellStyle name="Currency 2" xfId="28" xr:uid="{00000000-0005-0000-0000-00003E000000}"/>
    <cellStyle name="Currency 3" xfId="43" xr:uid="{00000000-0005-0000-0000-00003F000000}"/>
    <cellStyle name="Explanatory Text" xfId="58" builtinId="53" customBuiltin="1"/>
    <cellStyle name="Good" xfId="44" builtinId="26" customBuiltin="1"/>
    <cellStyle name="Heading 1" xfId="46" builtinId="16" customBuiltin="1"/>
    <cellStyle name="Heading 2" xfId="47" builtinId="17" customBuiltin="1"/>
    <cellStyle name="Heading 3" xfId="48" builtinId="18" customBuiltin="1"/>
    <cellStyle name="Heading 4" xfId="49" builtinId="19" customBuiltin="1"/>
    <cellStyle name="Input" xfId="51" builtinId="20" customBuiltin="1"/>
    <cellStyle name="Linked Cell" xfId="54" builtinId="24" customBuiltin="1"/>
    <cellStyle name="Neutral" xfId="85" builtinId="28"/>
    <cellStyle name="Neutral 2" xfId="78" xr:uid="{00000000-0005-0000-0000-000049000000}"/>
    <cellStyle name="Normal" xfId="0" builtinId="0"/>
    <cellStyle name="Normal 11 5" xfId="41" xr:uid="{00000000-0005-0000-0000-00004B000000}"/>
    <cellStyle name="Normal 2" xfId="3" xr:uid="{00000000-0005-0000-0000-00004C000000}"/>
    <cellStyle name="Normal 3" xfId="6" xr:uid="{00000000-0005-0000-0000-00004D000000}"/>
    <cellStyle name="Normal 3 2" xfId="10" xr:uid="{00000000-0005-0000-0000-00004E000000}"/>
    <cellStyle name="Normal 4 3" xfId="5" xr:uid="{00000000-0005-0000-0000-00004F000000}"/>
    <cellStyle name="Note" xfId="57" builtinId="10" customBuiltin="1"/>
    <cellStyle name="Output" xfId="52" builtinId="21" customBuiltin="1"/>
    <cellStyle name="Percent" xfId="4" builtinId="5"/>
    <cellStyle name="Title" xfId="45" builtinId="15" customBuiltin="1"/>
    <cellStyle name="Total" xfId="59" builtinId="25" customBuiltin="1"/>
    <cellStyle name="Warning Text" xfId="56" builtinId="11" customBuiltin="1"/>
  </cellStyles>
  <dxfs count="10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00B050"/>
      </font>
    </dxf>
    <dxf>
      <font>
        <color rgb="FF9C0006"/>
      </font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connections" Target="connections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pivotCacheDefinition" Target="pivotCache/pivotCacheDefinition1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theme" Target="theme/theme1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5.xml"/><Relationship Id="rId41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'[20]20 Feb - 26 Feb 2026 '!$I$7:$I$16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3F1-8189-25B924A919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5696"/>
        <c:axId val="340075904"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'[20]20 Feb - 26 Feb 2026 '!$J$7:$J$16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A7-43F1-8189-25B924A91940}"/>
            </c:ext>
          </c:extLst>
        </c:ser>
        <c:ser>
          <c:idx val="2"/>
          <c:order val="2"/>
          <c:spPr>
            <a:ln w="31750" cap="rnd">
              <a:solidFill>
                <a:schemeClr val="accent5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'[20]20 Feb - 26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'[20]20 Feb - 26 Feb 2026 '!$K$7:$K$16</c:f>
              <c:numCache>
                <c:formatCode>General</c:formatCode>
                <c:ptCount val="10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A7-43F1-8189-25B924A91940}"/>
            </c:ext>
          </c:extLst>
        </c:ser>
        <c:ser>
          <c:idx val="3"/>
          <c:order val="3"/>
          <c:spPr>
            <a:ln w="31750" cap="rnd">
              <a:solidFill>
                <a:schemeClr val="accent1">
                  <a:lumMod val="60000"/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'!$B$7:$B$16</c:f>
              <c:strCache>
                <c:ptCount val="10"/>
                <c:pt idx="0">
                  <c:v>FL(Diesel)</c:v>
                </c:pt>
                <c:pt idx="1">
                  <c:v>DT(Diesel)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Units</c:v>
                </c:pt>
                <c:pt idx="8">
                  <c:v>Support Equip. Diesel Foreman</c:v>
                </c:pt>
                <c:pt idx="9">
                  <c:v>Support Equip Utility Foreman</c:v>
                </c:pt>
              </c:strCache>
            </c:strRef>
          </c:cat>
          <c:val>
            <c:numRef>
              <c:f>'[20]20 Feb - 26 Feb 2026 '!$L$7:$L$16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A7-43F1-8189-25B924A919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0085696"/>
        <c:axId val="340075904"/>
      </c:lineChart>
      <c:catAx>
        <c:axId val="34008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75904"/>
        <c:crosses val="autoZero"/>
        <c:auto val="1"/>
        <c:lblAlgn val="ctr"/>
        <c:lblOffset val="100"/>
        <c:noMultiLvlLbl val="0"/>
      </c:catAx>
      <c:valAx>
        <c:axId val="34007590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GB"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34008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582634-4bd8-494d-98dc-2c5dac276aed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</a:t>
            </a:r>
            <a:r>
              <a:rPr lang="en-US" baseline="0"/>
              <a:t> samples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'!$B$101:$B$110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'[20]20 Feb - 26 Feb 2026 '!$P$101:$P$110</c:f>
              <c:numCache>
                <c:formatCode>General</c:formatCode>
                <c:ptCount val="10"/>
                <c:pt idx="0">
                  <c:v>0</c:v>
                </c:pt>
                <c:pt idx="1">
                  <c:v>0.75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0.8</c:v>
                </c:pt>
                <c:pt idx="7">
                  <c:v>0</c:v>
                </c:pt>
                <c:pt idx="8">
                  <c:v>0.80851063829787229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3-42CE-8E94-1A44F0E47C81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'!$B$101:$B$110</c:f>
              <c:strCache>
                <c:ptCount val="10"/>
                <c:pt idx="0">
                  <c:v>FL</c:v>
                </c:pt>
                <c:pt idx="1">
                  <c:v>DT</c:v>
                </c:pt>
                <c:pt idx="2">
                  <c:v>FL BEV</c:v>
                </c:pt>
                <c:pt idx="3">
                  <c:v>DT BEV</c:v>
                </c:pt>
                <c:pt idx="4">
                  <c:v>HD</c:v>
                </c:pt>
                <c:pt idx="5">
                  <c:v>RT</c:v>
                </c:pt>
                <c:pt idx="6">
                  <c:v>SR</c:v>
                </c:pt>
                <c:pt idx="7">
                  <c:v>UV Emulsion Unites</c:v>
                </c:pt>
                <c:pt idx="8">
                  <c:v>Support Equipment</c:v>
                </c:pt>
                <c:pt idx="9">
                  <c:v>Plant</c:v>
                </c:pt>
              </c:strCache>
            </c:strRef>
          </c:cat>
          <c:val>
            <c:numRef>
              <c:f>'[20]20 Feb - 26 Feb 2026 '!$Q$101:$Q$110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1E43-42CE-8E94-1A44F0E47C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6784"/>
        <c:axId val="340088960"/>
      </c:barChart>
      <c:catAx>
        <c:axId val="34008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960"/>
        <c:crosses val="autoZero"/>
        <c:auto val="1"/>
        <c:lblAlgn val="ctr"/>
        <c:lblOffset val="100"/>
        <c:noMultiLvlLbl val="0"/>
      </c:catAx>
      <c:valAx>
        <c:axId val="3400889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40086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d85aed0-3e9d-4a62-b254-f32fc3065501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800" b="1" i="0" u="sng" baseline="0">
                <a:effectLst/>
              </a:rPr>
              <a:t>Over-Inspections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'!$B$132:$B$142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'[20]20 Feb - 26 Feb 2026 '!$L$132:$L$142</c:f>
              <c:numCache>
                <c:formatCode>General</c:formatCode>
                <c:ptCount val="11"/>
                <c:pt idx="0">
                  <c:v>0.875</c:v>
                </c:pt>
                <c:pt idx="1">
                  <c:v>0.8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1-4635-8AE3-2976AF3D6F88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'!$B$132:$B$142</c:f>
              <c:strCache>
                <c:ptCount val="11"/>
                <c:pt idx="0">
                  <c:v>Mech Foreman(Fortune)</c:v>
                </c:pt>
                <c:pt idx="1">
                  <c:v>Mech Foreman(De Wee)</c:v>
                </c:pt>
                <c:pt idx="2">
                  <c:v>Hyd Drill Foreman</c:v>
                </c:pt>
                <c:pt idx="3">
                  <c:v>Utility Vehicle Foreman</c:v>
                </c:pt>
                <c:pt idx="4">
                  <c:v>Electrical Foreman</c:v>
                </c:pt>
                <c:pt idx="5">
                  <c:v>Boilermaker</c:v>
                </c:pt>
                <c:pt idx="6">
                  <c:v>Plant Foreman</c:v>
                </c:pt>
                <c:pt idx="7">
                  <c:v>GES TMM</c:v>
                </c:pt>
                <c:pt idx="8">
                  <c:v>GES Plant &amp; BEV TMM</c:v>
                </c:pt>
                <c:pt idx="9">
                  <c:v>Engineer</c:v>
                </c:pt>
                <c:pt idx="10">
                  <c:v>BEV Foreman</c:v>
                </c:pt>
              </c:strCache>
            </c:strRef>
          </c:cat>
          <c:val>
            <c:numRef>
              <c:f>'[20]20 Feb - 26 Feb 2026 '!$M$132:$M$142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95A1-4635-8AE3-2976AF3D6F8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40087328"/>
        <c:axId val="340088416"/>
      </c:barChart>
      <c:catAx>
        <c:axId val="34008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88416"/>
        <c:crosses val="autoZero"/>
        <c:auto val="1"/>
        <c:lblAlgn val="ctr"/>
        <c:lblOffset val="100"/>
        <c:noMultiLvlLbl val="0"/>
      </c:catAx>
      <c:valAx>
        <c:axId val="34008841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4008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fdd23f-1220-4ba5-b4f1-2cdd5c37171b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'!$B$325:$B$332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'[20]20 Feb - 26 Feb 2026 '!$O$325:$O$332</c:f>
              <c:numCache>
                <c:formatCode>General</c:formatCode>
                <c:ptCount val="8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6-451D-8769-AECD22614E26}"/>
            </c:ext>
          </c:extLst>
        </c:ser>
        <c:ser>
          <c:idx val="1"/>
          <c:order val="1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'!$B$325:$B$332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'[20]20 Feb - 26 Feb 2026 '!$P$325:$P$332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1A76-451D-8769-AECD22614E26}"/>
            </c:ext>
          </c:extLst>
        </c:ser>
        <c:ser>
          <c:idx val="2"/>
          <c:order val="2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'!$B$325:$B$332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'[20]20 Feb - 26 Feb 2026 '!$Q$325:$Q$332</c:f>
              <c:numCache>
                <c:formatCode>General</c:formatCode>
                <c:ptCount val="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76-451D-8769-AECD22614E26}"/>
            </c:ext>
          </c:extLst>
        </c:ser>
        <c:ser>
          <c:idx val="3"/>
          <c:order val="3"/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'[20]20 Feb - 26 Feb 2026 '!$B$325:$B$332</c:f>
              <c:strCache>
                <c:ptCount val="8"/>
                <c:pt idx="0">
                  <c:v>Boilermaker Foreman</c:v>
                </c:pt>
                <c:pt idx="1">
                  <c:v>Electrical Foreman</c:v>
                </c:pt>
                <c:pt idx="2">
                  <c:v>Mechanical Foreman1(De Wee)</c:v>
                </c:pt>
                <c:pt idx="3">
                  <c:v>Mechanical Foreman2(Fortune)</c:v>
                </c:pt>
                <c:pt idx="4">
                  <c:v>Plant Fitter Foreman</c:v>
                </c:pt>
                <c:pt idx="5">
                  <c:v>Drill Shop Foreman</c:v>
                </c:pt>
                <c:pt idx="6">
                  <c:v>Utility Vehicle Foreman</c:v>
                </c:pt>
                <c:pt idx="7">
                  <c:v>BEV Foreman</c:v>
                </c:pt>
              </c:strCache>
            </c:strRef>
          </c:cat>
          <c:val>
            <c:numRef>
              <c:f>'[20]20 Feb - 26 Feb 2026 '!$R$325:$R$332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1A76-451D-8769-AECD22614E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86672"/>
        <c:axId val="336887760"/>
      </c:barChart>
      <c:catAx>
        <c:axId val="33688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87760"/>
        <c:crosses val="autoZero"/>
        <c:auto val="1"/>
        <c:lblAlgn val="ctr"/>
        <c:lblOffset val="100"/>
        <c:noMultiLvlLbl val="0"/>
      </c:catAx>
      <c:valAx>
        <c:axId val="336887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33688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75aac5a-26f0-48c9-96d0-e49776ee1a62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Nch III "S" Status WO's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'[20]20 Feb - 26 Feb 2026 '!$C$369:$E$384</c:f>
              <c:multiLvlStrCache>
                <c:ptCount val="16"/>
                <c:lvl/>
                <c:lvl/>
                <c:lvl>
                  <c:pt idx="0">
                    <c:v>MINE MANAGER</c:v>
                  </c:pt>
                  <c:pt idx="1">
                    <c:v>MINE OVERSEER SERVICES</c:v>
                  </c:pt>
                  <c:pt idx="2">
                    <c:v>SHIFT BOSS 1 CONSTRUCTION</c:v>
                  </c:pt>
                  <c:pt idx="3">
                    <c:v>FOREMAN BIT SHOP NCH III</c:v>
                  </c:pt>
                  <c:pt idx="4">
                    <c:v>SECTION ENGINEER NCH III</c:v>
                  </c:pt>
                  <c:pt idx="5">
                    <c:v>GES TMM</c:v>
                  </c:pt>
                  <c:pt idx="6">
                    <c:v>GES PLANT</c:v>
                  </c:pt>
                  <c:pt idx="7">
                    <c:v>PLANNER</c:v>
                  </c:pt>
                  <c:pt idx="8">
                    <c:v>FOREMAN BOILERMAKER</c:v>
                  </c:pt>
                  <c:pt idx="9">
                    <c:v>FOREMAN ELECTRICAL</c:v>
                  </c:pt>
                  <c:pt idx="10">
                    <c:v>FOREMAN MECHANICAL(1)</c:v>
                  </c:pt>
                  <c:pt idx="11">
                    <c:v>FOREMAN PLANT</c:v>
                  </c:pt>
                  <c:pt idx="12">
                    <c:v>FOREMAN DRILL SHOP</c:v>
                  </c:pt>
                  <c:pt idx="13">
                    <c:v>FOREMAN UTILITY</c:v>
                  </c:pt>
                  <c:pt idx="14">
                    <c:v>FOREMAN BEV</c:v>
                  </c:pt>
                  <c:pt idx="15">
                    <c:v>FOREMAN MECHANICAL(2)</c:v>
                  </c:pt>
                </c:lvl>
              </c:multiLvlStrCache>
            </c:multiLvlStrRef>
          </c:cat>
          <c:val>
            <c:numRef>
              <c:f>'[20]20 Feb - 26 Feb 2026 '!$F$369:$F$384</c:f>
              <c:numCache>
                <c:formatCode>General</c:formatCode>
                <c:ptCount val="16"/>
                <c:pt idx="0">
                  <c:v>2</c:v>
                </c:pt>
                <c:pt idx="1">
                  <c:v>1</c:v>
                </c:pt>
                <c:pt idx="2">
                  <c:v>42</c:v>
                </c:pt>
                <c:pt idx="3">
                  <c:v>273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43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  <c:pt idx="1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9-40EF-9E11-D3B432DEB8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36877424"/>
        <c:axId val="336874160"/>
      </c:barChart>
      <c:catAx>
        <c:axId val="3368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74160"/>
        <c:crosses val="autoZero"/>
        <c:auto val="1"/>
        <c:lblAlgn val="ctr"/>
        <c:lblOffset val="100"/>
        <c:noMultiLvlLbl val="0"/>
      </c:catAx>
      <c:valAx>
        <c:axId val="336874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3687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a3506e9-0d82-4790-928f-4a45f719f7b7}"/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20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Oil Sample Paperwork Compliance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2000" b="0" i="0" u="none" strike="noStrike" kern="1200" cap="none" spc="0" normalizeH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'[20]20 Feb - 26 Feb 2026 '!$T$100</c:f>
              <c:strCache>
                <c:ptCount val="1"/>
                <c:pt idx="0">
                  <c:v>Paperwork Correct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'[20]20 Feb - 26 Feb 2026 '!$B$101:$C$110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'[20]20 Feb - 26 Feb 2026 '!$T$101:$T$110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C831-42C0-B6FE-0CEE94DA4B13}"/>
            </c:ext>
          </c:extLst>
        </c:ser>
        <c:ser>
          <c:idx val="1"/>
          <c:order val="1"/>
          <c:tx>
            <c:strRef>
              <c:f>'[20]20 Feb - 26 Feb 2026 '!$U$100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'[20]20 Feb - 26 Feb 2026 '!$B$101:$C$110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'[20]20 Feb - 26 Feb 2026 '!$U$101:$U$110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C831-42C0-B6FE-0CEE94DA4B13}"/>
            </c:ext>
          </c:extLst>
        </c:ser>
        <c:ser>
          <c:idx val="2"/>
          <c:order val="2"/>
          <c:tx>
            <c:strRef>
              <c:f>'[20]20 Feb - 26 Feb 2026 '!$V$100</c:f>
              <c:strCache>
                <c:ptCount val="1"/>
                <c:pt idx="0">
                  <c:v>Paperwork Incorrect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'[20]20 Feb - 26 Feb 2026 '!$B$101:$C$110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'[20]20 Feb - 26 Feb 2026 '!$V$101:$V$110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C831-42C0-B6FE-0CEE94DA4B13}"/>
            </c:ext>
          </c:extLst>
        </c:ser>
        <c:ser>
          <c:idx val="3"/>
          <c:order val="3"/>
          <c:tx>
            <c:strRef>
              <c:f>'[20]20 Feb - 26 Feb 2026 '!$W$100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'[20]20 Feb - 26 Feb 2026 '!$B$101:$C$110</c:f>
              <c:multiLvlStrCache>
                <c:ptCount val="10"/>
                <c:lvl/>
                <c:lvl>
                  <c:pt idx="0">
                    <c:v>FL</c:v>
                  </c:pt>
                  <c:pt idx="1">
                    <c:v>DT</c:v>
                  </c:pt>
                  <c:pt idx="2">
                    <c:v>FL BEV</c:v>
                  </c:pt>
                  <c:pt idx="3">
                    <c:v>DT BEV</c:v>
                  </c:pt>
                  <c:pt idx="4">
                    <c:v>HD</c:v>
                  </c:pt>
                  <c:pt idx="5">
                    <c:v>RT</c:v>
                  </c:pt>
                  <c:pt idx="6">
                    <c:v>SR</c:v>
                  </c:pt>
                  <c:pt idx="7">
                    <c:v>UV Emulsion Unites</c:v>
                  </c:pt>
                  <c:pt idx="8">
                    <c:v>Support Equipment</c:v>
                  </c:pt>
                  <c:pt idx="9">
                    <c:v>Plant</c:v>
                  </c:pt>
                </c:lvl>
              </c:multiLvlStrCache>
            </c:multiLvlStrRef>
          </c:cat>
          <c:val>
            <c:numRef>
              <c:f>'[20]20 Feb - 26 Feb 2026 '!$W$101:$W$110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C831-42C0-B6FE-0CEE94DA4B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272718816"/>
        <c:axId val="272713920"/>
      </c:barChart>
      <c:catAx>
        <c:axId val="27271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cap="none" spc="0" normalizeH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3920"/>
        <c:crosses val="autoZero"/>
        <c:auto val="1"/>
        <c:lblAlgn val="ctr"/>
        <c:lblOffset val="100"/>
        <c:noMultiLvlLbl val="0"/>
      </c:catAx>
      <c:valAx>
        <c:axId val="27271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7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553ddf-1c52-4189-b83f-f55640f4dead}"/>
      </c:ext>
    </c:extLst>
  </c:chart>
  <c:spPr>
    <a:solidFill>
      <a:schemeClr val="lt1"/>
    </a:solidFill>
    <a:ln w="1270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 lang="en-GB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FL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Graphs'!$A$5</c:f>
              <c:strCache>
                <c:ptCount val="1"/>
                <c:pt idx="0">
                  <c:v>FL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Graphs'!$B$5:$J$5</c:f>
              <c:numCache>
                <c:formatCode>General</c:formatCode>
                <c:ptCount val="9"/>
                <c:pt idx="2">
                  <c:v>2</c:v>
                </c:pt>
                <c:pt idx="6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1-4BE8-8EB0-EC9BD6B374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HD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Graphs'!$A$6</c:f>
              <c:strCache>
                <c:ptCount val="1"/>
                <c:pt idx="0">
                  <c:v>HD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Graphs'!$B$6:$J$6</c:f>
              <c:numCache>
                <c:formatCode>General</c:formatCode>
                <c:ptCount val="9"/>
                <c:pt idx="0">
                  <c:v>88</c:v>
                </c:pt>
                <c:pt idx="1">
                  <c:v>12</c:v>
                </c:pt>
                <c:pt idx="3">
                  <c:v>7</c:v>
                </c:pt>
                <c:pt idx="6">
                  <c:v>2</c:v>
                </c:pt>
                <c:pt idx="7">
                  <c:v>14</c:v>
                </c:pt>
                <c:pt idx="8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8-44D7-87C3-54D7135BF8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HH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Graphs'!$A$7</c:f>
              <c:strCache>
                <c:ptCount val="1"/>
                <c:pt idx="0">
                  <c:v>HH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Graphs'!$B$7:$J$7</c:f>
              <c:numCache>
                <c:formatCode>General</c:formatCode>
                <c:ptCount val="9"/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6-4C50-A862-5EEDA5547A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6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TOTAL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Graphs'!$A$11</c:f>
              <c:strCache>
                <c:ptCount val="1"/>
                <c:pt idx="0">
                  <c:v>Grand 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Graphs'!$B$11:$J$11</c:f>
              <c:numCache>
                <c:formatCode>General</c:formatCode>
                <c:ptCount val="9"/>
                <c:pt idx="0">
                  <c:v>146</c:v>
                </c:pt>
                <c:pt idx="1">
                  <c:v>27</c:v>
                </c:pt>
                <c:pt idx="2">
                  <c:v>4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3</c:v>
                </c:pt>
                <c:pt idx="7">
                  <c:v>27</c:v>
                </c:pt>
                <c:pt idx="8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B-4731-9F6D-B192B5CE00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rgbClr val="7030A0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RT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Graphs'!$A$9</c:f>
              <c:strCache>
                <c:ptCount val="1"/>
                <c:pt idx="0">
                  <c:v>RT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Graphs'!$B$9:$J$9</c:f>
              <c:numCache>
                <c:formatCode>General</c:formatCode>
                <c:ptCount val="9"/>
                <c:pt idx="0">
                  <c:v>48</c:v>
                </c:pt>
                <c:pt idx="1">
                  <c:v>14</c:v>
                </c:pt>
                <c:pt idx="2">
                  <c:v>2</c:v>
                </c:pt>
                <c:pt idx="7">
                  <c:v>6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0-49BA-9FF3-AFFBD6DED2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SR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Graphs'!$A$10</c:f>
              <c:strCache>
                <c:ptCount val="1"/>
                <c:pt idx="0">
                  <c:v>SR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Graphs'!$B$10:$J$10</c:f>
              <c:numCache>
                <c:formatCode>General</c:formatCode>
                <c:ptCount val="9"/>
                <c:pt idx="0">
                  <c:v>9</c:v>
                </c:pt>
                <c:pt idx="7">
                  <c:v>5</c:v>
                </c:pt>
                <c:pt idx="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A-4C9C-9B85-6BD2BAB061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JANUARY</a:t>
            </a:r>
            <a:r>
              <a:rPr lang="en-US"/>
              <a:t> LD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Graphs'!$A$8</c:f>
              <c:strCache>
                <c:ptCount val="1"/>
                <c:pt idx="0">
                  <c:v>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Graphs'!$B$8:$J$8</c:f>
              <c:numCache>
                <c:formatCode>General</c:formatCode>
                <c:ptCount val="9"/>
                <c:pt idx="0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D-48BC-AA3C-7BCA69ACCB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69037200"/>
        <c:axId val="309948976"/>
      </c:barChart>
      <c:catAx>
        <c:axId val="206903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48976"/>
        <c:crosses val="autoZero"/>
        <c:auto val="1"/>
        <c:lblAlgn val="ctr"/>
        <c:lblOffset val="100"/>
        <c:noMultiLvlLbl val="0"/>
      </c:catAx>
      <c:valAx>
        <c:axId val="30994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0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5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JANUARY DT HYDRAULIC HOSE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'[21]January 2026 Graphs'!$A$4</c:f>
              <c:strCache>
                <c:ptCount val="1"/>
                <c:pt idx="0">
                  <c:v>DT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'[21]January 2026 Graphs'!$B$3:$J$3</c:f>
              <c:strCache>
                <c:ptCount val="9"/>
                <c:pt idx="0">
                  <c:v>Abrasion</c:v>
                </c:pt>
                <c:pt idx="1">
                  <c:v>Fitting Damaged</c:v>
                </c:pt>
                <c:pt idx="2">
                  <c:v>Hose Burst</c:v>
                </c:pt>
                <c:pt idx="3">
                  <c:v>Hose Damaged</c:v>
                </c:pt>
                <c:pt idx="4">
                  <c:v>Rock Fall</c:v>
                </c:pt>
                <c:pt idx="5">
                  <c:v>Spare Hose</c:v>
                </c:pt>
                <c:pt idx="6">
                  <c:v>Wear &amp; Tear</c:v>
                </c:pt>
                <c:pt idx="7">
                  <c:v>Service</c:v>
                </c:pt>
                <c:pt idx="8">
                  <c:v>Grand Total</c:v>
                </c:pt>
              </c:strCache>
            </c:strRef>
          </c:cat>
          <c:val>
            <c:numRef>
              <c:f>'[21]January 2026 Graphs'!$B$4:$J$4</c:f>
              <c:numCache>
                <c:formatCode>General</c:formatCode>
                <c:ptCount val="9"/>
                <c:pt idx="1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8-4100-ADD4-83D548C672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49256768"/>
        <c:axId val="1249250112"/>
      </c:barChart>
      <c:catAx>
        <c:axId val="124925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0112"/>
        <c:crosses val="autoZero"/>
        <c:auto val="1"/>
        <c:lblAlgn val="ctr"/>
        <c:lblOffset val="100"/>
        <c:noMultiLvlLbl val="0"/>
      </c:catAx>
      <c:valAx>
        <c:axId val="12492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5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accent2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Detail'!$E$67:$E$72</c:f>
              <c:numCache>
                <c:formatCode>0%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'Services Detail'!$C$67:$C$72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1DB9-491A-9BED-6A761AC045B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solidFill>
                    <a:schemeClr val="accent3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Detail'!$B$67:$B$72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'Services Detail'!$D$67:$D$72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DB9-491A-9BED-6A761AC045B2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spPr>
            <a:ln w="31750" cap="rnd">
              <a:solidFill>
                <a:srgbClr val="FF0000">
                  <a:alpha val="85000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'Services Detail'!$B$67:$B$72</c:f>
              <c:numCache>
                <c:formatCode>General</c:formatCode>
                <c:ptCount val="6"/>
              </c:numCache>
            </c:numRef>
          </c:cat>
          <c:val>
            <c:numRef>
              <c:f>'Services Detail'!$F$67:$F$72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9-491A-9BED-6A761AC045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Detail'!$E$98:$E$103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F832-4DD6-8C69-3ACF14554F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Detail'!$B$98:$B$103</c:f>
              <c:numCache>
                <c:formatCode>General</c:formatCode>
                <c:ptCount val="6"/>
              </c:numCache>
            </c:numRef>
          </c:cat>
          <c:val>
            <c:numRef>
              <c:f>'Services Detail'!$F$98:$F$103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832-4DD6-8C69-3ACF1455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Detail'!$E$128:$E$133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A10-4ADC-B007-842B15FC681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Detail'!$B$128:$B$133</c:f>
              <c:numCache>
                <c:formatCode>General</c:formatCode>
                <c:ptCount val="6"/>
              </c:numCache>
            </c:numRef>
          </c:cat>
          <c:val>
            <c:numRef>
              <c:f>'Services Detail'!$F$128:$F$133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A10-4ADC-B007-842B15FC6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Detail'!$E$159:$E$164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642-415F-88F0-D94F52F77F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Detail'!$B$159:$B$164</c:f>
              <c:numCache>
                <c:formatCode>General</c:formatCode>
                <c:ptCount val="6"/>
              </c:numCache>
            </c:numRef>
          </c:cat>
          <c:val>
            <c:numRef>
              <c:f>'Services Detail'!$F$159:$F$164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642-415F-88F0-D94F52F77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Detail'!$E$189:$E$194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B35-49DB-9303-CFEFF7256F8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Detail'!$B$189:$B$194</c:f>
              <c:numCache>
                <c:formatCode>General</c:formatCode>
                <c:ptCount val="6"/>
              </c:numCache>
            </c:numRef>
          </c:cat>
          <c:val>
            <c:numRef>
              <c:f>'Services Detail'!$F$189:$F$194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9B35-49DB-9303-CFEFF725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Detail'!$E$219:$E$224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B-405F-B72C-3BDCF5E83C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Detail'!$B$219:$B$224</c:f>
              <c:numCache>
                <c:formatCode>General</c:formatCode>
                <c:ptCount val="6"/>
              </c:numCache>
            </c:numRef>
          </c:cat>
          <c:val>
            <c:numRef>
              <c:f>'Services Detail'!$F$219:$F$224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26B-405F-B72C-3BDCF5E83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Detail'!$E$248:$E$253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1A5-4CB4-8A0B-80316E90CE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Detail'!$B$248:$B$253</c:f>
              <c:numCache>
                <c:formatCode>General</c:formatCode>
                <c:ptCount val="6"/>
              </c:numCache>
            </c:numRef>
          </c:cat>
          <c:val>
            <c:numRef>
              <c:f>'Services Detail'!$F$248:$F$253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71A5-4CB4-8A0B-80316E90C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Detail'!$E$278:$E$283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A27-4449-BAB8-B34E33F634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Detail'!$B$278:$B$283</c:f>
              <c:numCache>
                <c:formatCode>General</c:formatCode>
                <c:ptCount val="6"/>
              </c:numCache>
            </c:numRef>
          </c:cat>
          <c:val>
            <c:numRef>
              <c:f>'Services Detail'!$F$278:$F$283</c:f>
              <c:numCache>
                <c:formatCode>0%</c:formatCode>
                <c:ptCount val="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A27-4449-BAB8-B34E33F6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6892047"/>
        <c:axId val="446892879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valAx>
        <c:axId val="4468928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892047"/>
        <c:crosses val="max"/>
        <c:crossBetween val="between"/>
      </c:valAx>
      <c:catAx>
        <c:axId val="446892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6892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Detail'!$E$308:$E$313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4EC-48CD-A173-4895565AB8A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Detail'!$B$308:$B$313</c:f>
              <c:numCache>
                <c:formatCode>General</c:formatCode>
                <c:ptCount val="6"/>
              </c:numCache>
            </c:numRef>
          </c:cat>
          <c:val>
            <c:numRef>
              <c:f>'Services Detail'!$F$308:$F$313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EC-48CD-A173-4895565AB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Detail'!$E$338:$E$343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07F-48A7-B56B-B0F28ACB7D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Detail'!$B$338:$B$343</c:f>
              <c:numCache>
                <c:formatCode>General</c:formatCode>
                <c:ptCount val="6"/>
              </c:numCache>
            </c:numRef>
          </c:cat>
          <c:val>
            <c:numRef>
              <c:f>'Services Detail'!$F$338:$F$343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7F-48A7-B56B-B0F28ACB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Detail'!$E$368:$E$373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20D-4BB3-9E45-45F78072E9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Detail'!$B$368:$B$373</c:f>
              <c:numCache>
                <c:formatCode>General</c:formatCode>
                <c:ptCount val="6"/>
              </c:numCache>
            </c:numRef>
          </c:cat>
          <c:val>
            <c:numRef>
              <c:f>'Services Detail'!$F$368:$F$373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D-4BB3-9E45-45F78072E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Detail'!$E$398:$E$403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BFD-4C49-9288-0FF1854981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Detail'!$B$398:$B$403</c:f>
              <c:numCache>
                <c:formatCode>General</c:formatCode>
                <c:ptCount val="6"/>
              </c:numCache>
            </c:numRef>
          </c:cat>
          <c:val>
            <c:numRef>
              <c:f>'Services Detail'!$F$398:$F$403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FD-4C49-9288-0FF185498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Detail'!$E$428:$E$433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A94-47CF-B406-0B519CA723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Detail'!$B$428:$B$433</c:f>
              <c:numCache>
                <c:formatCode>General</c:formatCode>
                <c:ptCount val="6"/>
              </c:numCache>
            </c:numRef>
          </c:cat>
          <c:val>
            <c:numRef>
              <c:f>'Services Detail'!$F$428:$F$433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4-47CF-B406-0B519CA72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Detail'!$E$458:$E$463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BF5-46EB-90BA-787D97DAE9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Detail'!$B$458:$B$463</c:f>
              <c:numCache>
                <c:formatCode>General</c:formatCode>
                <c:ptCount val="6"/>
              </c:numCache>
            </c:numRef>
          </c:cat>
          <c:val>
            <c:numRef>
              <c:f>'Services Detail'!$F$458:$F$463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5-46EB-90BA-787D97DA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Detail'!$E$488:$E$493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108-4962-9BBF-FBC74EB3FA9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Detail'!$B$488:$B$493</c:f>
              <c:numCache>
                <c:formatCode>General</c:formatCode>
                <c:ptCount val="6"/>
              </c:numCache>
            </c:numRef>
          </c:cat>
          <c:val>
            <c:numRef>
              <c:f>'Services Detail'!$F$488:$F$493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8-4962-9BBF-FBC74EB3F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Detail'!$E$517:$E$522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6A9-4B31-91C8-2B76AD5D46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Detail'!$B$517:$B$522</c:f>
              <c:numCache>
                <c:formatCode>General</c:formatCode>
                <c:ptCount val="6"/>
              </c:numCache>
            </c:numRef>
          </c:cat>
          <c:val>
            <c:numRef>
              <c:f>'Services Detail'!$F$517:$F$522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A9-4B31-91C8-2B76AD5D4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Detail'!$E$547:$E$552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1F4-4904-99E7-2A8C556FC2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Detail'!$B$547:$B$552</c:f>
              <c:numCache>
                <c:formatCode>General</c:formatCode>
                <c:ptCount val="6"/>
              </c:numCache>
            </c:numRef>
          </c:cat>
          <c:val>
            <c:numRef>
              <c:f>'Services Detail'!$F$547:$F$552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4-4904-99E7-2A8C556F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Detail'!$E$577:$E$582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FE3-4DB5-A07A-3D3EB194EC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Detail'!$B$577:$B$582</c:f>
              <c:numCache>
                <c:formatCode>General</c:formatCode>
                <c:ptCount val="6"/>
              </c:numCache>
            </c:numRef>
          </c:cat>
          <c:val>
            <c:numRef>
              <c:f>'Services Detail'!$F$577:$F$582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E3-4DB5-A07A-3D3EB194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Detail'!$E$607:$E$612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689-4FEA-A14D-0A212DDA945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Detail'!$B$607:$B$612</c:f>
              <c:numCache>
                <c:formatCode>General</c:formatCode>
                <c:ptCount val="6"/>
              </c:numCache>
            </c:numRef>
          </c:cat>
          <c:val>
            <c:numRef>
              <c:f>'Services Detail'!$F$607:$F$612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9-4FEA-A14D-0A212DDA9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Detail'!$E$637:$E$642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CCB-4760-8D26-46D3AD09A35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Detail'!$B$637:$B$642</c:f>
              <c:numCache>
                <c:formatCode>General</c:formatCode>
                <c:ptCount val="6"/>
              </c:numCache>
            </c:numRef>
          </c:cat>
          <c:val>
            <c:numRef>
              <c:f>'Services Detail'!$F$637:$F$642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B-4760-8D26-46D3AD09A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Detail'!$E$667:$E$672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83C-43A7-9611-AFA225AC89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Detail'!$B$667:$B$672</c:f>
              <c:numCache>
                <c:formatCode>General</c:formatCode>
                <c:ptCount val="6"/>
              </c:numCache>
            </c:numRef>
          </c:cat>
          <c:val>
            <c:numRef>
              <c:f>'Services Detail'!$F$667:$F$672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C-43A7-9611-AFA225AC8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Detail'!$E$701:$E$706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89B-45EF-AC15-79239C2E63B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Detail'!$B$701:$B$706</c:f>
              <c:numCache>
                <c:formatCode>General</c:formatCode>
                <c:ptCount val="6"/>
              </c:numCache>
            </c:numRef>
          </c:cat>
          <c:val>
            <c:numRef>
              <c:f>'Services Detail'!$F$701:$F$706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9B-45EF-AC15-79239C2E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sng" baseline="0">
                <a:effectLst/>
              </a:rPr>
              <a:t>Weekly Schedule Compliance Report</a:t>
            </a:r>
            <a:endParaRPr lang="en-Z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Detail'!$E$732:$E$737</c:f>
              <c:numCache>
                <c:formatCode>0%</c:formatCode>
                <c:ptCount val="6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26C-4591-B449-95731AA4699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38991423"/>
        <c:axId val="1938993087"/>
        <c:extLst/>
      </c:barChart>
      <c:lineChart>
        <c:grouping val="standard"/>
        <c:varyColors val="0"/>
        <c:ser>
          <c:idx val="1"/>
          <c:order val="1"/>
          <c:spPr>
            <a:ln w="31750" cap="rnd">
              <a:solidFill>
                <a:schemeClr val="accent3">
                  <a:alpha val="8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'Services Detail'!$B$732:$B$737</c:f>
              <c:numCache>
                <c:formatCode>General</c:formatCode>
                <c:ptCount val="6"/>
              </c:numCache>
            </c:numRef>
          </c:cat>
          <c:val>
            <c:numRef>
              <c:f>'Services Detail'!$F$732:$F$737</c:f>
              <c:numCache>
                <c:formatCode>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6C-4591-B449-95731AA46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991423"/>
        <c:axId val="1938993087"/>
      </c:lineChart>
      <c:catAx>
        <c:axId val="19389914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3087"/>
        <c:crosses val="autoZero"/>
        <c:auto val="1"/>
        <c:lblAlgn val="ctr"/>
        <c:lblOffset val="100"/>
        <c:noMultiLvlLbl val="0"/>
      </c:catAx>
      <c:valAx>
        <c:axId val="19389930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crossAx val="193899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18" Type="http://schemas.openxmlformats.org/officeDocument/2006/relationships/chart" Target="../charts/chart32.xml"/><Relationship Id="rId3" Type="http://schemas.openxmlformats.org/officeDocument/2006/relationships/chart" Target="../charts/chart17.xml"/><Relationship Id="rId21" Type="http://schemas.openxmlformats.org/officeDocument/2006/relationships/chart" Target="../charts/chart35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17" Type="http://schemas.openxmlformats.org/officeDocument/2006/relationships/chart" Target="../charts/chart31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20" Type="http://schemas.openxmlformats.org/officeDocument/2006/relationships/chart" Target="../charts/chart34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23" Type="http://schemas.openxmlformats.org/officeDocument/2006/relationships/chart" Target="../charts/chart37.xml"/><Relationship Id="rId10" Type="http://schemas.openxmlformats.org/officeDocument/2006/relationships/chart" Target="../charts/chart24.xml"/><Relationship Id="rId19" Type="http://schemas.openxmlformats.org/officeDocument/2006/relationships/chart" Target="../charts/chart33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Relationship Id="rId22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184</xdr:row>
      <xdr:rowOff>0</xdr:rowOff>
    </xdr:from>
    <xdr:to>
      <xdr:col>6</xdr:col>
      <xdr:colOff>1808991</xdr:colOff>
      <xdr:row>205</xdr:row>
      <xdr:rowOff>181718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7011429"/>
          <a:ext cx="13851312" cy="4182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4</xdr:col>
      <xdr:colOff>2124107</xdr:colOff>
      <xdr:row>236</xdr:row>
      <xdr:rowOff>29239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4087143"/>
          <a:ext cx="9784928" cy="3267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17990</xdr:colOff>
      <xdr:row>17</xdr:row>
      <xdr:rowOff>189442</xdr:rowOff>
    </xdr:from>
    <xdr:to>
      <xdr:col>30</xdr:col>
      <xdr:colOff>486833</xdr:colOff>
      <xdr:row>36</xdr:row>
      <xdr:rowOff>106891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F5796-D70C-4787-8AAB-B5D62400D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7409</xdr:colOff>
      <xdr:row>111</xdr:row>
      <xdr:rowOff>10584</xdr:rowOff>
    </xdr:from>
    <xdr:to>
      <xdr:col>18</xdr:col>
      <xdr:colOff>10582</xdr:colOff>
      <xdr:row>126</xdr:row>
      <xdr:rowOff>179917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942566-3E53-446C-8A13-E158FA914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613832</xdr:colOff>
      <xdr:row>142</xdr:row>
      <xdr:rowOff>200025</xdr:rowOff>
    </xdr:from>
    <xdr:to>
      <xdr:col>18</xdr:col>
      <xdr:colOff>10582</xdr:colOff>
      <xdr:row>157</xdr:row>
      <xdr:rowOff>75141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479BBB-9FC5-4A07-944A-96F35C7719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20107</xdr:colOff>
      <xdr:row>333</xdr:row>
      <xdr:rowOff>7408</xdr:rowOff>
    </xdr:from>
    <xdr:to>
      <xdr:col>18</xdr:col>
      <xdr:colOff>10583</xdr:colOff>
      <xdr:row>349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98F262-9CCC-4389-9541-30E30CDBF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</xdr:colOff>
      <xdr:row>367</xdr:row>
      <xdr:rowOff>178858</xdr:rowOff>
    </xdr:from>
    <xdr:to>
      <xdr:col>19</xdr:col>
      <xdr:colOff>518584</xdr:colOff>
      <xdr:row>384</xdr:row>
      <xdr:rowOff>10584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54BD5C-2C3F-49EC-BEBF-6F692ED300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507999</xdr:colOff>
      <xdr:row>110</xdr:row>
      <xdr:rowOff>200024</xdr:rowOff>
    </xdr:from>
    <xdr:to>
      <xdr:col>30</xdr:col>
      <xdr:colOff>518583</xdr:colOff>
      <xdr:row>127</xdr:row>
      <xdr:rowOff>21167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654689-0A3D-4B06-867E-AA4B240BC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13</xdr:row>
      <xdr:rowOff>114299</xdr:rowOff>
    </xdr:from>
    <xdr:to>
      <xdr:col>12</xdr:col>
      <xdr:colOff>248925</xdr:colOff>
      <xdr:row>28</xdr:row>
      <xdr:rowOff>136799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2AAF100-629F-48CF-BDB6-B9D7C42AB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485775</xdr:colOff>
      <xdr:row>30</xdr:row>
      <xdr:rowOff>28575</xdr:rowOff>
    </xdr:from>
    <xdr:to>
      <xdr:col>5</xdr:col>
      <xdr:colOff>134625</xdr:colOff>
      <xdr:row>45</xdr:row>
      <xdr:rowOff>51075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8FFA0B-4A33-4BC9-AB4B-0C356AD48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323849</xdr:colOff>
      <xdr:row>62</xdr:row>
      <xdr:rowOff>9525</xdr:rowOff>
    </xdr:from>
    <xdr:to>
      <xdr:col>12</xdr:col>
      <xdr:colOff>180974</xdr:colOff>
      <xdr:row>76</xdr:row>
      <xdr:rowOff>85725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21BA56-1D78-45BB-8BE3-9BBEF046A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314325</xdr:colOff>
      <xdr:row>46</xdr:row>
      <xdr:rowOff>19050</xdr:rowOff>
    </xdr:from>
    <xdr:to>
      <xdr:col>12</xdr:col>
      <xdr:colOff>287025</xdr:colOff>
      <xdr:row>61</xdr:row>
      <xdr:rowOff>41550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E1E0850-8B77-4C9F-B3BF-D5125DE92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30</xdr:row>
      <xdr:rowOff>28575</xdr:rowOff>
    </xdr:from>
    <xdr:to>
      <xdr:col>12</xdr:col>
      <xdr:colOff>277500</xdr:colOff>
      <xdr:row>45</xdr:row>
      <xdr:rowOff>51075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722B97C-AF99-4F4C-9338-808FCB6D3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381000</xdr:colOff>
      <xdr:row>45</xdr:row>
      <xdr:rowOff>180975</xdr:rowOff>
    </xdr:from>
    <xdr:to>
      <xdr:col>5</xdr:col>
      <xdr:colOff>29850</xdr:colOff>
      <xdr:row>61</xdr:row>
      <xdr:rowOff>12975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1A1B92-B93C-4CFC-AD17-D284EFCB0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361950</xdr:colOff>
      <xdr:row>62</xdr:row>
      <xdr:rowOff>28575</xdr:rowOff>
    </xdr:from>
    <xdr:to>
      <xdr:col>5</xdr:col>
      <xdr:colOff>28575</xdr:colOff>
      <xdr:row>76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D19F57D-04A0-4B82-A5AB-F8306578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504825</xdr:colOff>
      <xdr:row>13</xdr:row>
      <xdr:rowOff>133350</xdr:rowOff>
    </xdr:from>
    <xdr:to>
      <xdr:col>5</xdr:col>
      <xdr:colOff>153675</xdr:colOff>
      <xdr:row>28</xdr:row>
      <xdr:rowOff>155850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D5161F-71B2-4A05-9DB5-3E8835E7B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73</xdr:row>
      <xdr:rowOff>9525</xdr:rowOff>
    </xdr:from>
    <xdr:to>
      <xdr:col>9</xdr:col>
      <xdr:colOff>1266825</xdr:colOff>
      <xdr:row>87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600074</xdr:colOff>
      <xdr:row>104</xdr:row>
      <xdr:rowOff>9525</xdr:rowOff>
    </xdr:from>
    <xdr:to>
      <xdr:col>9</xdr:col>
      <xdr:colOff>1266825</xdr:colOff>
      <xdr:row>118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600074</xdr:colOff>
      <xdr:row>134</xdr:row>
      <xdr:rowOff>9525</xdr:rowOff>
    </xdr:from>
    <xdr:to>
      <xdr:col>9</xdr:col>
      <xdr:colOff>1266825</xdr:colOff>
      <xdr:row>148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600074</xdr:colOff>
      <xdr:row>165</xdr:row>
      <xdr:rowOff>9525</xdr:rowOff>
    </xdr:from>
    <xdr:to>
      <xdr:col>9</xdr:col>
      <xdr:colOff>1266825</xdr:colOff>
      <xdr:row>179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600074</xdr:colOff>
      <xdr:row>195</xdr:row>
      <xdr:rowOff>9525</xdr:rowOff>
    </xdr:from>
    <xdr:to>
      <xdr:col>9</xdr:col>
      <xdr:colOff>1266825</xdr:colOff>
      <xdr:row>209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600074</xdr:colOff>
      <xdr:row>225</xdr:row>
      <xdr:rowOff>9525</xdr:rowOff>
    </xdr:from>
    <xdr:to>
      <xdr:col>9</xdr:col>
      <xdr:colOff>1266825</xdr:colOff>
      <xdr:row>239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600074</xdr:colOff>
      <xdr:row>254</xdr:row>
      <xdr:rowOff>9525</xdr:rowOff>
    </xdr:from>
    <xdr:to>
      <xdr:col>9</xdr:col>
      <xdr:colOff>1266825</xdr:colOff>
      <xdr:row>268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600074</xdr:colOff>
      <xdr:row>284</xdr:row>
      <xdr:rowOff>9525</xdr:rowOff>
    </xdr:from>
    <xdr:to>
      <xdr:col>9</xdr:col>
      <xdr:colOff>1266825</xdr:colOff>
      <xdr:row>298</xdr:row>
      <xdr:rowOff>85725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600074</xdr:colOff>
      <xdr:row>314</xdr:row>
      <xdr:rowOff>9525</xdr:rowOff>
    </xdr:from>
    <xdr:to>
      <xdr:col>9</xdr:col>
      <xdr:colOff>1266825</xdr:colOff>
      <xdr:row>328</xdr:row>
      <xdr:rowOff>85725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600074</xdr:colOff>
      <xdr:row>344</xdr:row>
      <xdr:rowOff>9525</xdr:rowOff>
    </xdr:from>
    <xdr:to>
      <xdr:col>9</xdr:col>
      <xdr:colOff>1266825</xdr:colOff>
      <xdr:row>358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600074</xdr:colOff>
      <xdr:row>374</xdr:row>
      <xdr:rowOff>9525</xdr:rowOff>
    </xdr:from>
    <xdr:to>
      <xdr:col>9</xdr:col>
      <xdr:colOff>1266825</xdr:colOff>
      <xdr:row>388</xdr:row>
      <xdr:rowOff>85725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600074</xdr:colOff>
      <xdr:row>404</xdr:row>
      <xdr:rowOff>9525</xdr:rowOff>
    </xdr:from>
    <xdr:to>
      <xdr:col>9</xdr:col>
      <xdr:colOff>1266825</xdr:colOff>
      <xdr:row>418</xdr:row>
      <xdr:rowOff>85725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600074</xdr:colOff>
      <xdr:row>434</xdr:row>
      <xdr:rowOff>9525</xdr:rowOff>
    </xdr:from>
    <xdr:to>
      <xdr:col>9</xdr:col>
      <xdr:colOff>1266825</xdr:colOff>
      <xdr:row>448</xdr:row>
      <xdr:rowOff>85725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600074</xdr:colOff>
      <xdr:row>464</xdr:row>
      <xdr:rowOff>9525</xdr:rowOff>
    </xdr:from>
    <xdr:to>
      <xdr:col>9</xdr:col>
      <xdr:colOff>1266825</xdr:colOff>
      <xdr:row>478</xdr:row>
      <xdr:rowOff>85725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600074</xdr:colOff>
      <xdr:row>494</xdr:row>
      <xdr:rowOff>9525</xdr:rowOff>
    </xdr:from>
    <xdr:to>
      <xdr:col>9</xdr:col>
      <xdr:colOff>1266825</xdr:colOff>
      <xdr:row>508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600074</xdr:colOff>
      <xdr:row>523</xdr:row>
      <xdr:rowOff>9525</xdr:rowOff>
    </xdr:from>
    <xdr:to>
      <xdr:col>9</xdr:col>
      <xdr:colOff>1266825</xdr:colOff>
      <xdr:row>537</xdr:row>
      <xdr:rowOff>85725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600074</xdr:colOff>
      <xdr:row>553</xdr:row>
      <xdr:rowOff>9525</xdr:rowOff>
    </xdr:from>
    <xdr:to>
      <xdr:col>9</xdr:col>
      <xdr:colOff>1266825</xdr:colOff>
      <xdr:row>567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600074</xdr:colOff>
      <xdr:row>583</xdr:row>
      <xdr:rowOff>9525</xdr:rowOff>
    </xdr:from>
    <xdr:to>
      <xdr:col>9</xdr:col>
      <xdr:colOff>1266825</xdr:colOff>
      <xdr:row>597</xdr:row>
      <xdr:rowOff>85725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600074</xdr:colOff>
      <xdr:row>613</xdr:row>
      <xdr:rowOff>9525</xdr:rowOff>
    </xdr:from>
    <xdr:to>
      <xdr:col>9</xdr:col>
      <xdr:colOff>1266825</xdr:colOff>
      <xdr:row>627</xdr:row>
      <xdr:rowOff>85725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600074</xdr:colOff>
      <xdr:row>643</xdr:row>
      <xdr:rowOff>9525</xdr:rowOff>
    </xdr:from>
    <xdr:to>
      <xdr:col>9</xdr:col>
      <xdr:colOff>1266825</xdr:colOff>
      <xdr:row>657</xdr:row>
      <xdr:rowOff>85725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600074</xdr:colOff>
      <xdr:row>673</xdr:row>
      <xdr:rowOff>9525</xdr:rowOff>
    </xdr:from>
    <xdr:to>
      <xdr:col>9</xdr:col>
      <xdr:colOff>1266825</xdr:colOff>
      <xdr:row>687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600074</xdr:colOff>
      <xdr:row>707</xdr:row>
      <xdr:rowOff>9525</xdr:rowOff>
    </xdr:from>
    <xdr:to>
      <xdr:col>9</xdr:col>
      <xdr:colOff>1266825</xdr:colOff>
      <xdr:row>721</xdr:row>
      <xdr:rowOff>85725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600074</xdr:colOff>
      <xdr:row>738</xdr:row>
      <xdr:rowOff>9525</xdr:rowOff>
    </xdr:from>
    <xdr:to>
      <xdr:col>9</xdr:col>
      <xdr:colOff>1266825</xdr:colOff>
      <xdr:row>752</xdr:row>
      <xdr:rowOff>85725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May%202025/WeeklyOilReportBlackrock%20-%202025-05-3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6269\AppData\Local\Microsoft\Windows\INetCache\Content.Outlook\5AULQ0FD\WeeklyOilReportBlackrock%20-%202025-06-1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June%202025/WeeklyOilReportBlackrock%20-%202025-06-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July%202025/Copy%20of%20WeeklyOilReportBlackrock%20-%202025-08-0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/Weekly%20Report/Oil%20Use/Oil%20Use%202526/Aug%202025/WeeklyOilReportBlackrock%20-%202025-08-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Aug%202025/WeeklyOilReportBlackrock%20-%202025-08-29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05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Sept%202025/WeeklyOilReportBlackrock%20-%202025-09-26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2632\AppData\Local\Microsoft\Windows\INetCache\Content.Outlook\SUQOZ1T3\Copy%20of%20WeeklyOilReportBlackrock%20-%202025-10-0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17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24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Oct%202025/WeeklyOilReportBlackrock%20-%202025-10-3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07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Simon%20Sease%20Engineer/Weekly%20Report/Oil%20Use/Oil%20Use%202526/Nov%202025/WeeklyOilReportBlackrock%20-%202025-11-28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0061220\Downloads\bbc311f58b0b466ebb5cc84e9c4fd68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Engineering%20Nch3/Reports%20Nchw%203%20Engineering/Nch%203%20UG%20Weekly%20Maintenance%20Compliance%2025%2026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/NCH3PLANNING/Alfagomma%20Hyd%20Hoses/Hyd%20Hoses%20Root%20Cause%20Report%2025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3 U-G Mine West Waiting Pla"/>
      <sheetName val="NCHIII AARD UV0124 SCM044"/>
      <sheetName val="NCHIII AARD UV0125 SCM043"/>
      <sheetName val="Nchwaneng III 512 SCM19"/>
      <sheetName val="Nchwaning II Drill Shop (UG5)S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 Table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Blackrock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Nchwaning II Oil Storel (UG3)S"/>
      <sheetName val="Service Ramp 1(SCM023)"/>
      <sheetName val="Service Ramp 2(SCM024)"/>
      <sheetName val="Copy of WeeklyOilReportBlackroc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able"/>
      <sheetName val="Blackrock"/>
      <sheetName val="Sheet2"/>
      <sheetName val="Gloria Filling (UG1 Oil Store)"/>
      <sheetName val="Gloria Filling (UG2 Work Shop)"/>
      <sheetName val="Main Refueling Bay 1(SCM025)"/>
      <sheetName val="Main Refueling Bay 2 (SCM26)"/>
      <sheetName val="NCHIII AARD UV0124 SCM044"/>
      <sheetName val="NCHIII AARD UV0125 SCM043"/>
      <sheetName val="Nchwaneng III 41 SCM020"/>
      <sheetName val="Nchwaneng III 512 SCM19"/>
      <sheetName val="Nchwaning II Drill Shop (UG5)S"/>
      <sheetName val="Nchwaning II Lub 24 (SCM008)"/>
      <sheetName val="Nchwaning II Lub 315 (SCM007)"/>
      <sheetName val="Nchwaning II Oil Store (UG1)SC"/>
      <sheetName val="Nchwaning II Oil Store (UG4)SC"/>
      <sheetName val="Service Ramp 1(SCM023)"/>
      <sheetName val="Service Ramp 2(SCM024)"/>
      <sheetName val="WeeklyOilReportBlackrock - 2025"/>
    </sheetNames>
    <definedNames>
      <definedName name="Table_Query_from_SQLADM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OilReportBlackrock - 2025"/>
    </sheetNames>
    <definedNames>
      <definedName name="Table_Query_from_SQLADMIN"/>
    </defined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COST By ELEMENT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7 Feb - 05 Mar Feb 2026 "/>
      <sheetName val="20 Feb - 26 Feb 2026 "/>
      <sheetName val="13 Feb - 19 Feb 2026"/>
      <sheetName val="06 Feb - 12 Feb 2026 "/>
      <sheetName val="30 Jan - 05 Feb 2026 "/>
      <sheetName val="23 Jan - 29 Jan 2026 "/>
      <sheetName val="16 Jan - 22 Jan 2026 "/>
      <sheetName val="09 Jan - 15 Jan 2026 "/>
      <sheetName val="02 Jan - 08 Jan 2026"/>
      <sheetName val="12 Dec - 18 Dec 2025"/>
      <sheetName val="05 Dec - 11 Dec 2025  "/>
      <sheetName val="28 Nov - 04 Dec 2025 "/>
      <sheetName val="21 Nov - 27 Nov 2025"/>
      <sheetName val="14 Nov - 20 Nov 2025 "/>
      <sheetName val="07 Nov - 13 Nov 2025 "/>
      <sheetName val="31 Oct - 06 Nov 2025 "/>
      <sheetName val="24 Oct - 30 Oct 2025"/>
      <sheetName val="Sheet2"/>
      <sheetName val="Sheet4"/>
      <sheetName val="17 Oct - 23 Oct 2025 "/>
      <sheetName val="10 Oct - 16 Oct 2025"/>
      <sheetName val="03 Oct - 09 Oct 2025 "/>
      <sheetName val="26 Sept - 02 Oct 2025"/>
      <sheetName val="19 Sept - 25 Sept 2025 "/>
      <sheetName val="12 Sept -18 Sept 2025"/>
      <sheetName val="05 Sept -11 Sept 2025"/>
      <sheetName val="29 Aug - 04 Sept 2025 "/>
      <sheetName val="Sheet5"/>
      <sheetName val="22 Aug - 28 Aug 2025"/>
      <sheetName val="15 Aug - 21 Aug 2025 "/>
      <sheetName val="08 Aug - 14 Aug 2025"/>
      <sheetName val="01 Aug - 07 Aug 2025 "/>
      <sheetName val="25 July - 31 July 2025"/>
      <sheetName val="18 July - 24 July 2025"/>
      <sheetName val="11 July - 17 July 2025 "/>
      <sheetName val="04 July - 10 July 2025"/>
      <sheetName val="27 June - 03 July 2025 "/>
      <sheetName val="Drop Down"/>
      <sheetName val="Sheet1"/>
      <sheetName val="Sheet3"/>
    </sheetNames>
    <sheetDataSet>
      <sheetData sheetId="0"/>
      <sheetData sheetId="1">
        <row r="7">
          <cell r="B7" t="str">
            <v>FL(Diesel)</v>
          </cell>
          <cell r="I7" t="str">
            <v/>
          </cell>
          <cell r="J7"/>
          <cell r="K7">
            <v>0.95</v>
          </cell>
          <cell r="L7"/>
        </row>
        <row r="8">
          <cell r="B8" t="str">
            <v>DT(Diesel)</v>
          </cell>
          <cell r="I8">
            <v>1</v>
          </cell>
          <cell r="J8"/>
          <cell r="K8">
            <v>0.95</v>
          </cell>
          <cell r="L8"/>
        </row>
        <row r="9">
          <cell r="B9" t="str">
            <v>FL BEV</v>
          </cell>
          <cell r="I9">
            <v>1</v>
          </cell>
          <cell r="J9"/>
          <cell r="K9">
            <v>0.95</v>
          </cell>
          <cell r="L9"/>
        </row>
        <row r="10">
          <cell r="B10" t="str">
            <v>DT BEV</v>
          </cell>
          <cell r="I10" t="str">
            <v/>
          </cell>
          <cell r="J10"/>
          <cell r="K10">
            <v>0.95</v>
          </cell>
          <cell r="L10"/>
        </row>
        <row r="11">
          <cell r="B11" t="str">
            <v>HD</v>
          </cell>
          <cell r="I11">
            <v>1</v>
          </cell>
          <cell r="J11"/>
          <cell r="K11">
            <v>0.95</v>
          </cell>
          <cell r="L11"/>
        </row>
        <row r="12">
          <cell r="B12" t="str">
            <v>RT</v>
          </cell>
          <cell r="I12">
            <v>1</v>
          </cell>
          <cell r="J12"/>
          <cell r="K12">
            <v>0.95</v>
          </cell>
          <cell r="L12"/>
        </row>
        <row r="13">
          <cell r="B13" t="str">
            <v>SR</v>
          </cell>
          <cell r="I13">
            <v>1</v>
          </cell>
          <cell r="J13"/>
          <cell r="K13">
            <v>0.95</v>
          </cell>
          <cell r="L13"/>
        </row>
        <row r="14">
          <cell r="B14" t="str">
            <v>UV Emulsion Units</v>
          </cell>
          <cell r="I14">
            <v>1</v>
          </cell>
          <cell r="J14"/>
          <cell r="K14">
            <v>0.95</v>
          </cell>
          <cell r="L14"/>
        </row>
        <row r="15">
          <cell r="B15" t="str">
            <v>Support Equip. Diesel Foreman</v>
          </cell>
          <cell r="I15" t="str">
            <v/>
          </cell>
          <cell r="J15"/>
          <cell r="K15">
            <v>0.95</v>
          </cell>
          <cell r="L15"/>
        </row>
        <row r="16">
          <cell r="B16" t="str">
            <v>Support Equip Utility Foreman</v>
          </cell>
          <cell r="I16">
            <v>1</v>
          </cell>
          <cell r="J16"/>
          <cell r="K16">
            <v>0.95</v>
          </cell>
          <cell r="L16"/>
        </row>
        <row r="100">
          <cell r="T100" t="str">
            <v>Paperwork Correct</v>
          </cell>
          <cell r="U100"/>
          <cell r="V100" t="str">
            <v>Paperwork Incorrect</v>
          </cell>
          <cell r="W100"/>
        </row>
        <row r="101">
          <cell r="B101" t="str">
            <v>FL</v>
          </cell>
          <cell r="C101"/>
          <cell r="P101" t="str">
            <v/>
          </cell>
          <cell r="Q101"/>
          <cell r="T101"/>
          <cell r="U101"/>
          <cell r="V101"/>
          <cell r="W101"/>
        </row>
        <row r="102">
          <cell r="B102" t="str">
            <v>DT</v>
          </cell>
          <cell r="C102"/>
          <cell r="P102">
            <v>0.75</v>
          </cell>
          <cell r="Q102"/>
          <cell r="T102"/>
          <cell r="U102"/>
          <cell r="V102"/>
          <cell r="W102"/>
        </row>
        <row r="103">
          <cell r="B103" t="str">
            <v>FL BEV</v>
          </cell>
          <cell r="C103"/>
          <cell r="P103">
            <v>1</v>
          </cell>
          <cell r="Q103"/>
          <cell r="T103"/>
          <cell r="U103"/>
          <cell r="V103"/>
          <cell r="W103"/>
        </row>
        <row r="104">
          <cell r="B104" t="str">
            <v>DT BEV</v>
          </cell>
          <cell r="C104"/>
          <cell r="P104" t="str">
            <v/>
          </cell>
          <cell r="Q104"/>
          <cell r="T104"/>
          <cell r="U104"/>
          <cell r="V104"/>
          <cell r="W104"/>
        </row>
        <row r="105">
          <cell r="B105" t="str">
            <v>HD</v>
          </cell>
          <cell r="C105"/>
          <cell r="P105" t="str">
            <v/>
          </cell>
          <cell r="Q105"/>
          <cell r="T105"/>
          <cell r="U105"/>
          <cell r="V105"/>
          <cell r="W105"/>
        </row>
        <row r="106">
          <cell r="B106" t="str">
            <v>RT</v>
          </cell>
          <cell r="C106"/>
          <cell r="P106" t="str">
            <v/>
          </cell>
          <cell r="Q106"/>
          <cell r="T106"/>
          <cell r="U106"/>
          <cell r="V106"/>
          <cell r="W106"/>
        </row>
        <row r="107">
          <cell r="B107" t="str">
            <v>SR</v>
          </cell>
          <cell r="C107"/>
          <cell r="P107">
            <v>0.8</v>
          </cell>
          <cell r="Q107"/>
          <cell r="T107"/>
          <cell r="U107"/>
          <cell r="V107"/>
          <cell r="W107"/>
        </row>
        <row r="108">
          <cell r="B108" t="str">
            <v>UV Emulsion Unites</v>
          </cell>
          <cell r="C108"/>
          <cell r="P108" t="str">
            <v/>
          </cell>
          <cell r="Q108"/>
          <cell r="T108"/>
          <cell r="U108"/>
          <cell r="V108"/>
          <cell r="W108"/>
        </row>
        <row r="109">
          <cell r="B109" t="str">
            <v>Support Equipment</v>
          </cell>
          <cell r="C109"/>
          <cell r="P109">
            <v>0.80851063829787229</v>
          </cell>
          <cell r="Q109"/>
          <cell r="T109"/>
          <cell r="U109"/>
          <cell r="V109"/>
          <cell r="W109"/>
        </row>
        <row r="110">
          <cell r="B110" t="str">
            <v>Plant</v>
          </cell>
          <cell r="C110"/>
          <cell r="P110" t="str">
            <v/>
          </cell>
          <cell r="Q110"/>
          <cell r="T110"/>
          <cell r="U110"/>
          <cell r="V110"/>
          <cell r="W110"/>
        </row>
        <row r="132">
          <cell r="B132" t="str">
            <v>Mech Foreman(Fortune)</v>
          </cell>
          <cell r="L132">
            <v>0.875</v>
          </cell>
          <cell r="M132"/>
        </row>
        <row r="133">
          <cell r="B133" t="str">
            <v>Mech Foreman(De Wee)</v>
          </cell>
          <cell r="L133">
            <v>0.8</v>
          </cell>
          <cell r="M133"/>
        </row>
        <row r="134">
          <cell r="B134" t="str">
            <v>Hyd Drill Foreman</v>
          </cell>
          <cell r="L134">
            <v>1</v>
          </cell>
          <cell r="M134"/>
        </row>
        <row r="135">
          <cell r="B135" t="str">
            <v>Utility Vehicle Foreman</v>
          </cell>
          <cell r="L135" t="str">
            <v/>
          </cell>
          <cell r="M135"/>
        </row>
        <row r="136">
          <cell r="B136" t="str">
            <v>Electrical Foreman</v>
          </cell>
          <cell r="L136">
            <v>1</v>
          </cell>
          <cell r="M136"/>
        </row>
        <row r="137">
          <cell r="B137" t="str">
            <v>Boilermaker</v>
          </cell>
          <cell r="L137" t="str">
            <v/>
          </cell>
          <cell r="M137"/>
        </row>
        <row r="138">
          <cell r="B138" t="str">
            <v>Plant Foreman</v>
          </cell>
          <cell r="L138" t="str">
            <v/>
          </cell>
          <cell r="M138"/>
        </row>
        <row r="139">
          <cell r="B139" t="str">
            <v>GES TMM</v>
          </cell>
          <cell r="L139" t="str">
            <v/>
          </cell>
          <cell r="M139"/>
        </row>
        <row r="140">
          <cell r="B140" t="str">
            <v>GES Plant &amp; BEV TMM</v>
          </cell>
          <cell r="L140" t="str">
            <v/>
          </cell>
          <cell r="M140"/>
        </row>
        <row r="141">
          <cell r="B141" t="str">
            <v>Engineer</v>
          </cell>
          <cell r="L141" t="str">
            <v/>
          </cell>
          <cell r="M141"/>
        </row>
        <row r="142">
          <cell r="B142" t="str">
            <v>BEV Foreman</v>
          </cell>
          <cell r="L142">
            <v>1</v>
          </cell>
          <cell r="M142"/>
        </row>
        <row r="325">
          <cell r="B325" t="str">
            <v>Boilermaker Foreman</v>
          </cell>
          <cell r="O325">
            <v>0.5</v>
          </cell>
          <cell r="P325"/>
          <cell r="Q325">
            <v>1</v>
          </cell>
          <cell r="R325"/>
        </row>
        <row r="326">
          <cell r="B326" t="str">
            <v>Electrical Foreman</v>
          </cell>
          <cell r="O326">
            <v>0</v>
          </cell>
          <cell r="P326"/>
          <cell r="Q326">
            <v>0</v>
          </cell>
          <cell r="R326"/>
        </row>
        <row r="327">
          <cell r="B327" t="str">
            <v>Mechanical Foreman1(De Wee)</v>
          </cell>
          <cell r="O327" t="str">
            <v xml:space="preserve"> </v>
          </cell>
          <cell r="P327"/>
          <cell r="Q327" t="str">
            <v xml:space="preserve"> </v>
          </cell>
          <cell r="R327"/>
        </row>
        <row r="328">
          <cell r="B328" t="str">
            <v>Mechanical Foreman2(Fortune)</v>
          </cell>
          <cell r="O328" t="str">
            <v xml:space="preserve"> </v>
          </cell>
          <cell r="P328"/>
          <cell r="Q328" t="str">
            <v xml:space="preserve"> </v>
          </cell>
          <cell r="R328"/>
        </row>
        <row r="329">
          <cell r="B329" t="str">
            <v>Plant Fitter Foreman</v>
          </cell>
          <cell r="O329" t="str">
            <v xml:space="preserve"> </v>
          </cell>
          <cell r="P329"/>
          <cell r="Q329" t="str">
            <v xml:space="preserve"> </v>
          </cell>
          <cell r="R329"/>
        </row>
        <row r="330">
          <cell r="B330" t="str">
            <v>Drill Shop Foreman</v>
          </cell>
          <cell r="O330">
            <v>0</v>
          </cell>
          <cell r="P330"/>
          <cell r="Q330">
            <v>0</v>
          </cell>
          <cell r="R330"/>
        </row>
        <row r="331">
          <cell r="B331" t="str">
            <v>Utility Vehicle Foreman</v>
          </cell>
          <cell r="O331">
            <v>0</v>
          </cell>
          <cell r="P331"/>
          <cell r="Q331">
            <v>0</v>
          </cell>
          <cell r="R331"/>
        </row>
        <row r="332">
          <cell r="B332" t="str">
            <v>BEV Foreman</v>
          </cell>
          <cell r="O332" t="str">
            <v xml:space="preserve"> </v>
          </cell>
          <cell r="P332"/>
          <cell r="Q332" t="str">
            <v xml:space="preserve"> </v>
          </cell>
          <cell r="R332"/>
        </row>
        <row r="369">
          <cell r="C369" t="str">
            <v>MINE MANAGER</v>
          </cell>
          <cell r="D369"/>
          <cell r="E369"/>
          <cell r="F369">
            <v>2</v>
          </cell>
        </row>
        <row r="370">
          <cell r="C370" t="str">
            <v>MINE OVERSEER SERVICES</v>
          </cell>
          <cell r="D370"/>
          <cell r="E370"/>
          <cell r="F370">
            <v>1</v>
          </cell>
        </row>
        <row r="371">
          <cell r="C371" t="str">
            <v>SHIFT BOSS 1 CONSTRUCTION</v>
          </cell>
          <cell r="D371"/>
          <cell r="E371"/>
          <cell r="F371">
            <v>42</v>
          </cell>
        </row>
        <row r="372">
          <cell r="C372" t="str">
            <v>FOREMAN BIT SHOP NCH III</v>
          </cell>
          <cell r="D372"/>
          <cell r="E372"/>
          <cell r="F372">
            <v>273</v>
          </cell>
        </row>
        <row r="373">
          <cell r="C373" t="str">
            <v>SECTION ENGINEER NCH III</v>
          </cell>
          <cell r="D373"/>
          <cell r="E373"/>
          <cell r="F373">
            <v>0</v>
          </cell>
        </row>
        <row r="374">
          <cell r="C374" t="str">
            <v>GES TMM</v>
          </cell>
          <cell r="D374"/>
          <cell r="E374"/>
          <cell r="F374">
            <v>0</v>
          </cell>
        </row>
        <row r="375">
          <cell r="C375" t="str">
            <v>GES PLANT</v>
          </cell>
          <cell r="D375"/>
          <cell r="E375"/>
          <cell r="F375">
            <v>1</v>
          </cell>
        </row>
        <row r="376">
          <cell r="C376" t="str">
            <v>PLANNER</v>
          </cell>
          <cell r="D376"/>
          <cell r="E376"/>
          <cell r="F376">
            <v>0</v>
          </cell>
        </row>
        <row r="377">
          <cell r="C377" t="str">
            <v>FOREMAN BOILERMAKER</v>
          </cell>
          <cell r="D377"/>
          <cell r="E377"/>
          <cell r="F377">
            <v>0</v>
          </cell>
        </row>
        <row r="378">
          <cell r="C378" t="str">
            <v>FOREMAN ELECTRICAL</v>
          </cell>
          <cell r="D378"/>
          <cell r="E378"/>
          <cell r="F378">
            <v>43</v>
          </cell>
        </row>
        <row r="379">
          <cell r="C379" t="str">
            <v>FOREMAN MECHANICAL(1)</v>
          </cell>
          <cell r="D379"/>
          <cell r="E379"/>
          <cell r="F379">
            <v>2</v>
          </cell>
        </row>
        <row r="380">
          <cell r="C380" t="str">
            <v>FOREMAN PLANT</v>
          </cell>
          <cell r="D380"/>
          <cell r="E380"/>
          <cell r="F380">
            <v>0</v>
          </cell>
        </row>
        <row r="381">
          <cell r="C381" t="str">
            <v>FOREMAN DRILL SHOP</v>
          </cell>
          <cell r="D381"/>
          <cell r="E381"/>
          <cell r="F381">
            <v>1</v>
          </cell>
        </row>
        <row r="382">
          <cell r="C382" t="str">
            <v>FOREMAN UTILITY</v>
          </cell>
          <cell r="D382"/>
          <cell r="E382"/>
          <cell r="F382">
            <v>5</v>
          </cell>
        </row>
        <row r="383">
          <cell r="C383" t="str">
            <v>FOREMAN BEV</v>
          </cell>
          <cell r="D383"/>
          <cell r="E383"/>
          <cell r="F383">
            <v>1</v>
          </cell>
        </row>
        <row r="384">
          <cell r="C384" t="str">
            <v>FOREMAN MECHANICAL(2)</v>
          </cell>
          <cell r="D384"/>
          <cell r="E384"/>
          <cell r="F384">
            <v>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y 2026"/>
      <sheetName val="January 2026 Graphs"/>
      <sheetName val="Jan 2026 Pivot"/>
      <sheetName val="January 2026"/>
      <sheetName val="Dec 2025 Graphs "/>
      <sheetName val=" Dec 2025 Pivot"/>
      <sheetName val="December 2025 "/>
      <sheetName val="Nov 2025 Pivot"/>
      <sheetName val="Nov Graphs"/>
      <sheetName val="November 2025 Report"/>
      <sheetName val="October 2025 Graphs"/>
      <sheetName val="Oct 2025 Pivot"/>
      <sheetName val="October 2025 Report"/>
      <sheetName val="September 2025 Graphs"/>
      <sheetName val="Sept Pivots"/>
      <sheetName val="September 2025 Report"/>
      <sheetName val="August 2025 Pivot"/>
      <sheetName val="August 2025 Report"/>
      <sheetName val="August 2025 Graphs"/>
      <sheetName val="July 2025 Pivots"/>
      <sheetName val="July 2025 Report"/>
      <sheetName val="July 2025 Graphs"/>
    </sheetNames>
    <sheetDataSet>
      <sheetData sheetId="0"/>
      <sheetData sheetId="1">
        <row r="3">
          <cell r="B3" t="str">
            <v>Abrasion</v>
          </cell>
          <cell r="C3" t="str">
            <v>Fitting Damaged</v>
          </cell>
          <cell r="D3" t="str">
            <v>Hose Burst</v>
          </cell>
          <cell r="E3" t="str">
            <v>Hose Damaged</v>
          </cell>
          <cell r="F3" t="str">
            <v>Rock Fall</v>
          </cell>
          <cell r="G3" t="str">
            <v>Spare Hose</v>
          </cell>
          <cell r="H3" t="str">
            <v>Wear &amp; Tear</v>
          </cell>
          <cell r="I3" t="str">
            <v>Service</v>
          </cell>
          <cell r="J3" t="str">
            <v>Grand Total</v>
          </cell>
        </row>
        <row r="4">
          <cell r="A4" t="str">
            <v>DT</v>
          </cell>
          <cell r="B4"/>
          <cell r="C4">
            <v>1</v>
          </cell>
          <cell r="D4"/>
          <cell r="E4"/>
          <cell r="F4"/>
          <cell r="G4"/>
          <cell r="H4"/>
          <cell r="I4">
            <v>2</v>
          </cell>
          <cell r="J4">
            <v>3</v>
          </cell>
        </row>
        <row r="5">
          <cell r="A5" t="str">
            <v>FL</v>
          </cell>
          <cell r="B5"/>
          <cell r="C5"/>
          <cell r="D5">
            <v>2</v>
          </cell>
          <cell r="E5"/>
          <cell r="F5"/>
          <cell r="G5"/>
          <cell r="H5">
            <v>1</v>
          </cell>
          <cell r="I5"/>
          <cell r="J5">
            <v>3</v>
          </cell>
        </row>
        <row r="6">
          <cell r="A6" t="str">
            <v>HD</v>
          </cell>
          <cell r="B6">
            <v>88</v>
          </cell>
          <cell r="C6">
            <v>12</v>
          </cell>
          <cell r="D6"/>
          <cell r="E6">
            <v>7</v>
          </cell>
          <cell r="F6"/>
          <cell r="G6"/>
          <cell r="H6">
            <v>2</v>
          </cell>
          <cell r="I6">
            <v>14</v>
          </cell>
          <cell r="J6">
            <v>123</v>
          </cell>
        </row>
        <row r="7">
          <cell r="A7" t="str">
            <v>HH</v>
          </cell>
          <cell r="B7"/>
          <cell r="C7"/>
          <cell r="D7"/>
          <cell r="E7"/>
          <cell r="F7"/>
          <cell r="G7"/>
          <cell r="H7"/>
          <cell r="I7"/>
          <cell r="J7">
            <v>0</v>
          </cell>
        </row>
        <row r="8">
          <cell r="A8" t="str">
            <v>LD</v>
          </cell>
          <cell r="B8">
            <v>1</v>
          </cell>
          <cell r="C8"/>
          <cell r="D8"/>
          <cell r="E8"/>
          <cell r="F8"/>
          <cell r="G8"/>
          <cell r="H8"/>
          <cell r="I8"/>
          <cell r="J8">
            <v>1</v>
          </cell>
        </row>
        <row r="9">
          <cell r="A9" t="str">
            <v>RT</v>
          </cell>
          <cell r="B9">
            <v>48</v>
          </cell>
          <cell r="C9">
            <v>14</v>
          </cell>
          <cell r="D9">
            <v>2</v>
          </cell>
          <cell r="E9"/>
          <cell r="F9"/>
          <cell r="G9"/>
          <cell r="H9"/>
          <cell r="I9">
            <v>6</v>
          </cell>
          <cell r="J9">
            <v>70</v>
          </cell>
        </row>
        <row r="10">
          <cell r="A10" t="str">
            <v>SR</v>
          </cell>
          <cell r="B10">
            <v>9</v>
          </cell>
          <cell r="C10"/>
          <cell r="D10"/>
          <cell r="E10"/>
          <cell r="F10"/>
          <cell r="G10"/>
          <cell r="H10"/>
          <cell r="I10">
            <v>5</v>
          </cell>
          <cell r="J10">
            <v>14</v>
          </cell>
        </row>
        <row r="11">
          <cell r="A11" t="str">
            <v>Grand Total</v>
          </cell>
          <cell r="B11">
            <v>146</v>
          </cell>
          <cell r="C11">
            <v>27</v>
          </cell>
          <cell r="D11">
            <v>4</v>
          </cell>
          <cell r="E11">
            <v>7</v>
          </cell>
          <cell r="F11">
            <v>0</v>
          </cell>
          <cell r="G11">
            <v>0</v>
          </cell>
          <cell r="H11">
            <v>3</v>
          </cell>
          <cell r="I11">
            <v>27</v>
          </cell>
          <cell r="J11">
            <v>214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062632\AppData\Local\Microsoft\Windows\INetCache\Content.Outlook\SUQOZ1T3\WeeklyOilReportBlackrock%20-%202026-02-20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yce Diale" refreshedDate="46079.298560763891" createdVersion="7" refreshedVersion="7" minRefreshableVersion="3" recordCount="114" xr:uid="{01166B24-1579-4AEB-BD90-293D1406FDF9}">
  <cacheSource type="worksheet">
    <worksheetSource name="Table_Query_from_SQLADMIN" r:id="rId2"/>
  </cacheSource>
  <cacheFields count="13">
    <cacheField name="AREA" numFmtId="0">
      <sharedItems containsBlank="1"/>
    </cacheField>
    <cacheField name="VEHICLE GROUP" numFmtId="0">
      <sharedItems containsBlank="1"/>
    </cacheField>
    <cacheField name="FGNO" numFmtId="0">
      <sharedItems containsBlank="1"/>
    </cacheField>
    <cacheField name="DESCRIPTION" numFmtId="0">
      <sharedItems containsBlank="1"/>
    </cacheField>
    <cacheField name="EQUIPNO" numFmtId="0">
      <sharedItems containsBlank="1" count="85">
        <s v="DT0153"/>
        <s v="DT0173"/>
        <s v="DT0185"/>
        <s v="UV0070"/>
        <s v="UV0073"/>
        <s v="SR0017"/>
        <s v="UV0110"/>
        <s v="FL0083"/>
        <s v="FL0118"/>
        <s v="FL0119"/>
        <m/>
        <s v="UV0068"/>
        <s v="UV0045"/>
        <s v="DT0118"/>
        <s v="DT0119"/>
        <s v="DT0131"/>
        <s v="DT0154"/>
        <s v="DT0160"/>
        <s v="UV0086"/>
        <s v="UV0112"/>
        <s v="UV0075"/>
        <s v="UV0078"/>
        <s v="UV0079"/>
        <s v="UV0122"/>
        <s v="UV0126"/>
        <s v="UV0132"/>
        <s v="UV0049 SCM019"/>
        <s v="UV0050 SCM020"/>
        <s v="FL0056"/>
        <s v="FL0090"/>
        <s v="FL0103"/>
        <s v="UV0074"/>
        <s v="FL0121"/>
        <s v="DZ0011"/>
        <s v="SR0024"/>
        <s v="SR0026"/>
        <s v="SR0038"/>
        <s v="SR0039"/>
        <s v="SR0043"/>
        <s v="SR0044"/>
        <s v="UV0069"/>
        <s v="HD0064"/>
        <s v="RT0032"/>
        <s v="RT0043"/>
        <s v="HD0067"/>
        <s v="RT0062"/>
        <s v="HD0035"/>
        <s v="HD0065"/>
        <s v="HD0068"/>
        <s v="RT0050"/>
        <s v="RT0053"/>
        <s v="DT0122"/>
        <s v="DT0128"/>
        <s v="DT0157"/>
        <s v="DT0158"/>
        <s v="DT0169"/>
        <s v="DT0170"/>
        <s v="DT0176"/>
        <s v="DT0181"/>
        <s v="DT0182"/>
        <s v="SR0033"/>
        <s v="SR0036"/>
        <s v="SR0042"/>
        <s v="SR0053"/>
        <s v="SR0054"/>
        <s v="FL0092"/>
        <s v="FL0100"/>
        <s v="FL0085"/>
        <s v="FL0086"/>
        <s v="FL0087"/>
        <s v="FL0102"/>
        <s v="FL0106"/>
        <s v="FL0114"/>
        <s v="FL0120"/>
        <s v="FL0066"/>
        <s v="UV0072"/>
        <s v="UV0090"/>
        <s v="UV0120"/>
        <s v="UV0123"/>
        <s v="UV0098"/>
        <s v="UV0061"/>
        <s v="DT0161"/>
        <s v="UV0135"/>
        <s v="FL0080"/>
        <s v="FL0091"/>
      </sharedItems>
    </cacheField>
    <cacheField name="Azolla ZS 68" numFmtId="2">
      <sharedItems containsString="0" containsBlank="1" containsNumber="1" minValue="0" maxValue="1308.3"/>
    </cacheField>
    <cacheField name="Trans DA85W140" numFmtId="2">
      <sharedItems containsString="0" containsBlank="1" containsNumber="1" minValue="0" maxValue="148.75"/>
    </cacheField>
    <cacheField name="Rubia TIR 7400" numFmtId="2">
      <sharedItems containsString="0" containsBlank="1" containsNumber="1" minValue="0" maxValue="185.4"/>
    </cacheField>
    <cacheField name="Multagri Super oil" numFmtId="2">
      <sharedItems containsString="0" containsBlank="1" containsNumber="1" minValue="0" maxValue="618.70000000000005"/>
    </cacheField>
    <cacheField name="Trans AC5 (Bulk)" numFmtId="2">
      <sharedItems containsString="0" containsBlank="1" containsNumber="1" containsInteger="1" minValue="0" maxValue="0"/>
    </cacheField>
    <cacheField name="Rubia TIR 8600" numFmtId="2">
      <sharedItems containsString="0" containsBlank="1" containsNumber="1" containsInteger="1" minValue="0" maxValue="0"/>
    </cacheField>
    <cacheField name="Trans AC3" numFmtId="2">
      <sharedItems containsString="0" containsBlank="1" containsNumber="1" minValue="0" maxValue="21.8"/>
    </cacheField>
    <cacheField name="Trans MP210" numFmtId="2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s v="Gloria Filling (UG1 Oil Store)SCM015"/>
    <s v="CAT AD30"/>
    <s v="460153"/>
    <s v="CAT AD30 Dump Truck"/>
    <x v="0"/>
    <n v="0"/>
    <n v="0"/>
    <n v="0"/>
    <n v="15.4"/>
    <n v="0"/>
    <n v="0"/>
    <n v="21.8"/>
    <n v="0"/>
  </r>
  <r>
    <s v="Gloria Filling (UG1 Oil Store)SCM015"/>
    <s v="CAT AD30"/>
    <s v="460173"/>
    <s v="CAT AD30"/>
    <x v="1"/>
    <n v="0"/>
    <n v="0"/>
    <n v="0"/>
    <n v="5.3"/>
    <n v="0"/>
    <n v="0"/>
    <n v="0"/>
    <n v="0"/>
  </r>
  <r>
    <s v="Gloria Filling (UG1 Oil Store)SCM015"/>
    <s v="CAT AD30"/>
    <s v="460185"/>
    <s v="CAT AD30"/>
    <x v="2"/>
    <n v="0"/>
    <n v="21.9"/>
    <n v="0"/>
    <n v="0"/>
    <n v="0"/>
    <n v="0"/>
    <n v="0"/>
    <n v="0"/>
  </r>
  <r>
    <s v="Gloria Filling (UG1 Oil Store)SCM015"/>
    <s v="FERMEL"/>
    <s v="600070"/>
    <s v="Fermel Flatbed"/>
    <x v="3"/>
    <n v="794.9"/>
    <n v="0"/>
    <n v="0"/>
    <n v="0"/>
    <n v="0"/>
    <n v="0"/>
    <n v="0"/>
    <n v="0"/>
  </r>
  <r>
    <s v="Gloria Filling (UG1 Oil Store)SCM015"/>
    <s v="FERMEL"/>
    <s v="600073"/>
    <s v="Fermel S/C Scissorlift"/>
    <x v="4"/>
    <n v="226.5"/>
    <n v="0"/>
    <n v="0.1"/>
    <n v="0"/>
    <n v="0"/>
    <n v="0"/>
    <n v="0"/>
    <n v="0"/>
  </r>
  <r>
    <s v="Gloria Filling (UG1 Oil Store)SCM015"/>
    <s v="SCALER"/>
    <s v="560017"/>
    <s v="Bell Scaler"/>
    <x v="5"/>
    <n v="33"/>
    <n v="0"/>
    <n v="0"/>
    <n v="0"/>
    <n v="0"/>
    <n v="0"/>
    <n v="0"/>
    <n v="0"/>
  </r>
  <r>
    <s v="Gloria Filling (UG1 Oil Store)SCM015"/>
    <s v="SECO UTILITY VEHICLE"/>
    <s v="600110"/>
    <s v="AARD UV80"/>
    <x v="6"/>
    <n v="0"/>
    <n v="0"/>
    <n v="0"/>
    <n v="0"/>
    <n v="0"/>
    <n v="0"/>
    <n v="0"/>
    <n v="0"/>
  </r>
  <r>
    <s v="Gloria Filling (UG1 Oil Store)SCM015"/>
    <s v="WAGNER ST 14"/>
    <s v="480083"/>
    <s v="Atlas Copco ST14"/>
    <x v="7"/>
    <n v="0"/>
    <n v="0"/>
    <n v="12.3"/>
    <n v="61.1"/>
    <n v="0"/>
    <n v="0"/>
    <n v="0"/>
    <n v="0"/>
  </r>
  <r>
    <s v="Gloria Filling (UG1 Oil Store)SCM015"/>
    <s v="WAGNER ST 14"/>
    <s v="480118"/>
    <s v="Wagner ST14"/>
    <x v="8"/>
    <n v="0"/>
    <n v="0"/>
    <n v="0"/>
    <n v="50.3"/>
    <n v="0"/>
    <n v="0"/>
    <n v="0"/>
    <n v="0"/>
  </r>
  <r>
    <s v="Gloria Filling (UG1 Oil Store)SCM015"/>
    <s v="WAGNER ST 14"/>
    <s v="480119"/>
    <s v="Wagner ST14"/>
    <x v="9"/>
    <n v="0"/>
    <n v="0"/>
    <n v="0"/>
    <n v="2.9"/>
    <n v="0"/>
    <n v="0"/>
    <n v="0"/>
    <n v="0"/>
  </r>
  <r>
    <m/>
    <m/>
    <m/>
    <m/>
    <x v="10"/>
    <m/>
    <m/>
    <m/>
    <m/>
    <m/>
    <m/>
    <m/>
    <m/>
  </r>
  <r>
    <s v="Gloria Filling (UG2 Work Shop)SCM016"/>
    <s v="SECO UTILITY VEHICLE"/>
    <s v="600068"/>
    <s v="Emulsion Chager UV80"/>
    <x v="11"/>
    <n v="0"/>
    <n v="100.7"/>
    <n v="85.3"/>
    <n v="95.2"/>
    <n v="0"/>
    <n v="0"/>
    <n v="0"/>
    <n v="0"/>
  </r>
  <r>
    <m/>
    <m/>
    <m/>
    <m/>
    <x v="10"/>
    <m/>
    <m/>
    <m/>
    <m/>
    <m/>
    <m/>
    <m/>
    <m/>
  </r>
  <r>
    <s v="Main Refueling Bay 1(SCM025)"/>
    <s v="BIRD, SHAFT UTILITY VEHICLE"/>
    <s v="600045"/>
    <s v="Bird  Shaft Utility Vehicle"/>
    <x v="12"/>
    <n v="0"/>
    <n v="0"/>
    <n v="16.899999999999999"/>
    <n v="0"/>
    <n v="0"/>
    <n v="0"/>
    <n v="0"/>
    <n v="0"/>
  </r>
  <r>
    <s v="Main Refueling Bay 1(SCM025)"/>
    <s v="CAT AD30"/>
    <s v="460118"/>
    <s v="CAT AD30"/>
    <x v="13"/>
    <n v="0"/>
    <n v="0"/>
    <n v="17.5"/>
    <n v="0"/>
    <n v="0"/>
    <n v="0"/>
    <n v="0"/>
    <n v="0"/>
  </r>
  <r>
    <s v="Main Refueling Bay 1(SCM025)"/>
    <s v="CAT AD30"/>
    <s v="460119"/>
    <s v="CAT AD30"/>
    <x v="14"/>
    <n v="0"/>
    <n v="0"/>
    <n v="64.2"/>
    <n v="0"/>
    <n v="0"/>
    <n v="0"/>
    <n v="0"/>
    <n v="0"/>
  </r>
  <r>
    <s v="Main Refueling Bay 1(SCM025)"/>
    <s v="CAT AD30"/>
    <s v="460131"/>
    <s v="CAT AD30"/>
    <x v="15"/>
    <n v="0"/>
    <n v="0"/>
    <n v="18.100000000000001"/>
    <n v="0"/>
    <n v="0"/>
    <n v="0"/>
    <n v="0"/>
    <n v="0"/>
  </r>
  <r>
    <s v="Main Refueling Bay 1(SCM025)"/>
    <s v="CAT AD30"/>
    <s v="460154"/>
    <s v="CAT AD30 Dump Truck"/>
    <x v="16"/>
    <n v="0"/>
    <n v="0"/>
    <n v="8.6"/>
    <n v="0"/>
    <n v="0"/>
    <n v="0"/>
    <n v="0"/>
    <n v="0"/>
  </r>
  <r>
    <s v="Main Refueling Bay 1(SCM025)"/>
    <s v="CAT AD30"/>
    <s v="460160"/>
    <s v="CAT AD30 UGM Truck"/>
    <x v="17"/>
    <n v="0"/>
    <n v="0"/>
    <n v="11.7"/>
    <n v="0"/>
    <n v="0"/>
    <n v="0"/>
    <n v="0"/>
    <n v="0"/>
  </r>
  <r>
    <s v="Main Refueling Bay 1(SCM025)"/>
    <s v="FERMEL"/>
    <s v="600086"/>
    <s v="Fermel UV Placer Dumper"/>
    <x v="18"/>
    <n v="0"/>
    <n v="0"/>
    <n v="4.5999999999999996"/>
    <n v="0"/>
    <n v="0"/>
    <n v="0"/>
    <n v="0"/>
    <n v="0"/>
  </r>
  <r>
    <s v="Main Refueling Bay 1(SCM025)"/>
    <s v="FERMEL"/>
    <s v="600112"/>
    <s v="Fermel RORO"/>
    <x v="19"/>
    <n v="65.2"/>
    <n v="0"/>
    <n v="0"/>
    <n v="0"/>
    <n v="0"/>
    <n v="0"/>
    <n v="0"/>
    <n v="0"/>
  </r>
  <r>
    <s v="Main Refueling Bay 1(SCM025)"/>
    <s v="SECO UTILITY VEHICLE"/>
    <s v="600075"/>
    <s v="Fermel S/C Man Lift"/>
    <x v="20"/>
    <n v="30.4"/>
    <n v="0"/>
    <n v="21.2"/>
    <n v="0"/>
    <n v="0"/>
    <n v="0"/>
    <n v="0"/>
    <n v="0"/>
  </r>
  <r>
    <s v="Main Refueling Bay 1(SCM025)"/>
    <s v="SECO UTILITY VEHICLE"/>
    <s v="600078"/>
    <s v="Fermel RORO"/>
    <x v="21"/>
    <n v="0"/>
    <n v="0"/>
    <n v="17.600000000000001"/>
    <n v="0"/>
    <n v="0"/>
    <n v="0"/>
    <n v="0"/>
    <n v="0"/>
  </r>
  <r>
    <s v="Main Refueling Bay 1(SCM025)"/>
    <s v="SECO UTILITY VEHICLE"/>
    <s v="600079"/>
    <s v="Fermel RORO"/>
    <x v="22"/>
    <n v="10.6"/>
    <n v="0"/>
    <n v="0"/>
    <n v="0"/>
    <n v="0"/>
    <n v="0"/>
    <n v="0"/>
    <n v="0"/>
  </r>
  <r>
    <s v="Main Refueling Bay 1(SCM025)"/>
    <s v="SECO UTILITY VEHICLE"/>
    <s v="600122"/>
    <s v="AARD UV80 Scissor Lift"/>
    <x v="23"/>
    <n v="12.7"/>
    <n v="0"/>
    <n v="0"/>
    <n v="0"/>
    <n v="0"/>
    <n v="0"/>
    <n v="0"/>
    <n v="0"/>
  </r>
  <r>
    <s v="Main Refueling Bay 1(SCM025)"/>
    <s v="SECO UTILITY VEHICLE"/>
    <s v="600126"/>
    <s v="AARD UV80 Emulsion Vehicle"/>
    <x v="24"/>
    <n v="0"/>
    <n v="0"/>
    <n v="35.1"/>
    <n v="0"/>
    <n v="0"/>
    <n v="0"/>
    <n v="0"/>
    <n v="0"/>
  </r>
  <r>
    <s v="Main Refueling Bay 1(SCM025)"/>
    <s v="SECO UTILITY VEHICLE"/>
    <s v="600132"/>
    <s v="AARD UV60 Scissor Lift"/>
    <x v="25"/>
    <n v="41.6"/>
    <n v="0"/>
    <n v="0"/>
    <n v="0"/>
    <n v="0"/>
    <n v="0"/>
    <n v="0"/>
    <n v="0"/>
  </r>
  <r>
    <s v="Main Refueling Bay 1(SCM025)"/>
    <s v="UV TANKS"/>
    <s v="640049"/>
    <s v="UV0049 SCM019 NCHlll"/>
    <x v="26"/>
    <n v="495.3"/>
    <n v="0"/>
    <n v="112.3"/>
    <n v="0"/>
    <n v="0"/>
    <n v="0"/>
    <n v="0"/>
    <n v="0"/>
  </r>
  <r>
    <s v="Main Refueling Bay 1(SCM025)"/>
    <s v="UV TANKS"/>
    <s v="640050"/>
    <s v="UV0050 SCM020 NCHlll"/>
    <x v="27"/>
    <n v="1308.3"/>
    <n v="0"/>
    <n v="0"/>
    <n v="0"/>
    <n v="0"/>
    <n v="0"/>
    <n v="0"/>
    <n v="0"/>
  </r>
  <r>
    <s v="Main Refueling Bay 1(SCM025)"/>
    <s v="WAGNER ST 1020"/>
    <s v="480056"/>
    <s v="WAGNER ST1030"/>
    <x v="28"/>
    <n v="0"/>
    <n v="0"/>
    <n v="71.7"/>
    <n v="0"/>
    <n v="0"/>
    <n v="0"/>
    <n v="0"/>
    <n v="0"/>
  </r>
  <r>
    <s v="Main Refueling Bay 1(SCM025)"/>
    <s v="WAGNER ST 14"/>
    <s v="480090"/>
    <s v="Wagner ST14"/>
    <x v="29"/>
    <n v="0"/>
    <n v="0"/>
    <n v="73"/>
    <n v="0"/>
    <n v="0"/>
    <n v="0"/>
    <n v="0"/>
    <n v="0"/>
  </r>
  <r>
    <s v="Main Refueling Bay 1(SCM025)"/>
    <s v="WAGNER ST 14"/>
    <s v="480103"/>
    <s v="ST14 Front End Loader"/>
    <x v="30"/>
    <n v="0"/>
    <n v="0"/>
    <n v="150.1"/>
    <n v="0"/>
    <n v="0"/>
    <n v="0"/>
    <n v="0"/>
    <n v="0"/>
  </r>
  <r>
    <m/>
    <m/>
    <m/>
    <m/>
    <x v="10"/>
    <m/>
    <m/>
    <m/>
    <m/>
    <m/>
    <m/>
    <m/>
    <m/>
  </r>
  <r>
    <s v="Main Refueling Bay 2 (SCM26)"/>
    <s v="SECO UTILITY VEHICLE"/>
    <s v="600074"/>
    <s v="Fermel S/C Man Lift"/>
    <x v="31"/>
    <n v="12.3"/>
    <n v="0"/>
    <n v="0"/>
    <n v="0"/>
    <n v="0"/>
    <n v="0"/>
    <n v="0"/>
    <n v="0"/>
  </r>
  <r>
    <s v="Main Refueling Bay 2 (SCM26)"/>
    <s v="UV TANKS"/>
    <s v="640049"/>
    <s v="UV0049 SCM019 NCHlll"/>
    <x v="26"/>
    <n v="81.099999999999994"/>
    <n v="0"/>
    <n v="27.6"/>
    <n v="0"/>
    <n v="0"/>
    <n v="0"/>
    <n v="0"/>
    <n v="0"/>
  </r>
  <r>
    <s v="Main Refueling Bay 2 (SCM26)"/>
    <s v="UV TANKS"/>
    <s v="640050"/>
    <s v="UV0050 SCM020 NCHlll"/>
    <x v="27"/>
    <n v="1084"/>
    <n v="0"/>
    <n v="0"/>
    <n v="0"/>
    <n v="0"/>
    <n v="0"/>
    <n v="0"/>
    <n v="0"/>
  </r>
  <r>
    <s v="Main Refueling Bay 2 (SCM26)"/>
    <s v="WAGNER ST 14"/>
    <s v="480090"/>
    <s v="Wagner ST14"/>
    <x v="29"/>
    <n v="0"/>
    <n v="0"/>
    <n v="79.099999999999994"/>
    <n v="0"/>
    <n v="0"/>
    <n v="0"/>
    <n v="0"/>
    <n v="0"/>
  </r>
  <r>
    <s v="Main Refueling Bay 2 (SCM26)"/>
    <s v="WAGNER ST 14"/>
    <s v="480121"/>
    <s v="Wagner Epiroc ST14"/>
    <x v="32"/>
    <n v="0"/>
    <n v="0"/>
    <n v="1.5"/>
    <n v="0"/>
    <n v="0"/>
    <n v="0"/>
    <n v="0"/>
    <n v="0"/>
  </r>
  <r>
    <s v="Main Refueling Bay 2 (SCM26)"/>
    <s v="WAGNER ST 8"/>
    <s v="470011"/>
    <s v="WAGNER ST1030"/>
    <x v="33"/>
    <n v="0"/>
    <n v="0"/>
    <n v="2"/>
    <n v="0"/>
    <n v="0"/>
    <n v="0"/>
    <n v="0"/>
    <n v="0"/>
  </r>
  <r>
    <m/>
    <m/>
    <m/>
    <m/>
    <x v="10"/>
    <m/>
    <m/>
    <m/>
    <m/>
    <m/>
    <m/>
    <m/>
    <m/>
  </r>
  <r>
    <s v="Nchwaneng III 512 SCM19"/>
    <s v="SCALER"/>
    <s v="560024"/>
    <s v="Bell Scaler"/>
    <x v="34"/>
    <n v="47.2"/>
    <n v="0"/>
    <n v="27.8"/>
    <n v="0"/>
    <n v="0"/>
    <n v="0"/>
    <n v="0"/>
    <n v="0"/>
  </r>
  <r>
    <s v="Nchwaneng III 512 SCM19"/>
    <s v="SCALER"/>
    <s v="560026"/>
    <s v="Aard Scaler"/>
    <x v="35"/>
    <n v="139.80000000000001"/>
    <n v="0"/>
    <n v="23.2"/>
    <n v="0"/>
    <n v="0"/>
    <n v="0"/>
    <n v="0"/>
    <n v="0"/>
  </r>
  <r>
    <s v="Nchwaneng III 512 SCM19"/>
    <s v="SCALER"/>
    <s v="560038"/>
    <s v="Bell Scaler"/>
    <x v="36"/>
    <n v="21.8"/>
    <n v="0"/>
    <n v="12.1"/>
    <n v="0"/>
    <n v="0"/>
    <n v="0"/>
    <n v="0"/>
    <n v="0"/>
  </r>
  <r>
    <s v="Nchwaneng III 512 SCM19"/>
    <s v="SCALER"/>
    <s v="560039"/>
    <s v="AARD/Bell Scaler"/>
    <x v="37"/>
    <n v="25.4"/>
    <n v="0"/>
    <n v="13"/>
    <n v="0"/>
    <n v="0"/>
    <n v="0"/>
    <n v="0"/>
    <n v="0"/>
  </r>
  <r>
    <s v="Nchwaneng III 512 SCM19"/>
    <s v="SCALER"/>
    <s v="560043"/>
    <s v="AARD/Bell Scaler"/>
    <x v="38"/>
    <n v="17.600000000000001"/>
    <n v="0"/>
    <n v="0"/>
    <n v="0"/>
    <n v="0"/>
    <n v="0"/>
    <n v="0"/>
    <n v="0"/>
  </r>
  <r>
    <s v="Nchwaneng III 512 SCM19"/>
    <s v="SCALER"/>
    <s v="560044"/>
    <s v="AARD/Bell Scaler"/>
    <x v="39"/>
    <n v="29.8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Drill Shop (UG5)SCM005"/>
    <s v="FERMEL"/>
    <s v="600069"/>
    <s v="Fermel Lube UV"/>
    <x v="40"/>
    <n v="464.3"/>
    <n v="0"/>
    <n v="0"/>
    <n v="0"/>
    <n v="0"/>
    <n v="0"/>
    <n v="0"/>
    <n v="0"/>
  </r>
  <r>
    <s v="Nchwaning II Drill Shop (UG5)SCM005"/>
    <s v="HYDRAULIC DRILL"/>
    <s v="510064"/>
    <s v="Atlas Copco 282"/>
    <x v="41"/>
    <n v="92.2"/>
    <n v="0"/>
    <n v="0"/>
    <n v="0"/>
    <n v="0"/>
    <n v="0"/>
    <n v="0"/>
    <n v="0"/>
  </r>
  <r>
    <s v="Nchwaning II Drill Shop (UG5)SCM005"/>
    <s v="SECO ROOF BOLTER"/>
    <s v="550032"/>
    <s v="Roof Bolter"/>
    <x v="42"/>
    <n v="229.4"/>
    <n v="0"/>
    <n v="0"/>
    <n v="0"/>
    <n v="0"/>
    <n v="0"/>
    <n v="0"/>
    <n v="0"/>
  </r>
  <r>
    <s v="Nchwaning II Drill Shop (UG5)SCM005"/>
    <s v="SECO ROOF BOLTER"/>
    <s v="550043"/>
    <s v="Boltec 235H"/>
    <x v="43"/>
    <n v="161.69999999999999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Lub 24 (SCM008)"/>
    <s v="HYDRAULIC DRILL"/>
    <s v="510064"/>
    <s v="Atlas Copco 282"/>
    <x v="41"/>
    <n v="44.2"/>
    <n v="0"/>
    <n v="0"/>
    <n v="0"/>
    <n v="0"/>
    <n v="0"/>
    <n v="0"/>
    <n v="0"/>
  </r>
  <r>
    <s v="Nchwaning II Lub 24 (SCM008)"/>
    <s v="HYDRAULIC DRILL"/>
    <s v="510067"/>
    <s v="282 Rocker Boomer Epiroc"/>
    <x v="44"/>
    <n v="0"/>
    <n v="0"/>
    <n v="0"/>
    <n v="0"/>
    <n v="0"/>
    <n v="0"/>
    <n v="0"/>
    <n v="0"/>
  </r>
  <r>
    <s v="Nchwaning II Lub 24 (SCM008)"/>
    <s v="SECO ROOF BOLTER"/>
    <s v="550062"/>
    <s v="235H Boltec Epiroc"/>
    <x v="45"/>
    <n v="35.200000000000003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Lub 315 (SCM007)"/>
    <s v="HYDRAULIC DRILL"/>
    <s v="510035"/>
    <s v="Atlas Copco 282 D-Boomer"/>
    <x v="46"/>
    <n v="82.6"/>
    <n v="0"/>
    <n v="0"/>
    <n v="0"/>
    <n v="0"/>
    <n v="0"/>
    <n v="0"/>
    <n v="0"/>
  </r>
  <r>
    <s v="Nchwaning II Lub 315 (SCM007)"/>
    <s v="HYDRAULIC DRILL"/>
    <s v="510064"/>
    <s v="Atlas Copco 282"/>
    <x v="41"/>
    <n v="51.7"/>
    <n v="0"/>
    <n v="0"/>
    <n v="0"/>
    <n v="0"/>
    <n v="0"/>
    <n v="0"/>
    <n v="0"/>
  </r>
  <r>
    <s v="Nchwaning II Lub 315 (SCM007)"/>
    <s v="HYDRAULIC DRILL"/>
    <s v="510065"/>
    <s v="Epiroc 282 HD"/>
    <x v="47"/>
    <n v="25.2"/>
    <n v="0"/>
    <n v="0"/>
    <n v="0"/>
    <n v="0"/>
    <n v="0"/>
    <n v="0"/>
    <n v="0"/>
  </r>
  <r>
    <s v="Nchwaning II Lub 315 (SCM007)"/>
    <s v="HYDRAULIC DRILL"/>
    <s v="510067"/>
    <s v="282 Rocker Boomer Epiroc"/>
    <x v="44"/>
    <n v="65.3"/>
    <n v="0"/>
    <n v="0"/>
    <n v="0"/>
    <n v="0"/>
    <n v="0"/>
    <n v="0"/>
    <n v="0"/>
  </r>
  <r>
    <s v="Nchwaning II Lub 315 (SCM007)"/>
    <s v="HYDRAULIC DRILL"/>
    <s v="510068"/>
    <s v="Atlas Copco 282"/>
    <x v="48"/>
    <n v="64.8"/>
    <n v="0"/>
    <n v="0"/>
    <n v="0"/>
    <n v="0"/>
    <n v="0"/>
    <n v="0"/>
    <n v="0"/>
  </r>
  <r>
    <s v="Nchwaning II Lub 315 (SCM007)"/>
    <s v="SECO ROOF BOLTER"/>
    <s v="550032"/>
    <s v="Roof Bolter"/>
    <x v="42"/>
    <n v="154.30000000000001"/>
    <n v="0"/>
    <n v="0"/>
    <n v="0"/>
    <n v="0"/>
    <n v="0"/>
    <n v="0"/>
    <n v="0"/>
  </r>
  <r>
    <s v="Nchwaning II Lub 315 (SCM007)"/>
    <s v="SECO ROOF BOLTER"/>
    <s v="550043"/>
    <s v="Boltec 235H"/>
    <x v="43"/>
    <n v="94.7"/>
    <n v="0"/>
    <n v="0"/>
    <n v="0"/>
    <n v="0"/>
    <n v="0"/>
    <n v="0"/>
    <n v="0"/>
  </r>
  <r>
    <s v="Nchwaning II Lub 315 (SCM007)"/>
    <s v="SECO ROOF BOLTER"/>
    <s v="550050"/>
    <s v="Boltech 235H"/>
    <x v="49"/>
    <n v="144.69999999999999"/>
    <n v="0"/>
    <n v="0"/>
    <n v="0"/>
    <n v="0"/>
    <n v="0"/>
    <n v="0"/>
    <n v="0"/>
  </r>
  <r>
    <s v="Nchwaning II Lub 315 (SCM007)"/>
    <s v="SECO ROOF BOLTER"/>
    <s v="550053"/>
    <s v="Boltec 235H"/>
    <x v="50"/>
    <n v="72.400000000000006"/>
    <n v="0"/>
    <n v="0"/>
    <n v="0"/>
    <n v="0"/>
    <n v="0"/>
    <n v="0"/>
    <n v="0"/>
  </r>
  <r>
    <s v="Nchwaning II Lub 315 (SCM007)"/>
    <s v="SECO ROOF BOLTER"/>
    <s v="550062"/>
    <s v="235H Boltec Epiroc"/>
    <x v="45"/>
    <n v="94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Oil Store (UG1)SCM001"/>
    <s v="CAT AD30"/>
    <s v="460122"/>
    <s v="CAT AD30"/>
    <x v="51"/>
    <n v="0"/>
    <n v="0"/>
    <n v="44.6"/>
    <n v="105.2"/>
    <n v="0"/>
    <n v="0"/>
    <n v="0"/>
    <n v="0"/>
  </r>
  <r>
    <s v="Nchwaning II Oil Store (UG1)SCM001"/>
    <s v="CAT AD30"/>
    <s v="460128"/>
    <s v="CAT AD30"/>
    <x v="52"/>
    <n v="0"/>
    <n v="0"/>
    <n v="0"/>
    <n v="42.3"/>
    <n v="0"/>
    <n v="0"/>
    <n v="0"/>
    <n v="0"/>
  </r>
  <r>
    <s v="Nchwaning II Oil Store (UG1)SCM001"/>
    <s v="CAT AD30"/>
    <s v="460157"/>
    <s v="CAT AD30 LP"/>
    <x v="53"/>
    <n v="0"/>
    <n v="0"/>
    <n v="52.3"/>
    <n v="0"/>
    <n v="0"/>
    <n v="0"/>
    <n v="0"/>
    <n v="0"/>
  </r>
  <r>
    <s v="Nchwaning II Oil Store (UG1)SCM001"/>
    <s v="CAT AD30"/>
    <s v="460158"/>
    <s v="CAT AD30 LP"/>
    <x v="54"/>
    <n v="0"/>
    <n v="0"/>
    <n v="6.3"/>
    <n v="10.9"/>
    <n v="0"/>
    <n v="0"/>
    <n v="0"/>
    <n v="0"/>
  </r>
  <r>
    <s v="Nchwaning II Oil Store (UG1)SCM001"/>
    <s v="CAT AD30"/>
    <s v="460169"/>
    <s v="CAT AD30 LP"/>
    <x v="55"/>
    <n v="0"/>
    <n v="0"/>
    <n v="37.700000000000003"/>
    <n v="0"/>
    <n v="0"/>
    <n v="0"/>
    <n v="0"/>
    <n v="0"/>
  </r>
  <r>
    <s v="Nchwaning II Oil Store (UG1)SCM001"/>
    <s v="CAT AD30"/>
    <s v="460170"/>
    <s v="CAT AD30 LP"/>
    <x v="56"/>
    <n v="0"/>
    <n v="0"/>
    <n v="0"/>
    <n v="97.1"/>
    <n v="0"/>
    <n v="0"/>
    <n v="0"/>
    <n v="0"/>
  </r>
  <r>
    <s v="Nchwaning II Oil Store (UG1)SCM001"/>
    <s v="CAT AD30"/>
    <s v="460176"/>
    <s v="CAT AD30 LP"/>
    <x v="57"/>
    <n v="0"/>
    <n v="0"/>
    <n v="123.8"/>
    <n v="0"/>
    <n v="0"/>
    <n v="0"/>
    <n v="0"/>
    <n v="0"/>
  </r>
  <r>
    <s v="Nchwaning II Oil Store (UG1)SCM001"/>
    <s v="CAT AD30"/>
    <s v="460181"/>
    <s v=" CAT AD30"/>
    <x v="58"/>
    <n v="0"/>
    <n v="0"/>
    <n v="40.4"/>
    <n v="56.9"/>
    <n v="0"/>
    <n v="0"/>
    <n v="0"/>
    <n v="0"/>
  </r>
  <r>
    <s v="Nchwaning II Oil Store (UG1)SCM001"/>
    <s v="CAT AD30"/>
    <s v="460182"/>
    <s v="CAT AD30"/>
    <x v="59"/>
    <n v="0"/>
    <n v="0"/>
    <n v="0"/>
    <n v="0"/>
    <n v="0"/>
    <n v="0"/>
    <n v="0"/>
    <n v="0"/>
  </r>
  <r>
    <s v="Nchwaning II Oil Store (UG1)SCM001"/>
    <s v="SCALER"/>
    <s v="560033"/>
    <s v="Aard Scaler E4Wheeler"/>
    <x v="60"/>
    <n v="39.1"/>
    <n v="0"/>
    <n v="0"/>
    <n v="0"/>
    <n v="0"/>
    <n v="0"/>
    <n v="0"/>
    <n v="0"/>
  </r>
  <r>
    <s v="Nchwaning II Oil Store (UG1)SCM001"/>
    <s v="SCALER"/>
    <s v="560036"/>
    <s v="Aard Rock Scaler"/>
    <x v="61"/>
    <n v="62"/>
    <n v="0"/>
    <n v="0"/>
    <n v="0"/>
    <n v="0"/>
    <n v="0"/>
    <n v="0"/>
    <n v="0"/>
  </r>
  <r>
    <s v="Nchwaning II Oil Store (UG1)SCM001"/>
    <s v="SCALER"/>
    <s v="560042"/>
    <s v="AARD Scaler"/>
    <x v="62"/>
    <n v="58.2"/>
    <n v="0"/>
    <n v="0"/>
    <n v="0"/>
    <n v="0"/>
    <n v="0"/>
    <n v="0"/>
    <n v="0"/>
  </r>
  <r>
    <s v="Nchwaning II Oil Store (UG1)SCM001"/>
    <s v="SCALER"/>
    <s v="560053"/>
    <s v="Aard scaler"/>
    <x v="63"/>
    <n v="14.3"/>
    <n v="0"/>
    <n v="0"/>
    <n v="0"/>
    <n v="0"/>
    <n v="0"/>
    <n v="0"/>
    <n v="0"/>
  </r>
  <r>
    <s v="Nchwaning II Oil Store (UG1)SCM001"/>
    <s v="SCALER"/>
    <s v="560054"/>
    <s v="Aard Scaler"/>
    <x v="64"/>
    <n v="119.3"/>
    <n v="0"/>
    <n v="0"/>
    <n v="0"/>
    <n v="0"/>
    <n v="0"/>
    <n v="0"/>
    <n v="0"/>
  </r>
  <r>
    <s v="Nchwaning II Oil Store (UG1)SCM001"/>
    <s v="WAGNER ST 1020"/>
    <s v="480092"/>
    <s v="WAGNER ST1030"/>
    <x v="65"/>
    <n v="0"/>
    <n v="0"/>
    <n v="0"/>
    <n v="68"/>
    <n v="0"/>
    <n v="0"/>
    <n v="0"/>
    <n v="0"/>
  </r>
  <r>
    <s v="Nchwaning II Oil Store (UG1)SCM001"/>
    <s v="WAGNER ST 1020"/>
    <s v="480100"/>
    <s v="Epiroc ST1030LP"/>
    <x v="66"/>
    <n v="0"/>
    <n v="0"/>
    <n v="36"/>
    <n v="18.899999999999999"/>
    <n v="0"/>
    <n v="0"/>
    <n v="0"/>
    <n v="0"/>
  </r>
  <r>
    <s v="Nchwaning II Oil Store (UG1)SCM001"/>
    <s v="WAGNER ST 14"/>
    <s v="480085"/>
    <s v="ST1030 Front end Loader"/>
    <x v="67"/>
    <n v="0"/>
    <n v="0"/>
    <n v="3.4"/>
    <n v="134.1"/>
    <n v="0"/>
    <n v="0"/>
    <n v="0"/>
    <n v="0"/>
  </r>
  <r>
    <s v="Nchwaning II Oil Store (UG1)SCM001"/>
    <s v="WAGNER ST 14"/>
    <s v="480086"/>
    <s v="ST14 FRONT END LOADER"/>
    <x v="68"/>
    <n v="0"/>
    <n v="0"/>
    <n v="0"/>
    <n v="50.1"/>
    <n v="0"/>
    <n v="0"/>
    <n v="0"/>
    <n v="0"/>
  </r>
  <r>
    <s v="Nchwaning II Oil Store (UG1)SCM001"/>
    <s v="WAGNER ST 14"/>
    <s v="480087"/>
    <s v="ST14 FRONT END LOADER"/>
    <x v="69"/>
    <n v="0"/>
    <n v="0"/>
    <n v="0"/>
    <n v="121.9"/>
    <n v="0"/>
    <n v="0"/>
    <n v="0"/>
    <n v="0"/>
  </r>
  <r>
    <s v="Nchwaning II Oil Store (UG1)SCM001"/>
    <s v="WAGNER ST 14"/>
    <s v="480102"/>
    <s v="Epiroc ST14"/>
    <x v="70"/>
    <n v="0"/>
    <n v="0"/>
    <n v="26.5"/>
    <n v="156"/>
    <n v="0"/>
    <n v="0"/>
    <n v="0"/>
    <n v="0"/>
  </r>
  <r>
    <s v="Nchwaning II Oil Store (UG1)SCM001"/>
    <s v="WAGNER ST 14"/>
    <s v="480106"/>
    <s v="Epiroc ST14"/>
    <x v="71"/>
    <n v="0"/>
    <n v="0"/>
    <n v="6"/>
    <n v="344.7"/>
    <n v="0"/>
    <n v="0"/>
    <n v="0"/>
    <n v="0"/>
  </r>
  <r>
    <s v="Nchwaning II Oil Store (UG1)SCM001"/>
    <s v="WAGNER ST 14"/>
    <s v="480114"/>
    <s v="Epiroc ST14"/>
    <x v="72"/>
    <n v="0"/>
    <n v="148.75"/>
    <n v="40.200000000000003"/>
    <n v="509.7"/>
    <n v="0"/>
    <n v="0"/>
    <n v="0"/>
    <n v="0"/>
  </r>
  <r>
    <s v="Nchwaning II Oil Store (UG1)SCM001"/>
    <s v="WAGNER ST 14"/>
    <s v="480120"/>
    <s v="Epiroc ST14"/>
    <x v="73"/>
    <n v="0"/>
    <n v="0"/>
    <n v="185.4"/>
    <n v="618.70000000000005"/>
    <n v="0"/>
    <n v="0"/>
    <n v="0"/>
    <n v="0"/>
  </r>
  <r>
    <s v="Nchwaning II Oil Store (UG1)SCM001"/>
    <s v="WAGNER ST 8"/>
    <s v="480066"/>
    <s v="Wagner ST14"/>
    <x v="74"/>
    <n v="0"/>
    <n v="0"/>
    <n v="24.6"/>
    <n v="40.1"/>
    <n v="0"/>
    <n v="0"/>
    <n v="0"/>
    <n v="0"/>
  </r>
  <r>
    <m/>
    <m/>
    <m/>
    <m/>
    <x v="10"/>
    <m/>
    <m/>
    <m/>
    <m/>
    <m/>
    <m/>
    <m/>
    <m/>
  </r>
  <r>
    <s v="Nchwaning II Oil Store (UG4)SCM004"/>
    <s v="FERMEL"/>
    <s v="600069"/>
    <s v="Fermel Lube UV"/>
    <x v="40"/>
    <n v="288.8"/>
    <n v="0"/>
    <n v="0"/>
    <n v="0"/>
    <n v="0"/>
    <n v="0"/>
    <n v="0"/>
    <n v="0"/>
  </r>
  <r>
    <s v="Nchwaning II Oil Store (UG4)SCM004"/>
    <s v="FERMEL"/>
    <s v="600072"/>
    <s v="Fermel Flatbed"/>
    <x v="75"/>
    <n v="39.700000000000003"/>
    <n v="0"/>
    <n v="2.1"/>
    <n v="0"/>
    <n v="0"/>
    <n v="0"/>
    <n v="0"/>
    <n v="0"/>
  </r>
  <r>
    <s v="Nchwaning II Oil Store (UG4)SCM004"/>
    <s v="FERMEL"/>
    <s v="600090"/>
    <s v="Fermel flatbed"/>
    <x v="76"/>
    <n v="31.1"/>
    <n v="0"/>
    <n v="0"/>
    <n v="0"/>
    <n v="0"/>
    <n v="0"/>
    <n v="0"/>
    <n v="0"/>
  </r>
  <r>
    <s v="Nchwaning II Oil Store (UG4)SCM004"/>
    <s v="FERMEL"/>
    <s v="600120"/>
    <s v="Fermel RORO"/>
    <x v="77"/>
    <n v="0"/>
    <n v="0"/>
    <n v="4.9000000000000004"/>
    <n v="0"/>
    <n v="0"/>
    <n v="0"/>
    <n v="0"/>
    <n v="0"/>
  </r>
  <r>
    <s v="Nchwaning II Oil Store (UG4)SCM004"/>
    <s v="FERMEL"/>
    <s v="600123"/>
    <s v="Fermel Man Lift"/>
    <x v="78"/>
    <n v="24.3"/>
    <n v="0"/>
    <n v="0"/>
    <n v="0"/>
    <n v="0"/>
    <n v="0"/>
    <n v="0"/>
    <n v="0"/>
  </r>
  <r>
    <m/>
    <m/>
    <m/>
    <m/>
    <x v="10"/>
    <m/>
    <m/>
    <m/>
    <m/>
    <m/>
    <m/>
    <m/>
    <m/>
  </r>
  <r>
    <s v="Nchwaning II Oil Storel (UG3)SCM003"/>
    <s v="FERMEL"/>
    <s v="600098"/>
    <s v="Fermel Man Lift"/>
    <x v="79"/>
    <n v="0"/>
    <n v="0"/>
    <n v="12.9"/>
    <n v="0"/>
    <n v="0"/>
    <n v="0"/>
    <n v="0"/>
    <n v="0"/>
  </r>
  <r>
    <s v="Nchwaning II Oil Storel (UG3)SCM003"/>
    <s v="SECO UTILITY VEHICLE"/>
    <s v="600061"/>
    <s v="Fermel Utility Vehicle UV80"/>
    <x v="80"/>
    <n v="0"/>
    <n v="0"/>
    <n v="0"/>
    <n v="0"/>
    <n v="0"/>
    <n v="0"/>
    <n v="0"/>
    <n v="0"/>
  </r>
  <r>
    <m/>
    <m/>
    <m/>
    <m/>
    <x v="10"/>
    <m/>
    <m/>
    <m/>
    <m/>
    <m/>
    <m/>
    <m/>
    <m/>
  </r>
  <r>
    <s v="Service Ramp 1(SCM023)"/>
    <s v="CAT AD30"/>
    <s v="460118"/>
    <s v="CAT AD30"/>
    <x v="13"/>
    <n v="0"/>
    <n v="0"/>
    <n v="51.7"/>
    <n v="0"/>
    <n v="0"/>
    <n v="0"/>
    <n v="0"/>
    <n v="0"/>
  </r>
  <r>
    <s v="Service Ramp 1(SCM023)"/>
    <s v="CAT AD30"/>
    <s v="460119"/>
    <s v="CAT AD30"/>
    <x v="14"/>
    <n v="0"/>
    <n v="0"/>
    <n v="92.6"/>
    <n v="0"/>
    <n v="0"/>
    <n v="0"/>
    <n v="0"/>
    <n v="0"/>
  </r>
  <r>
    <s v="Service Ramp 1(SCM023)"/>
    <s v="CAT AD30"/>
    <s v="460131"/>
    <s v="CAT AD30"/>
    <x v="15"/>
    <n v="0"/>
    <n v="0"/>
    <n v="28.1"/>
    <n v="0"/>
    <n v="0"/>
    <n v="0"/>
    <n v="0"/>
    <n v="0"/>
  </r>
  <r>
    <s v="Service Ramp 1(SCM023)"/>
    <s v="CAT AD30"/>
    <s v="460154"/>
    <s v="CAT AD30 Dump Truck"/>
    <x v="16"/>
    <n v="0"/>
    <n v="0"/>
    <n v="49.2"/>
    <n v="0"/>
    <n v="0"/>
    <n v="0"/>
    <n v="0"/>
    <n v="0"/>
  </r>
  <r>
    <s v="Service Ramp 1(SCM023)"/>
    <s v="CAT AD30"/>
    <s v="460161"/>
    <s v="CAT AD30 UGM Truck"/>
    <x v="81"/>
    <n v="0"/>
    <n v="0"/>
    <n v="52.3"/>
    <n v="0"/>
    <n v="0"/>
    <n v="0"/>
    <n v="0"/>
    <n v="0"/>
  </r>
  <r>
    <s v="Service Ramp 1(SCM023)"/>
    <s v="SECO UTILITY VEHICLE"/>
    <s v="600135"/>
    <s v="Aard UV80 Emulsion Charger"/>
    <x v="82"/>
    <n v="17.899999999999999"/>
    <n v="0"/>
    <n v="4.3"/>
    <n v="0"/>
    <n v="0"/>
    <n v="0"/>
    <n v="0"/>
    <n v="0"/>
  </r>
  <r>
    <m/>
    <m/>
    <m/>
    <m/>
    <x v="10"/>
    <m/>
    <m/>
    <m/>
    <m/>
    <m/>
    <m/>
    <m/>
    <m/>
  </r>
  <r>
    <s v="Service Ramp 2(SCM024)"/>
    <s v="CAT AD30"/>
    <s v="460131"/>
    <s v="CAT AD30"/>
    <x v="15"/>
    <n v="0"/>
    <n v="0"/>
    <n v="4"/>
    <n v="0"/>
    <n v="0"/>
    <n v="0"/>
    <n v="0"/>
    <n v="0"/>
  </r>
  <r>
    <s v="Service Ramp 2(SCM024)"/>
    <s v="CAT AD30"/>
    <s v="460161"/>
    <s v="CAT AD30 UGM Truck"/>
    <x v="81"/>
    <n v="0"/>
    <n v="0"/>
    <n v="4.4000000000000004"/>
    <n v="0"/>
    <n v="0"/>
    <n v="0"/>
    <n v="0"/>
    <n v="0"/>
  </r>
  <r>
    <s v="Service Ramp 2(SCM024)"/>
    <s v="WAGNER ST 14"/>
    <s v="480080"/>
    <s v="WAGNER ST14"/>
    <x v="83"/>
    <n v="0"/>
    <n v="0"/>
    <n v="21.9"/>
    <n v="0"/>
    <n v="0"/>
    <n v="0"/>
    <n v="0"/>
    <n v="0"/>
  </r>
  <r>
    <s v="Service Ramp 2(SCM024)"/>
    <s v="WAGNER ST 14"/>
    <s v="480091"/>
    <s v="WAGNER ST14"/>
    <x v="84"/>
    <n v="0"/>
    <n v="0"/>
    <n v="39.4"/>
    <n v="0"/>
    <n v="0"/>
    <n v="0"/>
    <n v="0"/>
    <n v="0"/>
  </r>
  <r>
    <s v="Service Ramp 2(SCM024)"/>
    <s v="WAGNER ST 14"/>
    <s v="480103"/>
    <s v="ST14 Front End Loader"/>
    <x v="30"/>
    <n v="0"/>
    <n v="0"/>
    <n v="107"/>
    <n v="0"/>
    <n v="0"/>
    <n v="0"/>
    <n v="0"/>
    <n v="0"/>
  </r>
  <r>
    <s v="Service Ramp 2(SCM024)"/>
    <s v="WAGNER ST 14"/>
    <s v="480121"/>
    <s v="Wagner Epiroc ST14"/>
    <x v="32"/>
    <n v="0"/>
    <n v="0"/>
    <n v="42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52193-15BB-4684-975F-2583AABD2FDF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30" firstHeaderRow="0" firstDataRow="1" firstDataCol="1"/>
  <pivotFields count="13">
    <pivotField showAll="0"/>
    <pivotField showAll="0"/>
    <pivotField showAll="0"/>
    <pivotField showAll="0"/>
    <pivotField axis="axisRow" showAll="0">
      <items count="86">
        <item x="13"/>
        <item x="14"/>
        <item h="1" x="51"/>
        <item h="1" x="52"/>
        <item x="15"/>
        <item h="1" x="0"/>
        <item x="16"/>
        <item h="1" x="53"/>
        <item h="1" x="54"/>
        <item x="17"/>
        <item x="81"/>
        <item h="1" x="55"/>
        <item h="1" x="56"/>
        <item h="1" x="1"/>
        <item h="1" x="57"/>
        <item h="1" x="58"/>
        <item h="1" x="59"/>
        <item h="1" x="2"/>
        <item x="33"/>
        <item x="28"/>
        <item h="1" x="74"/>
        <item x="83"/>
        <item h="1" x="7"/>
        <item h="1" x="67"/>
        <item h="1" x="68"/>
        <item h="1" x="69"/>
        <item x="29"/>
        <item x="84"/>
        <item h="1" x="65"/>
        <item h="1" x="66"/>
        <item h="1" x="70"/>
        <item x="30"/>
        <item h="1" x="71"/>
        <item h="1" x="72"/>
        <item h="1" x="8"/>
        <item h="1" x="9"/>
        <item h="1" x="73"/>
        <item x="32"/>
        <item h="1" x="46"/>
        <item h="1" x="41"/>
        <item h="1" x="47"/>
        <item h="1" x="44"/>
        <item h="1" x="48"/>
        <item h="1" x="42"/>
        <item h="1" x="43"/>
        <item h="1" x="49"/>
        <item h="1" x="50"/>
        <item h="1" x="45"/>
        <item h="1" x="5"/>
        <item x="34"/>
        <item h="1" x="35"/>
        <item h="1" x="60"/>
        <item h="1" x="61"/>
        <item x="36"/>
        <item x="37"/>
        <item h="1" x="62"/>
        <item x="38"/>
        <item x="39"/>
        <item h="1" x="63"/>
        <item h="1" x="64"/>
        <item x="12"/>
        <item h="1" x="26"/>
        <item h="1" x="27"/>
        <item h="1" x="80"/>
        <item h="1" x="11"/>
        <item h="1" x="40"/>
        <item h="1" x="3"/>
        <item h="1" x="75"/>
        <item h="1" x="4"/>
        <item x="31"/>
        <item x="20"/>
        <item x="21"/>
        <item x="22"/>
        <item h="1" x="18"/>
        <item h="1" x="76"/>
        <item h="1" x="79"/>
        <item h="1" x="6"/>
        <item h="1" x="19"/>
        <item h="1" x="77"/>
        <item x="23"/>
        <item h="1" x="78"/>
        <item h="1" x="24"/>
        <item x="25"/>
        <item x="82"/>
        <item h="1" x="10"/>
        <item t="default"/>
      </items>
    </pivotField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27">
    <i>
      <x/>
    </i>
    <i>
      <x v="1"/>
    </i>
    <i>
      <x v="4"/>
    </i>
    <i>
      <x v="6"/>
    </i>
    <i>
      <x v="9"/>
    </i>
    <i>
      <x v="10"/>
    </i>
    <i>
      <x v="18"/>
    </i>
    <i>
      <x v="19"/>
    </i>
    <i>
      <x v="21"/>
    </i>
    <i>
      <x v="26"/>
    </i>
    <i>
      <x v="27"/>
    </i>
    <i>
      <x v="31"/>
    </i>
    <i>
      <x v="37"/>
    </i>
    <i>
      <x v="49"/>
    </i>
    <i>
      <x v="53"/>
    </i>
    <i>
      <x v="54"/>
    </i>
    <i>
      <x v="56"/>
    </i>
    <i>
      <x v="57"/>
    </i>
    <i>
      <x v="60"/>
    </i>
    <i>
      <x v="69"/>
    </i>
    <i>
      <x v="70"/>
    </i>
    <i>
      <x v="71"/>
    </i>
    <i>
      <x v="72"/>
    </i>
    <i>
      <x v="79"/>
    </i>
    <i>
      <x v="82"/>
    </i>
    <i>
      <x v="8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zolla ZS 68" fld="5" baseField="0" baseItem="0"/>
    <dataField name="Sum of Rubia TIR 7400" fld="7" baseField="0" baseItem="0"/>
  </dataFields>
  <formats count="20">
    <format dxfId="91">
      <pivotArea dataOnly="0" fieldPosition="0">
        <references count="1">
          <reference field="4" count="1">
            <x v="31"/>
          </reference>
        </references>
      </pivotArea>
    </format>
    <format dxfId="90">
      <pivotArea dataOnly="0" fieldPosition="0">
        <references count="1">
          <reference field="4" count="1">
            <x v="26"/>
          </reference>
        </references>
      </pivotArea>
    </format>
    <format dxfId="89">
      <pivotArea collapsedLevelsAreSubtotals="1" fieldPosition="0">
        <references count="1">
          <reference field="4" count="1">
            <x v="1"/>
          </reference>
        </references>
      </pivotArea>
    </format>
    <format dxfId="88">
      <pivotArea dataOnly="0" labelOnly="1" fieldPosition="0">
        <references count="1">
          <reference field="4" count="1">
            <x v="1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dataOnly="0" labelOnly="1" fieldPosition="0">
        <references count="1">
          <reference field="4" count="0"/>
        </references>
      </pivotArea>
    </format>
    <format dxfId="84">
      <pivotArea dataOnly="0" labelOnly="1" grandRow="1" outline="0" fieldPosition="0"/>
    </format>
    <format dxfId="83">
      <pivotArea field="4" type="button" dataOnly="0" labelOnly="1" outline="0" axis="axisRow" fieldPosition="0"/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4" type="button" dataOnly="0" labelOnly="1" outline="0" axis="axisRow" fieldPosition="0"/>
    </format>
    <format dxfId="78">
      <pivotArea dataOnly="0" labelOnly="1" fieldPosition="0">
        <references count="1">
          <reference field="4" count="0"/>
        </references>
      </pivotArea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">
      <pivotArea grandRow="1" outline="0" collapsedLevelsAreSubtotals="1" fieldPosition="0"/>
    </format>
    <format dxfId="74">
      <pivotArea dataOnly="0" labelOnly="1" grandRow="1" outline="0" fieldPosition="0"/>
    </format>
    <format dxfId="73">
      <pivotArea field="4" type="button" dataOnly="0" labelOnly="1" outline="0" axis="axisRow" fieldPosition="0"/>
    </format>
    <format dxfId="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2"/>
  <sheetViews>
    <sheetView topLeftCell="A290" zoomScale="70" zoomScaleNormal="70" workbookViewId="0">
      <selection activeCell="C340" sqref="C340"/>
    </sheetView>
  </sheetViews>
  <sheetFormatPr defaultColWidth="12.7109375" defaultRowHeight="15" x14ac:dyDescent="0.25"/>
  <cols>
    <col min="1" max="1" width="28.28515625" bestFit="1" customWidth="1"/>
    <col min="2" max="2" width="24" bestFit="1" customWidth="1"/>
    <col min="3" max="3" width="27.140625" bestFit="1" customWidth="1"/>
    <col min="4" max="4" width="35.28515625" customWidth="1"/>
    <col min="5" max="5" width="35.85546875" customWidth="1"/>
    <col min="6" max="6" width="29.7109375" customWidth="1"/>
    <col min="7" max="7" width="32.42578125" bestFit="1" customWidth="1"/>
    <col min="8" max="8" width="45.42578125" bestFit="1" customWidth="1"/>
    <col min="9" max="9" width="26.140625" customWidth="1"/>
    <col min="10" max="10" width="24.85546875" customWidth="1"/>
    <col min="11" max="11" width="44.42578125" bestFit="1" customWidth="1"/>
    <col min="12" max="12" width="14.85546875" bestFit="1" customWidth="1"/>
    <col min="13" max="13" width="14" bestFit="1" customWidth="1"/>
  </cols>
  <sheetData>
    <row r="1" spans="2:9" ht="18.75" x14ac:dyDescent="0.3">
      <c r="C1" s="719" t="s">
        <v>50</v>
      </c>
      <c r="D1" s="719"/>
      <c r="E1" s="719"/>
      <c r="F1" s="719"/>
      <c r="G1" s="719"/>
    </row>
    <row r="2" spans="2:9" x14ac:dyDescent="0.25">
      <c r="C2" s="7" t="s">
        <v>51</v>
      </c>
      <c r="D2" s="720" t="s">
        <v>83</v>
      </c>
      <c r="E2" s="720"/>
    </row>
    <row r="4" spans="2:9" ht="15.75" thickBot="1" x14ac:dyDescent="0.3">
      <c r="C4" s="37">
        <v>44745</v>
      </c>
      <c r="D4" s="37">
        <v>44776</v>
      </c>
      <c r="E4" s="37">
        <v>44807</v>
      </c>
      <c r="F4" s="37">
        <v>44837</v>
      </c>
      <c r="G4" s="37">
        <v>44868</v>
      </c>
      <c r="H4" s="37">
        <v>44898</v>
      </c>
      <c r="I4" s="37" t="s">
        <v>84</v>
      </c>
    </row>
    <row r="5" spans="2:9" ht="15.75" thickBot="1" x14ac:dyDescent="0.3">
      <c r="B5" s="38" t="s">
        <v>61</v>
      </c>
      <c r="C5" s="12" t="s">
        <v>52</v>
      </c>
      <c r="D5" s="12" t="s">
        <v>53</v>
      </c>
      <c r="E5" s="12" t="s">
        <v>54</v>
      </c>
      <c r="F5" s="13" t="s">
        <v>55</v>
      </c>
      <c r="G5" s="13" t="s">
        <v>56</v>
      </c>
      <c r="H5" s="13" t="s">
        <v>72</v>
      </c>
      <c r="I5" s="13" t="s">
        <v>73</v>
      </c>
    </row>
    <row r="6" spans="2:9" ht="15" customHeight="1" x14ac:dyDescent="0.25">
      <c r="B6" s="721" t="s">
        <v>19</v>
      </c>
      <c r="C6" s="35" t="s">
        <v>85</v>
      </c>
      <c r="D6" s="35"/>
      <c r="E6" s="35" t="s">
        <v>86</v>
      </c>
      <c r="F6" s="35"/>
      <c r="G6" s="35"/>
      <c r="H6" s="39"/>
      <c r="I6" s="39"/>
    </row>
    <row r="7" spans="2:9" x14ac:dyDescent="0.25">
      <c r="B7" s="722"/>
      <c r="C7" s="36"/>
      <c r="D7" s="36"/>
      <c r="E7" s="40"/>
      <c r="F7" s="36"/>
      <c r="G7" s="36"/>
      <c r="H7" s="36"/>
      <c r="I7" s="36"/>
    </row>
    <row r="8" spans="2:9" x14ac:dyDescent="0.25">
      <c r="B8" s="722"/>
      <c r="C8" s="36"/>
      <c r="D8" s="36"/>
      <c r="E8" s="40"/>
      <c r="F8" s="36"/>
      <c r="G8" s="36"/>
      <c r="H8" s="36"/>
      <c r="I8" s="36"/>
    </row>
    <row r="9" spans="2:9" ht="15.75" customHeight="1" x14ac:dyDescent="0.25">
      <c r="B9" s="722"/>
      <c r="C9" s="36"/>
      <c r="D9" s="36"/>
      <c r="E9" s="40"/>
      <c r="F9" s="36"/>
      <c r="G9" s="36"/>
      <c r="H9" s="36"/>
      <c r="I9" s="36"/>
    </row>
    <row r="10" spans="2:9" ht="15.75" thickBot="1" x14ac:dyDescent="0.3">
      <c r="B10" s="723"/>
      <c r="C10" s="41"/>
      <c r="D10" s="41"/>
      <c r="E10" s="41"/>
      <c r="F10" s="41"/>
      <c r="G10" s="41"/>
      <c r="H10" s="41"/>
      <c r="I10" s="41"/>
    </row>
    <row r="11" spans="2:9" x14ac:dyDescent="0.25">
      <c r="B11" s="724" t="s">
        <v>20</v>
      </c>
      <c r="C11" s="42"/>
      <c r="D11" s="43" t="s">
        <v>87</v>
      </c>
      <c r="E11" s="42"/>
      <c r="F11" s="42" t="s">
        <v>88</v>
      </c>
      <c r="G11" s="43"/>
      <c r="H11" s="44"/>
      <c r="I11" s="44"/>
    </row>
    <row r="12" spans="2:9" x14ac:dyDescent="0.25">
      <c r="B12" s="725"/>
      <c r="C12" s="42"/>
      <c r="D12" s="36"/>
      <c r="E12" s="40"/>
      <c r="F12" s="36"/>
      <c r="G12" s="36"/>
      <c r="H12" s="36"/>
      <c r="I12" s="36"/>
    </row>
    <row r="13" spans="2:9" x14ac:dyDescent="0.25">
      <c r="B13" s="725"/>
      <c r="C13" s="42"/>
      <c r="D13" s="42"/>
      <c r="E13" s="45"/>
      <c r="F13" s="42"/>
      <c r="G13" s="42"/>
      <c r="H13" s="42"/>
      <c r="I13" s="42"/>
    </row>
    <row r="14" spans="2:9" x14ac:dyDescent="0.25">
      <c r="B14" s="725"/>
      <c r="C14" s="42"/>
      <c r="D14" s="42"/>
      <c r="E14" s="45"/>
      <c r="F14" s="42"/>
      <c r="G14" s="42"/>
      <c r="H14" s="42"/>
      <c r="I14" s="42"/>
    </row>
    <row r="15" spans="2:9" ht="15.75" thickBot="1" x14ac:dyDescent="0.3">
      <c r="B15" s="726"/>
      <c r="C15" s="41"/>
      <c r="D15" s="41"/>
      <c r="E15" s="41"/>
      <c r="F15" s="41"/>
      <c r="G15" s="41"/>
      <c r="H15" s="41"/>
      <c r="I15" s="41"/>
    </row>
    <row r="16" spans="2:9" x14ac:dyDescent="0.25">
      <c r="B16" s="724" t="s">
        <v>17</v>
      </c>
      <c r="C16" s="8" t="s">
        <v>68</v>
      </c>
      <c r="D16" s="8" t="s">
        <v>69</v>
      </c>
      <c r="E16" s="8" t="s">
        <v>57</v>
      </c>
      <c r="F16" s="8" t="s">
        <v>67</v>
      </c>
      <c r="G16" s="8" t="s">
        <v>76</v>
      </c>
      <c r="I16" s="8"/>
    </row>
    <row r="17" spans="2:9" x14ac:dyDescent="0.25">
      <c r="B17" s="725"/>
      <c r="C17" s="46"/>
      <c r="D17" s="36"/>
      <c r="E17" s="8"/>
      <c r="F17" s="36"/>
      <c r="G17" s="36"/>
      <c r="H17" s="36"/>
      <c r="I17" s="36"/>
    </row>
    <row r="18" spans="2:9" x14ac:dyDescent="0.25">
      <c r="B18" s="725"/>
      <c r="C18" s="46"/>
      <c r="D18" s="36"/>
      <c r="E18" s="40"/>
      <c r="F18" s="36"/>
      <c r="G18" s="36"/>
      <c r="H18" s="36"/>
      <c r="I18" s="36"/>
    </row>
    <row r="19" spans="2:9" x14ac:dyDescent="0.25">
      <c r="B19" s="725"/>
      <c r="C19" s="46"/>
      <c r="D19" s="36"/>
      <c r="E19" s="40"/>
      <c r="F19" s="36"/>
      <c r="G19" s="36"/>
      <c r="H19" s="36"/>
      <c r="I19" s="36"/>
    </row>
    <row r="20" spans="2:9" ht="15.75" thickBot="1" x14ac:dyDescent="0.3">
      <c r="B20" s="726"/>
      <c r="C20" s="41"/>
      <c r="D20" s="41"/>
      <c r="E20" s="47"/>
      <c r="F20" s="41"/>
      <c r="G20" s="41"/>
      <c r="H20" s="41"/>
      <c r="I20" s="41"/>
    </row>
    <row r="21" spans="2:9" x14ac:dyDescent="0.25">
      <c r="B21" s="724" t="s">
        <v>18</v>
      </c>
      <c r="C21" s="8" t="s">
        <v>89</v>
      </c>
      <c r="D21" s="8" t="s">
        <v>90</v>
      </c>
      <c r="E21" s="8" t="s">
        <v>91</v>
      </c>
      <c r="F21" s="8" t="s">
        <v>92</v>
      </c>
      <c r="G21" s="8" t="s">
        <v>93</v>
      </c>
      <c r="H21" s="8"/>
      <c r="I21" s="8"/>
    </row>
    <row r="22" spans="2:9" x14ac:dyDescent="0.25">
      <c r="B22" s="725"/>
      <c r="C22" s="46"/>
      <c r="D22" s="9"/>
      <c r="E22" s="10"/>
      <c r="F22" s="9"/>
      <c r="G22" s="9"/>
      <c r="H22" s="9"/>
      <c r="I22" s="9"/>
    </row>
    <row r="23" spans="2:9" x14ac:dyDescent="0.25">
      <c r="B23" s="725"/>
      <c r="C23" s="46"/>
      <c r="D23" s="36"/>
      <c r="E23" s="40"/>
      <c r="F23" s="36"/>
      <c r="G23" s="36"/>
      <c r="H23" s="36"/>
      <c r="I23" s="36"/>
    </row>
    <row r="24" spans="2:9" x14ac:dyDescent="0.25">
      <c r="B24" s="725"/>
      <c r="C24" s="46"/>
      <c r="D24" s="36"/>
      <c r="E24" s="40"/>
      <c r="F24" s="36"/>
      <c r="G24" s="36"/>
      <c r="H24" s="36"/>
      <c r="I24" s="36"/>
    </row>
    <row r="25" spans="2:9" ht="15.75" thickBot="1" x14ac:dyDescent="0.3">
      <c r="B25" s="726"/>
      <c r="C25" s="46"/>
      <c r="D25" s="41"/>
      <c r="E25" s="47"/>
      <c r="F25" s="41"/>
      <c r="G25" s="41"/>
      <c r="H25" s="41"/>
      <c r="I25" s="41"/>
    </row>
    <row r="26" spans="2:9" x14ac:dyDescent="0.25">
      <c r="B26" s="724" t="s">
        <v>21</v>
      </c>
      <c r="C26" s="48"/>
      <c r="D26" s="35"/>
      <c r="E26" s="35"/>
      <c r="F26" s="35"/>
      <c r="G26" s="35"/>
      <c r="H26" s="35"/>
      <c r="I26" s="35"/>
    </row>
    <row r="27" spans="2:9" x14ac:dyDescent="0.25">
      <c r="B27" s="725"/>
      <c r="C27" s="49"/>
      <c r="D27" s="49"/>
      <c r="E27" s="50"/>
      <c r="F27" s="50"/>
      <c r="G27" s="51"/>
      <c r="H27" s="51"/>
      <c r="I27" s="51"/>
    </row>
    <row r="28" spans="2:9" ht="15.75" thickBot="1" x14ac:dyDescent="0.3">
      <c r="B28" s="725"/>
      <c r="C28" s="41"/>
      <c r="E28" s="36"/>
      <c r="F28" s="41"/>
      <c r="G28" s="41"/>
      <c r="H28" s="41"/>
      <c r="I28" s="41"/>
    </row>
    <row r="29" spans="2:9" ht="15.75" thickBot="1" x14ac:dyDescent="0.3">
      <c r="B29" s="727" t="s">
        <v>81</v>
      </c>
      <c r="C29" s="35"/>
      <c r="D29" s="35" t="s">
        <v>94</v>
      </c>
      <c r="E29" s="35" t="s">
        <v>95</v>
      </c>
      <c r="F29" s="52" t="s">
        <v>96</v>
      </c>
      <c r="G29" s="35" t="s">
        <v>97</v>
      </c>
      <c r="H29" s="35"/>
      <c r="I29" s="35"/>
    </row>
    <row r="30" spans="2:9" ht="15.75" thickBot="1" x14ac:dyDescent="0.3">
      <c r="B30" s="728"/>
      <c r="C30" s="41"/>
      <c r="D30" s="53"/>
      <c r="E30" s="41"/>
      <c r="F30" s="41"/>
      <c r="G30" s="35" t="s">
        <v>98</v>
      </c>
      <c r="H30" s="41"/>
      <c r="I30" s="41"/>
    </row>
    <row r="31" spans="2:9" x14ac:dyDescent="0.25">
      <c r="B31" s="727" t="s">
        <v>82</v>
      </c>
      <c r="C31" s="36"/>
      <c r="D31" s="50"/>
      <c r="E31" s="50"/>
      <c r="F31" s="36"/>
      <c r="G31" s="36"/>
      <c r="H31" s="36"/>
      <c r="I31" s="36"/>
    </row>
    <row r="32" spans="2:9" ht="15.75" thickBot="1" x14ac:dyDescent="0.3">
      <c r="B32" s="728"/>
      <c r="C32" s="41"/>
      <c r="D32" s="41"/>
      <c r="E32" s="54"/>
      <c r="F32" s="41"/>
      <c r="G32" s="41"/>
      <c r="H32" s="41"/>
      <c r="I32" s="41"/>
    </row>
    <row r="34" spans="3:5" ht="15.75" thickBot="1" x14ac:dyDescent="0.3"/>
    <row r="35" spans="3:5" ht="19.5" thickBot="1" x14ac:dyDescent="0.35">
      <c r="C35" s="716" t="s">
        <v>63</v>
      </c>
      <c r="D35" s="717"/>
      <c r="E35" s="718"/>
    </row>
    <row r="36" spans="3:5" ht="15.75" thickBot="1" x14ac:dyDescent="0.3">
      <c r="C36" s="19" t="s">
        <v>58</v>
      </c>
      <c r="D36" s="20" t="s">
        <v>59</v>
      </c>
      <c r="E36" s="6" t="s">
        <v>74</v>
      </c>
    </row>
    <row r="37" spans="3:5" x14ac:dyDescent="0.25">
      <c r="C37" s="17" t="s">
        <v>99</v>
      </c>
      <c r="D37" s="18" t="s">
        <v>104</v>
      </c>
      <c r="E37" s="30"/>
    </row>
    <row r="38" spans="3:5" x14ac:dyDescent="0.25">
      <c r="C38" s="14" t="s">
        <v>100</v>
      </c>
      <c r="D38" s="8" t="s">
        <v>104</v>
      </c>
      <c r="E38" s="29"/>
    </row>
    <row r="39" spans="3:5" x14ac:dyDescent="0.25">
      <c r="C39" s="14" t="s">
        <v>101</v>
      </c>
      <c r="D39" s="8" t="s">
        <v>104</v>
      </c>
      <c r="E39" s="29"/>
    </row>
    <row r="40" spans="3:5" x14ac:dyDescent="0.25">
      <c r="C40" s="14" t="s">
        <v>102</v>
      </c>
      <c r="D40" s="57" t="s">
        <v>106</v>
      </c>
      <c r="E40" s="29"/>
    </row>
    <row r="41" spans="3:5" x14ac:dyDescent="0.25">
      <c r="C41" s="14" t="s">
        <v>103</v>
      </c>
      <c r="D41" s="8" t="s">
        <v>104</v>
      </c>
      <c r="E41" s="29"/>
    </row>
    <row r="42" spans="3:5" x14ac:dyDescent="0.25">
      <c r="C42" s="14" t="s">
        <v>42</v>
      </c>
      <c r="D42" s="8" t="s">
        <v>107</v>
      </c>
      <c r="E42" s="29"/>
    </row>
    <row r="43" spans="3:5" x14ac:dyDescent="0.25">
      <c r="C43" s="14" t="s">
        <v>43</v>
      </c>
      <c r="D43" s="57" t="s">
        <v>106</v>
      </c>
      <c r="E43" s="29"/>
    </row>
    <row r="44" spans="3:5" x14ac:dyDescent="0.25">
      <c r="C44" s="14" t="s">
        <v>45</v>
      </c>
      <c r="D44" s="8" t="s">
        <v>104</v>
      </c>
      <c r="E44" s="29"/>
    </row>
    <row r="45" spans="3:5" x14ac:dyDescent="0.25">
      <c r="C45" s="14" t="s">
        <v>44</v>
      </c>
      <c r="D45" s="8" t="s">
        <v>104</v>
      </c>
      <c r="E45" s="29"/>
    </row>
    <row r="46" spans="3:5" x14ac:dyDescent="0.25">
      <c r="C46" s="14"/>
      <c r="D46" s="8"/>
      <c r="E46" s="29"/>
    </row>
    <row r="47" spans="3:5" x14ac:dyDescent="0.25">
      <c r="C47" s="14"/>
      <c r="D47" s="8"/>
      <c r="E47" s="29"/>
    </row>
    <row r="48" spans="3:5" x14ac:dyDescent="0.25">
      <c r="C48" s="55"/>
      <c r="D48" s="57"/>
      <c r="E48" s="29"/>
    </row>
    <row r="49" spans="2:9" x14ac:dyDescent="0.25">
      <c r="C49" s="55"/>
      <c r="D49" s="56"/>
      <c r="E49" s="29"/>
    </row>
    <row r="50" spans="2:9" ht="15.75" thickBot="1" x14ac:dyDescent="0.3">
      <c r="C50" s="15"/>
      <c r="D50" s="16"/>
      <c r="E50" s="34"/>
    </row>
    <row r="51" spans="2:9" x14ac:dyDescent="0.25">
      <c r="C51" s="31"/>
      <c r="D51" s="32"/>
      <c r="E51" s="33"/>
    </row>
    <row r="52" spans="2:9" ht="15.75" thickBot="1" x14ac:dyDescent="0.3"/>
    <row r="53" spans="2:9" ht="15.75" thickBot="1" x14ac:dyDescent="0.3">
      <c r="B53" s="28" t="s">
        <v>60</v>
      </c>
      <c r="C53" s="20" t="s">
        <v>71</v>
      </c>
      <c r="D53" s="20" t="s">
        <v>60</v>
      </c>
      <c r="E53" s="6" t="s">
        <v>71</v>
      </c>
    </row>
    <row r="54" spans="2:9" x14ac:dyDescent="0.25">
      <c r="B54" s="25" t="s">
        <v>68</v>
      </c>
      <c r="C54" s="27" t="s">
        <v>104</v>
      </c>
      <c r="D54" s="26" t="s">
        <v>89</v>
      </c>
      <c r="E54" s="26" t="s">
        <v>104</v>
      </c>
    </row>
    <row r="55" spans="2:9" x14ac:dyDescent="0.25">
      <c r="B55" s="21" t="s">
        <v>69</v>
      </c>
      <c r="C55" s="27" t="s">
        <v>104</v>
      </c>
      <c r="D55" s="11" t="s">
        <v>90</v>
      </c>
      <c r="E55" s="26" t="s">
        <v>104</v>
      </c>
    </row>
    <row r="56" spans="2:9" x14ac:dyDescent="0.25">
      <c r="B56" s="21" t="s">
        <v>57</v>
      </c>
      <c r="C56" s="27" t="s">
        <v>104</v>
      </c>
      <c r="D56" s="11" t="s">
        <v>91</v>
      </c>
      <c r="E56" s="26" t="s">
        <v>104</v>
      </c>
    </row>
    <row r="57" spans="2:9" x14ac:dyDescent="0.25">
      <c r="B57" s="21" t="s">
        <v>76</v>
      </c>
      <c r="C57" s="27" t="s">
        <v>105</v>
      </c>
      <c r="D57" s="11" t="s">
        <v>92</v>
      </c>
      <c r="E57" s="26" t="s">
        <v>104</v>
      </c>
    </row>
    <row r="58" spans="2:9" ht="15.75" thickBot="1" x14ac:dyDescent="0.3">
      <c r="B58" s="22" t="s">
        <v>67</v>
      </c>
      <c r="C58" s="24" t="s">
        <v>105</v>
      </c>
      <c r="D58" s="23" t="s">
        <v>93</v>
      </c>
      <c r="E58" s="26" t="s">
        <v>104</v>
      </c>
    </row>
    <row r="60" spans="2:9" s="58" customFormat="1" x14ac:dyDescent="0.25"/>
    <row r="61" spans="2:9" x14ac:dyDescent="0.25">
      <c r="C61" s="7" t="s">
        <v>51</v>
      </c>
      <c r="D61" s="732" t="s">
        <v>108</v>
      </c>
      <c r="E61" s="732"/>
    </row>
    <row r="63" spans="2:9" ht="15.75" thickBot="1" x14ac:dyDescent="0.3">
      <c r="C63" s="37" t="s">
        <v>109</v>
      </c>
      <c r="D63" s="37" t="s">
        <v>110</v>
      </c>
      <c r="E63" s="37" t="s">
        <v>111</v>
      </c>
      <c r="F63" s="37" t="s">
        <v>112</v>
      </c>
      <c r="G63" s="37" t="s">
        <v>113</v>
      </c>
      <c r="H63" s="37" t="s">
        <v>114</v>
      </c>
      <c r="I63" s="37" t="s">
        <v>115</v>
      </c>
    </row>
    <row r="64" spans="2:9" ht="15.75" thickBot="1" x14ac:dyDescent="0.3">
      <c r="B64" s="38" t="s">
        <v>61</v>
      </c>
      <c r="C64" s="12" t="s">
        <v>52</v>
      </c>
      <c r="D64" s="12" t="s">
        <v>53</v>
      </c>
      <c r="E64" s="12" t="s">
        <v>54</v>
      </c>
      <c r="F64" s="13" t="s">
        <v>55</v>
      </c>
      <c r="G64" s="13" t="s">
        <v>56</v>
      </c>
      <c r="H64" s="13" t="s">
        <v>72</v>
      </c>
      <c r="I64" s="13" t="s">
        <v>73</v>
      </c>
    </row>
    <row r="65" spans="2:9" x14ac:dyDescent="0.25">
      <c r="B65" s="721" t="s">
        <v>19</v>
      </c>
      <c r="C65" s="733" t="s">
        <v>121</v>
      </c>
      <c r="D65" s="35"/>
      <c r="E65" s="35"/>
      <c r="F65" s="35"/>
      <c r="G65" s="713" t="s">
        <v>80</v>
      </c>
      <c r="H65" s="39"/>
      <c r="I65" s="39"/>
    </row>
    <row r="66" spans="2:9" x14ac:dyDescent="0.25">
      <c r="B66" s="722"/>
      <c r="C66" s="734"/>
      <c r="D66" s="36"/>
      <c r="E66" s="40"/>
      <c r="F66" s="36"/>
      <c r="G66" s="714"/>
      <c r="H66" s="36"/>
      <c r="I66" s="36"/>
    </row>
    <row r="67" spans="2:9" x14ac:dyDescent="0.25">
      <c r="B67" s="722"/>
      <c r="C67" s="734"/>
      <c r="D67" s="36"/>
      <c r="E67" s="40"/>
      <c r="F67" s="36"/>
      <c r="G67" s="714"/>
      <c r="H67" s="36"/>
      <c r="I67" s="36"/>
    </row>
    <row r="68" spans="2:9" x14ac:dyDescent="0.25">
      <c r="B68" s="722"/>
      <c r="C68" s="734"/>
      <c r="D68" s="36"/>
      <c r="E68" s="40"/>
      <c r="F68" s="36"/>
      <c r="G68" s="714"/>
      <c r="H68" s="36"/>
      <c r="I68" s="36"/>
    </row>
    <row r="69" spans="2:9" ht="15.75" thickBot="1" x14ac:dyDescent="0.3">
      <c r="B69" s="723"/>
      <c r="C69" s="734"/>
      <c r="D69" s="41"/>
      <c r="E69" s="41"/>
      <c r="F69" s="41"/>
      <c r="G69" s="714"/>
      <c r="H69" s="41"/>
      <c r="I69" s="41"/>
    </row>
    <row r="70" spans="2:9" x14ac:dyDescent="0.25">
      <c r="B70" s="724" t="s">
        <v>20</v>
      </c>
      <c r="C70" s="734"/>
      <c r="D70" s="43"/>
      <c r="E70" s="42"/>
      <c r="F70" s="42"/>
      <c r="G70" s="714"/>
      <c r="H70" s="44"/>
      <c r="I70" s="44"/>
    </row>
    <row r="71" spans="2:9" x14ac:dyDescent="0.25">
      <c r="B71" s="725"/>
      <c r="C71" s="734"/>
      <c r="D71" s="36"/>
      <c r="E71" s="40"/>
      <c r="F71" s="36"/>
      <c r="G71" s="714"/>
      <c r="H71" s="36"/>
      <c r="I71" s="36"/>
    </row>
    <row r="72" spans="2:9" x14ac:dyDescent="0.25">
      <c r="B72" s="725"/>
      <c r="C72" s="734"/>
      <c r="D72" s="42"/>
      <c r="E72" s="45"/>
      <c r="F72" s="42"/>
      <c r="G72" s="714"/>
      <c r="H72" s="42"/>
      <c r="I72" s="42"/>
    </row>
    <row r="73" spans="2:9" x14ac:dyDescent="0.25">
      <c r="B73" s="725"/>
      <c r="C73" s="734"/>
      <c r="D73" s="42"/>
      <c r="E73" s="45"/>
      <c r="F73" s="42"/>
      <c r="G73" s="714"/>
      <c r="H73" s="42"/>
      <c r="I73" s="42"/>
    </row>
    <row r="74" spans="2:9" ht="15.75" thickBot="1" x14ac:dyDescent="0.3">
      <c r="B74" s="726"/>
      <c r="C74" s="734"/>
      <c r="D74" s="41"/>
      <c r="E74" s="41"/>
      <c r="F74" s="41"/>
      <c r="G74" s="714"/>
      <c r="H74" s="41"/>
      <c r="I74" s="41"/>
    </row>
    <row r="75" spans="2:9" x14ac:dyDescent="0.25">
      <c r="B75" s="724" t="s">
        <v>17</v>
      </c>
      <c r="C75" s="734"/>
      <c r="D75" s="8" t="s">
        <v>57</v>
      </c>
      <c r="E75" s="8" t="s">
        <v>76</v>
      </c>
      <c r="F75" s="8" t="s">
        <v>75</v>
      </c>
      <c r="G75" s="714"/>
      <c r="I75" s="8"/>
    </row>
    <row r="76" spans="2:9" x14ac:dyDescent="0.25">
      <c r="B76" s="725"/>
      <c r="C76" s="734"/>
      <c r="D76" s="36"/>
      <c r="E76" s="8"/>
      <c r="F76" s="36"/>
      <c r="G76" s="714"/>
      <c r="H76" s="36"/>
      <c r="I76" s="36"/>
    </row>
    <row r="77" spans="2:9" x14ac:dyDescent="0.25">
      <c r="B77" s="725"/>
      <c r="C77" s="734"/>
      <c r="D77" s="36"/>
      <c r="E77" s="40"/>
      <c r="F77" s="36"/>
      <c r="G77" s="714"/>
      <c r="H77" s="36"/>
      <c r="I77" s="36"/>
    </row>
    <row r="78" spans="2:9" x14ac:dyDescent="0.25">
      <c r="B78" s="725"/>
      <c r="C78" s="734"/>
      <c r="D78" s="36"/>
      <c r="E78" s="40"/>
      <c r="F78" s="36"/>
      <c r="G78" s="714"/>
      <c r="H78" s="36"/>
      <c r="I78" s="36"/>
    </row>
    <row r="79" spans="2:9" ht="15.75" thickBot="1" x14ac:dyDescent="0.3">
      <c r="B79" s="726"/>
      <c r="C79" s="734"/>
      <c r="D79" s="41"/>
      <c r="E79" s="47"/>
      <c r="F79" s="41"/>
      <c r="G79" s="714"/>
      <c r="H79" s="41"/>
      <c r="I79" s="41"/>
    </row>
    <row r="80" spans="2:9" x14ac:dyDescent="0.25">
      <c r="B80" s="724" t="s">
        <v>18</v>
      </c>
      <c r="C80" s="734"/>
      <c r="D80" s="8" t="s">
        <v>90</v>
      </c>
      <c r="E80" s="8" t="s">
        <v>91</v>
      </c>
      <c r="F80" s="8" t="s">
        <v>92</v>
      </c>
      <c r="G80" s="714"/>
      <c r="H80" s="8"/>
      <c r="I80" s="8"/>
    </row>
    <row r="81" spans="2:9" x14ac:dyDescent="0.25">
      <c r="B81" s="725"/>
      <c r="C81" s="734"/>
      <c r="D81" s="9"/>
      <c r="E81" s="10"/>
      <c r="F81" s="9"/>
      <c r="G81" s="714"/>
      <c r="H81" s="9"/>
      <c r="I81" s="9"/>
    </row>
    <row r="82" spans="2:9" x14ac:dyDescent="0.25">
      <c r="B82" s="725"/>
      <c r="C82" s="734"/>
      <c r="D82" s="36"/>
      <c r="E82" s="40"/>
      <c r="F82" s="36"/>
      <c r="G82" s="714"/>
      <c r="H82" s="36"/>
      <c r="I82" s="36"/>
    </row>
    <row r="83" spans="2:9" x14ac:dyDescent="0.25">
      <c r="B83" s="725"/>
      <c r="C83" s="734"/>
      <c r="D83" s="36"/>
      <c r="E83" s="40"/>
      <c r="F83" s="36"/>
      <c r="G83" s="714"/>
      <c r="H83" s="36"/>
      <c r="I83" s="36"/>
    </row>
    <row r="84" spans="2:9" ht="15.75" thickBot="1" x14ac:dyDescent="0.3">
      <c r="B84" s="726"/>
      <c r="C84" s="734"/>
      <c r="D84" s="41"/>
      <c r="E84" s="47"/>
      <c r="F84" s="41"/>
      <c r="G84" s="714"/>
      <c r="H84" s="41"/>
      <c r="I84" s="41"/>
    </row>
    <row r="85" spans="2:9" x14ac:dyDescent="0.25">
      <c r="B85" s="724" t="s">
        <v>21</v>
      </c>
      <c r="C85" s="734"/>
      <c r="D85" s="35"/>
      <c r="E85" s="35"/>
      <c r="F85" s="35"/>
      <c r="G85" s="714"/>
      <c r="H85" s="35"/>
      <c r="I85" s="35"/>
    </row>
    <row r="86" spans="2:9" x14ac:dyDescent="0.25">
      <c r="B86" s="725"/>
      <c r="C86" s="734"/>
      <c r="D86" s="49"/>
      <c r="E86" s="50"/>
      <c r="F86" s="50"/>
      <c r="G86" s="714"/>
      <c r="H86" s="51"/>
      <c r="I86" s="51"/>
    </row>
    <row r="87" spans="2:9" ht="15.75" thickBot="1" x14ac:dyDescent="0.3">
      <c r="B87" s="725"/>
      <c r="C87" s="734"/>
      <c r="E87" s="36"/>
      <c r="F87" s="41"/>
      <c r="G87" s="714"/>
      <c r="H87" s="41"/>
      <c r="I87" s="41"/>
    </row>
    <row r="88" spans="2:9" x14ac:dyDescent="0.25">
      <c r="B88" s="727" t="s">
        <v>81</v>
      </c>
      <c r="C88" s="734"/>
      <c r="D88" s="63" t="s">
        <v>124</v>
      </c>
      <c r="E88" s="35"/>
      <c r="F88" s="52"/>
      <c r="G88" s="714"/>
      <c r="H88" s="35"/>
      <c r="I88" s="35"/>
    </row>
    <row r="89" spans="2:9" ht="15.75" thickBot="1" x14ac:dyDescent="0.3">
      <c r="B89" s="728"/>
      <c r="C89" s="734"/>
      <c r="D89" s="53"/>
      <c r="E89" s="41"/>
      <c r="F89" s="41"/>
      <c r="G89" s="714"/>
      <c r="H89" s="41"/>
      <c r="I89" s="41"/>
    </row>
    <row r="90" spans="2:9" x14ac:dyDescent="0.25">
      <c r="B90" s="727" t="s">
        <v>82</v>
      </c>
      <c r="C90" s="734"/>
      <c r="D90" s="50"/>
      <c r="E90" s="50"/>
      <c r="F90" s="36"/>
      <c r="G90" s="714"/>
      <c r="H90" s="36"/>
      <c r="I90" s="36"/>
    </row>
    <row r="91" spans="2:9" ht="15.75" thickBot="1" x14ac:dyDescent="0.3">
      <c r="B91" s="728"/>
      <c r="C91" s="735"/>
      <c r="D91" s="41"/>
      <c r="E91" s="54"/>
      <c r="F91" s="41"/>
      <c r="G91" s="715"/>
      <c r="H91" s="41"/>
      <c r="I91" s="41"/>
    </row>
    <row r="93" spans="2:9" ht="15.75" thickBot="1" x14ac:dyDescent="0.3"/>
    <row r="94" spans="2:9" ht="19.5" thickBot="1" x14ac:dyDescent="0.35">
      <c r="D94" s="729" t="s">
        <v>63</v>
      </c>
      <c r="E94" s="730"/>
      <c r="F94" s="731"/>
    </row>
    <row r="95" spans="2:9" ht="15.75" thickBot="1" x14ac:dyDescent="0.3">
      <c r="D95" s="19" t="s">
        <v>58</v>
      </c>
      <c r="E95" s="20" t="s">
        <v>59</v>
      </c>
      <c r="F95" s="6" t="s">
        <v>74</v>
      </c>
    </row>
    <row r="96" spans="2:9" x14ac:dyDescent="0.25">
      <c r="D96" s="17" t="s">
        <v>124</v>
      </c>
      <c r="E96" s="18" t="s">
        <v>104</v>
      </c>
      <c r="F96" s="30" t="s">
        <v>156</v>
      </c>
    </row>
    <row r="97" spans="1:10" x14ac:dyDescent="0.25">
      <c r="D97" s="14"/>
      <c r="E97" s="8"/>
      <c r="F97" s="29"/>
    </row>
    <row r="98" spans="1:10" x14ac:dyDescent="0.25">
      <c r="D98" s="55"/>
      <c r="E98" s="56"/>
      <c r="F98" s="29"/>
    </row>
    <row r="99" spans="1:10" ht="15.75" thickBot="1" x14ac:dyDescent="0.3">
      <c r="D99" s="15"/>
      <c r="E99" s="16"/>
      <c r="F99" s="34"/>
    </row>
    <row r="100" spans="1:10" x14ac:dyDescent="0.25">
      <c r="C100" s="31"/>
      <c r="D100" s="32"/>
      <c r="E100" s="33"/>
    </row>
    <row r="103" spans="1:10" ht="30" x14ac:dyDescent="0.25">
      <c r="A103" s="61" t="s">
        <v>116</v>
      </c>
      <c r="B103" s="61" t="s">
        <v>117</v>
      </c>
      <c r="C103" s="61" t="s">
        <v>60</v>
      </c>
      <c r="D103" s="62" t="s">
        <v>120</v>
      </c>
      <c r="E103" s="61" t="s">
        <v>118</v>
      </c>
      <c r="F103" s="61" t="s">
        <v>119</v>
      </c>
      <c r="G103" s="61" t="s">
        <v>60</v>
      </c>
      <c r="H103" s="62" t="s">
        <v>120</v>
      </c>
      <c r="I103" s="61" t="s">
        <v>118</v>
      </c>
      <c r="J103" s="61" t="s">
        <v>119</v>
      </c>
    </row>
    <row r="104" spans="1:10" x14ac:dyDescent="0.25">
      <c r="A104" s="59">
        <v>44642</v>
      </c>
      <c r="B104" s="59" t="s">
        <v>53</v>
      </c>
      <c r="C104" s="11" t="s">
        <v>57</v>
      </c>
      <c r="D104" s="11" t="s">
        <v>104</v>
      </c>
      <c r="E104" s="11" t="s">
        <v>123</v>
      </c>
      <c r="F104" s="11" t="s">
        <v>122</v>
      </c>
      <c r="G104" s="11" t="s">
        <v>90</v>
      </c>
      <c r="H104" s="11" t="s">
        <v>104</v>
      </c>
      <c r="I104" s="11" t="s">
        <v>123</v>
      </c>
      <c r="J104" s="11" t="s">
        <v>122</v>
      </c>
    </row>
    <row r="105" spans="1:10" x14ac:dyDescent="0.25">
      <c r="A105" s="59">
        <v>44643</v>
      </c>
      <c r="B105" s="59" t="s">
        <v>54</v>
      </c>
      <c r="C105" s="11" t="s">
        <v>76</v>
      </c>
      <c r="D105" s="11" t="s">
        <v>104</v>
      </c>
      <c r="E105" s="64">
        <v>0.35416666666666669</v>
      </c>
      <c r="F105" s="11" t="s">
        <v>122</v>
      </c>
      <c r="G105" s="11" t="s">
        <v>91</v>
      </c>
      <c r="H105" s="11" t="s">
        <v>104</v>
      </c>
      <c r="I105" s="64">
        <v>0.39583333333333331</v>
      </c>
      <c r="J105" s="11" t="s">
        <v>122</v>
      </c>
    </row>
    <row r="106" spans="1:10" x14ac:dyDescent="0.25">
      <c r="A106" s="59">
        <v>44644</v>
      </c>
      <c r="B106" s="59" t="s">
        <v>55</v>
      </c>
      <c r="C106" s="11" t="s">
        <v>75</v>
      </c>
      <c r="D106" s="11" t="s">
        <v>125</v>
      </c>
      <c r="E106" s="60"/>
      <c r="F106" s="60"/>
      <c r="G106" s="11" t="s">
        <v>92</v>
      </c>
      <c r="H106" s="11" t="s">
        <v>126</v>
      </c>
      <c r="I106" s="60"/>
      <c r="J106" s="60"/>
    </row>
    <row r="108" spans="1:10" s="74" customFormat="1" x14ac:dyDescent="0.25"/>
    <row r="109" spans="1:10" s="74" customFormat="1" x14ac:dyDescent="0.25"/>
    <row r="110" spans="1:10" x14ac:dyDescent="0.25">
      <c r="D110" s="7" t="s">
        <v>51</v>
      </c>
      <c r="E110" s="73" t="s">
        <v>127</v>
      </c>
      <c r="F110" s="73"/>
    </row>
    <row r="112" spans="1:10" ht="15.75" thickBot="1" x14ac:dyDescent="0.3">
      <c r="C112" s="37" t="s">
        <v>133</v>
      </c>
      <c r="D112" s="37" t="s">
        <v>134</v>
      </c>
      <c r="E112" s="37" t="s">
        <v>135</v>
      </c>
      <c r="F112" s="37" t="s">
        <v>136</v>
      </c>
      <c r="G112" s="37">
        <v>44565</v>
      </c>
      <c r="H112" s="37">
        <v>44596</v>
      </c>
      <c r="I112" s="37">
        <v>44624</v>
      </c>
    </row>
    <row r="113" spans="2:9" ht="15.75" thickBot="1" x14ac:dyDescent="0.3">
      <c r="B113" s="38" t="s">
        <v>61</v>
      </c>
      <c r="C113" s="12" t="s">
        <v>52</v>
      </c>
      <c r="D113" s="12" t="s">
        <v>53</v>
      </c>
      <c r="E113" s="12" t="s">
        <v>54</v>
      </c>
      <c r="F113" s="13" t="s">
        <v>55</v>
      </c>
      <c r="G113" s="13" t="s">
        <v>56</v>
      </c>
      <c r="H113" s="13" t="s">
        <v>72</v>
      </c>
      <c r="I113" s="13" t="s">
        <v>73</v>
      </c>
    </row>
    <row r="114" spans="2:9" x14ac:dyDescent="0.25">
      <c r="B114" s="65" t="s">
        <v>19</v>
      </c>
      <c r="C114" s="35" t="s">
        <v>137</v>
      </c>
      <c r="D114" s="35"/>
      <c r="E114" s="35" t="s">
        <v>138</v>
      </c>
      <c r="F114" s="35"/>
      <c r="G114" s="35"/>
      <c r="H114" s="39"/>
      <c r="I114" s="39"/>
    </row>
    <row r="115" spans="2:9" x14ac:dyDescent="0.25">
      <c r="B115" s="66"/>
      <c r="C115" s="36"/>
      <c r="D115" s="36"/>
      <c r="E115" s="40"/>
      <c r="F115" s="36"/>
      <c r="G115" s="36"/>
      <c r="H115" s="36"/>
      <c r="I115" s="36"/>
    </row>
    <row r="116" spans="2:9" x14ac:dyDescent="0.25">
      <c r="B116" s="66"/>
      <c r="C116" s="36"/>
      <c r="D116" s="36"/>
      <c r="E116" s="40"/>
      <c r="F116" s="36"/>
      <c r="G116" s="36"/>
      <c r="H116" s="36"/>
      <c r="I116" s="36"/>
    </row>
    <row r="117" spans="2:9" x14ac:dyDescent="0.25">
      <c r="B117" s="66"/>
      <c r="C117" s="36"/>
      <c r="D117" s="36"/>
      <c r="E117" s="40"/>
      <c r="F117" s="36"/>
      <c r="G117" s="36"/>
      <c r="H117" s="36"/>
      <c r="I117" s="36"/>
    </row>
    <row r="118" spans="2:9" ht="15.75" thickBot="1" x14ac:dyDescent="0.3">
      <c r="B118" s="67"/>
      <c r="C118" s="41"/>
      <c r="D118" s="41"/>
      <c r="E118" s="41"/>
      <c r="F118" s="41"/>
      <c r="G118" s="41"/>
      <c r="H118" s="41"/>
      <c r="I118" s="41"/>
    </row>
    <row r="119" spans="2:9" x14ac:dyDescent="0.25">
      <c r="B119" s="68" t="s">
        <v>20</v>
      </c>
      <c r="C119" s="42"/>
      <c r="D119" s="43"/>
      <c r="E119" s="42"/>
      <c r="F119" s="42" t="s">
        <v>139</v>
      </c>
      <c r="G119" s="43"/>
      <c r="H119" s="44"/>
      <c r="I119" s="44"/>
    </row>
    <row r="120" spans="2:9" x14ac:dyDescent="0.25">
      <c r="B120" s="69"/>
      <c r="C120" s="42"/>
      <c r="D120" s="36"/>
      <c r="E120" s="40"/>
      <c r="F120" s="36"/>
      <c r="G120" s="36"/>
      <c r="H120" s="36"/>
      <c r="I120" s="36"/>
    </row>
    <row r="121" spans="2:9" x14ac:dyDescent="0.25">
      <c r="B121" s="69"/>
      <c r="C121" s="42"/>
      <c r="D121" s="42"/>
      <c r="E121" s="45"/>
      <c r="F121" s="42"/>
      <c r="G121" s="42"/>
      <c r="H121" s="42"/>
      <c r="I121" s="42"/>
    </row>
    <row r="122" spans="2:9" x14ac:dyDescent="0.25">
      <c r="B122" s="69"/>
      <c r="C122" s="42"/>
      <c r="D122" s="42"/>
      <c r="E122" s="45"/>
      <c r="F122" s="42"/>
      <c r="G122" s="42"/>
      <c r="H122" s="42"/>
      <c r="I122" s="42"/>
    </row>
    <row r="123" spans="2:9" ht="15.75" thickBot="1" x14ac:dyDescent="0.3">
      <c r="B123" s="70"/>
      <c r="C123" s="41"/>
      <c r="D123" s="41"/>
      <c r="E123" s="41"/>
      <c r="F123" s="41"/>
      <c r="G123" s="41"/>
      <c r="H123" s="41"/>
      <c r="I123" s="41"/>
    </row>
    <row r="124" spans="2:9" x14ac:dyDescent="0.25">
      <c r="B124" s="68" t="s">
        <v>17</v>
      </c>
      <c r="C124" s="8" t="s">
        <v>62</v>
      </c>
      <c r="D124" s="8" t="s">
        <v>68</v>
      </c>
      <c r="E124" s="8" t="s">
        <v>69</v>
      </c>
      <c r="F124" s="8" t="s">
        <v>57</v>
      </c>
      <c r="G124" s="8" t="s">
        <v>67</v>
      </c>
    </row>
    <row r="125" spans="2:9" x14ac:dyDescent="0.25">
      <c r="B125" s="69"/>
      <c r="C125" s="46"/>
      <c r="D125" s="36"/>
      <c r="E125" s="8"/>
      <c r="F125" s="36"/>
      <c r="G125" s="36"/>
      <c r="H125" s="36"/>
      <c r="I125" s="36"/>
    </row>
    <row r="126" spans="2:9" x14ac:dyDescent="0.25">
      <c r="B126" s="69"/>
      <c r="C126" s="46"/>
      <c r="D126" s="36"/>
      <c r="E126" s="40"/>
      <c r="F126" s="36"/>
      <c r="G126" s="36"/>
      <c r="H126" s="36"/>
      <c r="I126" s="36"/>
    </row>
    <row r="127" spans="2:9" x14ac:dyDescent="0.25">
      <c r="B127" s="69"/>
      <c r="C127" s="46"/>
      <c r="D127" s="36"/>
      <c r="E127" s="40"/>
      <c r="F127" s="36"/>
      <c r="G127" s="36"/>
      <c r="H127" s="36"/>
      <c r="I127" s="36"/>
    </row>
    <row r="128" spans="2:9" ht="15.75" thickBot="1" x14ac:dyDescent="0.3">
      <c r="B128" s="70"/>
      <c r="C128" s="41"/>
      <c r="D128" s="41"/>
      <c r="E128" s="47"/>
      <c r="F128" s="41"/>
      <c r="G128" s="41"/>
      <c r="H128" s="41"/>
      <c r="I128" s="41"/>
    </row>
    <row r="129" spans="2:9" x14ac:dyDescent="0.25">
      <c r="B129" s="68" t="s">
        <v>18</v>
      </c>
      <c r="C129" s="8" t="s">
        <v>93</v>
      </c>
      <c r="D129" s="8" t="s">
        <v>130</v>
      </c>
      <c r="E129" s="8" t="s">
        <v>131</v>
      </c>
      <c r="F129" s="8" t="s">
        <v>132</v>
      </c>
      <c r="G129" s="8" t="s">
        <v>91</v>
      </c>
      <c r="H129" s="8"/>
      <c r="I129" s="8"/>
    </row>
    <row r="130" spans="2:9" x14ac:dyDescent="0.25">
      <c r="B130" s="69"/>
      <c r="C130" s="46"/>
      <c r="D130" s="9"/>
      <c r="E130" s="10"/>
      <c r="F130" s="9"/>
      <c r="G130" s="9"/>
      <c r="H130" s="9"/>
      <c r="I130" s="9"/>
    </row>
    <row r="131" spans="2:9" x14ac:dyDescent="0.25">
      <c r="B131" s="69"/>
      <c r="C131" s="46"/>
      <c r="D131" s="36"/>
      <c r="E131" s="40"/>
      <c r="F131" s="36"/>
      <c r="G131" s="36"/>
      <c r="H131" s="36"/>
      <c r="I131" s="36"/>
    </row>
    <row r="132" spans="2:9" x14ac:dyDescent="0.25">
      <c r="B132" s="69"/>
      <c r="C132" s="46"/>
      <c r="D132" s="36"/>
      <c r="E132" s="40"/>
      <c r="F132" s="36"/>
      <c r="G132" s="36"/>
      <c r="H132" s="36"/>
      <c r="I132" s="36"/>
    </row>
    <row r="133" spans="2:9" ht="15.75" thickBot="1" x14ac:dyDescent="0.3">
      <c r="B133" s="70"/>
      <c r="C133" s="46"/>
      <c r="D133" s="41"/>
      <c r="E133" s="47"/>
      <c r="F133" s="41"/>
      <c r="G133" s="41"/>
      <c r="H133" s="41"/>
      <c r="I133" s="41"/>
    </row>
    <row r="134" spans="2:9" x14ac:dyDescent="0.25">
      <c r="B134" s="68" t="s">
        <v>21</v>
      </c>
      <c r="C134" s="48"/>
      <c r="D134" s="35" t="s">
        <v>140</v>
      </c>
      <c r="E134" s="35"/>
      <c r="F134" s="35"/>
      <c r="G134" s="35"/>
      <c r="H134" s="35"/>
      <c r="I134" s="35"/>
    </row>
    <row r="135" spans="2:9" x14ac:dyDescent="0.25">
      <c r="B135" s="69"/>
      <c r="C135" s="49"/>
      <c r="D135" s="49"/>
      <c r="E135" s="50"/>
      <c r="F135" s="50"/>
      <c r="G135" s="51"/>
      <c r="H135" s="51"/>
      <c r="I135" s="51"/>
    </row>
    <row r="136" spans="2:9" ht="15.75" thickBot="1" x14ac:dyDescent="0.3">
      <c r="B136" s="69"/>
      <c r="C136" s="41"/>
      <c r="E136" s="36"/>
      <c r="F136" s="41"/>
      <c r="G136" s="41"/>
      <c r="H136" s="41"/>
      <c r="I136" s="41"/>
    </row>
    <row r="137" spans="2:9" x14ac:dyDescent="0.25">
      <c r="B137" s="71" t="s">
        <v>81</v>
      </c>
      <c r="C137" s="35" t="s">
        <v>141</v>
      </c>
      <c r="D137" s="35" t="s">
        <v>143</v>
      </c>
      <c r="E137" s="35" t="s">
        <v>142</v>
      </c>
      <c r="F137" s="52" t="s">
        <v>144</v>
      </c>
      <c r="G137" s="35" t="s">
        <v>145</v>
      </c>
      <c r="H137" s="35"/>
      <c r="I137" s="35"/>
    </row>
    <row r="138" spans="2:9" ht="15.75" thickBot="1" x14ac:dyDescent="0.3">
      <c r="B138" s="72"/>
      <c r="C138" s="41"/>
      <c r="D138" s="53"/>
      <c r="E138" s="41"/>
      <c r="F138" s="41"/>
      <c r="G138" s="41"/>
      <c r="H138" s="41"/>
      <c r="I138" s="41"/>
    </row>
    <row r="139" spans="2:9" x14ac:dyDescent="0.25">
      <c r="B139" s="71" t="s">
        <v>82</v>
      </c>
      <c r="C139" s="36"/>
      <c r="D139" s="50"/>
      <c r="E139" s="50"/>
      <c r="F139" s="36"/>
      <c r="G139" s="36" t="s">
        <v>146</v>
      </c>
      <c r="H139" s="36"/>
      <c r="I139" s="36"/>
    </row>
    <row r="140" spans="2:9" ht="15.75" thickBot="1" x14ac:dyDescent="0.3">
      <c r="B140" s="72"/>
      <c r="C140" s="41"/>
      <c r="D140" s="41"/>
      <c r="E140" s="54"/>
      <c r="F140" s="41"/>
      <c r="G140" s="41"/>
      <c r="H140" s="41"/>
      <c r="I140" s="41"/>
    </row>
    <row r="142" spans="2:9" ht="15.75" thickBot="1" x14ac:dyDescent="0.3"/>
    <row r="143" spans="2:9" ht="19.5" thickBot="1" x14ac:dyDescent="0.35">
      <c r="C143" s="716" t="s">
        <v>63</v>
      </c>
      <c r="D143" s="717"/>
      <c r="E143" s="718"/>
    </row>
    <row r="144" spans="2:9" ht="15.75" thickBot="1" x14ac:dyDescent="0.3">
      <c r="C144" s="19" t="s">
        <v>58</v>
      </c>
      <c r="D144" s="20" t="s">
        <v>59</v>
      </c>
      <c r="E144" s="6" t="s">
        <v>74</v>
      </c>
    </row>
    <row r="145" spans="3:5" x14ac:dyDescent="0.25">
      <c r="C145" s="17" t="s">
        <v>128</v>
      </c>
      <c r="D145" s="18" t="s">
        <v>104</v>
      </c>
      <c r="E145" s="30" t="s">
        <v>129</v>
      </c>
    </row>
    <row r="146" spans="3:5" x14ac:dyDescent="0.25">
      <c r="C146" s="17" t="s">
        <v>155</v>
      </c>
      <c r="D146" s="18" t="s">
        <v>104</v>
      </c>
      <c r="E146" s="30">
        <v>44565</v>
      </c>
    </row>
    <row r="147" spans="3:5" x14ac:dyDescent="0.25">
      <c r="C147" s="14" t="s">
        <v>147</v>
      </c>
      <c r="D147" s="8" t="s">
        <v>104</v>
      </c>
      <c r="E147" s="29" t="s">
        <v>129</v>
      </c>
    </row>
    <row r="148" spans="3:5" x14ac:dyDescent="0.25">
      <c r="C148" s="14" t="s">
        <v>148</v>
      </c>
      <c r="D148" s="8" t="s">
        <v>104</v>
      </c>
      <c r="E148" s="29" t="s">
        <v>149</v>
      </c>
    </row>
    <row r="149" spans="3:5" x14ac:dyDescent="0.25">
      <c r="C149" s="14" t="s">
        <v>152</v>
      </c>
      <c r="D149" s="8" t="s">
        <v>104</v>
      </c>
      <c r="E149" s="29" t="s">
        <v>153</v>
      </c>
    </row>
    <row r="150" spans="3:5" x14ac:dyDescent="0.25">
      <c r="C150" s="14" t="s">
        <v>150</v>
      </c>
      <c r="D150" s="8" t="s">
        <v>104</v>
      </c>
      <c r="E150" s="29" t="s">
        <v>151</v>
      </c>
    </row>
    <row r="151" spans="3:5" x14ac:dyDescent="0.25">
      <c r="C151" s="14" t="s">
        <v>154</v>
      </c>
      <c r="D151" s="8" t="s">
        <v>104</v>
      </c>
      <c r="E151" s="29">
        <v>44596</v>
      </c>
    </row>
    <row r="152" spans="3:5" x14ac:dyDescent="0.25">
      <c r="C152" s="14" t="s">
        <v>158</v>
      </c>
      <c r="D152" s="8" t="s">
        <v>104</v>
      </c>
      <c r="E152" s="29">
        <v>44565</v>
      </c>
    </row>
    <row r="153" spans="3:5" x14ac:dyDescent="0.25">
      <c r="C153" s="14" t="s">
        <v>160</v>
      </c>
      <c r="D153" s="8" t="s">
        <v>104</v>
      </c>
      <c r="E153" s="29">
        <v>44624</v>
      </c>
    </row>
    <row r="154" spans="3:5" x14ac:dyDescent="0.25">
      <c r="C154" s="14"/>
      <c r="D154" s="8"/>
      <c r="E154" s="29"/>
    </row>
    <row r="155" spans="3:5" x14ac:dyDescent="0.25">
      <c r="C155" s="14"/>
      <c r="D155" s="8"/>
      <c r="E155" s="29"/>
    </row>
    <row r="156" spans="3:5" x14ac:dyDescent="0.25">
      <c r="C156" s="14"/>
      <c r="D156" s="8"/>
      <c r="E156" s="29"/>
    </row>
    <row r="157" spans="3:5" x14ac:dyDescent="0.25">
      <c r="C157" s="55"/>
      <c r="D157" s="57"/>
      <c r="E157" s="29"/>
    </row>
    <row r="158" spans="3:5" x14ac:dyDescent="0.25">
      <c r="C158" s="55"/>
      <c r="D158" s="56"/>
      <c r="E158" s="29"/>
    </row>
    <row r="159" spans="3:5" ht="15.75" thickBot="1" x14ac:dyDescent="0.3">
      <c r="C159" s="15"/>
      <c r="D159" s="16"/>
      <c r="E159" s="34"/>
    </row>
    <row r="162" spans="1:11" ht="30" x14ac:dyDescent="0.25">
      <c r="A162" s="61" t="s">
        <v>116</v>
      </c>
      <c r="B162" s="61" t="s">
        <v>117</v>
      </c>
      <c r="C162" s="61" t="s">
        <v>60</v>
      </c>
      <c r="D162" s="62" t="s">
        <v>120</v>
      </c>
      <c r="E162" s="61" t="s">
        <v>118</v>
      </c>
      <c r="F162" s="61" t="s">
        <v>119</v>
      </c>
      <c r="G162" s="61" t="s">
        <v>60</v>
      </c>
      <c r="H162" s="62" t="s">
        <v>120</v>
      </c>
      <c r="I162" s="61" t="s">
        <v>118</v>
      </c>
      <c r="J162" s="61" t="s">
        <v>119</v>
      </c>
    </row>
    <row r="163" spans="1:11" x14ac:dyDescent="0.25">
      <c r="A163" s="59">
        <v>44648</v>
      </c>
      <c r="B163" s="59" t="s">
        <v>52</v>
      </c>
      <c r="C163" s="11" t="s">
        <v>62</v>
      </c>
      <c r="D163" s="11" t="s">
        <v>104</v>
      </c>
      <c r="E163" s="11" t="s">
        <v>123</v>
      </c>
      <c r="F163" s="11" t="s">
        <v>122</v>
      </c>
      <c r="G163" s="11" t="s">
        <v>93</v>
      </c>
      <c r="H163" s="11" t="s">
        <v>104</v>
      </c>
      <c r="I163" s="75">
        <v>0.41666666666666669</v>
      </c>
      <c r="J163" s="11" t="s">
        <v>122</v>
      </c>
    </row>
    <row r="164" spans="1:11" x14ac:dyDescent="0.25">
      <c r="A164" s="59">
        <v>44649</v>
      </c>
      <c r="B164" s="59" t="s">
        <v>53</v>
      </c>
      <c r="C164" s="11" t="s">
        <v>68</v>
      </c>
      <c r="D164" s="11" t="s">
        <v>104</v>
      </c>
      <c r="E164" s="64">
        <v>0.375</v>
      </c>
      <c r="F164" s="11" t="s">
        <v>122</v>
      </c>
      <c r="G164" s="11" t="s">
        <v>130</v>
      </c>
      <c r="H164" s="11" t="s">
        <v>104</v>
      </c>
      <c r="I164" s="75">
        <v>0.36458333333333331</v>
      </c>
      <c r="J164" s="11" t="s">
        <v>122</v>
      </c>
    </row>
    <row r="165" spans="1:11" x14ac:dyDescent="0.25">
      <c r="A165" s="59">
        <v>44650</v>
      </c>
      <c r="B165" s="59" t="s">
        <v>54</v>
      </c>
      <c r="C165" s="11" t="s">
        <v>69</v>
      </c>
      <c r="D165" s="11" t="s">
        <v>104</v>
      </c>
      <c r="E165" s="11" t="s">
        <v>123</v>
      </c>
      <c r="F165" s="11" t="s">
        <v>122</v>
      </c>
      <c r="G165" s="11" t="s">
        <v>131</v>
      </c>
      <c r="H165" s="11" t="s">
        <v>159</v>
      </c>
      <c r="I165" s="11"/>
      <c r="J165" s="11"/>
    </row>
    <row r="166" spans="1:11" x14ac:dyDescent="0.25">
      <c r="A166" s="59">
        <v>44651</v>
      </c>
      <c r="B166" s="59" t="s">
        <v>55</v>
      </c>
      <c r="C166" s="11" t="s">
        <v>57</v>
      </c>
      <c r="D166" s="11" t="s">
        <v>104</v>
      </c>
      <c r="E166" s="11" t="s">
        <v>123</v>
      </c>
      <c r="F166" s="11" t="s">
        <v>122</v>
      </c>
      <c r="G166" s="11" t="s">
        <v>132</v>
      </c>
      <c r="H166" s="11" t="s">
        <v>104</v>
      </c>
      <c r="I166" s="11" t="s">
        <v>123</v>
      </c>
      <c r="J166" s="11" t="s">
        <v>122</v>
      </c>
    </row>
    <row r="167" spans="1:11" x14ac:dyDescent="0.25">
      <c r="A167" s="59">
        <v>44652</v>
      </c>
      <c r="B167" s="59" t="s">
        <v>56</v>
      </c>
      <c r="C167" s="11" t="s">
        <v>67</v>
      </c>
      <c r="D167" s="11" t="s">
        <v>104</v>
      </c>
      <c r="E167" s="75">
        <v>0.35416666666666669</v>
      </c>
      <c r="F167" s="11" t="s">
        <v>122</v>
      </c>
      <c r="G167" s="11" t="s">
        <v>91</v>
      </c>
      <c r="H167" s="11" t="s">
        <v>157</v>
      </c>
      <c r="I167" s="60"/>
      <c r="J167" s="11"/>
    </row>
    <row r="169" spans="1:11" s="76" customFormat="1" x14ac:dyDescent="0.25"/>
    <row r="170" spans="1:11" s="76" customFormat="1" x14ac:dyDescent="0.25"/>
    <row r="171" spans="1:11" ht="33.75" x14ac:dyDescent="0.5">
      <c r="A171" s="736" t="s">
        <v>161</v>
      </c>
      <c r="B171" s="736"/>
      <c r="C171" s="736"/>
      <c r="D171" s="736"/>
      <c r="E171" s="736"/>
      <c r="F171" s="736"/>
      <c r="G171" s="736"/>
      <c r="H171" s="736"/>
      <c r="I171" s="736"/>
      <c r="J171" s="736"/>
      <c r="K171" s="736"/>
    </row>
    <row r="172" spans="1:11" ht="28.5" x14ac:dyDescent="0.45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</row>
    <row r="173" spans="1:11" ht="21.75" thickBot="1" x14ac:dyDescent="0.4">
      <c r="A173" s="79" t="s">
        <v>162</v>
      </c>
      <c r="B173" s="80">
        <v>44659</v>
      </c>
    </row>
    <row r="174" spans="1:11" ht="21.75" thickBot="1" x14ac:dyDescent="0.4">
      <c r="A174" s="79" t="s">
        <v>163</v>
      </c>
      <c r="B174" s="81" t="s">
        <v>164</v>
      </c>
    </row>
    <row r="175" spans="1:11" ht="15.75" thickBot="1" x14ac:dyDescent="0.3">
      <c r="H175" s="82"/>
    </row>
    <row r="176" spans="1:11" x14ac:dyDescent="0.25">
      <c r="A176" s="83" t="s">
        <v>165</v>
      </c>
      <c r="B176" s="84" t="s">
        <v>166</v>
      </c>
      <c r="C176" s="84" t="s">
        <v>6</v>
      </c>
      <c r="D176" s="84" t="s">
        <v>167</v>
      </c>
      <c r="E176" s="84" t="s">
        <v>168</v>
      </c>
      <c r="F176" s="85" t="s">
        <v>169</v>
      </c>
      <c r="G176" s="737" t="s">
        <v>170</v>
      </c>
      <c r="H176" s="738"/>
      <c r="I176" s="738"/>
      <c r="J176" s="738"/>
      <c r="K176" s="739"/>
    </row>
    <row r="177" spans="1:11" x14ac:dyDescent="0.25">
      <c r="A177" s="86" t="s">
        <v>20</v>
      </c>
      <c r="B177" s="36">
        <v>2</v>
      </c>
      <c r="C177" s="36">
        <v>1</v>
      </c>
      <c r="D177" s="87">
        <f t="shared" ref="D177:D182" si="0">IF(ISERROR(C177/B177),"",C177/B177)</f>
        <v>0.5</v>
      </c>
      <c r="E177" s="88">
        <v>0.95</v>
      </c>
      <c r="F177" s="89" t="s">
        <v>171</v>
      </c>
      <c r="G177" s="740" t="s">
        <v>172</v>
      </c>
      <c r="H177" s="741"/>
      <c r="I177" s="741"/>
      <c r="J177" s="741"/>
      <c r="K177" s="742"/>
    </row>
    <row r="178" spans="1:11" x14ac:dyDescent="0.25">
      <c r="A178" s="86" t="s">
        <v>19</v>
      </c>
      <c r="B178" s="36">
        <v>2</v>
      </c>
      <c r="C178" s="36">
        <v>2</v>
      </c>
      <c r="D178" s="87">
        <f t="shared" si="0"/>
        <v>1</v>
      </c>
      <c r="E178" s="88">
        <v>0.95</v>
      </c>
      <c r="F178" s="89" t="s">
        <v>171</v>
      </c>
      <c r="G178" s="740"/>
      <c r="H178" s="741"/>
      <c r="I178" s="741"/>
      <c r="J178" s="741"/>
      <c r="K178" s="742"/>
    </row>
    <row r="179" spans="1:11" x14ac:dyDescent="0.25">
      <c r="A179" s="86" t="s">
        <v>17</v>
      </c>
      <c r="B179" s="36">
        <v>5</v>
      </c>
      <c r="C179" s="36">
        <v>4</v>
      </c>
      <c r="D179" s="87">
        <f t="shared" si="0"/>
        <v>0.8</v>
      </c>
      <c r="E179" s="88">
        <v>0.95</v>
      </c>
      <c r="F179" s="89" t="s">
        <v>171</v>
      </c>
      <c r="G179" s="740" t="s">
        <v>173</v>
      </c>
      <c r="H179" s="741"/>
      <c r="I179" s="741"/>
      <c r="J179" s="741"/>
      <c r="K179" s="742"/>
    </row>
    <row r="180" spans="1:11" x14ac:dyDescent="0.25">
      <c r="A180" s="86" t="s">
        <v>18</v>
      </c>
      <c r="B180" s="36">
        <v>5</v>
      </c>
      <c r="C180" s="36">
        <v>5</v>
      </c>
      <c r="D180" s="87">
        <f t="shared" si="0"/>
        <v>1</v>
      </c>
      <c r="E180" s="88">
        <v>0.95</v>
      </c>
      <c r="F180" s="89" t="s">
        <v>171</v>
      </c>
      <c r="G180" s="743"/>
      <c r="H180" s="744"/>
      <c r="I180" s="744"/>
      <c r="J180" s="744"/>
      <c r="K180" s="745"/>
    </row>
    <row r="181" spans="1:11" x14ac:dyDescent="0.25">
      <c r="A181" s="86" t="s">
        <v>21</v>
      </c>
      <c r="B181" s="36">
        <v>1</v>
      </c>
      <c r="C181" s="36">
        <v>1</v>
      </c>
      <c r="D181" s="87">
        <f t="shared" si="0"/>
        <v>1</v>
      </c>
      <c r="E181" s="88">
        <v>0.95</v>
      </c>
      <c r="F181" s="89" t="s">
        <v>171</v>
      </c>
      <c r="G181" s="740"/>
      <c r="H181" s="741"/>
      <c r="I181" s="741"/>
      <c r="J181" s="741"/>
      <c r="K181" s="742"/>
    </row>
    <row r="182" spans="1:11" ht="15.75" thickBot="1" x14ac:dyDescent="0.3">
      <c r="A182" s="90" t="s">
        <v>174</v>
      </c>
      <c r="B182" s="41">
        <v>5</v>
      </c>
      <c r="C182" s="41">
        <v>3</v>
      </c>
      <c r="D182" s="91">
        <f t="shared" si="0"/>
        <v>0.6</v>
      </c>
      <c r="E182" s="92">
        <v>0.95</v>
      </c>
      <c r="F182" s="93" t="s">
        <v>171</v>
      </c>
      <c r="G182" s="746" t="s">
        <v>175</v>
      </c>
      <c r="H182" s="747"/>
      <c r="I182" s="747"/>
      <c r="J182" s="747"/>
      <c r="K182" s="748"/>
    </row>
    <row r="209" spans="1:6" ht="23.25" x14ac:dyDescent="0.35">
      <c r="A209" s="94" t="s">
        <v>176</v>
      </c>
      <c r="B209" s="94"/>
    </row>
    <row r="210" spans="1:6" ht="23.25" x14ac:dyDescent="0.35">
      <c r="A210" s="95"/>
      <c r="B210" s="95"/>
    </row>
    <row r="211" spans="1:6" ht="30" x14ac:dyDescent="0.25">
      <c r="A211" s="96" t="s">
        <v>177</v>
      </c>
      <c r="B211" s="96" t="s">
        <v>178</v>
      </c>
      <c r="C211" s="96" t="s">
        <v>179</v>
      </c>
      <c r="D211" s="96" t="s">
        <v>180</v>
      </c>
      <c r="E211" s="96" t="s">
        <v>181</v>
      </c>
      <c r="F211" s="96" t="s">
        <v>182</v>
      </c>
    </row>
    <row r="212" spans="1:6" x14ac:dyDescent="0.25">
      <c r="A212" s="97" t="s">
        <v>183</v>
      </c>
      <c r="B212" s="40">
        <v>2</v>
      </c>
      <c r="C212" s="40">
        <v>2</v>
      </c>
      <c r="D212" s="36"/>
      <c r="E212" s="77"/>
      <c r="F212" s="98">
        <f>IF(ISERROR(C212/B212),"",C212/B212)</f>
        <v>1</v>
      </c>
    </row>
    <row r="213" spans="1:6" x14ac:dyDescent="0.25">
      <c r="A213" s="97" t="s">
        <v>184</v>
      </c>
      <c r="B213" s="40">
        <v>9</v>
      </c>
      <c r="C213" s="40">
        <v>9</v>
      </c>
      <c r="D213" s="36"/>
      <c r="E213" s="77"/>
      <c r="F213" s="98">
        <f t="shared" ref="F213:F218" si="1">IF(ISERROR(C213/B213),"",C213/B213)</f>
        <v>1</v>
      </c>
    </row>
    <row r="214" spans="1:6" x14ac:dyDescent="0.25">
      <c r="A214" s="97" t="s">
        <v>185</v>
      </c>
      <c r="B214" s="40">
        <v>0</v>
      </c>
      <c r="C214" s="40">
        <v>0</v>
      </c>
      <c r="D214" s="36"/>
      <c r="E214" s="77"/>
      <c r="F214" s="98" t="str">
        <f t="shared" si="1"/>
        <v/>
      </c>
    </row>
    <row r="215" spans="1:6" x14ac:dyDescent="0.25">
      <c r="A215" s="97" t="s">
        <v>186</v>
      </c>
      <c r="B215" s="36">
        <v>0</v>
      </c>
      <c r="C215" s="36">
        <v>0</v>
      </c>
      <c r="D215" s="36"/>
      <c r="E215" s="77"/>
      <c r="F215" s="98" t="str">
        <f t="shared" si="1"/>
        <v/>
      </c>
    </row>
    <row r="216" spans="1:6" x14ac:dyDescent="0.25">
      <c r="A216" s="97" t="s">
        <v>187</v>
      </c>
      <c r="B216" s="40">
        <v>0</v>
      </c>
      <c r="C216" s="40">
        <v>0</v>
      </c>
      <c r="D216" s="36"/>
      <c r="E216" s="77"/>
      <c r="F216" s="98" t="str">
        <f t="shared" si="1"/>
        <v/>
      </c>
    </row>
    <row r="217" spans="1:6" x14ac:dyDescent="0.25">
      <c r="A217" s="97" t="s">
        <v>188</v>
      </c>
      <c r="B217" s="40">
        <v>2</v>
      </c>
      <c r="C217" s="40">
        <v>2</v>
      </c>
      <c r="D217" s="36"/>
      <c r="E217" s="77"/>
      <c r="F217" s="98">
        <f t="shared" si="1"/>
        <v>1</v>
      </c>
    </row>
    <row r="218" spans="1:6" x14ac:dyDescent="0.25">
      <c r="A218" s="97" t="s">
        <v>189</v>
      </c>
      <c r="B218" s="36">
        <v>2</v>
      </c>
      <c r="C218" s="36">
        <v>2</v>
      </c>
      <c r="D218" s="36"/>
      <c r="E218" s="77"/>
      <c r="F218" s="98">
        <f t="shared" si="1"/>
        <v>1</v>
      </c>
    </row>
    <row r="239" spans="1:11" x14ac:dyDescent="0.25">
      <c r="A239" s="96" t="s">
        <v>190</v>
      </c>
      <c r="B239" s="96" t="s">
        <v>191</v>
      </c>
      <c r="C239" s="96" t="s">
        <v>192</v>
      </c>
      <c r="D239" s="99" t="s">
        <v>193</v>
      </c>
      <c r="E239" s="100"/>
      <c r="F239" s="101"/>
      <c r="G239" s="99" t="s">
        <v>194</v>
      </c>
      <c r="H239" s="100"/>
      <c r="I239" s="101"/>
      <c r="J239" s="96" t="s">
        <v>195</v>
      </c>
      <c r="K239" s="96" t="s">
        <v>49</v>
      </c>
    </row>
    <row r="240" spans="1:11" x14ac:dyDescent="0.25">
      <c r="A240" s="102" t="s">
        <v>93</v>
      </c>
      <c r="B240" s="103">
        <v>44659</v>
      </c>
      <c r="C240" s="102" t="s">
        <v>196</v>
      </c>
      <c r="D240" s="707" t="s">
        <v>197</v>
      </c>
      <c r="E240" s="708"/>
      <c r="F240" s="709"/>
      <c r="G240" s="710" t="s">
        <v>198</v>
      </c>
      <c r="H240" s="711"/>
      <c r="I240" s="712"/>
      <c r="J240" s="102"/>
      <c r="K240" s="102" t="s">
        <v>11</v>
      </c>
    </row>
    <row r="241" spans="1:11" x14ac:dyDescent="0.25">
      <c r="A241" s="102" t="s">
        <v>93</v>
      </c>
      <c r="B241" s="103">
        <v>44659</v>
      </c>
      <c r="C241" s="102" t="s">
        <v>196</v>
      </c>
      <c r="D241" s="707" t="s">
        <v>199</v>
      </c>
      <c r="E241" s="708"/>
      <c r="F241" s="709"/>
      <c r="G241" s="710" t="s">
        <v>200</v>
      </c>
      <c r="H241" s="711"/>
      <c r="I241" s="712"/>
      <c r="J241" s="102"/>
      <c r="K241" s="102" t="s">
        <v>11</v>
      </c>
    </row>
    <row r="242" spans="1:11" x14ac:dyDescent="0.25">
      <c r="A242" s="102" t="s">
        <v>93</v>
      </c>
      <c r="B242" s="103">
        <v>44659</v>
      </c>
      <c r="C242" s="102" t="s">
        <v>196</v>
      </c>
      <c r="D242" s="707" t="s">
        <v>201</v>
      </c>
      <c r="E242" s="708"/>
      <c r="F242" s="709"/>
      <c r="G242" s="710" t="s">
        <v>202</v>
      </c>
      <c r="H242" s="711"/>
      <c r="I242" s="712"/>
      <c r="J242" s="102"/>
      <c r="K242" s="102" t="s">
        <v>203</v>
      </c>
    </row>
    <row r="243" spans="1:11" x14ac:dyDescent="0.25">
      <c r="A243" s="102" t="s">
        <v>90</v>
      </c>
      <c r="B243" s="103">
        <v>44659</v>
      </c>
      <c r="C243" s="102" t="s">
        <v>196</v>
      </c>
      <c r="D243" s="707" t="s">
        <v>204</v>
      </c>
      <c r="E243" s="708"/>
      <c r="F243" s="709"/>
      <c r="G243" s="710" t="s">
        <v>205</v>
      </c>
      <c r="H243" s="711"/>
      <c r="I243" s="712"/>
      <c r="J243" s="102"/>
      <c r="K243" s="102" t="s">
        <v>203</v>
      </c>
    </row>
    <row r="244" spans="1:11" x14ac:dyDescent="0.25">
      <c r="A244" s="102" t="s">
        <v>90</v>
      </c>
      <c r="B244" s="103">
        <v>44659</v>
      </c>
      <c r="C244" s="102" t="s">
        <v>196</v>
      </c>
      <c r="D244" s="707" t="s">
        <v>206</v>
      </c>
      <c r="E244" s="708"/>
      <c r="F244" s="709"/>
      <c r="G244" s="710" t="s">
        <v>207</v>
      </c>
      <c r="H244" s="711"/>
      <c r="I244" s="712"/>
      <c r="J244" s="102"/>
      <c r="K244" s="102" t="s">
        <v>203</v>
      </c>
    </row>
    <row r="245" spans="1:11" x14ac:dyDescent="0.25">
      <c r="A245" s="102" t="s">
        <v>90</v>
      </c>
      <c r="B245" s="103">
        <v>44659</v>
      </c>
      <c r="C245" s="102" t="s">
        <v>196</v>
      </c>
      <c r="D245" s="707" t="s">
        <v>208</v>
      </c>
      <c r="E245" s="708"/>
      <c r="F245" s="709"/>
      <c r="G245" s="710" t="s">
        <v>209</v>
      </c>
      <c r="H245" s="711"/>
      <c r="I245" s="712"/>
      <c r="J245" s="102"/>
      <c r="K245" s="102" t="s">
        <v>203</v>
      </c>
    </row>
    <row r="246" spans="1:11" x14ac:dyDescent="0.25">
      <c r="A246" s="102" t="s">
        <v>90</v>
      </c>
      <c r="B246" s="103">
        <v>44659</v>
      </c>
      <c r="C246" s="102" t="s">
        <v>196</v>
      </c>
      <c r="D246" s="707" t="s">
        <v>210</v>
      </c>
      <c r="E246" s="708"/>
      <c r="F246" s="709"/>
      <c r="G246" s="710" t="s">
        <v>211</v>
      </c>
      <c r="H246" s="711"/>
      <c r="I246" s="712"/>
      <c r="J246" s="102"/>
      <c r="K246" s="102" t="s">
        <v>11</v>
      </c>
    </row>
    <row r="247" spans="1:11" x14ac:dyDescent="0.25">
      <c r="A247" s="102" t="s">
        <v>76</v>
      </c>
      <c r="B247" s="103">
        <v>44655</v>
      </c>
      <c r="C247" s="102" t="s">
        <v>196</v>
      </c>
      <c r="D247" s="707" t="s">
        <v>212</v>
      </c>
      <c r="E247" s="708"/>
      <c r="F247" s="709"/>
      <c r="G247" s="710" t="s">
        <v>213</v>
      </c>
      <c r="H247" s="711"/>
      <c r="I247" s="712"/>
      <c r="J247" s="102"/>
      <c r="K247" s="102" t="s">
        <v>203</v>
      </c>
    </row>
    <row r="248" spans="1:11" x14ac:dyDescent="0.25">
      <c r="A248" s="102" t="s">
        <v>76</v>
      </c>
      <c r="B248" s="103">
        <v>44655</v>
      </c>
      <c r="C248" s="102" t="s">
        <v>196</v>
      </c>
      <c r="D248" s="707" t="s">
        <v>214</v>
      </c>
      <c r="E248" s="708"/>
      <c r="F248" s="709"/>
      <c r="G248" s="710" t="s">
        <v>215</v>
      </c>
      <c r="H248" s="711"/>
      <c r="I248" s="712"/>
      <c r="J248" s="102"/>
      <c r="K248" s="102" t="s">
        <v>11</v>
      </c>
    </row>
    <row r="249" spans="1:11" x14ac:dyDescent="0.25">
      <c r="A249" s="102" t="s">
        <v>216</v>
      </c>
      <c r="B249" s="103">
        <v>44660</v>
      </c>
      <c r="C249" s="102" t="s">
        <v>217</v>
      </c>
      <c r="D249" s="707" t="s">
        <v>218</v>
      </c>
      <c r="E249" s="708"/>
      <c r="F249" s="709"/>
      <c r="G249" s="710" t="s">
        <v>219</v>
      </c>
      <c r="H249" s="711"/>
      <c r="I249" s="712"/>
      <c r="J249" s="102"/>
      <c r="K249" s="102" t="s">
        <v>11</v>
      </c>
    </row>
    <row r="250" spans="1:11" x14ac:dyDescent="0.25">
      <c r="A250" s="102" t="s">
        <v>220</v>
      </c>
      <c r="B250" s="103">
        <v>44659</v>
      </c>
      <c r="C250" s="102" t="s">
        <v>217</v>
      </c>
      <c r="D250" s="707" t="s">
        <v>221</v>
      </c>
      <c r="E250" s="708"/>
      <c r="F250" s="709"/>
      <c r="G250" s="710" t="s">
        <v>222</v>
      </c>
      <c r="H250" s="711"/>
      <c r="I250" s="712"/>
      <c r="J250" s="102"/>
      <c r="K250" s="102" t="s">
        <v>11</v>
      </c>
    </row>
    <row r="251" spans="1:11" x14ac:dyDescent="0.25">
      <c r="A251" s="102" t="s">
        <v>223</v>
      </c>
      <c r="B251" s="103">
        <v>44659</v>
      </c>
      <c r="C251" s="102" t="s">
        <v>217</v>
      </c>
      <c r="D251" s="707" t="s">
        <v>218</v>
      </c>
      <c r="E251" s="708"/>
      <c r="F251" s="709"/>
      <c r="G251" s="710" t="s">
        <v>219</v>
      </c>
      <c r="H251" s="711"/>
      <c r="I251" s="712"/>
      <c r="J251" s="102"/>
      <c r="K251" s="102" t="s">
        <v>11</v>
      </c>
    </row>
    <row r="252" spans="1:11" x14ac:dyDescent="0.25">
      <c r="A252" s="102" t="s">
        <v>224</v>
      </c>
      <c r="B252" s="103">
        <v>44655</v>
      </c>
      <c r="C252" s="102" t="s">
        <v>225</v>
      </c>
      <c r="D252" s="707" t="s">
        <v>226</v>
      </c>
      <c r="E252" s="708"/>
      <c r="F252" s="709"/>
      <c r="G252" s="710" t="s">
        <v>227</v>
      </c>
      <c r="H252" s="711"/>
      <c r="I252" s="712"/>
      <c r="J252" s="102"/>
      <c r="K252" s="102" t="s">
        <v>11</v>
      </c>
    </row>
    <row r="253" spans="1:11" x14ac:dyDescent="0.25">
      <c r="A253" s="36"/>
      <c r="B253" s="104"/>
      <c r="C253" s="36"/>
      <c r="D253" s="710"/>
      <c r="E253" s="711"/>
      <c r="F253" s="712"/>
      <c r="G253" s="707"/>
      <c r="H253" s="708"/>
      <c r="I253" s="709"/>
      <c r="J253" s="36"/>
      <c r="K253" s="36"/>
    </row>
    <row r="254" spans="1:11" x14ac:dyDescent="0.25">
      <c r="B254" s="105"/>
    </row>
    <row r="255" spans="1:11" x14ac:dyDescent="0.25">
      <c r="B255" s="105"/>
    </row>
    <row r="256" spans="1:11" ht="30" x14ac:dyDescent="0.25">
      <c r="A256" s="96" t="s">
        <v>228</v>
      </c>
      <c r="B256" s="96" t="s">
        <v>229</v>
      </c>
      <c r="C256" s="96" t="s">
        <v>230</v>
      </c>
      <c r="D256" s="96" t="s">
        <v>231</v>
      </c>
      <c r="E256" s="96" t="s">
        <v>232</v>
      </c>
      <c r="F256" s="96" t="s">
        <v>233</v>
      </c>
      <c r="G256" s="96" t="s">
        <v>234</v>
      </c>
    </row>
    <row r="257" spans="1:11" x14ac:dyDescent="0.25">
      <c r="A257" s="40" t="s">
        <v>235</v>
      </c>
      <c r="B257" s="40">
        <v>76</v>
      </c>
      <c r="C257" s="40">
        <v>0</v>
      </c>
      <c r="D257" s="40"/>
      <c r="E257" s="40">
        <v>0</v>
      </c>
      <c r="F257" s="106">
        <f t="shared" ref="F257:F262" si="2">IF(ISERROR(C257/B257)," ",C257/B257)</f>
        <v>0</v>
      </c>
      <c r="G257" s="106" t="str">
        <f t="shared" ref="G257:G262" si="3">IF(ISERROR(E257/D257)," ",E257/D257)</f>
        <v xml:space="preserve"> </v>
      </c>
    </row>
    <row r="258" spans="1:11" x14ac:dyDescent="0.25">
      <c r="A258" s="40" t="s">
        <v>236</v>
      </c>
      <c r="B258" s="40">
        <v>63</v>
      </c>
      <c r="C258" s="40">
        <v>0</v>
      </c>
      <c r="D258" s="40"/>
      <c r="E258" s="40">
        <v>0</v>
      </c>
      <c r="F258" s="106">
        <f t="shared" si="2"/>
        <v>0</v>
      </c>
      <c r="G258" s="106" t="str">
        <f t="shared" si="3"/>
        <v xml:space="preserve"> </v>
      </c>
    </row>
    <row r="259" spans="1:11" x14ac:dyDescent="0.25">
      <c r="A259" s="36" t="s">
        <v>186</v>
      </c>
      <c r="B259" s="36">
        <v>6</v>
      </c>
      <c r="C259" s="36">
        <v>0</v>
      </c>
      <c r="D259" s="36"/>
      <c r="E259" s="36">
        <v>0</v>
      </c>
      <c r="F259" s="106">
        <f t="shared" si="2"/>
        <v>0</v>
      </c>
      <c r="G259" s="106" t="str">
        <f t="shared" si="3"/>
        <v xml:space="preserve"> </v>
      </c>
    </row>
    <row r="260" spans="1:11" x14ac:dyDescent="0.25">
      <c r="A260" s="40" t="s">
        <v>237</v>
      </c>
      <c r="B260" s="40">
        <v>1</v>
      </c>
      <c r="C260" s="40">
        <v>0</v>
      </c>
      <c r="D260" s="40"/>
      <c r="E260" s="40">
        <v>0</v>
      </c>
      <c r="F260" s="106">
        <f t="shared" si="2"/>
        <v>0</v>
      </c>
      <c r="G260" s="106" t="str">
        <f t="shared" si="3"/>
        <v xml:space="preserve"> </v>
      </c>
    </row>
    <row r="261" spans="1:11" x14ac:dyDescent="0.25">
      <c r="A261" s="40" t="s">
        <v>238</v>
      </c>
      <c r="B261" s="40">
        <v>5</v>
      </c>
      <c r="C261" s="40">
        <v>0</v>
      </c>
      <c r="D261" s="40"/>
      <c r="E261" s="40">
        <v>0</v>
      </c>
      <c r="F261" s="106">
        <f t="shared" si="2"/>
        <v>0</v>
      </c>
      <c r="G261" s="106" t="str">
        <f t="shared" si="3"/>
        <v xml:space="preserve"> </v>
      </c>
    </row>
    <row r="262" spans="1:11" x14ac:dyDescent="0.25">
      <c r="A262" s="36" t="s">
        <v>185</v>
      </c>
      <c r="B262" s="36">
        <v>9</v>
      </c>
      <c r="C262" s="36">
        <v>0</v>
      </c>
      <c r="D262" s="36"/>
      <c r="E262" s="36">
        <v>0</v>
      </c>
      <c r="F262" s="106">
        <f t="shared" si="2"/>
        <v>0</v>
      </c>
      <c r="G262" s="106" t="str">
        <f t="shared" si="3"/>
        <v xml:space="preserve"> </v>
      </c>
    </row>
    <row r="264" spans="1:11" s="76" customFormat="1" x14ac:dyDescent="0.25"/>
    <row r="265" spans="1:11" s="76" customFormat="1" x14ac:dyDescent="0.25"/>
    <row r="266" spans="1:11" s="76" customFormat="1" x14ac:dyDescent="0.25"/>
    <row r="268" spans="1:11" ht="33.75" x14ac:dyDescent="0.5">
      <c r="A268" s="736" t="s">
        <v>161</v>
      </c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</row>
    <row r="272" spans="1:11" ht="21.75" thickBot="1" x14ac:dyDescent="0.4">
      <c r="A272" s="79" t="s">
        <v>162</v>
      </c>
      <c r="B272" s="80">
        <v>44666</v>
      </c>
    </row>
    <row r="273" spans="1:11" ht="21.75" thickBot="1" x14ac:dyDescent="0.4">
      <c r="A273" s="79" t="s">
        <v>163</v>
      </c>
      <c r="B273" s="81" t="s">
        <v>164</v>
      </c>
    </row>
    <row r="274" spans="1:11" ht="15.75" thickBot="1" x14ac:dyDescent="0.3">
      <c r="H274" s="82"/>
    </row>
    <row r="275" spans="1:11" x14ac:dyDescent="0.25">
      <c r="A275" s="83" t="s">
        <v>165</v>
      </c>
      <c r="B275" s="84" t="s">
        <v>166</v>
      </c>
      <c r="C275" s="84" t="s">
        <v>6</v>
      </c>
      <c r="D275" s="84" t="s">
        <v>167</v>
      </c>
      <c r="E275" s="84" t="s">
        <v>168</v>
      </c>
      <c r="F275" s="85" t="s">
        <v>169</v>
      </c>
      <c r="G275" s="737" t="s">
        <v>170</v>
      </c>
      <c r="H275" s="738"/>
      <c r="I275" s="738"/>
      <c r="J275" s="738"/>
      <c r="K275" s="739"/>
    </row>
    <row r="276" spans="1:11" x14ac:dyDescent="0.25">
      <c r="A276" s="86" t="s">
        <v>20</v>
      </c>
      <c r="B276" s="36">
        <v>1</v>
      </c>
      <c r="C276" s="36">
        <v>1</v>
      </c>
      <c r="D276" s="87">
        <f t="shared" ref="D276:D281" si="4">IF(ISERROR(C276/B276),"",C276/B276)</f>
        <v>1</v>
      </c>
      <c r="E276" s="88">
        <v>0.95</v>
      </c>
      <c r="F276" s="89" t="s">
        <v>171</v>
      </c>
      <c r="G276" s="740"/>
      <c r="H276" s="741"/>
      <c r="I276" s="741"/>
      <c r="J276" s="741"/>
      <c r="K276" s="742"/>
    </row>
    <row r="277" spans="1:11" x14ac:dyDescent="0.25">
      <c r="A277" s="86" t="s">
        <v>19</v>
      </c>
      <c r="B277" s="36">
        <v>4</v>
      </c>
      <c r="C277" s="36">
        <v>3</v>
      </c>
      <c r="D277" s="87">
        <f t="shared" si="4"/>
        <v>0.75</v>
      </c>
      <c r="E277" s="88">
        <v>0.95</v>
      </c>
      <c r="F277" s="89" t="s">
        <v>171</v>
      </c>
      <c r="G277" s="743" t="s">
        <v>239</v>
      </c>
      <c r="H277" s="744"/>
      <c r="I277" s="744"/>
      <c r="J277" s="744"/>
      <c r="K277" s="745"/>
    </row>
    <row r="278" spans="1:11" x14ac:dyDescent="0.25">
      <c r="A278" s="86" t="s">
        <v>17</v>
      </c>
      <c r="B278" s="36">
        <v>4</v>
      </c>
      <c r="C278" s="36"/>
      <c r="D278" s="87">
        <f t="shared" si="4"/>
        <v>0</v>
      </c>
      <c r="E278" s="88">
        <v>0.95</v>
      </c>
      <c r="F278" s="89" t="s">
        <v>171</v>
      </c>
      <c r="G278" s="740"/>
      <c r="H278" s="741"/>
      <c r="I278" s="741"/>
      <c r="J278" s="741"/>
      <c r="K278" s="742"/>
    </row>
    <row r="279" spans="1:11" x14ac:dyDescent="0.25">
      <c r="A279" s="86" t="s">
        <v>18</v>
      </c>
      <c r="B279" s="36">
        <v>4</v>
      </c>
      <c r="C279" s="36"/>
      <c r="D279" s="87">
        <f t="shared" si="4"/>
        <v>0</v>
      </c>
      <c r="E279" s="88">
        <v>0.95</v>
      </c>
      <c r="F279" s="89" t="s">
        <v>171</v>
      </c>
      <c r="G279" s="743" t="s">
        <v>240</v>
      </c>
      <c r="H279" s="744"/>
      <c r="I279" s="744"/>
      <c r="J279" s="744"/>
      <c r="K279" s="745"/>
    </row>
    <row r="280" spans="1:11" x14ac:dyDescent="0.25">
      <c r="A280" s="86" t="s">
        <v>21</v>
      </c>
      <c r="B280" s="36">
        <v>0</v>
      </c>
      <c r="C280" s="36"/>
      <c r="D280" s="87" t="str">
        <f t="shared" si="4"/>
        <v/>
      </c>
      <c r="E280" s="88">
        <v>0.95</v>
      </c>
      <c r="F280" s="89"/>
      <c r="G280" s="740"/>
      <c r="H280" s="741"/>
      <c r="I280" s="741"/>
      <c r="J280" s="741"/>
      <c r="K280" s="742"/>
    </row>
    <row r="281" spans="1:11" ht="15.75" thickBot="1" x14ac:dyDescent="0.3">
      <c r="A281" s="90" t="s">
        <v>174</v>
      </c>
      <c r="B281" s="41">
        <v>3</v>
      </c>
      <c r="C281" s="41"/>
      <c r="D281" s="91">
        <f t="shared" si="4"/>
        <v>0</v>
      </c>
      <c r="E281" s="92">
        <v>0.95</v>
      </c>
      <c r="F281" s="93" t="s">
        <v>171</v>
      </c>
      <c r="G281" s="746"/>
      <c r="H281" s="747"/>
      <c r="I281" s="747"/>
      <c r="J281" s="747"/>
      <c r="K281" s="748"/>
    </row>
    <row r="311" spans="1:6" ht="23.25" x14ac:dyDescent="0.35">
      <c r="A311" s="94" t="s">
        <v>176</v>
      </c>
      <c r="B311" s="94"/>
    </row>
    <row r="312" spans="1:6" ht="23.25" x14ac:dyDescent="0.35">
      <c r="A312" s="95"/>
      <c r="B312" s="95"/>
    </row>
    <row r="313" spans="1:6" ht="30" x14ac:dyDescent="0.25">
      <c r="A313" s="96" t="s">
        <v>177</v>
      </c>
      <c r="B313" s="96" t="s">
        <v>178</v>
      </c>
      <c r="C313" s="96" t="s">
        <v>179</v>
      </c>
      <c r="D313" s="96" t="s">
        <v>180</v>
      </c>
      <c r="E313" s="96" t="s">
        <v>181</v>
      </c>
      <c r="F313" s="96" t="s">
        <v>182</v>
      </c>
    </row>
    <row r="314" spans="1:6" x14ac:dyDescent="0.25">
      <c r="A314" s="97" t="s">
        <v>183</v>
      </c>
      <c r="B314" s="40">
        <v>6</v>
      </c>
      <c r="C314" s="40"/>
      <c r="D314" s="36"/>
      <c r="E314" s="77"/>
      <c r="F314" s="98">
        <f>IF(ISERROR(C314/B314),"",C314/B314)</f>
        <v>0</v>
      </c>
    </row>
    <row r="315" spans="1:6" x14ac:dyDescent="0.25">
      <c r="A315" s="97" t="s">
        <v>184</v>
      </c>
      <c r="B315" s="40">
        <v>8</v>
      </c>
      <c r="C315" s="40"/>
      <c r="D315" s="36"/>
      <c r="E315" s="77"/>
      <c r="F315" s="98">
        <f t="shared" ref="F315:F320" si="5">IF(ISERROR(C315/B315),"",C315/B315)</f>
        <v>0</v>
      </c>
    </row>
    <row r="316" spans="1:6" x14ac:dyDescent="0.25">
      <c r="A316" s="97" t="s">
        <v>185</v>
      </c>
      <c r="B316" s="40">
        <v>2</v>
      </c>
      <c r="C316" s="40"/>
      <c r="D316" s="36"/>
      <c r="E316" s="77"/>
      <c r="F316" s="98">
        <f t="shared" si="5"/>
        <v>0</v>
      </c>
    </row>
    <row r="317" spans="1:6" x14ac:dyDescent="0.25">
      <c r="A317" s="97" t="s">
        <v>186</v>
      </c>
      <c r="B317" s="36">
        <v>8</v>
      </c>
      <c r="C317" s="36"/>
      <c r="D317" s="36"/>
      <c r="E317" s="77"/>
      <c r="F317" s="98">
        <f t="shared" si="5"/>
        <v>0</v>
      </c>
    </row>
    <row r="318" spans="1:6" x14ac:dyDescent="0.25">
      <c r="A318" s="97" t="s">
        <v>187</v>
      </c>
      <c r="B318" s="40"/>
      <c r="C318" s="40"/>
      <c r="D318" s="36"/>
      <c r="E318" s="77"/>
      <c r="F318" s="98" t="str">
        <f t="shared" si="5"/>
        <v/>
      </c>
    </row>
    <row r="319" spans="1:6" x14ac:dyDescent="0.25">
      <c r="A319" s="97" t="s">
        <v>188</v>
      </c>
      <c r="B319" s="40"/>
      <c r="C319" s="40"/>
      <c r="D319" s="36"/>
      <c r="E319" s="77"/>
      <c r="F319" s="98" t="str">
        <f t="shared" si="5"/>
        <v/>
      </c>
    </row>
    <row r="320" spans="1:6" x14ac:dyDescent="0.25">
      <c r="A320" s="97" t="s">
        <v>189</v>
      </c>
      <c r="B320" s="36"/>
      <c r="C320" s="36"/>
      <c r="D320" s="36"/>
      <c r="E320" s="77"/>
      <c r="F320" s="98" t="str">
        <f t="shared" si="5"/>
        <v/>
      </c>
    </row>
    <row r="355" spans="1:11" x14ac:dyDescent="0.25">
      <c r="A355" s="96" t="s">
        <v>190</v>
      </c>
      <c r="B355" s="96" t="s">
        <v>191</v>
      </c>
      <c r="C355" s="96" t="s">
        <v>192</v>
      </c>
      <c r="D355" s="99" t="s">
        <v>193</v>
      </c>
      <c r="E355" s="100"/>
      <c r="F355" s="101"/>
      <c r="G355" s="99" t="s">
        <v>194</v>
      </c>
      <c r="H355" s="100"/>
      <c r="I355" s="101"/>
      <c r="J355" s="96" t="s">
        <v>195</v>
      </c>
      <c r="K355" s="96" t="s">
        <v>49</v>
      </c>
    </row>
    <row r="356" spans="1:11" x14ac:dyDescent="0.25">
      <c r="A356" s="102"/>
      <c r="B356" s="103"/>
      <c r="C356" s="102"/>
      <c r="D356" s="707"/>
      <c r="E356" s="708"/>
      <c r="F356" s="709"/>
      <c r="G356" s="710"/>
      <c r="H356" s="711"/>
      <c r="I356" s="712"/>
      <c r="J356" s="102"/>
      <c r="K356" s="102"/>
    </row>
    <row r="357" spans="1:11" x14ac:dyDescent="0.25">
      <c r="A357" s="102"/>
      <c r="B357" s="103"/>
      <c r="C357" s="102"/>
      <c r="D357" s="707"/>
      <c r="E357" s="708"/>
      <c r="F357" s="709"/>
      <c r="G357" s="710"/>
      <c r="H357" s="711"/>
      <c r="I357" s="712"/>
      <c r="J357" s="102"/>
      <c r="K357" s="102"/>
    </row>
    <row r="358" spans="1:11" x14ac:dyDescent="0.25">
      <c r="A358" s="102"/>
      <c r="B358" s="103"/>
      <c r="C358" s="102"/>
      <c r="D358" s="707"/>
      <c r="E358" s="708"/>
      <c r="F358" s="709"/>
      <c r="G358" s="710"/>
      <c r="H358" s="711"/>
      <c r="I358" s="712"/>
      <c r="J358" s="102"/>
      <c r="K358" s="102"/>
    </row>
    <row r="359" spans="1:11" x14ac:dyDescent="0.25">
      <c r="A359" s="102"/>
      <c r="B359" s="103"/>
      <c r="C359" s="102"/>
      <c r="D359" s="707"/>
      <c r="E359" s="708"/>
      <c r="F359" s="709"/>
      <c r="G359" s="710"/>
      <c r="H359" s="711"/>
      <c r="I359" s="712"/>
      <c r="J359" s="102"/>
      <c r="K359" s="102"/>
    </row>
    <row r="360" spans="1:11" x14ac:dyDescent="0.25">
      <c r="A360" s="102"/>
      <c r="B360" s="103"/>
      <c r="C360" s="102"/>
      <c r="D360" s="707"/>
      <c r="E360" s="708"/>
      <c r="F360" s="709"/>
      <c r="G360" s="710"/>
      <c r="H360" s="711"/>
      <c r="I360" s="712"/>
      <c r="J360" s="102"/>
      <c r="K360" s="102"/>
    </row>
    <row r="361" spans="1:11" x14ac:dyDescent="0.25">
      <c r="A361" s="102"/>
      <c r="B361" s="103"/>
      <c r="C361" s="102"/>
      <c r="D361" s="707"/>
      <c r="E361" s="708"/>
      <c r="F361" s="709"/>
      <c r="G361" s="710"/>
      <c r="H361" s="711"/>
      <c r="I361" s="712"/>
      <c r="J361" s="102"/>
      <c r="K361" s="102"/>
    </row>
    <row r="362" spans="1:11" x14ac:dyDescent="0.25">
      <c r="A362" s="102"/>
      <c r="B362" s="103"/>
      <c r="C362" s="102"/>
      <c r="D362" s="707"/>
      <c r="E362" s="708"/>
      <c r="F362" s="709"/>
      <c r="G362" s="710"/>
      <c r="H362" s="711"/>
      <c r="I362" s="712"/>
      <c r="J362" s="102"/>
      <c r="K362" s="102"/>
    </row>
    <row r="363" spans="1:11" x14ac:dyDescent="0.25">
      <c r="A363" s="102"/>
      <c r="B363" s="103"/>
      <c r="C363" s="102"/>
      <c r="D363" s="707"/>
      <c r="E363" s="708"/>
      <c r="F363" s="709"/>
      <c r="G363" s="710"/>
      <c r="H363" s="711"/>
      <c r="I363" s="712"/>
      <c r="J363" s="102"/>
      <c r="K363" s="102"/>
    </row>
    <row r="364" spans="1:11" x14ac:dyDescent="0.25">
      <c r="A364" s="102"/>
      <c r="B364" s="103"/>
      <c r="C364" s="102"/>
      <c r="D364" s="707"/>
      <c r="E364" s="708"/>
      <c r="F364" s="709"/>
      <c r="G364" s="710"/>
      <c r="H364" s="711"/>
      <c r="I364" s="712"/>
      <c r="J364" s="102"/>
      <c r="K364" s="102"/>
    </row>
    <row r="365" spans="1:11" x14ac:dyDescent="0.25">
      <c r="A365" s="102"/>
      <c r="B365" s="103"/>
      <c r="C365" s="102"/>
      <c r="D365" s="707"/>
      <c r="E365" s="708"/>
      <c r="F365" s="709"/>
      <c r="G365" s="710"/>
      <c r="H365" s="711"/>
      <c r="I365" s="712"/>
      <c r="J365" s="102"/>
      <c r="K365" s="102"/>
    </row>
    <row r="366" spans="1:11" x14ac:dyDescent="0.25">
      <c r="A366" s="102"/>
      <c r="B366" s="103"/>
      <c r="C366" s="102"/>
      <c r="D366" s="707"/>
      <c r="E366" s="708"/>
      <c r="F366" s="709"/>
      <c r="G366" s="710"/>
      <c r="H366" s="711"/>
      <c r="I366" s="712"/>
      <c r="J366" s="102"/>
      <c r="K366" s="102"/>
    </row>
    <row r="367" spans="1:11" x14ac:dyDescent="0.25">
      <c r="A367" s="102"/>
      <c r="B367" s="103"/>
      <c r="C367" s="102"/>
      <c r="D367" s="707"/>
      <c r="E367" s="708"/>
      <c r="F367" s="709"/>
      <c r="G367" s="710"/>
      <c r="H367" s="711"/>
      <c r="I367" s="712"/>
      <c r="J367" s="102"/>
      <c r="K367" s="102"/>
    </row>
    <row r="368" spans="1:11" x14ac:dyDescent="0.25">
      <c r="A368" s="102"/>
      <c r="B368" s="103"/>
      <c r="C368" s="102"/>
      <c r="D368" s="707"/>
      <c r="E368" s="708"/>
      <c r="F368" s="709"/>
      <c r="G368" s="710"/>
      <c r="H368" s="711"/>
      <c r="I368" s="712"/>
      <c r="J368" s="102"/>
      <c r="K368" s="102"/>
    </row>
    <row r="369" spans="1:11" x14ac:dyDescent="0.25">
      <c r="A369" s="36"/>
      <c r="B369" s="104"/>
      <c r="C369" s="36"/>
      <c r="D369" s="710"/>
      <c r="E369" s="711"/>
      <c r="F369" s="712"/>
      <c r="G369" s="707"/>
      <c r="H369" s="708"/>
      <c r="I369" s="709"/>
      <c r="J369" s="36"/>
      <c r="K369" s="36"/>
    </row>
    <row r="376" spans="1:11" ht="30" x14ac:dyDescent="0.25">
      <c r="A376" s="96" t="s">
        <v>228</v>
      </c>
      <c r="B376" s="96" t="s">
        <v>229</v>
      </c>
      <c r="C376" s="96" t="s">
        <v>230</v>
      </c>
      <c r="D376" s="96" t="s">
        <v>231</v>
      </c>
      <c r="E376" s="96" t="s">
        <v>232</v>
      </c>
      <c r="F376" s="96" t="s">
        <v>233</v>
      </c>
      <c r="G376" s="96" t="s">
        <v>234</v>
      </c>
    </row>
    <row r="377" spans="1:11" x14ac:dyDescent="0.25">
      <c r="A377" s="40" t="s">
        <v>235</v>
      </c>
      <c r="B377" s="40">
        <v>64</v>
      </c>
      <c r="C377" s="40">
        <v>0</v>
      </c>
      <c r="D377" s="40"/>
      <c r="E377" s="40">
        <v>0</v>
      </c>
      <c r="F377" s="106">
        <f t="shared" ref="F377:F382" si="6">IF(ISERROR(C377/B377)," ",C377/B377)</f>
        <v>0</v>
      </c>
      <c r="G377" s="106" t="str">
        <f t="shared" ref="G377:G382" si="7">IF(ISERROR(E377/D377)," ",E377/D377)</f>
        <v xml:space="preserve"> </v>
      </c>
    </row>
    <row r="378" spans="1:11" x14ac:dyDescent="0.25">
      <c r="A378" s="40" t="s">
        <v>236</v>
      </c>
      <c r="B378" s="40">
        <v>78</v>
      </c>
      <c r="C378" s="40">
        <v>0</v>
      </c>
      <c r="D378" s="40"/>
      <c r="E378" s="40">
        <v>0</v>
      </c>
      <c r="F378" s="106">
        <f t="shared" si="6"/>
        <v>0</v>
      </c>
      <c r="G378" s="106" t="str">
        <f t="shared" si="7"/>
        <v xml:space="preserve"> </v>
      </c>
    </row>
    <row r="379" spans="1:11" x14ac:dyDescent="0.25">
      <c r="A379" s="36" t="s">
        <v>186</v>
      </c>
      <c r="B379" s="36">
        <v>6</v>
      </c>
      <c r="C379" s="36">
        <v>0</v>
      </c>
      <c r="D379" s="36"/>
      <c r="E379" s="36">
        <v>0</v>
      </c>
      <c r="F379" s="106">
        <f t="shared" si="6"/>
        <v>0</v>
      </c>
      <c r="G379" s="106" t="str">
        <f t="shared" si="7"/>
        <v xml:space="preserve"> </v>
      </c>
    </row>
    <row r="380" spans="1:11" x14ac:dyDescent="0.25">
      <c r="A380" s="40" t="s">
        <v>237</v>
      </c>
      <c r="B380" s="40">
        <v>0</v>
      </c>
      <c r="C380" s="40">
        <v>0</v>
      </c>
      <c r="D380" s="40"/>
      <c r="E380" s="40">
        <v>0</v>
      </c>
      <c r="F380" s="106" t="str">
        <f t="shared" si="6"/>
        <v xml:space="preserve"> </v>
      </c>
      <c r="G380" s="106" t="str">
        <f t="shared" si="7"/>
        <v xml:space="preserve"> </v>
      </c>
    </row>
    <row r="381" spans="1:11" x14ac:dyDescent="0.25">
      <c r="A381" s="40" t="s">
        <v>238</v>
      </c>
      <c r="B381" s="40">
        <v>6</v>
      </c>
      <c r="C381" s="40">
        <v>1</v>
      </c>
      <c r="D381" s="40"/>
      <c r="E381" s="40">
        <v>0</v>
      </c>
      <c r="F381" s="106">
        <f t="shared" si="6"/>
        <v>0.16666666666666666</v>
      </c>
      <c r="G381" s="106" t="str">
        <f t="shared" si="7"/>
        <v xml:space="preserve"> </v>
      </c>
    </row>
    <row r="382" spans="1:11" x14ac:dyDescent="0.25">
      <c r="A382" s="36" t="s">
        <v>185</v>
      </c>
      <c r="B382" s="36">
        <v>5</v>
      </c>
      <c r="C382" s="36">
        <v>0</v>
      </c>
      <c r="D382" s="36"/>
      <c r="E382" s="36">
        <v>0</v>
      </c>
      <c r="F382" s="106">
        <f t="shared" si="6"/>
        <v>0</v>
      </c>
      <c r="G382" s="106" t="str">
        <f t="shared" si="7"/>
        <v xml:space="preserve"> </v>
      </c>
    </row>
  </sheetData>
  <mergeCells count="94">
    <mergeCell ref="G280:K280"/>
    <mergeCell ref="G281:K281"/>
    <mergeCell ref="A268:K268"/>
    <mergeCell ref="G275:K275"/>
    <mergeCell ref="G276:K276"/>
    <mergeCell ref="G277:K277"/>
    <mergeCell ref="G278:K278"/>
    <mergeCell ref="G279:K279"/>
    <mergeCell ref="D253:F253"/>
    <mergeCell ref="G253:I253"/>
    <mergeCell ref="D250:F250"/>
    <mergeCell ref="G250:I250"/>
    <mergeCell ref="D251:F251"/>
    <mergeCell ref="G251:I251"/>
    <mergeCell ref="D252:F252"/>
    <mergeCell ref="G252:I252"/>
    <mergeCell ref="D247:F247"/>
    <mergeCell ref="G247:I247"/>
    <mergeCell ref="D248:F248"/>
    <mergeCell ref="G248:I248"/>
    <mergeCell ref="D249:F249"/>
    <mergeCell ref="G249:I249"/>
    <mergeCell ref="D244:F244"/>
    <mergeCell ref="G244:I244"/>
    <mergeCell ref="D245:F245"/>
    <mergeCell ref="G245:I245"/>
    <mergeCell ref="D246:F246"/>
    <mergeCell ref="G246:I246"/>
    <mergeCell ref="D241:F241"/>
    <mergeCell ref="G241:I241"/>
    <mergeCell ref="D242:F242"/>
    <mergeCell ref="G242:I242"/>
    <mergeCell ref="D243:F243"/>
    <mergeCell ref="G243:I243"/>
    <mergeCell ref="G179:K179"/>
    <mergeCell ref="G180:K180"/>
    <mergeCell ref="G181:K181"/>
    <mergeCell ref="G182:K182"/>
    <mergeCell ref="D240:F240"/>
    <mergeCell ref="G240:I240"/>
    <mergeCell ref="C143:E143"/>
    <mergeCell ref="A171:K171"/>
    <mergeCell ref="G176:K176"/>
    <mergeCell ref="G177:K177"/>
    <mergeCell ref="G178:K178"/>
    <mergeCell ref="D94:F94"/>
    <mergeCell ref="B85:B87"/>
    <mergeCell ref="B88:B89"/>
    <mergeCell ref="B90:B91"/>
    <mergeCell ref="D61:E61"/>
    <mergeCell ref="B65:B69"/>
    <mergeCell ref="B70:B74"/>
    <mergeCell ref="B75:B79"/>
    <mergeCell ref="B80:B84"/>
    <mergeCell ref="C65:C91"/>
    <mergeCell ref="G65:G91"/>
    <mergeCell ref="C35:E35"/>
    <mergeCell ref="C1:G1"/>
    <mergeCell ref="D2:E2"/>
    <mergeCell ref="B6:B10"/>
    <mergeCell ref="B11:B15"/>
    <mergeCell ref="B16:B20"/>
    <mergeCell ref="B21:B25"/>
    <mergeCell ref="B26:B28"/>
    <mergeCell ref="B29:B30"/>
    <mergeCell ref="B31:B32"/>
    <mergeCell ref="D356:F356"/>
    <mergeCell ref="G356:I356"/>
    <mergeCell ref="D357:F357"/>
    <mergeCell ref="G357:I357"/>
    <mergeCell ref="D358:F358"/>
    <mergeCell ref="G358:I358"/>
    <mergeCell ref="D359:F359"/>
    <mergeCell ref="G359:I359"/>
    <mergeCell ref="D360:F360"/>
    <mergeCell ref="G360:I360"/>
    <mergeCell ref="D361:F361"/>
    <mergeCell ref="G361:I361"/>
    <mergeCell ref="D362:F362"/>
    <mergeCell ref="G362:I362"/>
    <mergeCell ref="D363:F363"/>
    <mergeCell ref="G363:I363"/>
    <mergeCell ref="D364:F364"/>
    <mergeCell ref="G364:I364"/>
    <mergeCell ref="D368:F368"/>
    <mergeCell ref="G368:I368"/>
    <mergeCell ref="D369:F369"/>
    <mergeCell ref="G369:I369"/>
    <mergeCell ref="D365:F365"/>
    <mergeCell ref="G365:I365"/>
    <mergeCell ref="D366:F366"/>
    <mergeCell ref="G366:I366"/>
    <mergeCell ref="D367:F367"/>
    <mergeCell ref="G367:I367"/>
  </mergeCells>
  <pageMargins left="0.7" right="0.7" top="0.75" bottom="0.75" header="0.3" footer="0.3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R80"/>
  <sheetViews>
    <sheetView tabSelected="1" zoomScale="70" zoomScaleNormal="70" workbookViewId="0">
      <selection activeCell="P13" sqref="P13"/>
    </sheetView>
  </sheetViews>
  <sheetFormatPr defaultRowHeight="15" x14ac:dyDescent="0.25"/>
  <cols>
    <col min="1" max="1" width="25.5703125" bestFit="1" customWidth="1"/>
    <col min="2" max="2" width="22" bestFit="1" customWidth="1"/>
    <col min="3" max="3" width="20.7109375" customWidth="1"/>
    <col min="4" max="4" width="23.140625" customWidth="1"/>
    <col min="5" max="5" width="22" customWidth="1"/>
    <col min="6" max="6" width="22" bestFit="1" customWidth="1"/>
    <col min="7" max="7" width="19.28515625" customWidth="1"/>
    <col min="8" max="8" width="11.5703125" bestFit="1" customWidth="1"/>
    <col min="9" max="9" width="16.28515625" customWidth="1"/>
    <col min="10" max="10" width="24.5703125" customWidth="1"/>
    <col min="11" max="11" width="14.5703125" customWidth="1"/>
    <col min="12" max="12" width="18.85546875" bestFit="1" customWidth="1"/>
  </cols>
  <sheetData>
    <row r="1" spans="1:18" ht="24" customHeight="1" x14ac:dyDescent="0.35">
      <c r="E1" s="1" t="s">
        <v>0</v>
      </c>
      <c r="F1" s="1"/>
    </row>
    <row r="2" spans="1:18" x14ac:dyDescent="0.25">
      <c r="A2" s="3" t="s">
        <v>46</v>
      </c>
      <c r="B2" s="3"/>
      <c r="G2" s="36"/>
      <c r="H2" s="135" t="s">
        <v>7</v>
      </c>
      <c r="I2" s="135" t="s">
        <v>8</v>
      </c>
      <c r="J2" s="135" t="s">
        <v>9</v>
      </c>
      <c r="K2" s="135" t="s">
        <v>10</v>
      </c>
      <c r="L2" s="135" t="s">
        <v>70</v>
      </c>
    </row>
    <row r="3" spans="1:18" x14ac:dyDescent="0.25">
      <c r="G3" s="111" t="s">
        <v>22</v>
      </c>
      <c r="H3" s="236">
        <v>1285583</v>
      </c>
      <c r="I3" s="237">
        <v>1160912</v>
      </c>
      <c r="J3" s="237">
        <v>153142</v>
      </c>
      <c r="K3" s="237">
        <v>137634</v>
      </c>
      <c r="L3" s="235">
        <f>K3-J3</f>
        <v>-15508</v>
      </c>
    </row>
    <row r="4" spans="1:18" x14ac:dyDescent="0.25">
      <c r="A4" s="3" t="s">
        <v>242</v>
      </c>
      <c r="B4" s="113">
        <v>46073</v>
      </c>
      <c r="C4" s="112" t="s">
        <v>243</v>
      </c>
      <c r="D4" s="113">
        <v>46079</v>
      </c>
      <c r="G4" s="110" t="s">
        <v>23</v>
      </c>
      <c r="H4" s="237">
        <v>1175862</v>
      </c>
      <c r="I4" s="237">
        <v>1053877</v>
      </c>
      <c r="J4" s="237">
        <v>134019</v>
      </c>
      <c r="K4" s="237">
        <v>106452</v>
      </c>
      <c r="L4" s="235">
        <f>K4-J4</f>
        <v>-27567</v>
      </c>
    </row>
    <row r="5" spans="1:18" x14ac:dyDescent="0.25">
      <c r="G5" s="208"/>
    </row>
    <row r="6" spans="1:18" ht="15.75" x14ac:dyDescent="0.25">
      <c r="A6" s="785" t="s">
        <v>1</v>
      </c>
      <c r="B6" s="785"/>
      <c r="C6" s="785"/>
      <c r="D6" s="785"/>
      <c r="E6" s="785"/>
      <c r="F6" s="785"/>
      <c r="G6" s="785"/>
      <c r="H6" s="785"/>
      <c r="I6" s="785"/>
      <c r="J6" s="785"/>
      <c r="K6" s="785"/>
      <c r="L6" s="785"/>
    </row>
    <row r="7" spans="1:18" ht="15.75" x14ac:dyDescent="0.25">
      <c r="A7" s="109"/>
      <c r="B7" s="137" t="s">
        <v>3</v>
      </c>
      <c r="C7" s="135" t="s">
        <v>311</v>
      </c>
      <c r="D7" s="815" t="s">
        <v>2</v>
      </c>
      <c r="E7" s="815"/>
      <c r="F7" s="815"/>
      <c r="G7" s="815"/>
      <c r="H7" s="815"/>
      <c r="I7" s="815"/>
      <c r="J7" s="815"/>
      <c r="K7" s="815"/>
      <c r="L7" s="815"/>
      <c r="O7" s="245"/>
      <c r="P7" s="246"/>
      <c r="Q7" s="246"/>
      <c r="R7" s="246"/>
    </row>
    <row r="8" spans="1:18" x14ac:dyDescent="0.25">
      <c r="A8" s="110" t="s">
        <v>79</v>
      </c>
      <c r="B8" s="238">
        <v>15</v>
      </c>
      <c r="C8" s="238">
        <v>0</v>
      </c>
      <c r="D8" s="816"/>
      <c r="E8" s="816"/>
      <c r="F8" s="816"/>
      <c r="G8" s="816"/>
      <c r="H8" s="816"/>
      <c r="I8" s="816"/>
      <c r="J8" s="816"/>
      <c r="K8" s="816"/>
      <c r="L8" s="816"/>
      <c r="O8" s="246"/>
      <c r="P8" s="246"/>
      <c r="Q8" s="246"/>
      <c r="R8" s="246"/>
    </row>
    <row r="9" spans="1:18" ht="17.100000000000001" customHeight="1" x14ac:dyDescent="0.25">
      <c r="A9" s="110" t="s">
        <v>78</v>
      </c>
      <c r="B9" s="238">
        <v>3</v>
      </c>
      <c r="C9" s="239">
        <v>0</v>
      </c>
      <c r="D9" s="817"/>
      <c r="E9" s="818"/>
      <c r="F9" s="818"/>
      <c r="G9" s="818"/>
      <c r="H9" s="818"/>
      <c r="I9" s="818"/>
      <c r="J9" s="818"/>
      <c r="K9" s="818"/>
      <c r="L9" s="818"/>
    </row>
    <row r="10" spans="1:18" ht="15" customHeight="1" x14ac:dyDescent="0.25">
      <c r="A10" s="110" t="s">
        <v>77</v>
      </c>
      <c r="B10" s="238">
        <v>63</v>
      </c>
      <c r="C10" s="238">
        <v>3</v>
      </c>
      <c r="D10" s="819"/>
      <c r="E10" s="820"/>
      <c r="F10" s="820"/>
      <c r="G10" s="820"/>
      <c r="H10" s="820"/>
      <c r="I10" s="820"/>
      <c r="J10" s="820"/>
      <c r="K10" s="820"/>
      <c r="L10" s="821"/>
    </row>
    <row r="11" spans="1:18" x14ac:dyDescent="0.25">
      <c r="A11" s="110" t="s">
        <v>47</v>
      </c>
      <c r="B11" s="238">
        <v>3</v>
      </c>
      <c r="C11" s="238">
        <v>1</v>
      </c>
      <c r="D11" s="782"/>
      <c r="E11" s="782"/>
      <c r="F11" s="782"/>
      <c r="G11" s="782"/>
      <c r="H11" s="782"/>
      <c r="I11" s="782"/>
      <c r="J11" s="782"/>
      <c r="K11" s="782"/>
      <c r="L11" s="782"/>
    </row>
    <row r="12" spans="1:18" ht="15.75" x14ac:dyDescent="0.25">
      <c r="A12" s="785" t="s">
        <v>4</v>
      </c>
      <c r="B12" s="785"/>
      <c r="C12" s="785"/>
      <c r="D12" s="785"/>
      <c r="E12" s="785"/>
      <c r="F12" s="785"/>
      <c r="G12" s="785"/>
      <c r="H12" s="785"/>
      <c r="I12" s="785"/>
      <c r="J12" s="785"/>
      <c r="K12" s="785"/>
      <c r="L12" s="785"/>
    </row>
    <row r="13" spans="1:18" ht="15.75" x14ac:dyDescent="0.25">
      <c r="A13" s="4"/>
      <c r="B13" s="135" t="s">
        <v>5</v>
      </c>
      <c r="C13" s="135" t="s">
        <v>6</v>
      </c>
      <c r="D13" s="135" t="s">
        <v>27</v>
      </c>
      <c r="E13" s="224" t="s">
        <v>28</v>
      </c>
      <c r="F13" s="796" t="s">
        <v>29</v>
      </c>
      <c r="G13" s="796"/>
      <c r="H13" s="797" t="s">
        <v>2</v>
      </c>
      <c r="I13" s="797"/>
      <c r="J13" s="797"/>
      <c r="K13" s="797"/>
      <c r="L13" s="798"/>
    </row>
    <row r="14" spans="1:18" x14ac:dyDescent="0.25">
      <c r="A14" s="2" t="s">
        <v>16</v>
      </c>
      <c r="B14" s="230">
        <v>218</v>
      </c>
      <c r="C14" s="230">
        <v>167</v>
      </c>
      <c r="D14" s="230">
        <v>26</v>
      </c>
      <c r="E14" s="232">
        <v>2</v>
      </c>
      <c r="F14" s="801">
        <v>0.77</v>
      </c>
      <c r="G14" s="801"/>
      <c r="H14" s="799"/>
      <c r="I14" s="799"/>
      <c r="J14" s="799"/>
      <c r="K14" s="799"/>
      <c r="L14" s="800"/>
    </row>
    <row r="15" spans="1:18" x14ac:dyDescent="0.25">
      <c r="A15" s="2" t="s">
        <v>12</v>
      </c>
      <c r="B15" s="231">
        <v>219</v>
      </c>
      <c r="C15" s="231">
        <v>181</v>
      </c>
      <c r="D15" s="231">
        <v>21</v>
      </c>
      <c r="E15" s="232">
        <v>1</v>
      </c>
      <c r="F15" s="801">
        <v>0.83</v>
      </c>
      <c r="G15" s="801"/>
      <c r="H15" s="794"/>
      <c r="I15" s="794"/>
      <c r="J15" s="794"/>
      <c r="K15" s="794"/>
      <c r="L15" s="795"/>
    </row>
    <row r="16" spans="1:18" x14ac:dyDescent="0.25">
      <c r="A16" s="2" t="s">
        <v>24</v>
      </c>
      <c r="B16" s="231">
        <v>219</v>
      </c>
      <c r="C16" s="33">
        <v>180</v>
      </c>
      <c r="D16" s="233">
        <v>18</v>
      </c>
      <c r="E16" s="33">
        <v>0</v>
      </c>
      <c r="F16" s="788">
        <v>0.82</v>
      </c>
      <c r="G16" s="788"/>
      <c r="H16" s="783"/>
      <c r="I16" s="783"/>
      <c r="J16" s="783"/>
      <c r="K16" s="783"/>
      <c r="L16" s="784"/>
    </row>
    <row r="17" spans="1:12" x14ac:dyDescent="0.25">
      <c r="A17" s="2" t="s">
        <v>14</v>
      </c>
      <c r="B17" s="231">
        <v>218</v>
      </c>
      <c r="C17" s="8">
        <v>180</v>
      </c>
      <c r="D17" s="8">
        <v>17</v>
      </c>
      <c r="E17" s="232">
        <v>0</v>
      </c>
      <c r="F17" s="788">
        <v>0.83</v>
      </c>
      <c r="G17" s="788"/>
      <c r="H17" s="783"/>
      <c r="I17" s="783"/>
      <c r="J17" s="783"/>
      <c r="K17" s="783"/>
      <c r="L17" s="784"/>
    </row>
    <row r="18" spans="1:12" x14ac:dyDescent="0.25">
      <c r="A18" s="2" t="s">
        <v>25</v>
      </c>
      <c r="B18" s="231">
        <v>218</v>
      </c>
      <c r="C18" s="77">
        <v>171</v>
      </c>
      <c r="D18" s="77">
        <v>17</v>
      </c>
      <c r="E18" s="234">
        <v>0</v>
      </c>
      <c r="F18" s="788">
        <v>0.78</v>
      </c>
      <c r="G18" s="788"/>
      <c r="H18" s="783"/>
      <c r="I18" s="783"/>
      <c r="J18" s="783"/>
      <c r="K18" s="783"/>
      <c r="L18" s="784"/>
    </row>
    <row r="19" spans="1:12" ht="15.75" x14ac:dyDescent="0.25">
      <c r="A19" s="785">
        <v>42</v>
      </c>
      <c r="B19" s="785"/>
      <c r="C19" s="785"/>
      <c r="D19" s="785"/>
      <c r="E19" s="785"/>
      <c r="F19" s="785"/>
      <c r="G19" s="785"/>
      <c r="H19" s="785"/>
      <c r="I19" s="785"/>
      <c r="J19" s="785"/>
      <c r="K19" s="785"/>
      <c r="L19" s="785"/>
    </row>
    <row r="20" spans="1:12" ht="15" customHeight="1" x14ac:dyDescent="0.25">
      <c r="A20" s="240"/>
      <c r="B20" s="241"/>
      <c r="C20" s="241"/>
      <c r="D20" s="241"/>
      <c r="E20" s="241"/>
      <c r="F20" s="786" t="s">
        <v>2</v>
      </c>
      <c r="G20" s="786"/>
      <c r="H20" s="787"/>
      <c r="I20" s="787"/>
      <c r="J20" s="787"/>
      <c r="K20" s="787"/>
      <c r="L20" s="787"/>
    </row>
    <row r="21" spans="1:12" ht="15" customHeight="1" x14ac:dyDescent="0.25">
      <c r="A21" s="692" t="s">
        <v>304</v>
      </c>
      <c r="B21" s="692" t="s">
        <v>305</v>
      </c>
      <c r="C21" s="692" t="s">
        <v>306</v>
      </c>
      <c r="D21" s="692" t="s">
        <v>307</v>
      </c>
      <c r="E21" s="692" t="s">
        <v>308</v>
      </c>
      <c r="F21" s="692" t="s">
        <v>309</v>
      </c>
      <c r="G21" s="692" t="s">
        <v>310</v>
      </c>
      <c r="H21" s="825"/>
      <c r="I21" s="826"/>
      <c r="J21" s="826"/>
      <c r="K21" s="826"/>
      <c r="L21" s="826"/>
    </row>
    <row r="22" spans="1:12" ht="15" customHeight="1" x14ac:dyDescent="0.25">
      <c r="A22" s="693" t="s">
        <v>827</v>
      </c>
      <c r="B22" s="694">
        <v>10791489.109999999</v>
      </c>
      <c r="C22" s="694">
        <v>13383996.549999997</v>
      </c>
      <c r="D22" s="695">
        <v>2592507.4399999976</v>
      </c>
      <c r="E22" s="696">
        <v>82543958.620000005</v>
      </c>
      <c r="F22" s="697">
        <v>96505539.129999995</v>
      </c>
      <c r="G22" s="698">
        <v>13961580.50999999</v>
      </c>
      <c r="H22" s="789"/>
      <c r="I22" s="789"/>
      <c r="J22" s="789"/>
      <c r="K22" s="789"/>
      <c r="L22" s="789"/>
    </row>
    <row r="23" spans="1:12" ht="15" customHeight="1" x14ac:dyDescent="0.25">
      <c r="A23" s="693" t="s">
        <v>828</v>
      </c>
      <c r="B23" s="694">
        <v>949546.80000000016</v>
      </c>
      <c r="C23" s="694">
        <v>996706</v>
      </c>
      <c r="D23" s="695">
        <v>47159.199999999837</v>
      </c>
      <c r="E23" s="696">
        <v>10398581.859999999</v>
      </c>
      <c r="F23" s="697">
        <v>6976942</v>
      </c>
      <c r="G23" s="699">
        <v>-3421639.8599999994</v>
      </c>
      <c r="H23" s="790"/>
      <c r="I23" s="790"/>
      <c r="J23" s="790"/>
      <c r="K23" s="790"/>
      <c r="L23" s="790"/>
    </row>
    <row r="24" spans="1:12" ht="15" customHeight="1" x14ac:dyDescent="0.25">
      <c r="A24" s="693" t="s">
        <v>829</v>
      </c>
      <c r="B24" s="694">
        <v>2230835.87</v>
      </c>
      <c r="C24" s="694">
        <v>2248755.41</v>
      </c>
      <c r="D24" s="695">
        <v>17919.540000000037</v>
      </c>
      <c r="E24" s="696">
        <v>4350177.5299999993</v>
      </c>
      <c r="F24" s="697">
        <v>15741287.869999999</v>
      </c>
      <c r="G24" s="698">
        <v>11391110.34</v>
      </c>
      <c r="H24" s="789"/>
      <c r="I24" s="789"/>
      <c r="J24" s="789"/>
      <c r="K24" s="789"/>
      <c r="L24" s="789"/>
    </row>
    <row r="25" spans="1:12" ht="15" customHeight="1" x14ac:dyDescent="0.25">
      <c r="A25" s="693" t="s">
        <v>830</v>
      </c>
      <c r="B25" s="694">
        <v>5492557.0900000017</v>
      </c>
      <c r="C25" s="694">
        <v>6553339</v>
      </c>
      <c r="D25" s="695">
        <v>1060781.9099999983</v>
      </c>
      <c r="E25" s="696">
        <v>55284944.040000312</v>
      </c>
      <c r="F25" s="697">
        <v>50419399</v>
      </c>
      <c r="G25" s="699">
        <v>-4865545.040000312</v>
      </c>
      <c r="H25" s="789"/>
      <c r="I25" s="789"/>
      <c r="J25" s="789"/>
      <c r="K25" s="789"/>
      <c r="L25" s="789"/>
    </row>
    <row r="26" spans="1:12" ht="15" customHeight="1" x14ac:dyDescent="0.25">
      <c r="A26" s="693" t="s">
        <v>831</v>
      </c>
      <c r="B26" s="694">
        <v>8174287.9500000002</v>
      </c>
      <c r="C26" s="694">
        <v>6167915</v>
      </c>
      <c r="D26" s="700">
        <v>-2006372.9500000002</v>
      </c>
      <c r="E26" s="696">
        <v>40500134.480000004</v>
      </c>
      <c r="F26" s="697">
        <v>43175405</v>
      </c>
      <c r="G26" s="698">
        <v>2675270.5199999958</v>
      </c>
      <c r="H26" s="789"/>
      <c r="I26" s="789"/>
      <c r="J26" s="789"/>
      <c r="K26" s="789"/>
      <c r="L26" s="789"/>
    </row>
    <row r="27" spans="1:12" ht="15" customHeight="1" x14ac:dyDescent="0.25">
      <c r="A27" s="693" t="s">
        <v>832</v>
      </c>
      <c r="B27" s="694">
        <v>255470.31</v>
      </c>
      <c r="C27" s="694">
        <v>258301.74000000002</v>
      </c>
      <c r="D27" s="695">
        <v>2831.4300000000221</v>
      </c>
      <c r="E27" s="696">
        <v>1623454.2900000003</v>
      </c>
      <c r="F27" s="697">
        <v>1791447.54</v>
      </c>
      <c r="G27" s="698">
        <v>167993.24999999977</v>
      </c>
      <c r="H27" s="789"/>
      <c r="I27" s="789"/>
      <c r="J27" s="789"/>
      <c r="K27" s="789"/>
      <c r="L27" s="789"/>
    </row>
    <row r="28" spans="1:12" ht="15" customHeight="1" x14ac:dyDescent="0.25">
      <c r="A28" s="693" t="s">
        <v>833</v>
      </c>
      <c r="B28" s="694">
        <v>9770719.3599999994</v>
      </c>
      <c r="C28" s="694">
        <v>10252092.83</v>
      </c>
      <c r="D28" s="695">
        <v>481373.47000000067</v>
      </c>
      <c r="E28" s="696">
        <v>83069604.769999996</v>
      </c>
      <c r="F28" s="697">
        <v>83113998.580000013</v>
      </c>
      <c r="G28" s="698">
        <v>44393.810000017285</v>
      </c>
      <c r="H28" s="789"/>
      <c r="I28" s="789"/>
      <c r="J28" s="789"/>
      <c r="K28" s="789"/>
      <c r="L28" s="789"/>
    </row>
    <row r="29" spans="1:12" ht="15" customHeight="1" x14ac:dyDescent="0.25">
      <c r="A29" s="693" t="s">
        <v>834</v>
      </c>
      <c r="B29" s="694">
        <v>1867699.4900000002</v>
      </c>
      <c r="C29" s="694">
        <v>2180426</v>
      </c>
      <c r="D29" s="695">
        <v>312726.50999999978</v>
      </c>
      <c r="E29" s="696">
        <v>12096716.979999997</v>
      </c>
      <c r="F29" s="697">
        <v>15179114</v>
      </c>
      <c r="G29" s="698">
        <v>3082397.0200000033</v>
      </c>
      <c r="H29" s="790"/>
      <c r="I29" s="790"/>
      <c r="J29" s="790"/>
      <c r="K29" s="790"/>
      <c r="L29" s="790"/>
    </row>
    <row r="30" spans="1:12" ht="15" customHeight="1" x14ac:dyDescent="0.25">
      <c r="A30" s="693" t="s">
        <v>835</v>
      </c>
      <c r="B30" s="694">
        <v>3677837.6400000057</v>
      </c>
      <c r="C30" s="694">
        <v>4423774</v>
      </c>
      <c r="D30" s="695">
        <v>745936.35999999428</v>
      </c>
      <c r="E30" s="696">
        <v>27761260.500000037</v>
      </c>
      <c r="F30" s="697">
        <v>30966418</v>
      </c>
      <c r="G30" s="698">
        <v>3205157.4999999627</v>
      </c>
      <c r="H30" s="789"/>
      <c r="I30" s="789"/>
      <c r="J30" s="789"/>
      <c r="K30" s="789"/>
      <c r="L30" s="789"/>
    </row>
    <row r="31" spans="1:12" ht="15" customHeight="1" x14ac:dyDescent="0.25">
      <c r="A31" s="701" t="s">
        <v>324</v>
      </c>
      <c r="B31" s="702">
        <v>43210443.620000005</v>
      </c>
      <c r="C31" s="702">
        <v>46465306.529999994</v>
      </c>
      <c r="D31" s="703">
        <v>3254862.9099999904</v>
      </c>
      <c r="E31" s="704">
        <v>317628833.07000035</v>
      </c>
      <c r="F31" s="705">
        <v>343869551.12000006</v>
      </c>
      <c r="G31" s="706">
        <v>26240718.049999662</v>
      </c>
      <c r="H31" s="789"/>
      <c r="I31" s="789"/>
      <c r="J31" s="789"/>
      <c r="K31" s="789"/>
      <c r="L31" s="789"/>
    </row>
    <row r="32" spans="1:12" ht="15.75" x14ac:dyDescent="0.25">
      <c r="A32" s="827"/>
      <c r="B32" s="828"/>
      <c r="C32" s="828"/>
      <c r="D32" s="828"/>
      <c r="E32" s="828"/>
      <c r="F32" s="828"/>
      <c r="G32" s="828"/>
      <c r="H32" s="828"/>
      <c r="I32" s="828"/>
      <c r="J32" s="828"/>
      <c r="K32" s="828"/>
      <c r="L32" s="828"/>
    </row>
    <row r="33" spans="1:15" ht="15.75" x14ac:dyDescent="0.25">
      <c r="A33" s="829">
        <f>[19]Sheet1!A12</f>
        <v>0</v>
      </c>
      <c r="B33" s="830"/>
      <c r="C33" s="830"/>
      <c r="D33" s="830"/>
      <c r="E33" s="831"/>
      <c r="F33" s="212">
        <f>[19]Sheet1!F12</f>
        <v>0</v>
      </c>
      <c r="G33" s="212">
        <f>[19]Sheet1!G12</f>
        <v>0</v>
      </c>
      <c r="H33" s="832" t="s">
        <v>2</v>
      </c>
      <c r="I33" s="833"/>
      <c r="J33" s="833"/>
      <c r="K33" s="833"/>
      <c r="L33" s="798"/>
    </row>
    <row r="34" spans="1:15" s="82" customFormat="1" ht="15.6" customHeight="1" x14ac:dyDescent="0.25">
      <c r="A34" s="791" t="s">
        <v>303</v>
      </c>
      <c r="B34" s="834"/>
      <c r="C34" s="834"/>
      <c r="D34" s="834"/>
      <c r="E34" s="793"/>
      <c r="F34" s="114" t="s">
        <v>241</v>
      </c>
      <c r="H34" s="211"/>
      <c r="I34" s="141"/>
      <c r="J34" s="131"/>
      <c r="K34" s="131"/>
      <c r="L34" s="132"/>
    </row>
    <row r="35" spans="1:15" ht="15" customHeight="1" x14ac:dyDescent="0.25">
      <c r="A35" s="834" t="s">
        <v>300</v>
      </c>
      <c r="B35" s="834"/>
      <c r="C35" s="834"/>
      <c r="D35" s="834"/>
      <c r="E35" s="793"/>
      <c r="F35" s="114" t="s">
        <v>241</v>
      </c>
      <c r="G35" s="114"/>
      <c r="H35" s="822"/>
      <c r="I35" s="823"/>
      <c r="J35" s="823"/>
      <c r="K35" s="823"/>
      <c r="L35" s="824"/>
    </row>
    <row r="36" spans="1:15" ht="15.6" customHeight="1" x14ac:dyDescent="0.25">
      <c r="A36" s="131" t="s">
        <v>293</v>
      </c>
      <c r="B36" s="131"/>
      <c r="C36" s="131"/>
      <c r="D36" s="131"/>
      <c r="E36" s="132"/>
      <c r="F36" s="114" t="s">
        <v>241</v>
      </c>
      <c r="G36" s="114"/>
      <c r="H36" s="791"/>
      <c r="I36" s="792"/>
      <c r="J36" s="792"/>
      <c r="K36" s="792"/>
      <c r="L36" s="793"/>
    </row>
    <row r="37" spans="1:15" ht="15.6" customHeight="1" x14ac:dyDescent="0.25">
      <c r="A37" s="131" t="s">
        <v>296</v>
      </c>
      <c r="B37" s="131"/>
      <c r="C37" s="131"/>
      <c r="D37" s="131"/>
      <c r="E37" s="132"/>
      <c r="F37" s="114" t="s">
        <v>241</v>
      </c>
      <c r="G37" s="114"/>
      <c r="H37" s="130"/>
      <c r="I37" s="133"/>
      <c r="J37" s="133"/>
      <c r="K37" s="133"/>
      <c r="L37" s="134"/>
    </row>
    <row r="38" spans="1:15" ht="15.6" customHeight="1" x14ac:dyDescent="0.25">
      <c r="A38" s="131" t="s">
        <v>294</v>
      </c>
      <c r="B38" s="131"/>
      <c r="C38" s="131"/>
      <c r="D38" s="131"/>
      <c r="E38" s="132"/>
      <c r="F38" s="114" t="s">
        <v>241</v>
      </c>
      <c r="G38" s="114"/>
      <c r="H38" s="130"/>
      <c r="I38" s="133"/>
      <c r="J38" s="133"/>
      <c r="K38" s="133"/>
      <c r="L38" s="134"/>
    </row>
    <row r="39" spans="1:15" ht="15.6" customHeight="1" x14ac:dyDescent="0.25">
      <c r="A39" s="131" t="s">
        <v>295</v>
      </c>
      <c r="B39" s="131"/>
      <c r="C39" s="131"/>
      <c r="D39" s="131"/>
      <c r="E39" s="132"/>
      <c r="F39" s="114" t="s">
        <v>241</v>
      </c>
      <c r="G39" s="114"/>
      <c r="H39" s="791"/>
      <c r="I39" s="792"/>
      <c r="J39" s="792"/>
      <c r="K39" s="792"/>
      <c r="L39" s="793"/>
    </row>
    <row r="40" spans="1:15" ht="15.6" customHeight="1" x14ac:dyDescent="0.25">
      <c r="A40" s="792" t="s">
        <v>292</v>
      </c>
      <c r="B40" s="792"/>
      <c r="C40" s="792"/>
      <c r="D40" s="792"/>
      <c r="E40" s="793"/>
      <c r="F40" s="114" t="s">
        <v>241</v>
      </c>
      <c r="G40" s="114"/>
      <c r="H40" s="835"/>
      <c r="I40" s="836"/>
      <c r="J40" s="836"/>
      <c r="K40" s="836"/>
      <c r="L40" s="837"/>
    </row>
    <row r="41" spans="1:15" ht="15.6" customHeight="1" x14ac:dyDescent="0.25">
      <c r="A41" s="792"/>
      <c r="B41" s="792"/>
      <c r="C41" s="792"/>
      <c r="D41" s="792"/>
      <c r="E41" s="793"/>
      <c r="F41" s="114"/>
      <c r="G41" s="114"/>
      <c r="H41" s="130"/>
      <c r="I41" s="133"/>
      <c r="J41" s="133"/>
      <c r="K41" s="133"/>
      <c r="L41" s="134"/>
    </row>
    <row r="42" spans="1:15" ht="15.75" x14ac:dyDescent="0.25">
      <c r="A42" s="785"/>
      <c r="B42" s="785"/>
      <c r="C42" s="785"/>
      <c r="D42" s="785"/>
      <c r="E42" s="785"/>
      <c r="F42" s="785"/>
      <c r="G42" s="785"/>
      <c r="H42" s="785"/>
      <c r="I42" s="785"/>
      <c r="J42" s="785"/>
      <c r="K42" s="785"/>
      <c r="L42" s="785"/>
    </row>
    <row r="43" spans="1:15" ht="15.75" x14ac:dyDescent="0.25">
      <c r="A43" s="115"/>
      <c r="B43" s="135" t="s">
        <v>16</v>
      </c>
      <c r="C43" s="135" t="s">
        <v>12</v>
      </c>
      <c r="D43" s="135" t="s">
        <v>13</v>
      </c>
      <c r="E43" s="135" t="s">
        <v>14</v>
      </c>
      <c r="F43" s="135" t="s">
        <v>15</v>
      </c>
      <c r="G43" s="135" t="s">
        <v>26</v>
      </c>
      <c r="H43" s="304"/>
      <c r="I43" s="305" t="s">
        <v>30</v>
      </c>
      <c r="J43" s="306"/>
      <c r="K43" s="136"/>
      <c r="L43" s="137"/>
    </row>
    <row r="44" spans="1:15" ht="45" customHeight="1" x14ac:dyDescent="0.25">
      <c r="A44" s="2" t="s">
        <v>17</v>
      </c>
      <c r="B44" s="138">
        <v>0.81</v>
      </c>
      <c r="C44" s="138">
        <v>0.82</v>
      </c>
      <c r="D44" s="138">
        <v>0.8</v>
      </c>
      <c r="E44" s="138">
        <v>0.71</v>
      </c>
      <c r="F44" s="138">
        <v>0.72</v>
      </c>
      <c r="G44" s="138">
        <f>AVERAGE(B44:F44)</f>
        <v>0.77199999999999991</v>
      </c>
      <c r="H44" s="750" t="s">
        <v>836</v>
      </c>
      <c r="I44" s="750"/>
      <c r="J44" s="750"/>
      <c r="K44" s="750"/>
      <c r="L44" s="755"/>
      <c r="M44" s="3"/>
      <c r="N44" s="3"/>
    </row>
    <row r="45" spans="1:15" ht="36" customHeight="1" x14ac:dyDescent="0.25">
      <c r="A45" s="110" t="s">
        <v>18</v>
      </c>
      <c r="B45" s="138">
        <v>0.83</v>
      </c>
      <c r="C45" s="138">
        <v>0.9</v>
      </c>
      <c r="D45" s="138">
        <v>0.91</v>
      </c>
      <c r="E45" s="138">
        <v>0.89</v>
      </c>
      <c r="F45" s="138">
        <v>0.82</v>
      </c>
      <c r="G45" s="138">
        <f t="shared" ref="G45:G50" si="0">AVERAGE(B45:F45)</f>
        <v>0.87000000000000011</v>
      </c>
      <c r="H45" s="750"/>
      <c r="I45" s="750"/>
      <c r="J45" s="750"/>
      <c r="K45" s="750"/>
      <c r="L45" s="755"/>
    </row>
    <row r="46" spans="1:15" ht="36" customHeight="1" x14ac:dyDescent="0.25">
      <c r="A46" s="110" t="s">
        <v>21</v>
      </c>
      <c r="B46" s="138">
        <v>0.87</v>
      </c>
      <c r="C46" s="138">
        <v>0.8</v>
      </c>
      <c r="D46" s="138">
        <v>0.76</v>
      </c>
      <c r="E46" s="138">
        <v>0.77</v>
      </c>
      <c r="F46" s="138">
        <v>0.78</v>
      </c>
      <c r="G46" s="138">
        <f t="shared" si="0"/>
        <v>0.79599999999999993</v>
      </c>
      <c r="H46" s="750" t="s">
        <v>837</v>
      </c>
      <c r="I46" s="750"/>
      <c r="J46" s="750"/>
      <c r="K46" s="750"/>
      <c r="L46" s="755"/>
      <c r="M46" s="3"/>
      <c r="N46" s="3"/>
      <c r="O46" s="3"/>
    </row>
    <row r="47" spans="1:15" ht="36.75" customHeight="1" x14ac:dyDescent="0.25">
      <c r="A47" s="110" t="s">
        <v>301</v>
      </c>
      <c r="B47" s="138">
        <v>0.72</v>
      </c>
      <c r="C47" s="138">
        <v>0.69</v>
      </c>
      <c r="D47" s="138">
        <v>0.63</v>
      </c>
      <c r="E47" s="138">
        <v>0.76</v>
      </c>
      <c r="F47" s="138">
        <v>0.79</v>
      </c>
      <c r="G47" s="138">
        <f t="shared" si="0"/>
        <v>0.71799999999999997</v>
      </c>
      <c r="H47" s="750" t="s">
        <v>838</v>
      </c>
      <c r="I47" s="750"/>
      <c r="J47" s="750"/>
      <c r="K47" s="750"/>
      <c r="L47" s="755"/>
      <c r="M47" s="3"/>
      <c r="N47" s="3"/>
      <c r="O47" s="3"/>
    </row>
    <row r="48" spans="1:15" ht="38.25" customHeight="1" x14ac:dyDescent="0.25">
      <c r="A48" s="110" t="s">
        <v>302</v>
      </c>
      <c r="B48" s="138">
        <v>0.33</v>
      </c>
      <c r="C48" s="138">
        <v>0.32</v>
      </c>
      <c r="D48" s="138">
        <v>0.33</v>
      </c>
      <c r="E48" s="138">
        <v>0.33</v>
      </c>
      <c r="F48" s="138">
        <v>0.7</v>
      </c>
      <c r="G48" s="138">
        <f t="shared" si="0"/>
        <v>0.40199999999999997</v>
      </c>
      <c r="H48" s="753" t="s">
        <v>839</v>
      </c>
      <c r="I48" s="754"/>
      <c r="J48" s="754"/>
      <c r="K48" s="754"/>
      <c r="L48" s="755"/>
    </row>
    <row r="49" spans="1:12" ht="28.9" customHeight="1" x14ac:dyDescent="0.25">
      <c r="A49" s="110" t="s">
        <v>298</v>
      </c>
      <c r="B49" s="138">
        <v>0.61</v>
      </c>
      <c r="C49" s="138">
        <v>0.7</v>
      </c>
      <c r="D49" s="138">
        <v>0.87</v>
      </c>
      <c r="E49" s="138">
        <v>1</v>
      </c>
      <c r="F49" s="138">
        <v>0.88</v>
      </c>
      <c r="G49" s="138">
        <f t="shared" si="0"/>
        <v>0.81200000000000006</v>
      </c>
      <c r="H49" s="750" t="s">
        <v>634</v>
      </c>
      <c r="I49" s="751"/>
      <c r="J49" s="751"/>
      <c r="K49" s="751"/>
      <c r="L49" s="752"/>
    </row>
    <row r="50" spans="1:12" ht="28.9" customHeight="1" x14ac:dyDescent="0.25">
      <c r="A50" s="110" t="s">
        <v>299</v>
      </c>
      <c r="B50" s="138">
        <v>0.99</v>
      </c>
      <c r="C50" s="138">
        <v>0.81</v>
      </c>
      <c r="D50" s="138">
        <v>0.92</v>
      </c>
      <c r="E50" s="138">
        <v>0.89</v>
      </c>
      <c r="F50" s="138">
        <v>0.88</v>
      </c>
      <c r="G50" s="138">
        <f t="shared" si="0"/>
        <v>0.89800000000000002</v>
      </c>
      <c r="H50" s="750"/>
      <c r="I50" s="751"/>
      <c r="J50" s="751"/>
      <c r="K50" s="751"/>
      <c r="L50" s="752"/>
    </row>
    <row r="51" spans="1:12" ht="23.25" customHeight="1" x14ac:dyDescent="0.25">
      <c r="A51" s="110" t="s">
        <v>244</v>
      </c>
      <c r="B51" s="756"/>
      <c r="C51" s="757"/>
      <c r="D51" s="757"/>
      <c r="E51" s="757"/>
      <c r="F51" s="758"/>
      <c r="G51" s="138">
        <f>AVERAGE(G44:G50)</f>
        <v>0.75257142857142856</v>
      </c>
      <c r="H51" s="759"/>
      <c r="I51" s="760"/>
      <c r="J51" s="760"/>
      <c r="K51" s="760"/>
      <c r="L51" s="761"/>
    </row>
    <row r="52" spans="1:12" x14ac:dyDescent="0.25">
      <c r="A52" s="769" t="s">
        <v>297</v>
      </c>
      <c r="B52" s="769"/>
      <c r="C52" s="769"/>
      <c r="D52" s="769"/>
      <c r="E52" s="769"/>
      <c r="F52" s="769"/>
      <c r="G52" s="769"/>
      <c r="H52" s="769"/>
      <c r="I52" s="769"/>
      <c r="J52" s="769"/>
      <c r="K52" s="769"/>
      <c r="L52" s="769"/>
    </row>
    <row r="53" spans="1:12" x14ac:dyDescent="0.25">
      <c r="A53" s="5"/>
      <c r="B53" s="111" t="s">
        <v>31</v>
      </c>
      <c r="C53" s="111" t="s">
        <v>5</v>
      </c>
      <c r="D53" s="797" t="s">
        <v>39</v>
      </c>
      <c r="E53" s="797"/>
      <c r="F53" s="797"/>
      <c r="G53" s="797"/>
      <c r="H53" s="797"/>
      <c r="I53" s="797"/>
      <c r="J53" s="797"/>
      <c r="K53" s="797"/>
      <c r="L53" s="798"/>
    </row>
    <row r="54" spans="1:12" x14ac:dyDescent="0.25">
      <c r="A54" s="2" t="s">
        <v>17</v>
      </c>
      <c r="B54" s="139"/>
      <c r="C54" s="139"/>
      <c r="D54" s="707"/>
      <c r="E54" s="708"/>
      <c r="F54" s="708"/>
      <c r="G54" s="708"/>
      <c r="H54" s="708"/>
      <c r="I54" s="708"/>
      <c r="J54" s="708"/>
      <c r="K54" s="708"/>
      <c r="L54" s="709"/>
    </row>
    <row r="55" spans="1:12" x14ac:dyDescent="0.25">
      <c r="A55" s="110" t="s">
        <v>18</v>
      </c>
      <c r="B55" s="139"/>
      <c r="C55" s="139"/>
      <c r="D55" s="808"/>
      <c r="E55" s="809"/>
      <c r="F55" s="809"/>
      <c r="G55" s="809"/>
      <c r="H55" s="809"/>
      <c r="I55" s="809"/>
      <c r="J55" s="809"/>
      <c r="K55" s="809"/>
      <c r="L55" s="810"/>
    </row>
    <row r="56" spans="1:12" ht="21.6" customHeight="1" x14ac:dyDescent="0.25">
      <c r="A56" s="110" t="s">
        <v>19</v>
      </c>
      <c r="B56" s="140"/>
      <c r="C56" s="139"/>
      <c r="D56" s="766"/>
      <c r="E56" s="767"/>
      <c r="F56" s="767"/>
      <c r="G56" s="767"/>
      <c r="H56" s="767"/>
      <c r="I56" s="767"/>
      <c r="J56" s="767"/>
      <c r="K56" s="767"/>
      <c r="L56" s="768"/>
    </row>
    <row r="57" spans="1:12" ht="15" customHeight="1" x14ac:dyDescent="0.25">
      <c r="A57" s="110" t="s">
        <v>20</v>
      </c>
      <c r="B57" s="139"/>
      <c r="C57" s="139"/>
      <c r="D57" s="808"/>
      <c r="E57" s="809"/>
      <c r="F57" s="809"/>
      <c r="G57" s="809"/>
      <c r="H57" s="809"/>
      <c r="I57" s="809"/>
      <c r="J57" s="809"/>
      <c r="K57" s="809"/>
      <c r="L57" s="810"/>
    </row>
    <row r="58" spans="1:12" ht="15" customHeight="1" x14ac:dyDescent="0.25">
      <c r="A58" s="110" t="s">
        <v>21</v>
      </c>
      <c r="B58" s="140"/>
      <c r="C58" s="139"/>
      <c r="D58" s="808"/>
      <c r="E58" s="794"/>
      <c r="F58" s="794"/>
      <c r="G58" s="794"/>
      <c r="H58" s="794"/>
      <c r="I58" s="794"/>
      <c r="J58" s="794"/>
      <c r="K58" s="794"/>
      <c r="L58" s="795"/>
    </row>
    <row r="59" spans="1:12" x14ac:dyDescent="0.25">
      <c r="A59" s="110" t="s">
        <v>32</v>
      </c>
      <c r="B59" s="139"/>
      <c r="C59" s="139"/>
      <c r="D59" s="762"/>
      <c r="E59" s="763"/>
      <c r="F59" s="763"/>
      <c r="G59" s="763"/>
      <c r="H59" s="763"/>
      <c r="I59" s="763"/>
      <c r="J59" s="763"/>
      <c r="K59" s="763"/>
      <c r="L59" s="764"/>
    </row>
    <row r="60" spans="1:12" ht="15" customHeight="1" x14ac:dyDescent="0.25">
      <c r="A60" s="110" t="s">
        <v>33</v>
      </c>
      <c r="B60" s="139"/>
      <c r="C60" s="139"/>
      <c r="D60" s="770"/>
      <c r="E60" s="771"/>
      <c r="F60" s="771"/>
      <c r="G60" s="771"/>
      <c r="H60" s="771"/>
      <c r="I60" s="771"/>
      <c r="J60" s="771"/>
      <c r="K60" s="771"/>
      <c r="L60" s="772"/>
    </row>
    <row r="61" spans="1:12" x14ac:dyDescent="0.25">
      <c r="A61" s="769" t="s">
        <v>34</v>
      </c>
      <c r="B61" s="769"/>
      <c r="C61" s="769"/>
      <c r="D61" s="769"/>
      <c r="E61" s="769"/>
      <c r="F61" s="769"/>
      <c r="G61" s="769"/>
      <c r="H61" s="769"/>
      <c r="I61" s="769"/>
      <c r="J61" s="769"/>
      <c r="K61" s="769"/>
      <c r="L61" s="769"/>
    </row>
    <row r="62" spans="1:12" ht="28.15" customHeight="1" x14ac:dyDescent="0.25">
      <c r="A62" s="773" t="s">
        <v>38</v>
      </c>
      <c r="B62" s="773" t="s">
        <v>5</v>
      </c>
      <c r="C62" s="773" t="s">
        <v>6</v>
      </c>
      <c r="D62" s="773" t="s">
        <v>35</v>
      </c>
      <c r="E62" s="775" t="s">
        <v>36</v>
      </c>
      <c r="F62" s="776"/>
      <c r="G62" s="776"/>
      <c r="H62" s="776"/>
      <c r="I62" s="776"/>
      <c r="J62" s="777"/>
      <c r="K62" s="814" t="s">
        <v>40</v>
      </c>
      <c r="L62" s="814"/>
    </row>
    <row r="63" spans="1:12" x14ac:dyDescent="0.25">
      <c r="A63" s="774"/>
      <c r="B63" s="774"/>
      <c r="C63" s="774"/>
      <c r="D63" s="774"/>
      <c r="E63" s="778"/>
      <c r="F63" s="779"/>
      <c r="G63" s="779"/>
      <c r="H63" s="779"/>
      <c r="I63" s="779"/>
      <c r="J63" s="780"/>
      <c r="K63" s="110" t="s">
        <v>37</v>
      </c>
      <c r="L63" s="110" t="s">
        <v>48</v>
      </c>
    </row>
    <row r="64" spans="1:12" ht="14.45" customHeight="1" x14ac:dyDescent="0.25">
      <c r="A64" s="36" t="s">
        <v>20</v>
      </c>
      <c r="B64" s="210">
        <v>5</v>
      </c>
      <c r="C64" s="8">
        <v>2</v>
      </c>
      <c r="D64" s="220">
        <f>(C64/B64)*1</f>
        <v>0.4</v>
      </c>
      <c r="E64" s="765"/>
      <c r="F64" s="765"/>
      <c r="G64" s="765"/>
      <c r="H64" s="765"/>
      <c r="I64" s="765"/>
      <c r="J64" s="765"/>
      <c r="K64" s="213"/>
      <c r="L64" s="214"/>
    </row>
    <row r="65" spans="1:12" ht="15.6" customHeight="1" x14ac:dyDescent="0.25">
      <c r="A65" s="36" t="s">
        <v>19</v>
      </c>
      <c r="B65" s="210">
        <v>8</v>
      </c>
      <c r="C65" s="8">
        <v>8</v>
      </c>
      <c r="D65" s="220">
        <f t="shared" ref="D65:D72" si="1">(C65/B65)*1</f>
        <v>1</v>
      </c>
      <c r="E65" s="765"/>
      <c r="F65" s="765"/>
      <c r="G65" s="765"/>
      <c r="H65" s="765"/>
      <c r="I65" s="765"/>
      <c r="J65" s="765"/>
      <c r="K65" s="213"/>
      <c r="L65" s="221"/>
    </row>
    <row r="66" spans="1:12" x14ac:dyDescent="0.25">
      <c r="A66" s="36" t="s">
        <v>289</v>
      </c>
      <c r="B66" s="210">
        <v>3</v>
      </c>
      <c r="C66" s="8">
        <v>3</v>
      </c>
      <c r="D66" s="220">
        <f t="shared" si="1"/>
        <v>1</v>
      </c>
      <c r="E66" s="765"/>
      <c r="F66" s="765"/>
      <c r="G66" s="765"/>
      <c r="H66" s="765"/>
      <c r="I66" s="765"/>
      <c r="J66" s="765"/>
      <c r="K66" s="213"/>
      <c r="L66" s="221"/>
    </row>
    <row r="67" spans="1:12" x14ac:dyDescent="0.25">
      <c r="A67" s="36" t="s">
        <v>290</v>
      </c>
      <c r="B67" s="210">
        <v>0</v>
      </c>
      <c r="C67" s="8">
        <v>0</v>
      </c>
      <c r="D67" s="220" t="e">
        <f t="shared" si="1"/>
        <v>#DIV/0!</v>
      </c>
      <c r="E67" s="765"/>
      <c r="F67" s="765"/>
      <c r="G67" s="765"/>
      <c r="H67" s="765"/>
      <c r="I67" s="765"/>
      <c r="J67" s="765"/>
      <c r="K67" s="217"/>
      <c r="L67" s="222"/>
    </row>
    <row r="68" spans="1:12" ht="15" customHeight="1" x14ac:dyDescent="0.25">
      <c r="A68" s="36" t="s">
        <v>17</v>
      </c>
      <c r="B68" s="210">
        <v>4</v>
      </c>
      <c r="C68" s="77">
        <v>4</v>
      </c>
      <c r="D68" s="220">
        <f t="shared" si="1"/>
        <v>1</v>
      </c>
      <c r="E68" s="765"/>
      <c r="F68" s="765"/>
      <c r="G68" s="765"/>
      <c r="H68" s="765"/>
      <c r="I68" s="765"/>
      <c r="J68" s="765"/>
      <c r="K68" s="215"/>
      <c r="L68" s="221"/>
    </row>
    <row r="69" spans="1:12" ht="15" customHeight="1" x14ac:dyDescent="0.25">
      <c r="A69" s="36" t="s">
        <v>18</v>
      </c>
      <c r="B69" s="210">
        <v>5</v>
      </c>
      <c r="C69" s="77">
        <v>3</v>
      </c>
      <c r="D69" s="220">
        <f t="shared" si="1"/>
        <v>0.6</v>
      </c>
      <c r="E69" s="805"/>
      <c r="F69" s="806"/>
      <c r="G69" s="806"/>
      <c r="H69" s="806"/>
      <c r="I69" s="806"/>
      <c r="J69" s="807"/>
      <c r="K69" s="218"/>
      <c r="L69" s="223"/>
    </row>
    <row r="70" spans="1:12" ht="15" customHeight="1" x14ac:dyDescent="0.25">
      <c r="A70" s="36" t="s">
        <v>21</v>
      </c>
      <c r="B70" s="210">
        <v>4</v>
      </c>
      <c r="C70" s="8">
        <v>4</v>
      </c>
      <c r="D70" s="220">
        <f t="shared" si="1"/>
        <v>1</v>
      </c>
      <c r="E70" s="811"/>
      <c r="F70" s="812"/>
      <c r="G70" s="812"/>
      <c r="H70" s="812"/>
      <c r="I70" s="812"/>
      <c r="J70" s="813"/>
      <c r="K70" s="216"/>
      <c r="L70" s="223"/>
    </row>
    <row r="71" spans="1:12" ht="15" customHeight="1" x14ac:dyDescent="0.25">
      <c r="A71" s="36" t="s">
        <v>291</v>
      </c>
      <c r="B71" s="210">
        <v>0</v>
      </c>
      <c r="C71" s="8">
        <v>0</v>
      </c>
      <c r="D71" s="220" t="e">
        <f t="shared" si="1"/>
        <v>#DIV/0!</v>
      </c>
      <c r="E71" s="225"/>
      <c r="F71" s="219"/>
      <c r="G71" s="219"/>
      <c r="H71" s="219"/>
      <c r="I71" s="219"/>
      <c r="J71" s="219"/>
      <c r="K71" s="216"/>
      <c r="L71" s="223"/>
    </row>
    <row r="72" spans="1:12" ht="15" customHeight="1" x14ac:dyDescent="0.25">
      <c r="A72" s="36" t="s">
        <v>174</v>
      </c>
      <c r="B72" s="226">
        <v>3</v>
      </c>
      <c r="C72" s="227">
        <v>3</v>
      </c>
      <c r="D72" s="220">
        <f t="shared" si="1"/>
        <v>1</v>
      </c>
      <c r="E72" s="802"/>
      <c r="F72" s="803"/>
      <c r="G72" s="803"/>
      <c r="H72" s="803"/>
      <c r="I72" s="803"/>
      <c r="J72" s="804"/>
      <c r="K72" s="228"/>
      <c r="L72" s="229"/>
    </row>
    <row r="73" spans="1:12" x14ac:dyDescent="0.25">
      <c r="A73" s="749" t="s">
        <v>64</v>
      </c>
      <c r="B73" s="749"/>
      <c r="C73" s="749"/>
      <c r="D73" s="749"/>
      <c r="E73" s="749"/>
      <c r="F73" s="749"/>
      <c r="G73" s="749"/>
      <c r="H73" s="749"/>
      <c r="I73" s="749"/>
      <c r="J73" s="749"/>
      <c r="K73" s="749"/>
      <c r="L73" s="749"/>
    </row>
    <row r="74" spans="1:12" x14ac:dyDescent="0.25">
      <c r="A74" s="773" t="s">
        <v>38</v>
      </c>
      <c r="B74" s="775" t="s">
        <v>41</v>
      </c>
      <c r="C74" s="776"/>
      <c r="D74" s="777"/>
      <c r="E74" s="775" t="s">
        <v>65</v>
      </c>
      <c r="F74" s="776"/>
      <c r="G74" s="776"/>
      <c r="H74" s="776"/>
      <c r="I74" s="776"/>
      <c r="J74" s="777"/>
      <c r="K74" s="775" t="s">
        <v>66</v>
      </c>
      <c r="L74" s="777"/>
    </row>
    <row r="75" spans="1:12" x14ac:dyDescent="0.25">
      <c r="A75" s="774"/>
      <c r="B75" s="778"/>
      <c r="C75" s="779"/>
      <c r="D75" s="780"/>
      <c r="E75" s="778"/>
      <c r="F75" s="779"/>
      <c r="G75" s="779"/>
      <c r="H75" s="779"/>
      <c r="I75" s="779"/>
      <c r="J75" s="780"/>
      <c r="K75" s="778"/>
      <c r="L75" s="780"/>
    </row>
    <row r="76" spans="1:12" x14ac:dyDescent="0.25">
      <c r="A76" s="116"/>
      <c r="B76" s="130"/>
      <c r="C76" s="133"/>
      <c r="D76" s="134"/>
      <c r="E76" s="130"/>
      <c r="F76" s="131"/>
      <c r="G76" s="131"/>
      <c r="H76" s="131"/>
      <c r="I76" s="131"/>
      <c r="J76" s="131"/>
      <c r="K76" s="781"/>
      <c r="L76" s="781"/>
    </row>
    <row r="77" spans="1:12" x14ac:dyDescent="0.25">
      <c r="A77" s="209"/>
      <c r="B77" s="782"/>
      <c r="C77" s="782"/>
      <c r="D77" s="782"/>
      <c r="E77" s="782"/>
      <c r="F77" s="782"/>
      <c r="G77" s="782"/>
      <c r="H77" s="782"/>
      <c r="I77" s="782"/>
      <c r="J77" s="782"/>
      <c r="K77" s="781"/>
      <c r="L77" s="781"/>
    </row>
    <row r="78" spans="1:12" x14ac:dyDescent="0.25">
      <c r="A78" s="209"/>
      <c r="B78" s="782"/>
      <c r="C78" s="782"/>
      <c r="D78" s="782"/>
      <c r="E78" s="782"/>
      <c r="F78" s="782"/>
      <c r="G78" s="782"/>
      <c r="H78" s="782"/>
      <c r="I78" s="782"/>
      <c r="J78" s="782"/>
      <c r="K78" s="839"/>
      <c r="L78" s="838"/>
    </row>
    <row r="79" spans="1:12" x14ac:dyDescent="0.25">
      <c r="A79" s="36"/>
      <c r="B79" s="782"/>
      <c r="C79" s="782"/>
      <c r="D79" s="782"/>
      <c r="E79" s="782"/>
      <c r="F79" s="782"/>
      <c r="G79" s="782"/>
      <c r="H79" s="782"/>
      <c r="I79" s="782"/>
      <c r="J79" s="782"/>
      <c r="K79" s="838"/>
      <c r="L79" s="838"/>
    </row>
    <row r="80" spans="1:12" x14ac:dyDescent="0.25">
      <c r="A80" s="36"/>
      <c r="B80" s="838"/>
      <c r="C80" s="838"/>
      <c r="D80" s="838"/>
      <c r="E80" s="838"/>
      <c r="F80" s="838"/>
      <c r="G80" s="838"/>
      <c r="H80" s="838"/>
      <c r="I80" s="838"/>
      <c r="J80" s="838"/>
      <c r="K80" s="838"/>
      <c r="L80" s="838"/>
    </row>
  </sheetData>
  <mergeCells count="95">
    <mergeCell ref="B80:D80"/>
    <mergeCell ref="E80:J80"/>
    <mergeCell ref="K80:L80"/>
    <mergeCell ref="B78:D78"/>
    <mergeCell ref="E78:J78"/>
    <mergeCell ref="K78:L78"/>
    <mergeCell ref="B79:D79"/>
    <mergeCell ref="E79:J79"/>
    <mergeCell ref="K79:L79"/>
    <mergeCell ref="H35:L35"/>
    <mergeCell ref="H50:L50"/>
    <mergeCell ref="H21:L21"/>
    <mergeCell ref="H22:L22"/>
    <mergeCell ref="H23:L23"/>
    <mergeCell ref="A32:L32"/>
    <mergeCell ref="A33:E33"/>
    <mergeCell ref="H33:L33"/>
    <mergeCell ref="H45:L45"/>
    <mergeCell ref="A34:E34"/>
    <mergeCell ref="A35:E35"/>
    <mergeCell ref="A41:E41"/>
    <mergeCell ref="H40:L40"/>
    <mergeCell ref="H47:L47"/>
    <mergeCell ref="A6:L6"/>
    <mergeCell ref="D7:L7"/>
    <mergeCell ref="D8:L8"/>
    <mergeCell ref="D9:L9"/>
    <mergeCell ref="D10:L10"/>
    <mergeCell ref="E72:J72"/>
    <mergeCell ref="E69:J69"/>
    <mergeCell ref="A74:A75"/>
    <mergeCell ref="A40:E40"/>
    <mergeCell ref="D57:L57"/>
    <mergeCell ref="D58:L58"/>
    <mergeCell ref="H46:L46"/>
    <mergeCell ref="E70:J70"/>
    <mergeCell ref="D55:L55"/>
    <mergeCell ref="D53:L53"/>
    <mergeCell ref="D54:L54"/>
    <mergeCell ref="K62:L62"/>
    <mergeCell ref="A61:L61"/>
    <mergeCell ref="A62:A63"/>
    <mergeCell ref="B62:B63"/>
    <mergeCell ref="C62:C63"/>
    <mergeCell ref="D11:L11"/>
    <mergeCell ref="H15:L15"/>
    <mergeCell ref="H17:L17"/>
    <mergeCell ref="A12:L12"/>
    <mergeCell ref="F13:G13"/>
    <mergeCell ref="H13:L13"/>
    <mergeCell ref="H16:L16"/>
    <mergeCell ref="H14:L14"/>
    <mergeCell ref="F15:G15"/>
    <mergeCell ref="F16:G16"/>
    <mergeCell ref="F17:G17"/>
    <mergeCell ref="F14:G14"/>
    <mergeCell ref="H18:L18"/>
    <mergeCell ref="A19:L19"/>
    <mergeCell ref="F20:L20"/>
    <mergeCell ref="A42:L42"/>
    <mergeCell ref="H44:L44"/>
    <mergeCell ref="F18:G18"/>
    <mergeCell ref="H24:L24"/>
    <mergeCell ref="H25:L25"/>
    <mergeCell ref="H26:L26"/>
    <mergeCell ref="H27:L27"/>
    <mergeCell ref="H28:L28"/>
    <mergeCell ref="H29:L29"/>
    <mergeCell ref="H30:L30"/>
    <mergeCell ref="H31:L31"/>
    <mergeCell ref="H36:L36"/>
    <mergeCell ref="H39:L39"/>
    <mergeCell ref="K74:L75"/>
    <mergeCell ref="K77:L77"/>
    <mergeCell ref="K76:L76"/>
    <mergeCell ref="B77:D77"/>
    <mergeCell ref="E77:J77"/>
    <mergeCell ref="B74:D75"/>
    <mergeCell ref="E74:J75"/>
    <mergeCell ref="A73:L73"/>
    <mergeCell ref="H49:L49"/>
    <mergeCell ref="H48:L48"/>
    <mergeCell ref="B51:F51"/>
    <mergeCell ref="H51:L51"/>
    <mergeCell ref="D59:L59"/>
    <mergeCell ref="E66:J66"/>
    <mergeCell ref="E65:J65"/>
    <mergeCell ref="E68:J68"/>
    <mergeCell ref="E67:J67"/>
    <mergeCell ref="D56:L56"/>
    <mergeCell ref="A52:L52"/>
    <mergeCell ref="E64:J64"/>
    <mergeCell ref="D60:L60"/>
    <mergeCell ref="D62:D63"/>
    <mergeCell ref="E62:J63"/>
  </mergeCells>
  <phoneticPr fontId="29" type="noConversion"/>
  <conditionalFormatting sqref="B51">
    <cfRule type="cellIs" dxfId="107" priority="16" operator="greaterThan">
      <formula>0.849</formula>
    </cfRule>
    <cfRule type="cellIs" dxfId="106" priority="17" operator="between">
      <formula>0.01</formula>
      <formula>0.799</formula>
    </cfRule>
    <cfRule type="cellIs" dxfId="105" priority="18" operator="between">
      <formula>0.8</formula>
      <formula>0.849</formula>
    </cfRule>
  </conditionalFormatting>
  <conditionalFormatting sqref="B44:F50">
    <cfRule type="cellIs" dxfId="104" priority="11" operator="greaterThan">
      <formula>0.849</formula>
    </cfRule>
    <cfRule type="cellIs" dxfId="103" priority="12" operator="between">
      <formula>0.01</formula>
      <formula>0.799</formula>
    </cfRule>
    <cfRule type="cellIs" dxfId="102" priority="13" operator="between">
      <formula>0.8</formula>
      <formula>0.849</formula>
    </cfRule>
  </conditionalFormatting>
  <conditionalFormatting sqref="E71">
    <cfRule type="cellIs" dxfId="101" priority="1" operator="equal">
      <formula>"No"</formula>
    </cfRule>
    <cfRule type="cellIs" dxfId="100" priority="2" operator="equal">
      <formula>"Yes"</formula>
    </cfRule>
    <cfRule type="containsText" dxfId="99" priority="3" operator="containsText" text="Yes">
      <formula>NOT(ISERROR(SEARCH("Yes",E71)))</formula>
    </cfRule>
    <cfRule type="containsText" dxfId="98" priority="4" operator="containsText" text="No">
      <formula>NOT(ISERROR(SEARCH("No",E71)))</formula>
    </cfRule>
  </conditionalFormatting>
  <conditionalFormatting sqref="G44:G51">
    <cfRule type="cellIs" dxfId="97" priority="137" operator="greaterThan">
      <formula>0.849</formula>
    </cfRule>
    <cfRule type="cellIs" dxfId="96" priority="138" operator="between">
      <formula>0.01</formula>
      <formula>0.799</formula>
    </cfRule>
    <cfRule type="cellIs" dxfId="95" priority="139" operator="between">
      <formula>0.8</formula>
      <formula>0.849</formula>
    </cfRule>
  </conditionalFormatting>
  <conditionalFormatting sqref="G51">
    <cfRule type="cellIs" dxfId="94" priority="19" operator="greaterThan">
      <formula>0.84</formula>
    </cfRule>
  </conditionalFormatting>
  <conditionalFormatting sqref="L3:L4">
    <cfRule type="cellIs" dxfId="93" priority="126" operator="lessThan">
      <formula>0</formula>
    </cfRule>
    <cfRule type="cellIs" dxfId="92" priority="127" operator="greaterThan">
      <formula>0</formula>
    </cfRule>
  </conditionalFormatting>
  <pageMargins left="0.25" right="0.25" top="0.75" bottom="0.75" header="0.3" footer="0.3"/>
  <pageSetup paperSize="9" scale="4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02"/>
  <sheetViews>
    <sheetView zoomScale="90" zoomScaleNormal="90" workbookViewId="0">
      <selection activeCell="C26" sqref="C26"/>
    </sheetView>
  </sheetViews>
  <sheetFormatPr defaultColWidth="9.140625" defaultRowHeight="15.75" x14ac:dyDescent="0.25"/>
  <cols>
    <col min="1" max="1" width="28.140625" style="147" bestFit="1" customWidth="1"/>
    <col min="2" max="2" width="42.5703125" style="147" bestFit="1" customWidth="1"/>
    <col min="3" max="3" width="39.140625" style="147" customWidth="1"/>
    <col min="4" max="4" width="34.28515625" style="147" customWidth="1"/>
    <col min="5" max="5" width="41.140625" style="147" bestFit="1" customWidth="1"/>
    <col min="6" max="6" width="34.42578125" style="147" bestFit="1" customWidth="1"/>
    <col min="7" max="7" width="24.28515625" style="147" customWidth="1"/>
    <col min="8" max="8" width="27.42578125" style="147" customWidth="1"/>
    <col min="9" max="9" width="14.28515625" style="147" customWidth="1"/>
    <col min="10" max="10" width="32.140625" style="147" customWidth="1"/>
    <col min="11" max="16384" width="9.140625" style="147"/>
  </cols>
  <sheetData>
    <row r="1" spans="1:8" ht="16.5" thickTop="1" x14ac:dyDescent="0.25">
      <c r="A1" s="843" t="s">
        <v>50</v>
      </c>
      <c r="B1" s="844"/>
      <c r="C1" s="844"/>
      <c r="D1" s="844"/>
      <c r="E1" s="844"/>
      <c r="F1" s="844"/>
      <c r="G1" s="844"/>
      <c r="H1" s="845"/>
    </row>
    <row r="2" spans="1:8" x14ac:dyDescent="0.25">
      <c r="A2" s="142"/>
      <c r="B2" s="143" t="s">
        <v>51</v>
      </c>
      <c r="C2" s="144">
        <v>44942</v>
      </c>
      <c r="D2" s="145" t="s">
        <v>245</v>
      </c>
      <c r="E2" s="146">
        <f>C2+6</f>
        <v>44948</v>
      </c>
      <c r="H2" s="148"/>
    </row>
    <row r="3" spans="1:8" ht="16.5" thickBot="1" x14ac:dyDescent="0.3">
      <c r="A3" s="142"/>
      <c r="H3" s="148"/>
    </row>
    <row r="4" spans="1:8" ht="16.5" thickBot="1" x14ac:dyDescent="0.3">
      <c r="A4" s="142"/>
      <c r="B4" s="149">
        <f>C2</f>
        <v>44942</v>
      </c>
      <c r="C4" s="150">
        <f t="shared" ref="C4:H4" si="0">B4+1</f>
        <v>44943</v>
      </c>
      <c r="D4" s="150">
        <f t="shared" si="0"/>
        <v>44944</v>
      </c>
      <c r="E4" s="150">
        <f t="shared" si="0"/>
        <v>44945</v>
      </c>
      <c r="F4" s="151">
        <f t="shared" si="0"/>
        <v>44946</v>
      </c>
      <c r="G4" s="152">
        <f t="shared" si="0"/>
        <v>44947</v>
      </c>
      <c r="H4" s="153">
        <f t="shared" si="0"/>
        <v>44948</v>
      </c>
    </row>
    <row r="5" spans="1:8" ht="16.5" thickBot="1" x14ac:dyDescent="0.3">
      <c r="A5" s="154" t="s">
        <v>61</v>
      </c>
      <c r="B5" s="155" t="s">
        <v>52</v>
      </c>
      <c r="C5" s="156" t="s">
        <v>53</v>
      </c>
      <c r="D5" s="156" t="s">
        <v>54</v>
      </c>
      <c r="E5" s="157" t="s">
        <v>55</v>
      </c>
      <c r="F5" s="158" t="s">
        <v>56</v>
      </c>
      <c r="G5" s="159" t="s">
        <v>72</v>
      </c>
      <c r="H5" s="160" t="s">
        <v>73</v>
      </c>
    </row>
    <row r="6" spans="1:8" x14ac:dyDescent="0.25">
      <c r="A6" s="840" t="s">
        <v>246</v>
      </c>
      <c r="B6" s="188"/>
      <c r="C6" s="162" t="s">
        <v>258</v>
      </c>
      <c r="D6" s="162"/>
      <c r="E6" s="162" t="s">
        <v>259</v>
      </c>
      <c r="F6" s="162"/>
      <c r="G6" s="162"/>
      <c r="H6" s="163"/>
    </row>
    <row r="7" spans="1:8" x14ac:dyDescent="0.25">
      <c r="A7" s="841"/>
      <c r="B7" s="189"/>
      <c r="C7" s="170" t="s">
        <v>255</v>
      </c>
      <c r="D7" s="165"/>
      <c r="E7" s="165"/>
      <c r="F7" s="165"/>
      <c r="G7" s="165"/>
      <c r="H7" s="166"/>
    </row>
    <row r="8" spans="1:8" x14ac:dyDescent="0.25">
      <c r="A8" s="841"/>
      <c r="B8" s="190"/>
      <c r="C8" s="165" t="s">
        <v>260</v>
      </c>
      <c r="D8" s="165"/>
      <c r="E8" s="165" t="s">
        <v>261</v>
      </c>
      <c r="F8" s="165"/>
      <c r="G8" s="165"/>
      <c r="H8" s="166"/>
    </row>
    <row r="9" spans="1:8" x14ac:dyDescent="0.25">
      <c r="A9" s="841"/>
      <c r="B9" s="190"/>
      <c r="C9" s="165"/>
      <c r="D9" s="165"/>
      <c r="E9" s="165"/>
      <c r="F9" s="165"/>
      <c r="G9" s="165"/>
      <c r="H9" s="166"/>
    </row>
    <row r="10" spans="1:8" x14ac:dyDescent="0.25">
      <c r="A10" s="841"/>
      <c r="B10" s="190"/>
      <c r="C10" s="165"/>
      <c r="D10" s="165"/>
      <c r="E10" s="165"/>
      <c r="F10" s="165"/>
      <c r="G10" s="165"/>
      <c r="H10" s="166"/>
    </row>
    <row r="11" spans="1:8" x14ac:dyDescent="0.25">
      <c r="A11" s="841"/>
      <c r="B11" s="190"/>
      <c r="C11" s="165"/>
      <c r="D11" s="165"/>
      <c r="E11" s="165"/>
      <c r="F11" s="165"/>
      <c r="G11" s="165"/>
      <c r="H11" s="166"/>
    </row>
    <row r="12" spans="1:8" x14ac:dyDescent="0.25">
      <c r="A12" s="841"/>
      <c r="B12" s="191"/>
      <c r="C12" s="167"/>
      <c r="D12" s="168"/>
      <c r="E12" s="165"/>
      <c r="F12" s="165"/>
      <c r="G12" s="165"/>
      <c r="H12" s="166"/>
    </row>
    <row r="13" spans="1:8" x14ac:dyDescent="0.25">
      <c r="A13" s="841"/>
      <c r="B13" s="192"/>
      <c r="C13" s="169"/>
      <c r="D13" s="168"/>
      <c r="E13" s="165"/>
      <c r="F13" s="165"/>
      <c r="G13" s="165"/>
      <c r="H13" s="166"/>
    </row>
    <row r="14" spans="1:8" x14ac:dyDescent="0.25">
      <c r="A14" s="841"/>
      <c r="B14" s="189"/>
      <c r="C14" s="170"/>
      <c r="D14" s="168"/>
      <c r="E14" s="165"/>
      <c r="F14" s="165"/>
      <c r="G14" s="165"/>
      <c r="H14" s="166"/>
    </row>
    <row r="15" spans="1:8" ht="16.5" thickBot="1" x14ac:dyDescent="0.3">
      <c r="A15" s="841"/>
      <c r="B15" s="193"/>
      <c r="C15" s="178"/>
      <c r="D15" s="171"/>
      <c r="E15" s="172"/>
      <c r="F15" s="172"/>
      <c r="G15" s="172"/>
      <c r="H15" s="173"/>
    </row>
    <row r="16" spans="1:8" x14ac:dyDescent="0.25">
      <c r="A16" s="840" t="s">
        <v>20</v>
      </c>
      <c r="B16" s="194"/>
      <c r="C16" s="174"/>
      <c r="D16" s="174"/>
      <c r="E16" s="174"/>
      <c r="F16" s="174"/>
      <c r="G16" s="174"/>
      <c r="H16" s="163"/>
    </row>
    <row r="17" spans="1:8" x14ac:dyDescent="0.25">
      <c r="A17" s="841"/>
      <c r="B17" s="195"/>
      <c r="C17" s="175"/>
      <c r="D17" s="175"/>
      <c r="E17" s="176"/>
      <c r="F17" s="176"/>
      <c r="G17" s="176"/>
      <c r="H17" s="166"/>
    </row>
    <row r="18" spans="1:8" x14ac:dyDescent="0.25">
      <c r="A18" s="841"/>
      <c r="B18" s="195"/>
      <c r="C18" s="175"/>
      <c r="D18" s="175"/>
      <c r="E18" s="176"/>
      <c r="F18" s="176"/>
      <c r="G18" s="176"/>
      <c r="H18" s="166"/>
    </row>
    <row r="19" spans="1:8" x14ac:dyDescent="0.25">
      <c r="A19" s="841"/>
      <c r="B19" s="195"/>
      <c r="C19" s="175"/>
      <c r="D19" s="175"/>
      <c r="E19" s="176"/>
      <c r="F19" s="176"/>
      <c r="G19" s="176"/>
      <c r="H19" s="166"/>
    </row>
    <row r="20" spans="1:8" x14ac:dyDescent="0.25">
      <c r="A20" s="841"/>
      <c r="B20" s="195"/>
      <c r="C20" s="175"/>
      <c r="D20" s="175"/>
      <c r="E20" s="176"/>
      <c r="F20" s="176"/>
      <c r="G20" s="176"/>
      <c r="H20" s="166"/>
    </row>
    <row r="21" spans="1:8" x14ac:dyDescent="0.25">
      <c r="A21" s="841"/>
      <c r="B21" s="196"/>
      <c r="C21" s="176"/>
      <c r="D21" s="176"/>
      <c r="E21" s="176"/>
      <c r="F21" s="176"/>
      <c r="G21" s="176"/>
      <c r="H21" s="166"/>
    </row>
    <row r="22" spans="1:8" x14ac:dyDescent="0.25">
      <c r="A22" s="841"/>
      <c r="B22" s="196"/>
      <c r="C22" s="176"/>
      <c r="D22" s="177"/>
      <c r="E22" s="165"/>
      <c r="F22" s="165"/>
      <c r="G22" s="176"/>
      <c r="H22" s="166"/>
    </row>
    <row r="23" spans="1:8" x14ac:dyDescent="0.25">
      <c r="A23" s="841"/>
      <c r="B23" s="196"/>
      <c r="C23" s="176"/>
      <c r="D23" s="169"/>
      <c r="E23" s="165"/>
      <c r="F23" s="165"/>
      <c r="G23" s="176"/>
      <c r="H23" s="166"/>
    </row>
    <row r="24" spans="1:8" x14ac:dyDescent="0.25">
      <c r="A24" s="841"/>
      <c r="B24" s="190"/>
      <c r="C24" s="165"/>
      <c r="D24" s="169"/>
      <c r="E24" s="165"/>
      <c r="F24" s="165"/>
      <c r="G24" s="165"/>
      <c r="H24" s="166"/>
    </row>
    <row r="25" spans="1:8" ht="16.5" thickBot="1" x14ac:dyDescent="0.3">
      <c r="A25" s="842"/>
      <c r="B25" s="197"/>
      <c r="C25" s="172"/>
      <c r="D25" s="178"/>
      <c r="E25" s="172"/>
      <c r="F25" s="172"/>
      <c r="G25" s="172"/>
      <c r="H25" s="173"/>
    </row>
    <row r="26" spans="1:8" x14ac:dyDescent="0.25">
      <c r="A26" s="840" t="s">
        <v>254</v>
      </c>
      <c r="B26" s="162" t="s">
        <v>262</v>
      </c>
      <c r="C26" s="162"/>
      <c r="D26" s="162"/>
      <c r="E26" s="162" t="s">
        <v>263</v>
      </c>
      <c r="F26" s="162"/>
      <c r="G26" s="162"/>
      <c r="H26" s="163"/>
    </row>
    <row r="27" spans="1:8" x14ac:dyDescent="0.25">
      <c r="A27" s="841"/>
      <c r="B27" s="170" t="s">
        <v>248</v>
      </c>
      <c r="C27" s="165"/>
      <c r="D27" s="170"/>
      <c r="E27" s="183" t="s">
        <v>248</v>
      </c>
      <c r="F27" s="165"/>
      <c r="G27" s="165"/>
      <c r="H27" s="166"/>
    </row>
    <row r="28" spans="1:8" x14ac:dyDescent="0.25">
      <c r="A28" s="841"/>
      <c r="B28" s="170" t="s">
        <v>251</v>
      </c>
      <c r="C28" s="165"/>
      <c r="D28" s="170"/>
      <c r="E28" s="183" t="s">
        <v>249</v>
      </c>
      <c r="F28" s="165"/>
      <c r="G28" s="165"/>
      <c r="H28" s="166"/>
    </row>
    <row r="29" spans="1:8" x14ac:dyDescent="0.25">
      <c r="A29" s="841"/>
      <c r="B29" s="170" t="s">
        <v>252</v>
      </c>
      <c r="C29" s="165"/>
      <c r="D29" s="170"/>
      <c r="E29" s="183" t="s">
        <v>252</v>
      </c>
      <c r="F29" s="165"/>
      <c r="G29" s="165"/>
      <c r="H29" s="166"/>
    </row>
    <row r="30" spans="1:8" x14ac:dyDescent="0.25">
      <c r="A30" s="841"/>
      <c r="B30" s="170" t="s">
        <v>264</v>
      </c>
      <c r="C30" s="165"/>
      <c r="D30" s="170"/>
      <c r="E30" s="183" t="s">
        <v>250</v>
      </c>
      <c r="F30" s="165"/>
      <c r="G30" s="165"/>
      <c r="H30" s="166"/>
    </row>
    <row r="31" spans="1:8" x14ac:dyDescent="0.25">
      <c r="A31" s="841"/>
      <c r="B31" s="190"/>
      <c r="C31" s="165"/>
      <c r="D31" s="165"/>
      <c r="E31" s="165" t="s">
        <v>265</v>
      </c>
      <c r="F31" s="165"/>
      <c r="G31" s="165"/>
      <c r="H31" s="166"/>
    </row>
    <row r="32" spans="1:8" x14ac:dyDescent="0.25">
      <c r="A32" s="841"/>
      <c r="B32" s="190"/>
      <c r="C32" s="165"/>
      <c r="D32" s="165"/>
      <c r="E32" s="165"/>
      <c r="F32" s="165"/>
      <c r="G32" s="165"/>
      <c r="H32" s="166"/>
    </row>
    <row r="33" spans="1:8" x14ac:dyDescent="0.25">
      <c r="A33" s="841"/>
      <c r="B33" s="190"/>
      <c r="C33" s="165"/>
      <c r="D33" s="165"/>
      <c r="E33" s="165"/>
      <c r="F33" s="165"/>
      <c r="G33" s="165"/>
      <c r="H33" s="166"/>
    </row>
    <row r="34" spans="1:8" x14ac:dyDescent="0.25">
      <c r="A34" s="841"/>
      <c r="B34" s="190"/>
      <c r="C34" s="165"/>
      <c r="D34" s="165"/>
      <c r="E34" s="165"/>
      <c r="F34" s="165"/>
      <c r="G34" s="165"/>
      <c r="H34" s="166"/>
    </row>
    <row r="35" spans="1:8" ht="16.5" thickBot="1" x14ac:dyDescent="0.3">
      <c r="A35" s="842"/>
      <c r="B35" s="197"/>
      <c r="C35" s="172"/>
      <c r="D35" s="172"/>
      <c r="E35" s="172"/>
      <c r="F35" s="172"/>
      <c r="G35" s="172"/>
      <c r="H35" s="173"/>
    </row>
    <row r="36" spans="1:8" x14ac:dyDescent="0.25">
      <c r="A36" s="840" t="s">
        <v>17</v>
      </c>
      <c r="B36" s="198" t="s">
        <v>69</v>
      </c>
      <c r="C36" s="199" t="s">
        <v>57</v>
      </c>
      <c r="D36" s="199" t="s">
        <v>67</v>
      </c>
      <c r="E36" s="199" t="s">
        <v>76</v>
      </c>
      <c r="F36" s="162"/>
      <c r="G36" s="162"/>
      <c r="H36" s="163"/>
    </row>
    <row r="37" spans="1:8" x14ac:dyDescent="0.25">
      <c r="A37" s="841"/>
      <c r="B37" s="200"/>
      <c r="C37" s="170"/>
      <c r="D37" s="165" t="s">
        <v>266</v>
      </c>
      <c r="E37" s="165"/>
      <c r="F37" s="165"/>
      <c r="G37" s="165"/>
      <c r="H37" s="166"/>
    </row>
    <row r="38" spans="1:8" x14ac:dyDescent="0.25">
      <c r="A38" s="841"/>
      <c r="B38" s="170"/>
      <c r="C38" s="170"/>
      <c r="D38" s="170"/>
      <c r="E38" s="165"/>
      <c r="F38" s="165"/>
      <c r="G38" s="165"/>
      <c r="H38" s="166"/>
    </row>
    <row r="39" spans="1:8" x14ac:dyDescent="0.25">
      <c r="A39" s="841"/>
      <c r="B39" s="170"/>
      <c r="C39" s="170"/>
      <c r="D39" s="170"/>
      <c r="E39" s="165"/>
      <c r="F39" s="165"/>
      <c r="G39" s="165"/>
      <c r="H39" s="166"/>
    </row>
    <row r="40" spans="1:8" x14ac:dyDescent="0.25">
      <c r="A40" s="841"/>
      <c r="B40" s="165"/>
      <c r="C40" s="170"/>
      <c r="D40" s="170"/>
      <c r="E40" s="165"/>
      <c r="F40" s="165"/>
      <c r="G40" s="165"/>
      <c r="H40" s="166"/>
    </row>
    <row r="41" spans="1:8" x14ac:dyDescent="0.25">
      <c r="A41" s="841"/>
      <c r="B41" s="190"/>
      <c r="C41" s="165"/>
      <c r="D41" s="165"/>
      <c r="E41" s="165"/>
      <c r="F41" s="165"/>
      <c r="G41" s="165"/>
      <c r="H41" s="166"/>
    </row>
    <row r="42" spans="1:8" x14ac:dyDescent="0.25">
      <c r="A42" s="841"/>
      <c r="B42" s="190"/>
      <c r="C42" s="165"/>
      <c r="D42" s="165"/>
      <c r="E42" s="165"/>
      <c r="F42" s="165"/>
      <c r="G42" s="165"/>
      <c r="H42" s="166"/>
    </row>
    <row r="43" spans="1:8" x14ac:dyDescent="0.25">
      <c r="A43" s="841"/>
      <c r="B43" s="190"/>
      <c r="C43" s="165"/>
      <c r="D43" s="168"/>
      <c r="E43" s="165"/>
      <c r="F43" s="165"/>
      <c r="G43" s="165"/>
      <c r="H43" s="166"/>
    </row>
    <row r="44" spans="1:8" x14ac:dyDescent="0.25">
      <c r="A44" s="841"/>
      <c r="B44" s="190"/>
      <c r="C44" s="165"/>
      <c r="D44" s="168"/>
      <c r="E44" s="165"/>
      <c r="F44" s="165"/>
      <c r="G44" s="165"/>
      <c r="H44" s="166"/>
    </row>
    <row r="45" spans="1:8" x14ac:dyDescent="0.25">
      <c r="A45" s="841"/>
      <c r="B45" s="190"/>
      <c r="C45" s="165"/>
      <c r="D45" s="168"/>
      <c r="E45" s="165"/>
      <c r="F45" s="165"/>
      <c r="G45" s="165"/>
      <c r="H45" s="166"/>
    </row>
    <row r="46" spans="1:8" ht="16.5" thickBot="1" x14ac:dyDescent="0.3">
      <c r="A46" s="842"/>
      <c r="B46" s="197"/>
      <c r="C46" s="172"/>
      <c r="D46" s="171"/>
      <c r="E46" s="172"/>
      <c r="F46" s="172"/>
      <c r="G46" s="172"/>
      <c r="H46" s="173"/>
    </row>
    <row r="47" spans="1:8" x14ac:dyDescent="0.25">
      <c r="A47" s="840" t="s">
        <v>18</v>
      </c>
      <c r="B47" s="188" t="s">
        <v>267</v>
      </c>
      <c r="C47" s="162" t="s">
        <v>89</v>
      </c>
      <c r="D47" s="162" t="s">
        <v>90</v>
      </c>
      <c r="E47" s="162" t="s">
        <v>91</v>
      </c>
      <c r="F47" s="162" t="s">
        <v>92</v>
      </c>
      <c r="G47" s="162"/>
      <c r="H47" s="163"/>
    </row>
    <row r="48" spans="1:8" x14ac:dyDescent="0.25">
      <c r="A48" s="841"/>
      <c r="B48" s="201"/>
      <c r="C48" s="168"/>
      <c r="D48" s="168"/>
      <c r="E48" s="168"/>
      <c r="F48" s="168"/>
      <c r="G48" s="168"/>
      <c r="H48" s="179"/>
    </row>
    <row r="49" spans="1:8" x14ac:dyDescent="0.25">
      <c r="A49" s="841"/>
      <c r="B49" s="201"/>
      <c r="C49" s="168"/>
      <c r="D49" s="168"/>
      <c r="E49" s="168"/>
      <c r="F49" s="168"/>
      <c r="G49" s="168"/>
      <c r="H49" s="179"/>
    </row>
    <row r="50" spans="1:8" x14ac:dyDescent="0.25">
      <c r="A50" s="841"/>
      <c r="B50" s="201"/>
      <c r="C50" s="168"/>
      <c r="D50" s="168"/>
      <c r="E50" s="168"/>
      <c r="F50" s="168"/>
      <c r="G50" s="168"/>
      <c r="H50" s="179"/>
    </row>
    <row r="51" spans="1:8" x14ac:dyDescent="0.25">
      <c r="A51" s="841"/>
      <c r="B51" s="201"/>
      <c r="C51" s="168"/>
      <c r="D51" s="168"/>
      <c r="E51" s="168"/>
      <c r="F51" s="168"/>
      <c r="G51" s="168"/>
      <c r="H51" s="179"/>
    </row>
    <row r="52" spans="1:8" x14ac:dyDescent="0.25">
      <c r="A52" s="841"/>
      <c r="B52" s="201"/>
      <c r="C52" s="168"/>
      <c r="D52" s="168"/>
      <c r="E52" s="168"/>
      <c r="F52" s="168"/>
      <c r="G52" s="168"/>
      <c r="H52" s="179"/>
    </row>
    <row r="53" spans="1:8" x14ac:dyDescent="0.25">
      <c r="A53" s="841"/>
      <c r="B53" s="202"/>
      <c r="C53" s="180"/>
      <c r="D53" s="181"/>
      <c r="E53" s="180"/>
      <c r="F53" s="180"/>
      <c r="G53" s="180"/>
      <c r="H53" s="182"/>
    </row>
    <row r="54" spans="1:8" x14ac:dyDescent="0.25">
      <c r="A54" s="841"/>
      <c r="B54" s="190"/>
      <c r="C54" s="165"/>
      <c r="D54" s="168"/>
      <c r="E54" s="165"/>
      <c r="F54" s="165"/>
      <c r="G54" s="165"/>
      <c r="H54" s="166"/>
    </row>
    <row r="55" spans="1:8" x14ac:dyDescent="0.25">
      <c r="A55" s="841"/>
      <c r="B55" s="190"/>
      <c r="C55" s="165"/>
      <c r="D55" s="168"/>
      <c r="E55" s="165"/>
      <c r="F55" s="165"/>
      <c r="G55" s="165"/>
      <c r="H55" s="166"/>
    </row>
    <row r="56" spans="1:8" ht="16.5" thickBot="1" x14ac:dyDescent="0.3">
      <c r="A56" s="842"/>
      <c r="B56" s="197"/>
      <c r="C56" s="172"/>
      <c r="D56" s="172"/>
      <c r="E56" s="172"/>
      <c r="F56" s="172"/>
      <c r="G56" s="172"/>
      <c r="H56" s="173"/>
    </row>
    <row r="57" spans="1:8" x14ac:dyDescent="0.25">
      <c r="A57" s="840" t="s">
        <v>21</v>
      </c>
      <c r="B57" s="188"/>
      <c r="C57" s="162"/>
      <c r="D57" s="162" t="s">
        <v>268</v>
      </c>
      <c r="E57" s="162"/>
      <c r="F57" s="162"/>
      <c r="G57" s="162"/>
      <c r="H57" s="163"/>
    </row>
    <row r="58" spans="1:8" x14ac:dyDescent="0.25">
      <c r="A58" s="841"/>
      <c r="B58" s="190"/>
      <c r="C58" s="165"/>
      <c r="D58" s="165"/>
      <c r="E58" s="165"/>
      <c r="F58" s="165"/>
      <c r="G58" s="165"/>
      <c r="H58" s="166"/>
    </row>
    <row r="59" spans="1:8" x14ac:dyDescent="0.25">
      <c r="A59" s="841"/>
      <c r="B59" s="190"/>
      <c r="C59" s="165"/>
      <c r="D59" s="165"/>
      <c r="E59" s="165"/>
      <c r="F59" s="165"/>
      <c r="G59" s="165"/>
      <c r="H59" s="166"/>
    </row>
    <row r="60" spans="1:8" x14ac:dyDescent="0.25">
      <c r="A60" s="841"/>
      <c r="B60" s="190"/>
      <c r="C60" s="165"/>
      <c r="D60" s="165"/>
      <c r="E60" s="165"/>
      <c r="F60" s="165"/>
      <c r="G60" s="165"/>
      <c r="H60" s="166"/>
    </row>
    <row r="61" spans="1:8" x14ac:dyDescent="0.25">
      <c r="A61" s="841"/>
      <c r="B61" s="190"/>
      <c r="C61" s="165"/>
      <c r="D61" s="165"/>
      <c r="E61" s="165"/>
      <c r="F61" s="165"/>
      <c r="G61" s="165"/>
      <c r="H61" s="166"/>
    </row>
    <row r="62" spans="1:8" x14ac:dyDescent="0.25">
      <c r="A62" s="841"/>
      <c r="B62" s="190"/>
      <c r="C62" s="165"/>
      <c r="D62" s="165"/>
      <c r="E62" s="165"/>
      <c r="F62" s="165"/>
      <c r="G62" s="165"/>
      <c r="H62" s="166"/>
    </row>
    <row r="63" spans="1:8" x14ac:dyDescent="0.25">
      <c r="A63" s="841"/>
      <c r="B63" s="190"/>
      <c r="C63" s="165"/>
      <c r="D63" s="165"/>
      <c r="E63" s="165"/>
      <c r="F63" s="165"/>
      <c r="G63" s="165"/>
      <c r="H63" s="166"/>
    </row>
    <row r="64" spans="1:8" x14ac:dyDescent="0.25">
      <c r="A64" s="841"/>
      <c r="B64" s="190"/>
      <c r="C64" s="165"/>
      <c r="D64" s="165"/>
      <c r="E64" s="165"/>
      <c r="F64" s="165"/>
      <c r="G64" s="165"/>
      <c r="H64" s="166"/>
    </row>
    <row r="65" spans="1:8" x14ac:dyDescent="0.25">
      <c r="A65" s="841"/>
      <c r="B65" s="190"/>
      <c r="C65" s="165"/>
      <c r="D65" s="165"/>
      <c r="E65" s="165"/>
      <c r="F65" s="165"/>
      <c r="G65" s="165"/>
      <c r="H65" s="166"/>
    </row>
    <row r="66" spans="1:8" ht="16.5" thickBot="1" x14ac:dyDescent="0.3">
      <c r="A66" s="842"/>
      <c r="B66" s="197"/>
      <c r="C66" s="172"/>
      <c r="D66" s="172"/>
      <c r="E66" s="172"/>
      <c r="F66" s="172"/>
      <c r="G66" s="172"/>
      <c r="H66" s="173"/>
    </row>
    <row r="67" spans="1:8" x14ac:dyDescent="0.25">
      <c r="A67" s="840" t="s">
        <v>247</v>
      </c>
      <c r="B67" s="188"/>
      <c r="C67" s="162"/>
      <c r="D67" s="162"/>
      <c r="E67" s="162" t="s">
        <v>269</v>
      </c>
      <c r="F67" s="162" t="s">
        <v>270</v>
      </c>
      <c r="G67" s="162"/>
      <c r="H67" s="163"/>
    </row>
    <row r="68" spans="1:8" x14ac:dyDescent="0.25">
      <c r="A68" s="841"/>
      <c r="B68" s="189"/>
      <c r="C68" s="170"/>
      <c r="D68" s="165"/>
      <c r="E68" s="170" t="s">
        <v>248</v>
      </c>
      <c r="F68" s="170" t="s">
        <v>255</v>
      </c>
      <c r="G68" s="165"/>
      <c r="H68" s="166"/>
    </row>
    <row r="69" spans="1:8" x14ac:dyDescent="0.25">
      <c r="A69" s="841"/>
      <c r="B69" s="189"/>
      <c r="C69" s="170"/>
      <c r="D69" s="165"/>
      <c r="E69" s="170" t="s">
        <v>251</v>
      </c>
      <c r="F69" s="165"/>
      <c r="G69" s="165"/>
      <c r="H69" s="166"/>
    </row>
    <row r="70" spans="1:8" x14ac:dyDescent="0.25">
      <c r="A70" s="841"/>
      <c r="B70" s="189"/>
      <c r="C70" s="170"/>
      <c r="D70" s="165"/>
      <c r="E70" s="170" t="s">
        <v>252</v>
      </c>
      <c r="F70" s="165"/>
      <c r="G70" s="165"/>
      <c r="H70" s="166"/>
    </row>
    <row r="71" spans="1:8" x14ac:dyDescent="0.25">
      <c r="A71" s="841"/>
      <c r="B71" s="189"/>
      <c r="C71" s="170"/>
      <c r="D71" s="165"/>
      <c r="E71" s="170" t="s">
        <v>253</v>
      </c>
      <c r="F71" s="165"/>
      <c r="G71" s="165"/>
      <c r="H71" s="166"/>
    </row>
    <row r="72" spans="1:8" x14ac:dyDescent="0.25">
      <c r="A72" s="841"/>
      <c r="B72" s="190"/>
      <c r="C72" s="165"/>
      <c r="D72" s="165"/>
      <c r="E72" s="165"/>
      <c r="F72" s="165"/>
      <c r="G72" s="165"/>
      <c r="H72" s="166"/>
    </row>
    <row r="73" spans="1:8" x14ac:dyDescent="0.25">
      <c r="A73" s="841"/>
      <c r="B73" s="190"/>
      <c r="C73" s="165"/>
      <c r="D73" s="165"/>
      <c r="E73" s="177"/>
      <c r="F73" s="177"/>
      <c r="G73" s="177"/>
      <c r="H73" s="166"/>
    </row>
    <row r="74" spans="1:8" x14ac:dyDescent="0.25">
      <c r="A74" s="841"/>
      <c r="B74" s="190"/>
      <c r="C74" s="165"/>
      <c r="D74" s="165"/>
      <c r="E74" s="165"/>
      <c r="F74" s="165"/>
      <c r="G74" s="165"/>
      <c r="H74" s="166"/>
    </row>
    <row r="75" spans="1:8" x14ac:dyDescent="0.25">
      <c r="A75" s="841"/>
      <c r="B75" s="190"/>
      <c r="C75" s="165"/>
      <c r="D75" s="165"/>
      <c r="E75" s="165"/>
      <c r="F75" s="165"/>
      <c r="G75" s="165"/>
      <c r="H75" s="166"/>
    </row>
    <row r="76" spans="1:8" ht="16.5" thickBot="1" x14ac:dyDescent="0.3">
      <c r="A76" s="842"/>
      <c r="B76" s="197"/>
      <c r="C76" s="172"/>
      <c r="D76" s="172"/>
      <c r="E76" s="172"/>
      <c r="F76" s="172"/>
      <c r="G76" s="172"/>
      <c r="H76" s="173"/>
    </row>
    <row r="77" spans="1:8" x14ac:dyDescent="0.25">
      <c r="A77" s="840" t="s">
        <v>82</v>
      </c>
      <c r="B77" s="161" t="s">
        <v>256</v>
      </c>
      <c r="C77" s="162" t="s">
        <v>271</v>
      </c>
      <c r="D77" s="162" t="s">
        <v>272</v>
      </c>
      <c r="E77" s="162"/>
      <c r="F77" s="162"/>
      <c r="G77" s="162"/>
      <c r="H77" s="163"/>
    </row>
    <row r="78" spans="1:8" x14ac:dyDescent="0.25">
      <c r="A78" s="841"/>
      <c r="B78" s="164" t="s">
        <v>255</v>
      </c>
      <c r="C78" s="170" t="s">
        <v>255</v>
      </c>
      <c r="D78" s="170" t="s">
        <v>255</v>
      </c>
      <c r="E78" s="170"/>
      <c r="F78" s="170"/>
      <c r="G78" s="165"/>
      <c r="H78" s="166"/>
    </row>
    <row r="79" spans="1:8" x14ac:dyDescent="0.25">
      <c r="A79" s="841"/>
      <c r="B79" s="169" t="s">
        <v>257</v>
      </c>
      <c r="C79" s="169" t="s">
        <v>273</v>
      </c>
      <c r="D79" s="169" t="s">
        <v>274</v>
      </c>
      <c r="E79" s="170"/>
      <c r="F79" s="170"/>
      <c r="G79" s="165"/>
      <c r="H79" s="166"/>
    </row>
    <row r="80" spans="1:8" x14ac:dyDescent="0.25">
      <c r="A80" s="841"/>
      <c r="B80" s="170"/>
      <c r="C80" s="170"/>
      <c r="D80" s="170"/>
      <c r="E80" s="170"/>
      <c r="F80" s="170"/>
      <c r="G80" s="165"/>
      <c r="H80" s="166"/>
    </row>
    <row r="81" spans="1:8" x14ac:dyDescent="0.25">
      <c r="A81" s="841"/>
      <c r="B81" s="165"/>
      <c r="C81" s="170"/>
      <c r="D81" s="170"/>
      <c r="E81" s="170"/>
      <c r="F81" s="170"/>
      <c r="G81" s="165"/>
      <c r="H81" s="166"/>
    </row>
    <row r="82" spans="1:8" x14ac:dyDescent="0.25">
      <c r="A82" s="841"/>
      <c r="B82" s="190"/>
      <c r="C82" s="165"/>
      <c r="D82" s="177"/>
      <c r="E82" s="165"/>
      <c r="F82" s="165"/>
      <c r="G82" s="165"/>
      <c r="H82" s="166"/>
    </row>
    <row r="83" spans="1:8" x14ac:dyDescent="0.25">
      <c r="A83" s="841"/>
      <c r="B83" s="191"/>
      <c r="C83" s="167"/>
      <c r="D83" s="165"/>
      <c r="E83" s="165"/>
      <c r="F83" s="165"/>
      <c r="G83" s="165"/>
      <c r="H83" s="166"/>
    </row>
    <row r="84" spans="1:8" x14ac:dyDescent="0.25">
      <c r="A84" s="841"/>
      <c r="B84" s="185"/>
      <c r="C84" s="184"/>
      <c r="D84" s="185"/>
      <c r="F84" s="165"/>
      <c r="G84" s="165"/>
      <c r="H84" s="166"/>
    </row>
    <row r="85" spans="1:8" x14ac:dyDescent="0.25">
      <c r="A85" s="841"/>
      <c r="B85" s="190"/>
      <c r="C85" s="165"/>
      <c r="D85" s="165"/>
      <c r="E85" s="165"/>
      <c r="F85" s="165"/>
      <c r="G85" s="165"/>
      <c r="H85" s="166"/>
    </row>
    <row r="86" spans="1:8" ht="16.5" thickBot="1" x14ac:dyDescent="0.3">
      <c r="A86" s="842"/>
      <c r="B86" s="203"/>
      <c r="C86" s="186"/>
      <c r="D86" s="186"/>
      <c r="E86" s="186"/>
      <c r="F86" s="186"/>
      <c r="G86" s="186"/>
      <c r="H86" s="187"/>
    </row>
    <row r="88" spans="1:8" x14ac:dyDescent="0.25">
      <c r="F88" s="204"/>
    </row>
    <row r="90" spans="1:8" ht="16.5" thickBot="1" x14ac:dyDescent="0.3">
      <c r="A90" s="143" t="s">
        <v>275</v>
      </c>
      <c r="B90" s="205"/>
      <c r="C90" s="143" t="s">
        <v>275</v>
      </c>
      <c r="D90" s="205"/>
      <c r="E90" s="143" t="s">
        <v>276</v>
      </c>
      <c r="F90" s="205"/>
    </row>
    <row r="91" spans="1:8" x14ac:dyDescent="0.25">
      <c r="A91" s="206"/>
      <c r="B91" s="206"/>
      <c r="C91" s="143"/>
      <c r="D91" s="206"/>
      <c r="E91" s="143"/>
      <c r="F91" s="206"/>
    </row>
    <row r="92" spans="1:8" x14ac:dyDescent="0.25">
      <c r="A92" s="206"/>
      <c r="B92" s="206"/>
      <c r="C92" s="143"/>
      <c r="D92" s="206"/>
      <c r="E92" s="143"/>
      <c r="F92" s="206"/>
    </row>
    <row r="93" spans="1:8" ht="16.5" thickBot="1" x14ac:dyDescent="0.3">
      <c r="A93" s="143" t="s">
        <v>277</v>
      </c>
      <c r="B93" s="205"/>
      <c r="C93" s="143" t="s">
        <v>278</v>
      </c>
      <c r="D93" s="205"/>
      <c r="E93" s="143" t="s">
        <v>279</v>
      </c>
      <c r="F93" s="205"/>
    </row>
    <row r="94" spans="1:8" x14ac:dyDescent="0.25">
      <c r="A94" s="206"/>
      <c r="B94" s="206"/>
      <c r="C94" s="143"/>
      <c r="D94" s="206"/>
      <c r="E94" s="143"/>
      <c r="F94" s="206"/>
    </row>
    <row r="95" spans="1:8" x14ac:dyDescent="0.25">
      <c r="A95" s="206"/>
      <c r="B95" s="206"/>
      <c r="C95" s="143"/>
      <c r="D95" s="206"/>
      <c r="E95" s="143"/>
      <c r="F95" s="206"/>
    </row>
    <row r="96" spans="1:8" ht="16.5" thickBot="1" x14ac:dyDescent="0.3">
      <c r="A96" s="143" t="s">
        <v>280</v>
      </c>
      <c r="B96" s="205"/>
      <c r="C96" s="143" t="s">
        <v>281</v>
      </c>
      <c r="D96" s="205"/>
      <c r="E96" s="143" t="s">
        <v>282</v>
      </c>
      <c r="F96" s="205"/>
    </row>
    <row r="97" spans="1:6" x14ac:dyDescent="0.25">
      <c r="A97" s="206"/>
      <c r="B97" s="206"/>
      <c r="C97" s="143"/>
      <c r="D97" s="206"/>
      <c r="E97" s="143"/>
      <c r="F97" s="206"/>
    </row>
    <row r="98" spans="1:6" x14ac:dyDescent="0.25">
      <c r="A98" s="206"/>
      <c r="B98" s="206"/>
      <c r="C98" s="143"/>
      <c r="D98" s="206"/>
      <c r="E98" s="143"/>
      <c r="F98" s="206"/>
    </row>
    <row r="99" spans="1:6" ht="16.5" thickBot="1" x14ac:dyDescent="0.3">
      <c r="A99" s="143" t="s">
        <v>283</v>
      </c>
      <c r="B99" s="205"/>
      <c r="C99" s="143" t="s">
        <v>284</v>
      </c>
      <c r="D99" s="205"/>
      <c r="E99" s="143" t="s">
        <v>285</v>
      </c>
      <c r="F99" s="205"/>
    </row>
    <row r="100" spans="1:6" x14ac:dyDescent="0.25">
      <c r="A100" s="206"/>
      <c r="B100" s="206"/>
      <c r="C100" s="143"/>
      <c r="D100" s="206"/>
      <c r="E100" s="206"/>
      <c r="F100" s="206"/>
    </row>
    <row r="101" spans="1:6" x14ac:dyDescent="0.25">
      <c r="A101" s="206"/>
      <c r="B101" s="206"/>
      <c r="C101" s="143"/>
      <c r="D101" s="206"/>
      <c r="E101" s="206"/>
      <c r="F101" s="206"/>
    </row>
    <row r="102" spans="1:6" ht="16.5" thickBot="1" x14ac:dyDescent="0.3">
      <c r="A102" s="143" t="s">
        <v>286</v>
      </c>
      <c r="B102" s="205"/>
      <c r="C102" s="143" t="s">
        <v>287</v>
      </c>
      <c r="D102" s="205"/>
      <c r="E102" s="143" t="s">
        <v>288</v>
      </c>
      <c r="F102" s="207"/>
    </row>
  </sheetData>
  <mergeCells count="9">
    <mergeCell ref="A57:A66"/>
    <mergeCell ref="A67:A76"/>
    <mergeCell ref="A77:A86"/>
    <mergeCell ref="A1:H1"/>
    <mergeCell ref="A6:A15"/>
    <mergeCell ref="A16:A25"/>
    <mergeCell ref="A26:A35"/>
    <mergeCell ref="A36:A46"/>
    <mergeCell ref="A47:A56"/>
  </mergeCells>
  <pageMargins left="0.25" right="0.25" top="0.75" bottom="0.75" header="0.3" footer="0.3"/>
  <pageSetup scale="4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84"/>
  <sheetViews>
    <sheetView workbookViewId="0"/>
  </sheetViews>
  <sheetFormatPr defaultColWidth="9" defaultRowHeight="15" x14ac:dyDescent="0.25"/>
  <cols>
    <col min="2" max="2" width="14.7109375" customWidth="1"/>
    <col min="3" max="3" width="12.85546875" customWidth="1"/>
    <col min="4" max="4" width="12.28515625" customWidth="1"/>
    <col min="5" max="5" width="9.85546875" customWidth="1"/>
    <col min="6" max="7" width="7.85546875" customWidth="1"/>
    <col min="8" max="8" width="20" customWidth="1"/>
    <col min="9" max="9" width="9.42578125" style="82" customWidth="1"/>
    <col min="10" max="10" width="19.5703125" style="82" customWidth="1"/>
    <col min="11" max="11" width="9.28515625" style="82" customWidth="1"/>
    <col min="12" max="12" width="9.140625" style="82" customWidth="1"/>
    <col min="13" max="13" width="10.140625" style="82" customWidth="1"/>
    <col min="14" max="14" width="14.5703125" style="82" customWidth="1"/>
    <col min="15" max="15" width="14.42578125" customWidth="1"/>
    <col min="16" max="17" width="7.85546875" customWidth="1"/>
    <col min="18" max="18" width="12.5703125" customWidth="1"/>
    <col min="19" max="19" width="15.85546875" customWidth="1"/>
    <col min="20" max="20" width="7.85546875" customWidth="1"/>
    <col min="21" max="21" width="15.5703125" customWidth="1"/>
    <col min="22" max="22" width="37.7109375" bestFit="1" customWidth="1"/>
    <col min="23" max="30" width="7.85546875" customWidth="1"/>
    <col min="31" max="31" width="20.7109375" customWidth="1"/>
  </cols>
  <sheetData>
    <row r="1" spans="1:31" ht="48" thickTop="1" thickBot="1" x14ac:dyDescent="0.3">
      <c r="B1" s="1121" t="s">
        <v>650</v>
      </c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3"/>
    </row>
    <row r="2" spans="1:31" ht="29.25" thickTop="1" x14ac:dyDescent="0.45">
      <c r="C2" s="78"/>
      <c r="D2" s="78"/>
      <c r="E2" s="78"/>
      <c r="F2" s="78"/>
      <c r="G2" s="78"/>
      <c r="I2" s="78"/>
      <c r="J2" s="583"/>
      <c r="K2" s="583"/>
      <c r="L2" s="583"/>
      <c r="M2" s="583"/>
      <c r="N2" s="583"/>
      <c r="O2" s="78"/>
      <c r="P2" s="78"/>
      <c r="Q2" s="78"/>
      <c r="R2" s="78"/>
      <c r="S2" s="78"/>
      <c r="T2" s="78"/>
    </row>
    <row r="3" spans="1:31" ht="21" x14ac:dyDescent="0.35">
      <c r="B3" s="1124" t="s">
        <v>162</v>
      </c>
      <c r="C3" s="1124"/>
      <c r="D3" s="1124"/>
      <c r="E3" s="1125">
        <v>46079</v>
      </c>
      <c r="F3" s="1125"/>
      <c r="G3" s="1125"/>
      <c r="H3" s="1125"/>
      <c r="I3" s="1125"/>
      <c r="J3" s="1125"/>
      <c r="AE3" s="273"/>
    </row>
    <row r="4" spans="1:31" ht="21.75" thickBot="1" x14ac:dyDescent="0.4">
      <c r="B4" s="1126" t="s">
        <v>163</v>
      </c>
      <c r="C4" s="1126"/>
      <c r="D4" s="1126"/>
      <c r="E4" s="1127" t="s">
        <v>651</v>
      </c>
      <c r="F4" s="1127"/>
      <c r="G4" s="1127"/>
      <c r="H4" s="1127"/>
      <c r="I4" s="1127"/>
      <c r="J4" s="1127"/>
    </row>
    <row r="5" spans="1:31" ht="47.25" thickBot="1" x14ac:dyDescent="0.3">
      <c r="B5" s="1039" t="s">
        <v>652</v>
      </c>
      <c r="C5" s="1040"/>
      <c r="D5" s="1040"/>
      <c r="E5" s="1040"/>
      <c r="F5" s="1040"/>
      <c r="G5" s="1040"/>
      <c r="H5" s="1040"/>
      <c r="I5" s="1040"/>
      <c r="J5" s="1040"/>
      <c r="K5" s="1040"/>
      <c r="L5" s="1040"/>
      <c r="M5" s="1040"/>
      <c r="N5" s="1040"/>
      <c r="O5" s="1040"/>
      <c r="P5" s="1040"/>
      <c r="Q5" s="1040"/>
      <c r="R5" s="1040"/>
      <c r="S5" s="1040"/>
      <c r="T5" s="1040"/>
      <c r="U5" s="1040"/>
      <c r="V5" s="1040"/>
      <c r="W5" s="1040"/>
      <c r="X5" s="1040"/>
      <c r="Y5" s="1040"/>
      <c r="Z5" s="1040"/>
      <c r="AA5" s="1040"/>
      <c r="AB5" s="1040"/>
      <c r="AC5" s="1040"/>
      <c r="AD5" s="1040"/>
      <c r="AE5" s="1041"/>
    </row>
    <row r="6" spans="1:31" ht="42.75" customHeight="1" x14ac:dyDescent="0.25">
      <c r="A6" s="107"/>
      <c r="B6" s="1117" t="s">
        <v>165</v>
      </c>
      <c r="C6" s="1118"/>
      <c r="D6" s="1118"/>
      <c r="E6" s="1118" t="s">
        <v>166</v>
      </c>
      <c r="F6" s="1118"/>
      <c r="G6" s="1118" t="s">
        <v>6</v>
      </c>
      <c r="H6" s="1118"/>
      <c r="I6" s="1118" t="s">
        <v>167</v>
      </c>
      <c r="J6" s="1118"/>
      <c r="K6" s="1118" t="s">
        <v>168</v>
      </c>
      <c r="L6" s="1118"/>
      <c r="M6" s="1119" t="s">
        <v>653</v>
      </c>
      <c r="N6" s="1119"/>
      <c r="O6" s="1119"/>
      <c r="P6" s="1119"/>
      <c r="Q6" s="1119"/>
      <c r="R6" s="1119"/>
      <c r="S6" s="1119"/>
      <c r="T6" s="1119"/>
      <c r="U6" s="1119"/>
      <c r="V6" s="1119"/>
      <c r="W6" s="1119"/>
      <c r="X6" s="1119"/>
      <c r="Y6" s="1119"/>
      <c r="Z6" s="1119"/>
      <c r="AA6" s="1119"/>
      <c r="AB6" s="1119"/>
      <c r="AC6" s="1119"/>
      <c r="AD6" s="1119"/>
      <c r="AE6" s="1120"/>
    </row>
    <row r="7" spans="1:31" x14ac:dyDescent="0.25">
      <c r="B7" s="1101" t="s">
        <v>654</v>
      </c>
      <c r="C7" s="1102"/>
      <c r="D7" s="1102"/>
      <c r="E7" s="1103">
        <v>0</v>
      </c>
      <c r="F7" s="1103"/>
      <c r="G7" s="1104">
        <v>0</v>
      </c>
      <c r="H7" s="1104"/>
      <c r="I7" s="1105" t="str">
        <f t="shared" ref="I7:I17" si="0">IF(ISERROR(G7/E7),"",G7/E7)</f>
        <v/>
      </c>
      <c r="J7" s="1105"/>
      <c r="K7" s="1106">
        <v>0.95</v>
      </c>
      <c r="L7" s="1106"/>
      <c r="M7" s="1107"/>
      <c r="N7" s="1107"/>
      <c r="O7" s="1107"/>
      <c r="P7" s="1107"/>
      <c r="Q7" s="1107"/>
      <c r="R7" s="1107"/>
      <c r="S7" s="1107"/>
      <c r="T7" s="1107"/>
      <c r="U7" s="1107"/>
      <c r="V7" s="1107"/>
      <c r="W7" s="1107"/>
      <c r="X7" s="1107"/>
      <c r="Y7" s="1107"/>
      <c r="Z7" s="1107"/>
      <c r="AA7" s="1107"/>
      <c r="AB7" s="1107"/>
      <c r="AC7" s="1107"/>
      <c r="AD7" s="1107"/>
      <c r="AE7" s="1108"/>
    </row>
    <row r="8" spans="1:31" x14ac:dyDescent="0.25">
      <c r="B8" s="1101" t="s">
        <v>655</v>
      </c>
      <c r="C8" s="1102"/>
      <c r="D8" s="1102"/>
      <c r="E8" s="1103">
        <v>3</v>
      </c>
      <c r="F8" s="1103"/>
      <c r="G8" s="1104">
        <v>3</v>
      </c>
      <c r="H8" s="1104"/>
      <c r="I8" s="1105">
        <f t="shared" si="0"/>
        <v>1</v>
      </c>
      <c r="J8" s="1105"/>
      <c r="K8" s="1106">
        <v>0.95</v>
      </c>
      <c r="L8" s="1106"/>
      <c r="M8" s="1107"/>
      <c r="N8" s="1107"/>
      <c r="O8" s="1107"/>
      <c r="P8" s="1107"/>
      <c r="Q8" s="1107"/>
      <c r="R8" s="1107"/>
      <c r="S8" s="1107"/>
      <c r="T8" s="1107"/>
      <c r="U8" s="1107"/>
      <c r="V8" s="1107"/>
      <c r="W8" s="1107"/>
      <c r="X8" s="1107"/>
      <c r="Y8" s="1107"/>
      <c r="Z8" s="1107"/>
      <c r="AA8" s="1107"/>
      <c r="AB8" s="1107"/>
      <c r="AC8" s="1107"/>
      <c r="AD8" s="1107"/>
      <c r="AE8" s="1108"/>
    </row>
    <row r="9" spans="1:31" x14ac:dyDescent="0.25">
      <c r="B9" s="1101" t="s">
        <v>289</v>
      </c>
      <c r="C9" s="1102"/>
      <c r="D9" s="1102"/>
      <c r="E9" s="1103">
        <v>2</v>
      </c>
      <c r="F9" s="1103"/>
      <c r="G9" s="1104">
        <v>2</v>
      </c>
      <c r="H9" s="1104"/>
      <c r="I9" s="1105">
        <f t="shared" si="0"/>
        <v>1</v>
      </c>
      <c r="J9" s="1105"/>
      <c r="K9" s="1106">
        <v>0.95</v>
      </c>
      <c r="L9" s="1106"/>
      <c r="M9" s="1107"/>
      <c r="N9" s="1107"/>
      <c r="O9" s="1107"/>
      <c r="P9" s="1107"/>
      <c r="Q9" s="1107"/>
      <c r="R9" s="1107"/>
      <c r="S9" s="1107"/>
      <c r="T9" s="1107"/>
      <c r="U9" s="1107"/>
      <c r="V9" s="1107"/>
      <c r="W9" s="1107"/>
      <c r="X9" s="1107"/>
      <c r="Y9" s="1107"/>
      <c r="Z9" s="1107"/>
      <c r="AA9" s="1107"/>
      <c r="AB9" s="1107"/>
      <c r="AC9" s="1107"/>
      <c r="AD9" s="1107"/>
      <c r="AE9" s="1108"/>
    </row>
    <row r="10" spans="1:31" x14ac:dyDescent="0.25">
      <c r="B10" s="1101" t="s">
        <v>290</v>
      </c>
      <c r="C10" s="1102"/>
      <c r="D10" s="1102"/>
      <c r="E10" s="1103">
        <v>0</v>
      </c>
      <c r="F10" s="1103"/>
      <c r="G10" s="1104">
        <v>0</v>
      </c>
      <c r="H10" s="1104"/>
      <c r="I10" s="1105" t="str">
        <f t="shared" si="0"/>
        <v/>
      </c>
      <c r="J10" s="1105"/>
      <c r="K10" s="1106">
        <v>0.95</v>
      </c>
      <c r="L10" s="1106"/>
      <c r="M10" s="1107"/>
      <c r="N10" s="1107"/>
      <c r="O10" s="1107"/>
      <c r="P10" s="1107"/>
      <c r="Q10" s="1107"/>
      <c r="R10" s="1107"/>
      <c r="S10" s="1107"/>
      <c r="T10" s="1107"/>
      <c r="U10" s="1107"/>
      <c r="V10" s="1107"/>
      <c r="W10" s="1107"/>
      <c r="X10" s="1107"/>
      <c r="Y10" s="1107"/>
      <c r="Z10" s="1107"/>
      <c r="AA10" s="1107"/>
      <c r="AB10" s="1107"/>
      <c r="AC10" s="1107"/>
      <c r="AD10" s="1107"/>
      <c r="AE10" s="1108"/>
    </row>
    <row r="11" spans="1:31" x14ac:dyDescent="0.25">
      <c r="B11" s="1101" t="s">
        <v>17</v>
      </c>
      <c r="C11" s="1102"/>
      <c r="D11" s="1102"/>
      <c r="E11" s="1103">
        <v>5</v>
      </c>
      <c r="F11" s="1103"/>
      <c r="G11" s="1104">
        <v>5</v>
      </c>
      <c r="H11" s="1104"/>
      <c r="I11" s="1105">
        <f t="shared" si="0"/>
        <v>1</v>
      </c>
      <c r="J11" s="1105"/>
      <c r="K11" s="1106">
        <v>0.95</v>
      </c>
      <c r="L11" s="1106"/>
      <c r="M11" s="1115"/>
      <c r="N11" s="1115"/>
      <c r="O11" s="1115"/>
      <c r="P11" s="1115"/>
      <c r="Q11" s="1115"/>
      <c r="R11" s="1115"/>
      <c r="S11" s="1115"/>
      <c r="T11" s="1115"/>
      <c r="U11" s="1115"/>
      <c r="V11" s="1115"/>
      <c r="W11" s="1115"/>
      <c r="X11" s="1115"/>
      <c r="Y11" s="1115"/>
      <c r="Z11" s="1115"/>
      <c r="AA11" s="1115"/>
      <c r="AB11" s="1115"/>
      <c r="AC11" s="1115"/>
      <c r="AD11" s="1115"/>
      <c r="AE11" s="1116"/>
    </row>
    <row r="12" spans="1:31" x14ac:dyDescent="0.25">
      <c r="B12" s="1101" t="s">
        <v>18</v>
      </c>
      <c r="C12" s="1102"/>
      <c r="D12" s="1102"/>
      <c r="E12" s="1103">
        <v>5</v>
      </c>
      <c r="F12" s="1103"/>
      <c r="G12" s="1104">
        <v>5</v>
      </c>
      <c r="H12" s="1104"/>
      <c r="I12" s="1105">
        <f t="shared" si="0"/>
        <v>1</v>
      </c>
      <c r="J12" s="1105"/>
      <c r="K12" s="1106">
        <v>0.95</v>
      </c>
      <c r="L12" s="1106"/>
      <c r="M12" s="1112"/>
      <c r="N12" s="1112"/>
      <c r="O12" s="1112"/>
      <c r="P12" s="1112"/>
      <c r="Q12" s="1112"/>
      <c r="R12" s="1112"/>
      <c r="S12" s="1112"/>
      <c r="T12" s="1112"/>
      <c r="U12" s="1112"/>
      <c r="V12" s="1112"/>
      <c r="W12" s="1112"/>
      <c r="X12" s="1112"/>
      <c r="Y12" s="1112"/>
      <c r="Z12" s="1112"/>
      <c r="AA12" s="1112"/>
      <c r="AB12" s="1112"/>
      <c r="AC12" s="1112"/>
      <c r="AD12" s="1112"/>
      <c r="AE12" s="1113"/>
    </row>
    <row r="13" spans="1:31" x14ac:dyDescent="0.25">
      <c r="B13" s="1101" t="s">
        <v>21</v>
      </c>
      <c r="C13" s="1102"/>
      <c r="D13" s="1102"/>
      <c r="E13" s="1103">
        <v>4</v>
      </c>
      <c r="F13" s="1103"/>
      <c r="G13" s="1104">
        <v>4</v>
      </c>
      <c r="H13" s="1104"/>
      <c r="I13" s="1105">
        <f t="shared" si="0"/>
        <v>1</v>
      </c>
      <c r="J13" s="1105"/>
      <c r="K13" s="1106">
        <v>0.95</v>
      </c>
      <c r="L13" s="1106"/>
      <c r="M13" s="1114" t="s">
        <v>656</v>
      </c>
      <c r="N13" s="1107"/>
      <c r="O13" s="1107"/>
      <c r="P13" s="1107"/>
      <c r="Q13" s="1107"/>
      <c r="R13" s="1107"/>
      <c r="S13" s="1107"/>
      <c r="T13" s="1107"/>
      <c r="U13" s="1107"/>
      <c r="V13" s="1107"/>
      <c r="W13" s="1107"/>
      <c r="X13" s="1107"/>
      <c r="Y13" s="1107"/>
      <c r="Z13" s="1107"/>
      <c r="AA13" s="1107"/>
      <c r="AB13" s="1107"/>
      <c r="AC13" s="1107"/>
      <c r="AD13" s="1107"/>
      <c r="AE13" s="1108"/>
    </row>
    <row r="14" spans="1:31" x14ac:dyDescent="0.25">
      <c r="B14" s="1101" t="s">
        <v>291</v>
      </c>
      <c r="C14" s="1102"/>
      <c r="D14" s="1102"/>
      <c r="E14" s="1103">
        <v>1</v>
      </c>
      <c r="F14" s="1103"/>
      <c r="G14" s="1104">
        <v>1</v>
      </c>
      <c r="H14" s="1104"/>
      <c r="I14" s="1105">
        <f t="shared" si="0"/>
        <v>1</v>
      </c>
      <c r="J14" s="1105"/>
      <c r="K14" s="1106">
        <v>0.95</v>
      </c>
      <c r="L14" s="1106"/>
      <c r="M14" s="1112"/>
      <c r="N14" s="1112"/>
      <c r="O14" s="1112"/>
      <c r="P14" s="1112"/>
      <c r="Q14" s="1112"/>
      <c r="R14" s="1112"/>
      <c r="S14" s="1112"/>
      <c r="T14" s="1112"/>
      <c r="U14" s="1112"/>
      <c r="V14" s="1112"/>
      <c r="W14" s="1112"/>
      <c r="X14" s="1112"/>
      <c r="Y14" s="1112"/>
      <c r="Z14" s="1112"/>
      <c r="AA14" s="1112"/>
      <c r="AB14" s="1112"/>
      <c r="AC14" s="1112"/>
      <c r="AD14" s="1112"/>
      <c r="AE14" s="1113"/>
    </row>
    <row r="15" spans="1:31" x14ac:dyDescent="0.25">
      <c r="B15" s="1101" t="s">
        <v>657</v>
      </c>
      <c r="C15" s="1102"/>
      <c r="D15" s="1102"/>
      <c r="E15" s="1103">
        <v>0</v>
      </c>
      <c r="F15" s="1103"/>
      <c r="G15" s="1104">
        <v>0</v>
      </c>
      <c r="H15" s="1104"/>
      <c r="I15" s="1105" t="str">
        <f t="shared" si="0"/>
        <v/>
      </c>
      <c r="J15" s="1105"/>
      <c r="K15" s="1106">
        <v>0.95</v>
      </c>
      <c r="L15" s="1106"/>
      <c r="M15" s="1109"/>
      <c r="N15" s="1110"/>
      <c r="O15" s="1110"/>
      <c r="P15" s="1110"/>
      <c r="Q15" s="1110"/>
      <c r="R15" s="1110"/>
      <c r="S15" s="1110"/>
      <c r="T15" s="1110"/>
      <c r="U15" s="1110"/>
      <c r="V15" s="1110"/>
      <c r="W15" s="1110"/>
      <c r="X15" s="1110"/>
      <c r="Y15" s="1110"/>
      <c r="Z15" s="1110"/>
      <c r="AA15" s="1110"/>
      <c r="AB15" s="1110"/>
      <c r="AC15" s="1110"/>
      <c r="AD15" s="1110"/>
      <c r="AE15" s="1111"/>
    </row>
    <row r="16" spans="1:31" x14ac:dyDescent="0.25">
      <c r="B16" s="1101" t="s">
        <v>658</v>
      </c>
      <c r="C16" s="1102"/>
      <c r="D16" s="1102"/>
      <c r="E16" s="1103">
        <v>6</v>
      </c>
      <c r="F16" s="1103"/>
      <c r="G16" s="1104">
        <v>6</v>
      </c>
      <c r="H16" s="1104"/>
      <c r="I16" s="1105">
        <f t="shared" si="0"/>
        <v>1</v>
      </c>
      <c r="J16" s="1105"/>
      <c r="K16" s="1106">
        <v>0.95</v>
      </c>
      <c r="L16" s="1106"/>
      <c r="M16" s="1107" t="s">
        <v>659</v>
      </c>
      <c r="N16" s="1107"/>
      <c r="O16" s="1107"/>
      <c r="P16" s="1107"/>
      <c r="Q16" s="1107"/>
      <c r="R16" s="1107"/>
      <c r="S16" s="1107"/>
      <c r="T16" s="1107"/>
      <c r="U16" s="1107"/>
      <c r="V16" s="1107"/>
      <c r="W16" s="1107"/>
      <c r="X16" s="1107"/>
      <c r="Y16" s="1107"/>
      <c r="Z16" s="1107"/>
      <c r="AA16" s="1107"/>
      <c r="AB16" s="1107"/>
      <c r="AC16" s="1107"/>
      <c r="AD16" s="1107"/>
      <c r="AE16" s="1108"/>
    </row>
    <row r="17" spans="2:31" ht="15.75" thickBot="1" x14ac:dyDescent="0.3">
      <c r="B17" s="1094" t="s">
        <v>660</v>
      </c>
      <c r="C17" s="1095"/>
      <c r="D17" s="1095"/>
      <c r="E17" s="1096">
        <v>5</v>
      </c>
      <c r="F17" s="1096"/>
      <c r="G17" s="1096">
        <v>5</v>
      </c>
      <c r="H17" s="1096"/>
      <c r="I17" s="1097">
        <f t="shared" si="0"/>
        <v>1</v>
      </c>
      <c r="J17" s="1097"/>
      <c r="K17" s="1098">
        <v>0.95</v>
      </c>
      <c r="L17" s="1098"/>
      <c r="M17" s="1099"/>
      <c r="N17" s="1099"/>
      <c r="O17" s="1099"/>
      <c r="P17" s="1099"/>
      <c r="Q17" s="1099"/>
      <c r="R17" s="1099"/>
      <c r="S17" s="1099"/>
      <c r="T17" s="1099"/>
      <c r="U17" s="1099"/>
      <c r="V17" s="1099"/>
      <c r="W17" s="1099"/>
      <c r="X17" s="1099"/>
      <c r="Y17" s="1099"/>
      <c r="Z17" s="1099"/>
      <c r="AA17" s="1099"/>
      <c r="AB17" s="1099"/>
      <c r="AC17" s="1099"/>
      <c r="AD17" s="1099"/>
      <c r="AE17" s="1100"/>
    </row>
    <row r="18" spans="2:31" x14ac:dyDescent="0.25">
      <c r="K18" s="584"/>
      <c r="L18" s="584"/>
    </row>
    <row r="39" spans="2:23" ht="15.75" thickBot="1" x14ac:dyDescent="0.3"/>
    <row r="40" spans="2:23" ht="47.25" thickBot="1" x14ac:dyDescent="0.3">
      <c r="B40" s="1083" t="s">
        <v>661</v>
      </c>
      <c r="C40" s="1084"/>
      <c r="D40" s="1084"/>
      <c r="E40" s="1084"/>
      <c r="F40" s="1084"/>
      <c r="G40" s="1084"/>
      <c r="H40" s="1084"/>
      <c r="I40" s="1084"/>
      <c r="J40" s="1084"/>
      <c r="K40" s="1084"/>
      <c r="L40" s="1084"/>
      <c r="M40" s="1084"/>
      <c r="N40" s="1084"/>
      <c r="O40" s="1084"/>
      <c r="P40" s="1084"/>
      <c r="Q40" s="1084"/>
      <c r="R40" s="1084"/>
      <c r="S40" s="1084"/>
      <c r="T40" s="1084"/>
      <c r="U40" s="1084"/>
      <c r="V40" s="1085"/>
      <c r="W40" s="585"/>
    </row>
    <row r="41" spans="2:23" ht="15.75" thickBot="1" x14ac:dyDescent="0.3">
      <c r="B41" s="586"/>
      <c r="C41" s="587"/>
      <c r="D41" s="1086" t="s">
        <v>662</v>
      </c>
      <c r="E41" s="1087"/>
      <c r="F41" s="1087"/>
      <c r="G41" s="1087"/>
      <c r="H41" s="1087"/>
      <c r="I41" s="1087"/>
      <c r="J41" s="1087"/>
      <c r="K41" s="1088" t="s">
        <v>663</v>
      </c>
      <c r="L41" s="1089"/>
      <c r="M41" s="1089"/>
      <c r="N41" s="1089"/>
      <c r="O41" s="1089"/>
      <c r="P41" s="1089"/>
      <c r="Q41" s="1089"/>
      <c r="R41" s="1089"/>
      <c r="S41" s="1089"/>
      <c r="T41" s="1089"/>
      <c r="U41" s="1089"/>
      <c r="V41" s="1090"/>
    </row>
    <row r="42" spans="2:23" ht="108" customHeight="1" thickBot="1" x14ac:dyDescent="0.3">
      <c r="B42" s="588" t="s">
        <v>664</v>
      </c>
      <c r="C42" s="589" t="s">
        <v>665</v>
      </c>
      <c r="D42" s="1091" t="s">
        <v>666</v>
      </c>
      <c r="E42" s="1092"/>
      <c r="F42" s="1092" t="s">
        <v>667</v>
      </c>
      <c r="G42" s="1092"/>
      <c r="H42" s="590" t="s">
        <v>668</v>
      </c>
      <c r="I42" s="591" t="s">
        <v>669</v>
      </c>
      <c r="J42" s="592">
        <f>AVERAGE(J43:J66)</f>
        <v>0.59375</v>
      </c>
      <c r="K42" s="1091" t="s">
        <v>670</v>
      </c>
      <c r="L42" s="1092"/>
      <c r="M42" s="590" t="s">
        <v>671</v>
      </c>
      <c r="N42" s="590" t="s">
        <v>672</v>
      </c>
      <c r="O42" s="590" t="s">
        <v>673</v>
      </c>
      <c r="P42" s="1092" t="s">
        <v>674</v>
      </c>
      <c r="Q42" s="1092"/>
      <c r="R42" s="590" t="s">
        <v>671</v>
      </c>
      <c r="S42" s="1093">
        <f>AVERAGE(S43:T66)</f>
        <v>0.81458333333333333</v>
      </c>
      <c r="T42" s="1093"/>
      <c r="U42" s="593" t="s">
        <v>675</v>
      </c>
      <c r="V42" s="594" t="s">
        <v>676</v>
      </c>
    </row>
    <row r="43" spans="2:23" ht="16.5" thickBot="1" x14ac:dyDescent="0.3">
      <c r="B43" s="595" t="s">
        <v>510</v>
      </c>
      <c r="C43" s="596" t="s">
        <v>524</v>
      </c>
      <c r="D43" s="1074">
        <v>0.29166666666666669</v>
      </c>
      <c r="E43" s="1075"/>
      <c r="F43" s="1076">
        <v>0.5</v>
      </c>
      <c r="G43" s="1077"/>
      <c r="H43" s="597" t="s">
        <v>325</v>
      </c>
      <c r="I43" s="598">
        <v>0</v>
      </c>
      <c r="J43" s="599">
        <v>0</v>
      </c>
      <c r="K43" s="1078" t="s">
        <v>677</v>
      </c>
      <c r="L43" s="1079"/>
      <c r="M43" s="598">
        <v>0</v>
      </c>
      <c r="N43" s="597">
        <v>7</v>
      </c>
      <c r="O43" s="598">
        <v>0</v>
      </c>
      <c r="P43" s="1080" t="s">
        <v>677</v>
      </c>
      <c r="Q43" s="1079"/>
      <c r="R43" s="598">
        <v>0</v>
      </c>
      <c r="S43" s="1081">
        <v>0</v>
      </c>
      <c r="T43" s="1081"/>
      <c r="U43" s="600"/>
      <c r="V43" s="601"/>
    </row>
    <row r="44" spans="2:23" ht="17.25" thickTop="1" thickBot="1" x14ac:dyDescent="0.3">
      <c r="B44" s="595" t="s">
        <v>512</v>
      </c>
      <c r="C44" s="602" t="s">
        <v>526</v>
      </c>
      <c r="D44" s="1050">
        <v>0.29166666666666669</v>
      </c>
      <c r="E44" s="1051"/>
      <c r="F44" s="1058">
        <v>0.5</v>
      </c>
      <c r="G44" s="1059"/>
      <c r="H44" s="597" t="s">
        <v>325</v>
      </c>
      <c r="I44" s="603">
        <v>0</v>
      </c>
      <c r="J44" s="604">
        <f>I44+F44</f>
        <v>0.5</v>
      </c>
      <c r="K44" s="1060" t="s">
        <v>677</v>
      </c>
      <c r="L44" s="1061"/>
      <c r="M44" s="603">
        <v>0</v>
      </c>
      <c r="N44" s="605">
        <v>7</v>
      </c>
      <c r="O44" s="603">
        <v>0</v>
      </c>
      <c r="P44" s="1062" t="s">
        <v>677</v>
      </c>
      <c r="Q44" s="1061"/>
      <c r="R44" s="603">
        <v>0</v>
      </c>
      <c r="S44" s="1082">
        <f>R44+O44+M45</f>
        <v>0</v>
      </c>
      <c r="T44" s="1082"/>
      <c r="U44" s="606"/>
      <c r="V44" s="607"/>
    </row>
    <row r="45" spans="2:23" ht="17.25" thickTop="1" thickBot="1" x14ac:dyDescent="0.3">
      <c r="B45" s="595" t="s">
        <v>513</v>
      </c>
      <c r="C45" s="602" t="s">
        <v>529</v>
      </c>
      <c r="D45" s="1050">
        <v>0.29166666666666669</v>
      </c>
      <c r="E45" s="1051"/>
      <c r="F45" s="1058">
        <v>0.5</v>
      </c>
      <c r="G45" s="1059"/>
      <c r="H45" s="597" t="s">
        <v>325</v>
      </c>
      <c r="I45" s="603">
        <v>0</v>
      </c>
      <c r="J45" s="604">
        <f t="shared" ref="J45:J66" si="1">I45+F45</f>
        <v>0.5</v>
      </c>
      <c r="K45" s="1060" t="s">
        <v>677</v>
      </c>
      <c r="L45" s="1061"/>
      <c r="M45" s="603">
        <v>0</v>
      </c>
      <c r="N45" s="605">
        <v>7</v>
      </c>
      <c r="O45" s="603">
        <v>0</v>
      </c>
      <c r="P45" s="1062" t="s">
        <v>677</v>
      </c>
      <c r="Q45" s="1061"/>
      <c r="R45" s="603">
        <v>0</v>
      </c>
      <c r="S45" s="1054">
        <f>R45+O45+M46</f>
        <v>0.25</v>
      </c>
      <c r="T45" s="1055"/>
      <c r="U45" s="606"/>
      <c r="V45" s="607"/>
    </row>
    <row r="46" spans="2:23" ht="17.25" thickTop="1" thickBot="1" x14ac:dyDescent="0.3">
      <c r="B46" s="595" t="s">
        <v>514</v>
      </c>
      <c r="C46" s="602" t="s">
        <v>523</v>
      </c>
      <c r="D46" s="1050">
        <v>0.29166666666666669</v>
      </c>
      <c r="E46" s="1051"/>
      <c r="F46" s="1058">
        <v>0.5</v>
      </c>
      <c r="G46" s="1059"/>
      <c r="H46" s="597" t="s">
        <v>325</v>
      </c>
      <c r="I46" s="603">
        <v>0</v>
      </c>
      <c r="J46" s="604">
        <f t="shared" si="1"/>
        <v>0.5</v>
      </c>
      <c r="K46" s="1060" t="s">
        <v>677</v>
      </c>
      <c r="L46" s="1061"/>
      <c r="M46" s="603">
        <v>0.25</v>
      </c>
      <c r="N46" s="605">
        <v>7</v>
      </c>
      <c r="O46" s="603">
        <v>0</v>
      </c>
      <c r="P46" s="1062" t="s">
        <v>677</v>
      </c>
      <c r="Q46" s="1061"/>
      <c r="R46" s="603">
        <v>0</v>
      </c>
      <c r="S46" s="1054">
        <f t="shared" ref="S46:S66" si="2">R46+O46+M46</f>
        <v>0.25</v>
      </c>
      <c r="T46" s="1055"/>
      <c r="U46" s="606"/>
      <c r="V46" s="607"/>
    </row>
    <row r="47" spans="2:23" ht="17.25" thickTop="1" thickBot="1" x14ac:dyDescent="0.3">
      <c r="B47" s="595" t="s">
        <v>510</v>
      </c>
      <c r="C47" s="602" t="s">
        <v>678</v>
      </c>
      <c r="D47" s="1050">
        <v>0.29166666666666669</v>
      </c>
      <c r="E47" s="1051"/>
      <c r="F47" s="1058">
        <v>0.5</v>
      </c>
      <c r="G47" s="1059"/>
      <c r="H47" s="597" t="s">
        <v>325</v>
      </c>
      <c r="I47" s="603">
        <v>0</v>
      </c>
      <c r="J47" s="604">
        <f t="shared" si="1"/>
        <v>0.5</v>
      </c>
      <c r="K47" s="1060" t="s">
        <v>677</v>
      </c>
      <c r="L47" s="1061"/>
      <c r="M47" s="603">
        <v>0.25</v>
      </c>
      <c r="N47" s="605">
        <v>6</v>
      </c>
      <c r="O47" s="603">
        <v>0.5</v>
      </c>
      <c r="P47" s="1062" t="s">
        <v>677</v>
      </c>
      <c r="Q47" s="1061"/>
      <c r="R47" s="603">
        <v>0.25</v>
      </c>
      <c r="S47" s="1054">
        <f t="shared" si="2"/>
        <v>1</v>
      </c>
      <c r="T47" s="1055"/>
      <c r="U47" s="606"/>
      <c r="V47" s="607"/>
    </row>
    <row r="48" spans="2:23" ht="17.25" thickTop="1" thickBot="1" x14ac:dyDescent="0.3">
      <c r="B48" s="595" t="s">
        <v>510</v>
      </c>
      <c r="C48" s="608" t="s">
        <v>522</v>
      </c>
      <c r="D48" s="1050">
        <v>0.33333333333333331</v>
      </c>
      <c r="E48" s="1051"/>
      <c r="F48" s="1058">
        <v>0.25</v>
      </c>
      <c r="G48" s="1059"/>
      <c r="H48" s="597" t="s">
        <v>325</v>
      </c>
      <c r="I48" s="603">
        <v>0</v>
      </c>
      <c r="J48" s="604">
        <f t="shared" si="1"/>
        <v>0.25</v>
      </c>
      <c r="K48" s="1060" t="s">
        <v>677</v>
      </c>
      <c r="L48" s="1061"/>
      <c r="M48" s="603">
        <v>0.25</v>
      </c>
      <c r="N48" s="605">
        <v>6.5</v>
      </c>
      <c r="O48" s="603">
        <v>0.5</v>
      </c>
      <c r="P48" s="1062" t="s">
        <v>677</v>
      </c>
      <c r="Q48" s="1061"/>
      <c r="R48" s="603">
        <v>0.25</v>
      </c>
      <c r="S48" s="1054">
        <f t="shared" si="2"/>
        <v>1</v>
      </c>
      <c r="T48" s="1055"/>
      <c r="U48" s="606"/>
      <c r="V48" s="607"/>
    </row>
    <row r="49" spans="2:22" ht="17.25" thickTop="1" thickBot="1" x14ac:dyDescent="0.3">
      <c r="B49" s="595" t="s">
        <v>511</v>
      </c>
      <c r="C49" s="602" t="s">
        <v>62</v>
      </c>
      <c r="D49" s="1050">
        <v>0.33333333333333331</v>
      </c>
      <c r="E49" s="1051"/>
      <c r="F49" s="1058">
        <v>0.25</v>
      </c>
      <c r="G49" s="1059"/>
      <c r="H49" s="597" t="s">
        <v>325</v>
      </c>
      <c r="I49" s="603">
        <v>0.5</v>
      </c>
      <c r="J49" s="604">
        <f t="shared" si="1"/>
        <v>0.75</v>
      </c>
      <c r="K49" s="1060" t="s">
        <v>677</v>
      </c>
      <c r="L49" s="1061"/>
      <c r="M49" s="603">
        <v>0.25</v>
      </c>
      <c r="N49" s="605">
        <v>6.5</v>
      </c>
      <c r="O49" s="603">
        <v>0.5</v>
      </c>
      <c r="P49" s="1062" t="s">
        <v>677</v>
      </c>
      <c r="Q49" s="1061"/>
      <c r="R49" s="603">
        <v>0.25</v>
      </c>
      <c r="S49" s="1054">
        <f t="shared" si="2"/>
        <v>1</v>
      </c>
      <c r="T49" s="1055"/>
      <c r="U49" s="606"/>
      <c r="V49" s="607"/>
    </row>
    <row r="50" spans="2:22" ht="17.25" thickTop="1" thickBot="1" x14ac:dyDescent="0.3">
      <c r="B50" s="595" t="s">
        <v>511</v>
      </c>
      <c r="C50" s="602" t="s">
        <v>525</v>
      </c>
      <c r="D50" s="1050">
        <v>0.33333333333333331</v>
      </c>
      <c r="E50" s="1051"/>
      <c r="F50" s="1058">
        <v>0.25</v>
      </c>
      <c r="G50" s="1059"/>
      <c r="H50" s="597" t="s">
        <v>325</v>
      </c>
      <c r="I50" s="603">
        <v>0.5</v>
      </c>
      <c r="J50" s="604">
        <f t="shared" si="1"/>
        <v>0.75</v>
      </c>
      <c r="K50" s="1060" t="s">
        <v>677</v>
      </c>
      <c r="L50" s="1061"/>
      <c r="M50" s="603">
        <v>0.25</v>
      </c>
      <c r="N50" s="605">
        <v>6.5</v>
      </c>
      <c r="O50" s="603">
        <v>0.5</v>
      </c>
      <c r="P50" s="1062" t="s">
        <v>677</v>
      </c>
      <c r="Q50" s="1061"/>
      <c r="R50" s="603">
        <v>0.25</v>
      </c>
      <c r="S50" s="1054">
        <f t="shared" si="2"/>
        <v>1</v>
      </c>
      <c r="T50" s="1055"/>
      <c r="U50" s="606"/>
      <c r="V50" s="607"/>
    </row>
    <row r="51" spans="2:22" ht="17.25" thickTop="1" thickBot="1" x14ac:dyDescent="0.3">
      <c r="B51" s="595" t="s">
        <v>512</v>
      </c>
      <c r="C51" s="608" t="s">
        <v>75</v>
      </c>
      <c r="D51" s="1050">
        <v>0.33333333333333331</v>
      </c>
      <c r="E51" s="1051"/>
      <c r="F51" s="1058">
        <v>0.25</v>
      </c>
      <c r="G51" s="1059"/>
      <c r="H51" s="597" t="s">
        <v>325</v>
      </c>
      <c r="I51" s="603">
        <v>0</v>
      </c>
      <c r="J51" s="604">
        <f t="shared" si="1"/>
        <v>0.25</v>
      </c>
      <c r="K51" s="1060" t="s">
        <v>677</v>
      </c>
      <c r="L51" s="1061"/>
      <c r="M51" s="603">
        <v>0.25</v>
      </c>
      <c r="N51" s="605">
        <v>6.5</v>
      </c>
      <c r="O51" s="603">
        <v>0.5</v>
      </c>
      <c r="P51" s="1062" t="s">
        <v>677</v>
      </c>
      <c r="Q51" s="1061"/>
      <c r="R51" s="603">
        <v>0.25</v>
      </c>
      <c r="S51" s="1054">
        <f t="shared" si="2"/>
        <v>1</v>
      </c>
      <c r="T51" s="1055"/>
      <c r="U51" s="606"/>
      <c r="V51" s="607"/>
    </row>
    <row r="52" spans="2:22" ht="17.25" thickTop="1" thickBot="1" x14ac:dyDescent="0.3">
      <c r="B52" s="595" t="s">
        <v>512</v>
      </c>
      <c r="C52" s="602" t="s">
        <v>130</v>
      </c>
      <c r="D52" s="1050">
        <v>0.33333333333333331</v>
      </c>
      <c r="E52" s="1051"/>
      <c r="F52" s="1058">
        <v>0.25</v>
      </c>
      <c r="G52" s="1059"/>
      <c r="H52" s="597" t="s">
        <v>325</v>
      </c>
      <c r="I52" s="603">
        <v>0</v>
      </c>
      <c r="J52" s="604">
        <f t="shared" si="1"/>
        <v>0.25</v>
      </c>
      <c r="K52" s="1060" t="s">
        <v>677</v>
      </c>
      <c r="L52" s="1061"/>
      <c r="M52" s="603">
        <v>0.25</v>
      </c>
      <c r="N52" s="605">
        <v>6.5</v>
      </c>
      <c r="O52" s="603">
        <v>0.5</v>
      </c>
      <c r="P52" s="1062" t="s">
        <v>325</v>
      </c>
      <c r="Q52" s="1061"/>
      <c r="R52" s="603">
        <v>0</v>
      </c>
      <c r="S52" s="1054">
        <f t="shared" si="2"/>
        <v>0.75</v>
      </c>
      <c r="T52" s="1055"/>
      <c r="U52" s="606"/>
      <c r="V52" s="607"/>
    </row>
    <row r="53" spans="2:22" ht="17.25" thickTop="1" thickBot="1" x14ac:dyDescent="0.3">
      <c r="B53" s="595" t="s">
        <v>513</v>
      </c>
      <c r="C53" s="602" t="s">
        <v>76</v>
      </c>
      <c r="D53" s="1050">
        <v>0.33333333333333331</v>
      </c>
      <c r="E53" s="1051"/>
      <c r="F53" s="1058">
        <v>0.25</v>
      </c>
      <c r="G53" s="1059"/>
      <c r="H53" s="597" t="s">
        <v>325</v>
      </c>
      <c r="I53" s="603">
        <v>0.5</v>
      </c>
      <c r="J53" s="604">
        <f t="shared" si="1"/>
        <v>0.75</v>
      </c>
      <c r="K53" s="1060" t="s">
        <v>677</v>
      </c>
      <c r="L53" s="1061"/>
      <c r="M53" s="603">
        <v>0.25</v>
      </c>
      <c r="N53" s="605">
        <v>6.5</v>
      </c>
      <c r="O53" s="603">
        <v>0.5</v>
      </c>
      <c r="P53" s="1071" t="s">
        <v>325</v>
      </c>
      <c r="Q53" s="1071"/>
      <c r="R53" s="603">
        <v>0</v>
      </c>
      <c r="S53" s="1054">
        <f t="shared" si="2"/>
        <v>0.75</v>
      </c>
      <c r="T53" s="1055"/>
      <c r="U53" s="606"/>
      <c r="V53" s="607"/>
    </row>
    <row r="54" spans="2:22" ht="17.25" thickTop="1" thickBot="1" x14ac:dyDescent="0.3">
      <c r="B54" s="595" t="s">
        <v>513</v>
      </c>
      <c r="C54" s="602" t="s">
        <v>527</v>
      </c>
      <c r="D54" s="1072">
        <v>0.39583333333333331</v>
      </c>
      <c r="E54" s="1073"/>
      <c r="F54" s="1058">
        <v>0</v>
      </c>
      <c r="G54" s="1059"/>
      <c r="H54" s="597" t="s">
        <v>325</v>
      </c>
      <c r="I54" s="603">
        <v>0</v>
      </c>
      <c r="J54" s="604">
        <f t="shared" si="1"/>
        <v>0</v>
      </c>
      <c r="K54" s="1060" t="s">
        <v>677</v>
      </c>
      <c r="L54" s="1061"/>
      <c r="M54" s="603">
        <v>0.25</v>
      </c>
      <c r="N54" s="605">
        <v>5.5</v>
      </c>
      <c r="O54" s="603">
        <v>0.4</v>
      </c>
      <c r="P54" s="1071" t="s">
        <v>679</v>
      </c>
      <c r="Q54" s="1071"/>
      <c r="R54" s="603">
        <v>0</v>
      </c>
      <c r="S54" s="1054">
        <f t="shared" si="2"/>
        <v>0.65</v>
      </c>
      <c r="T54" s="1055"/>
      <c r="U54" s="606"/>
      <c r="V54" s="607"/>
    </row>
    <row r="55" spans="2:22" ht="17.25" thickTop="1" thickBot="1" x14ac:dyDescent="0.3">
      <c r="B55" s="595" t="s">
        <v>511</v>
      </c>
      <c r="C55" s="596" t="s">
        <v>520</v>
      </c>
      <c r="D55" s="1050">
        <v>0.29166666666666669</v>
      </c>
      <c r="E55" s="1051"/>
      <c r="F55" s="1058">
        <v>0.5</v>
      </c>
      <c r="G55" s="1059"/>
      <c r="H55" s="597" t="s">
        <v>677</v>
      </c>
      <c r="I55" s="603">
        <v>0.5</v>
      </c>
      <c r="J55" s="604">
        <f t="shared" si="1"/>
        <v>1</v>
      </c>
      <c r="K55" s="1060" t="s">
        <v>677</v>
      </c>
      <c r="L55" s="1061"/>
      <c r="M55" s="603">
        <v>0.25</v>
      </c>
      <c r="N55" s="605">
        <v>5</v>
      </c>
      <c r="O55" s="603">
        <v>0.4</v>
      </c>
      <c r="P55" s="1071" t="s">
        <v>677</v>
      </c>
      <c r="Q55" s="1071"/>
      <c r="R55" s="603">
        <v>0.25</v>
      </c>
      <c r="S55" s="1054">
        <f t="shared" si="2"/>
        <v>0.9</v>
      </c>
      <c r="T55" s="1055"/>
      <c r="U55" s="606"/>
      <c r="V55" s="607"/>
    </row>
    <row r="56" spans="2:22" ht="17.25" thickTop="1" thickBot="1" x14ac:dyDescent="0.3">
      <c r="B56" s="595" t="s">
        <v>513</v>
      </c>
      <c r="C56" s="596" t="s">
        <v>521</v>
      </c>
      <c r="D56" s="1050">
        <v>0.29166666666666669</v>
      </c>
      <c r="E56" s="1051"/>
      <c r="F56" s="1058">
        <v>0.5</v>
      </c>
      <c r="G56" s="1059"/>
      <c r="H56" s="597" t="s">
        <v>677</v>
      </c>
      <c r="I56" s="603">
        <v>0.5</v>
      </c>
      <c r="J56" s="604">
        <f t="shared" si="1"/>
        <v>1</v>
      </c>
      <c r="K56" s="1060" t="s">
        <v>677</v>
      </c>
      <c r="L56" s="1061"/>
      <c r="M56" s="603">
        <v>0.25</v>
      </c>
      <c r="N56" s="605">
        <v>6</v>
      </c>
      <c r="O56" s="603">
        <v>0.5</v>
      </c>
      <c r="P56" s="1062" t="s">
        <v>680</v>
      </c>
      <c r="Q56" s="1061"/>
      <c r="R56" s="603">
        <v>0.25</v>
      </c>
      <c r="S56" s="1054">
        <f t="shared" si="2"/>
        <v>1</v>
      </c>
      <c r="T56" s="1055"/>
      <c r="U56" s="606"/>
      <c r="V56" s="607"/>
    </row>
    <row r="57" spans="2:22" ht="17.25" thickTop="1" thickBot="1" x14ac:dyDescent="0.3">
      <c r="B57" s="595" t="s">
        <v>510</v>
      </c>
      <c r="C57" s="596" t="s">
        <v>148</v>
      </c>
      <c r="D57" s="1050">
        <v>0.33333333333333331</v>
      </c>
      <c r="E57" s="1051"/>
      <c r="F57" s="1058">
        <v>0.25</v>
      </c>
      <c r="G57" s="1059"/>
      <c r="H57" s="597" t="s">
        <v>677</v>
      </c>
      <c r="I57" s="603">
        <v>0.5</v>
      </c>
      <c r="J57" s="604">
        <f t="shared" si="1"/>
        <v>0.75</v>
      </c>
      <c r="K57" s="1060" t="s">
        <v>677</v>
      </c>
      <c r="L57" s="1061"/>
      <c r="M57" s="603">
        <v>0.25</v>
      </c>
      <c r="N57" s="605">
        <v>6</v>
      </c>
      <c r="O57" s="603">
        <v>0.5</v>
      </c>
      <c r="P57" s="1062" t="s">
        <v>677</v>
      </c>
      <c r="Q57" s="1061"/>
      <c r="R57" s="603">
        <v>0.25</v>
      </c>
      <c r="S57" s="1054">
        <f t="shared" si="2"/>
        <v>1</v>
      </c>
      <c r="T57" s="1055"/>
      <c r="U57" s="606"/>
      <c r="V57" s="607"/>
    </row>
    <row r="58" spans="2:22" ht="17.25" thickTop="1" thickBot="1" x14ac:dyDescent="0.3">
      <c r="B58" s="595" t="s">
        <v>511</v>
      </c>
      <c r="C58" s="596" t="s">
        <v>124</v>
      </c>
      <c r="D58" s="1050">
        <v>0.375</v>
      </c>
      <c r="E58" s="1051"/>
      <c r="F58" s="1058">
        <v>0</v>
      </c>
      <c r="G58" s="1059"/>
      <c r="H58" s="597" t="s">
        <v>677</v>
      </c>
      <c r="I58" s="603">
        <v>0.5</v>
      </c>
      <c r="J58" s="604">
        <f t="shared" si="1"/>
        <v>0.5</v>
      </c>
      <c r="K58" s="1060" t="s">
        <v>677</v>
      </c>
      <c r="L58" s="1061"/>
      <c r="M58" s="603">
        <v>0.25</v>
      </c>
      <c r="N58" s="605">
        <v>6</v>
      </c>
      <c r="O58" s="603">
        <v>0.5</v>
      </c>
      <c r="P58" s="1062" t="s">
        <v>677</v>
      </c>
      <c r="Q58" s="1061"/>
      <c r="R58" s="603">
        <v>0.25</v>
      </c>
      <c r="S58" s="1054">
        <f t="shared" si="2"/>
        <v>1</v>
      </c>
      <c r="T58" s="1055"/>
      <c r="U58" s="606"/>
      <c r="V58" s="607"/>
    </row>
    <row r="59" spans="2:22" ht="17.25" thickTop="1" thickBot="1" x14ac:dyDescent="0.3">
      <c r="B59" s="595" t="s">
        <v>512</v>
      </c>
      <c r="C59" s="596" t="s">
        <v>152</v>
      </c>
      <c r="D59" s="1050">
        <v>0.33333333333333331</v>
      </c>
      <c r="E59" s="1051"/>
      <c r="F59" s="1058">
        <v>0.25</v>
      </c>
      <c r="G59" s="1059"/>
      <c r="H59" s="597" t="s">
        <v>677</v>
      </c>
      <c r="I59" s="603">
        <v>0.5</v>
      </c>
      <c r="J59" s="604">
        <f t="shared" si="1"/>
        <v>0.75</v>
      </c>
      <c r="K59" s="1060" t="s">
        <v>677</v>
      </c>
      <c r="L59" s="1061"/>
      <c r="M59" s="603">
        <v>0.25</v>
      </c>
      <c r="N59" s="605">
        <v>6</v>
      </c>
      <c r="O59" s="603">
        <v>0.5</v>
      </c>
      <c r="P59" s="1062" t="s">
        <v>677</v>
      </c>
      <c r="Q59" s="1061"/>
      <c r="R59" s="603">
        <v>0.25</v>
      </c>
      <c r="S59" s="1054">
        <f t="shared" si="2"/>
        <v>1</v>
      </c>
      <c r="T59" s="1055"/>
      <c r="U59" s="606"/>
      <c r="V59" s="607"/>
    </row>
    <row r="60" spans="2:22" ht="17.25" thickTop="1" thickBot="1" x14ac:dyDescent="0.3">
      <c r="B60" s="595" t="s">
        <v>513</v>
      </c>
      <c r="C60" s="596" t="s">
        <v>154</v>
      </c>
      <c r="D60" s="1050">
        <v>0.29166666666666669</v>
      </c>
      <c r="E60" s="1051"/>
      <c r="F60" s="1058">
        <v>0.25</v>
      </c>
      <c r="G60" s="1059"/>
      <c r="H60" s="597" t="s">
        <v>677</v>
      </c>
      <c r="I60" s="603">
        <v>0.5</v>
      </c>
      <c r="J60" s="604">
        <f t="shared" si="1"/>
        <v>0.75</v>
      </c>
      <c r="K60" s="1060" t="s">
        <v>677</v>
      </c>
      <c r="L60" s="1061"/>
      <c r="M60" s="603">
        <v>0.25</v>
      </c>
      <c r="N60" s="605">
        <v>6</v>
      </c>
      <c r="O60" s="603">
        <v>0.5</v>
      </c>
      <c r="P60" s="1062" t="s">
        <v>677</v>
      </c>
      <c r="Q60" s="1061"/>
      <c r="R60" s="603">
        <v>0.25</v>
      </c>
      <c r="S60" s="1054">
        <f t="shared" si="2"/>
        <v>1</v>
      </c>
      <c r="T60" s="1055"/>
      <c r="U60" s="606"/>
      <c r="V60" s="607"/>
    </row>
    <row r="61" spans="2:22" ht="17.25" thickTop="1" thickBot="1" x14ac:dyDescent="0.3">
      <c r="B61" s="595" t="s">
        <v>513</v>
      </c>
      <c r="C61" s="596" t="s">
        <v>147</v>
      </c>
      <c r="D61" s="1050">
        <v>0.29166666666666669</v>
      </c>
      <c r="E61" s="1051"/>
      <c r="F61" s="1058">
        <v>0.25</v>
      </c>
      <c r="G61" s="1059"/>
      <c r="H61" s="597" t="s">
        <v>677</v>
      </c>
      <c r="I61" s="603">
        <v>0.5</v>
      </c>
      <c r="J61" s="604">
        <f t="shared" si="1"/>
        <v>0.75</v>
      </c>
      <c r="K61" s="1060" t="s">
        <v>677</v>
      </c>
      <c r="L61" s="1061"/>
      <c r="M61" s="603">
        <v>0.25</v>
      </c>
      <c r="N61" s="605">
        <v>6</v>
      </c>
      <c r="O61" s="603">
        <v>0.5</v>
      </c>
      <c r="P61" s="1062" t="s">
        <v>677</v>
      </c>
      <c r="Q61" s="1061"/>
      <c r="R61" s="603">
        <v>0.25</v>
      </c>
      <c r="S61" s="1054">
        <f t="shared" si="2"/>
        <v>1</v>
      </c>
      <c r="T61" s="1055"/>
      <c r="U61" s="606"/>
      <c r="V61" s="607"/>
    </row>
    <row r="62" spans="2:22" ht="17.25" thickTop="1" thickBot="1" x14ac:dyDescent="0.3">
      <c r="B62" s="595" t="s">
        <v>514</v>
      </c>
      <c r="C62" s="596" t="s">
        <v>44</v>
      </c>
      <c r="D62" s="1067">
        <v>0.29166666666666669</v>
      </c>
      <c r="E62" s="1068"/>
      <c r="F62" s="1058">
        <v>0.25</v>
      </c>
      <c r="G62" s="1059"/>
      <c r="H62" s="597" t="s">
        <v>677</v>
      </c>
      <c r="I62" s="603">
        <v>0.5</v>
      </c>
      <c r="J62" s="604">
        <f t="shared" si="1"/>
        <v>0.75</v>
      </c>
      <c r="K62" s="1069" t="s">
        <v>677</v>
      </c>
      <c r="L62" s="1070"/>
      <c r="M62" s="603">
        <v>0.25</v>
      </c>
      <c r="N62" s="605">
        <v>6</v>
      </c>
      <c r="O62" s="603">
        <v>0.5</v>
      </c>
      <c r="P62" s="1062" t="s">
        <v>677</v>
      </c>
      <c r="Q62" s="1061"/>
      <c r="R62" s="603">
        <v>0.25</v>
      </c>
      <c r="S62" s="1054">
        <f t="shared" si="2"/>
        <v>1</v>
      </c>
      <c r="T62" s="1055"/>
      <c r="U62" s="606"/>
      <c r="V62" s="607"/>
    </row>
    <row r="63" spans="2:22" ht="17.25" thickTop="1" thickBot="1" x14ac:dyDescent="0.3">
      <c r="B63" s="595" t="s">
        <v>511</v>
      </c>
      <c r="C63" s="602" t="s">
        <v>515</v>
      </c>
      <c r="D63" s="1063">
        <v>0.33333333333333331</v>
      </c>
      <c r="E63" s="1064"/>
      <c r="F63" s="1058">
        <v>0.25</v>
      </c>
      <c r="G63" s="1059"/>
      <c r="H63" s="597" t="s">
        <v>681</v>
      </c>
      <c r="I63" s="603">
        <v>0.5</v>
      </c>
      <c r="J63" s="604">
        <f t="shared" si="1"/>
        <v>0.75</v>
      </c>
      <c r="K63" s="1065" t="s">
        <v>681</v>
      </c>
      <c r="L63" s="1066"/>
      <c r="M63" s="603">
        <v>0.25</v>
      </c>
      <c r="N63" s="605">
        <v>6</v>
      </c>
      <c r="O63" s="603">
        <v>0.5</v>
      </c>
      <c r="P63" s="1062" t="s">
        <v>680</v>
      </c>
      <c r="Q63" s="1061"/>
      <c r="R63" s="603">
        <v>0.25</v>
      </c>
      <c r="S63" s="1054">
        <f t="shared" si="2"/>
        <v>1</v>
      </c>
      <c r="T63" s="1055"/>
      <c r="U63" s="606"/>
      <c r="V63" s="607"/>
    </row>
    <row r="64" spans="2:22" ht="17.25" thickTop="1" thickBot="1" x14ac:dyDescent="0.3">
      <c r="B64" s="595" t="s">
        <v>512</v>
      </c>
      <c r="C64" s="602" t="s">
        <v>220</v>
      </c>
      <c r="D64" s="1050">
        <v>0.33333333333333331</v>
      </c>
      <c r="E64" s="1051"/>
      <c r="F64" s="1058">
        <v>0.25</v>
      </c>
      <c r="G64" s="1059"/>
      <c r="H64" s="597" t="s">
        <v>681</v>
      </c>
      <c r="I64" s="603">
        <v>0.5</v>
      </c>
      <c r="J64" s="604">
        <f t="shared" si="1"/>
        <v>0.75</v>
      </c>
      <c r="K64" s="1060" t="s">
        <v>681</v>
      </c>
      <c r="L64" s="1061"/>
      <c r="M64" s="603">
        <v>0.25</v>
      </c>
      <c r="N64" s="605">
        <v>6</v>
      </c>
      <c r="O64" s="603">
        <v>0.5</v>
      </c>
      <c r="P64" s="1062" t="s">
        <v>680</v>
      </c>
      <c r="Q64" s="1061"/>
      <c r="R64" s="603">
        <v>0.25</v>
      </c>
      <c r="S64" s="1054">
        <f t="shared" si="2"/>
        <v>1</v>
      </c>
      <c r="T64" s="1055"/>
      <c r="U64" s="606"/>
      <c r="V64" s="607"/>
    </row>
    <row r="65" spans="2:23" ht="17.25" thickTop="1" thickBot="1" x14ac:dyDescent="0.3">
      <c r="B65" s="595" t="s">
        <v>514</v>
      </c>
      <c r="C65" s="602" t="s">
        <v>99</v>
      </c>
      <c r="D65" s="1050">
        <v>0.33333333333333331</v>
      </c>
      <c r="E65" s="1051"/>
      <c r="F65" s="1058">
        <v>0.25</v>
      </c>
      <c r="G65" s="1059"/>
      <c r="H65" s="597" t="s">
        <v>681</v>
      </c>
      <c r="I65" s="603">
        <v>0.5</v>
      </c>
      <c r="J65" s="604">
        <f t="shared" si="1"/>
        <v>0.75</v>
      </c>
      <c r="K65" s="1060" t="s">
        <v>681</v>
      </c>
      <c r="L65" s="1061"/>
      <c r="M65" s="603">
        <v>0.25</v>
      </c>
      <c r="N65" s="605">
        <v>6</v>
      </c>
      <c r="O65" s="603">
        <v>0.5</v>
      </c>
      <c r="P65" s="1062" t="s">
        <v>680</v>
      </c>
      <c r="Q65" s="1061"/>
      <c r="R65" s="603">
        <v>0.25</v>
      </c>
      <c r="S65" s="1054">
        <f t="shared" si="2"/>
        <v>1</v>
      </c>
      <c r="T65" s="1055"/>
      <c r="U65" s="606"/>
      <c r="V65" s="607"/>
    </row>
    <row r="66" spans="2:23" ht="17.25" thickTop="1" thickBot="1" x14ac:dyDescent="0.3">
      <c r="B66" s="595" t="s">
        <v>514</v>
      </c>
      <c r="C66" s="602" t="s">
        <v>528</v>
      </c>
      <c r="D66" s="1050">
        <v>0.33333333333333331</v>
      </c>
      <c r="E66" s="1051"/>
      <c r="F66" s="1052">
        <v>0.25</v>
      </c>
      <c r="G66" s="1053"/>
      <c r="H66" s="597" t="s">
        <v>681</v>
      </c>
      <c r="I66" s="609">
        <v>0.5</v>
      </c>
      <c r="J66" s="604">
        <f t="shared" si="1"/>
        <v>0.75</v>
      </c>
      <c r="K66" s="1060" t="s">
        <v>681</v>
      </c>
      <c r="L66" s="1061"/>
      <c r="M66" s="609">
        <v>0.25</v>
      </c>
      <c r="N66" s="605">
        <v>6</v>
      </c>
      <c r="O66" s="609">
        <v>0.5</v>
      </c>
      <c r="P66" s="1062" t="s">
        <v>680</v>
      </c>
      <c r="Q66" s="1061"/>
      <c r="R66" s="609">
        <v>0.25</v>
      </c>
      <c r="S66" s="1054">
        <f t="shared" si="2"/>
        <v>1</v>
      </c>
      <c r="T66" s="1055"/>
      <c r="U66" s="610"/>
      <c r="V66" s="611"/>
    </row>
    <row r="67" spans="2:23" ht="17.25" thickTop="1" thickBot="1" x14ac:dyDescent="0.3">
      <c r="B67" s="595"/>
      <c r="C67" s="602"/>
      <c r="D67" s="1050"/>
      <c r="E67" s="1051"/>
      <c r="F67" s="1052"/>
      <c r="G67" s="1053"/>
      <c r="H67" s="597"/>
      <c r="I67" s="609"/>
      <c r="J67" s="604"/>
      <c r="K67" s="612"/>
      <c r="L67" s="613"/>
      <c r="M67" s="609"/>
      <c r="N67" s="605"/>
      <c r="O67" s="609"/>
      <c r="P67" s="614"/>
      <c r="Q67" s="613"/>
      <c r="R67" s="615"/>
      <c r="S67" s="1054"/>
      <c r="T67" s="1055"/>
      <c r="U67" s="616"/>
      <c r="V67" s="607"/>
    </row>
    <row r="68" spans="2:23" ht="17.25" thickTop="1" thickBot="1" x14ac:dyDescent="0.3">
      <c r="B68" s="595"/>
      <c r="C68" s="602"/>
      <c r="D68" s="1050"/>
      <c r="E68" s="1051"/>
      <c r="F68" s="1052"/>
      <c r="G68" s="1053"/>
      <c r="H68" s="597"/>
      <c r="I68" s="609"/>
      <c r="J68" s="604"/>
      <c r="K68" s="612"/>
      <c r="L68" s="613"/>
      <c r="M68" s="609"/>
      <c r="N68" s="605"/>
      <c r="O68" s="609"/>
      <c r="P68" s="614"/>
      <c r="Q68" s="613"/>
      <c r="R68" s="615"/>
      <c r="S68" s="1054"/>
      <c r="T68" s="1055"/>
      <c r="U68" s="616"/>
      <c r="V68" s="607"/>
    </row>
    <row r="69" spans="2:23" ht="17.25" thickTop="1" thickBot="1" x14ac:dyDescent="0.3">
      <c r="B69" s="595"/>
      <c r="C69" s="602"/>
      <c r="D69" s="1050"/>
      <c r="E69" s="1051"/>
      <c r="F69" s="1052"/>
      <c r="G69" s="1053"/>
      <c r="H69" s="597"/>
      <c r="I69" s="609"/>
      <c r="J69" s="604"/>
      <c r="K69" s="612"/>
      <c r="L69" s="613"/>
      <c r="M69" s="609"/>
      <c r="N69" s="605"/>
      <c r="O69" s="609"/>
      <c r="P69" s="614"/>
      <c r="Q69" s="613"/>
      <c r="R69" s="615"/>
      <c r="S69" s="1054"/>
      <c r="T69" s="1055"/>
      <c r="U69" s="616"/>
      <c r="V69" s="607"/>
    </row>
    <row r="70" spans="2:23" ht="17.25" thickTop="1" thickBot="1" x14ac:dyDescent="0.3">
      <c r="B70" s="617"/>
      <c r="C70" s="618"/>
      <c r="D70" s="1056"/>
      <c r="E70" s="1057"/>
      <c r="F70" s="1052"/>
      <c r="G70" s="1053"/>
      <c r="H70" s="619"/>
      <c r="I70" s="609"/>
      <c r="J70" s="620"/>
      <c r="K70" s="621"/>
      <c r="L70" s="622"/>
      <c r="M70" s="609"/>
      <c r="N70" s="623"/>
      <c r="O70" s="609"/>
      <c r="P70" s="624"/>
      <c r="Q70" s="622"/>
      <c r="R70" s="609"/>
      <c r="S70" s="1054"/>
      <c r="T70" s="1055"/>
      <c r="U70" s="625"/>
      <c r="V70" s="360"/>
    </row>
    <row r="73" spans="2:23" ht="16.5" customHeight="1" x14ac:dyDescent="0.25">
      <c r="B73" s="1037" t="s">
        <v>682</v>
      </c>
      <c r="C73" s="1024"/>
      <c r="D73" s="1024"/>
      <c r="E73" s="1024"/>
      <c r="F73" s="1038"/>
      <c r="G73" s="1039" t="s">
        <v>683</v>
      </c>
      <c r="H73" s="1040"/>
      <c r="I73" s="1040"/>
      <c r="J73" s="1040"/>
      <c r="K73" s="1040"/>
      <c r="L73" s="1040"/>
      <c r="M73" s="1040"/>
      <c r="N73" s="1040"/>
      <c r="O73" s="1040"/>
      <c r="P73" s="1040"/>
      <c r="Q73" s="1040"/>
      <c r="R73" s="1040"/>
      <c r="S73" s="1040"/>
      <c r="T73" s="1040"/>
      <c r="U73" s="1040"/>
      <c r="V73" s="1040"/>
      <c r="W73" s="1041"/>
    </row>
    <row r="74" spans="2:23" ht="16.5" customHeight="1" x14ac:dyDescent="0.25">
      <c r="B74" s="626"/>
      <c r="C74" s="627"/>
      <c r="D74" s="1048" t="s">
        <v>166</v>
      </c>
      <c r="E74" s="1049"/>
      <c r="F74" s="628" t="s">
        <v>6</v>
      </c>
      <c r="G74" s="1042"/>
      <c r="H74" s="1043"/>
      <c r="I74" s="1043"/>
      <c r="J74" s="1043"/>
      <c r="K74" s="1043"/>
      <c r="L74" s="1043"/>
      <c r="M74" s="1043"/>
      <c r="N74" s="1043"/>
      <c r="O74" s="1043"/>
      <c r="P74" s="1043"/>
      <c r="Q74" s="1043"/>
      <c r="R74" s="1043"/>
      <c r="S74" s="1043"/>
      <c r="T74" s="1043"/>
      <c r="U74" s="1043"/>
      <c r="V74" s="1043"/>
      <c r="W74" s="1044"/>
    </row>
    <row r="75" spans="2:23" ht="16.5" customHeight="1" x14ac:dyDescent="0.25">
      <c r="B75" s="1031" t="s">
        <v>20</v>
      </c>
      <c r="C75" s="1032"/>
      <c r="D75" s="1029"/>
      <c r="E75" s="1030"/>
      <c r="F75" s="629"/>
      <c r="G75" s="1042"/>
      <c r="H75" s="1043"/>
      <c r="I75" s="1043"/>
      <c r="J75" s="1043"/>
      <c r="K75" s="1043"/>
      <c r="L75" s="1043"/>
      <c r="M75" s="1043"/>
      <c r="N75" s="1043"/>
      <c r="O75" s="1043"/>
      <c r="P75" s="1043"/>
      <c r="Q75" s="1043"/>
      <c r="R75" s="1043"/>
      <c r="S75" s="1043"/>
      <c r="T75" s="1043"/>
      <c r="U75" s="1043"/>
      <c r="V75" s="1043"/>
      <c r="W75" s="1044"/>
    </row>
    <row r="76" spans="2:23" ht="16.5" customHeight="1" x14ac:dyDescent="0.25">
      <c r="B76" s="1031" t="s">
        <v>19</v>
      </c>
      <c r="C76" s="1032"/>
      <c r="D76" s="1029"/>
      <c r="E76" s="1030"/>
      <c r="F76" s="629"/>
      <c r="G76" s="1042"/>
      <c r="H76" s="1043"/>
      <c r="I76" s="1043"/>
      <c r="J76" s="1043"/>
      <c r="K76" s="1043"/>
      <c r="L76" s="1043"/>
      <c r="M76" s="1043"/>
      <c r="N76" s="1043"/>
      <c r="O76" s="1043"/>
      <c r="P76" s="1043"/>
      <c r="Q76" s="1043"/>
      <c r="R76" s="1043"/>
      <c r="S76" s="1043"/>
      <c r="T76" s="1043"/>
      <c r="U76" s="1043"/>
      <c r="V76" s="1043"/>
      <c r="W76" s="1044"/>
    </row>
    <row r="77" spans="2:23" ht="16.5" customHeight="1" x14ac:dyDescent="0.25">
      <c r="B77" s="1031" t="s">
        <v>289</v>
      </c>
      <c r="C77" s="1032"/>
      <c r="D77" s="1029"/>
      <c r="E77" s="1030"/>
      <c r="F77" s="629"/>
      <c r="G77" s="1042"/>
      <c r="H77" s="1043"/>
      <c r="I77" s="1043"/>
      <c r="J77" s="1043"/>
      <c r="K77" s="1043"/>
      <c r="L77" s="1043"/>
      <c r="M77" s="1043"/>
      <c r="N77" s="1043"/>
      <c r="O77" s="1043"/>
      <c r="P77" s="1043"/>
      <c r="Q77" s="1043"/>
      <c r="R77" s="1043"/>
      <c r="S77" s="1043"/>
      <c r="T77" s="1043"/>
      <c r="U77" s="1043"/>
      <c r="V77" s="1043"/>
      <c r="W77" s="1044"/>
    </row>
    <row r="78" spans="2:23" ht="16.5" customHeight="1" x14ac:dyDescent="0.25">
      <c r="B78" s="1031" t="s">
        <v>290</v>
      </c>
      <c r="C78" s="1032"/>
      <c r="D78" s="1029"/>
      <c r="E78" s="1030"/>
      <c r="F78" s="629"/>
      <c r="G78" s="1042"/>
      <c r="H78" s="1043"/>
      <c r="I78" s="1043"/>
      <c r="J78" s="1043"/>
      <c r="K78" s="1043"/>
      <c r="L78" s="1043"/>
      <c r="M78" s="1043"/>
      <c r="N78" s="1043"/>
      <c r="O78" s="1043"/>
      <c r="P78" s="1043"/>
      <c r="Q78" s="1043"/>
      <c r="R78" s="1043"/>
      <c r="S78" s="1043"/>
      <c r="T78" s="1043"/>
      <c r="U78" s="1043"/>
      <c r="V78" s="1043"/>
      <c r="W78" s="1044"/>
    </row>
    <row r="79" spans="2:23" ht="16.5" customHeight="1" x14ac:dyDescent="0.25">
      <c r="B79" s="1031" t="s">
        <v>17</v>
      </c>
      <c r="C79" s="1032"/>
      <c r="D79" s="1029"/>
      <c r="E79" s="1030"/>
      <c r="F79" s="629"/>
      <c r="G79" s="1042"/>
      <c r="H79" s="1043"/>
      <c r="I79" s="1043"/>
      <c r="J79" s="1043"/>
      <c r="K79" s="1043"/>
      <c r="L79" s="1043"/>
      <c r="M79" s="1043"/>
      <c r="N79" s="1043"/>
      <c r="O79" s="1043"/>
      <c r="P79" s="1043"/>
      <c r="Q79" s="1043"/>
      <c r="R79" s="1043"/>
      <c r="S79" s="1043"/>
      <c r="T79" s="1043"/>
      <c r="U79" s="1043"/>
      <c r="V79" s="1043"/>
      <c r="W79" s="1044"/>
    </row>
    <row r="80" spans="2:23" ht="16.5" customHeight="1" thickBot="1" x14ac:dyDescent="0.3">
      <c r="B80" s="1033" t="s">
        <v>18</v>
      </c>
      <c r="C80" s="1034"/>
      <c r="D80" s="1035"/>
      <c r="E80" s="1036"/>
      <c r="F80" s="630"/>
      <c r="G80" s="1045"/>
      <c r="H80" s="1046"/>
      <c r="I80" s="1046"/>
      <c r="J80" s="1046"/>
      <c r="K80" s="1046"/>
      <c r="L80" s="1046"/>
      <c r="M80" s="1046"/>
      <c r="N80" s="1046"/>
      <c r="O80" s="1046"/>
      <c r="P80" s="1046"/>
      <c r="Q80" s="1046"/>
      <c r="R80" s="1046"/>
      <c r="S80" s="1046"/>
      <c r="T80" s="1046"/>
      <c r="U80" s="1046"/>
      <c r="V80" s="1046"/>
      <c r="W80" s="1047"/>
    </row>
    <row r="81" spans="2:24" ht="15.75" x14ac:dyDescent="0.25">
      <c r="B81" s="1037" t="s">
        <v>684</v>
      </c>
      <c r="C81" s="1024"/>
      <c r="D81" s="1025"/>
      <c r="E81" s="1023" t="s">
        <v>685</v>
      </c>
      <c r="F81" s="1025"/>
      <c r="G81" s="1023" t="s">
        <v>686</v>
      </c>
      <c r="H81" s="1024"/>
      <c r="I81" s="1025"/>
      <c r="J81" s="1023" t="s">
        <v>687</v>
      </c>
      <c r="K81" s="1025"/>
      <c r="L81" s="1023" t="s">
        <v>688</v>
      </c>
      <c r="M81" s="1025"/>
      <c r="N81" s="1026" t="s">
        <v>624</v>
      </c>
      <c r="O81" s="1027"/>
      <c r="P81" s="1027"/>
      <c r="Q81" s="1027"/>
      <c r="R81" s="1027"/>
      <c r="S81" s="1027"/>
      <c r="T81" s="1027"/>
      <c r="U81" s="1027"/>
      <c r="V81" s="1027"/>
      <c r="W81" s="1028"/>
      <c r="X81" s="82"/>
    </row>
    <row r="82" spans="2:24" x14ac:dyDescent="0.25">
      <c r="B82" s="1020" t="s">
        <v>689</v>
      </c>
      <c r="C82" s="1021"/>
      <c r="D82" s="1022"/>
      <c r="E82" s="1012"/>
      <c r="F82" s="1013"/>
      <c r="G82" s="1014"/>
      <c r="H82" s="1015"/>
      <c r="I82" s="1016"/>
      <c r="J82" s="1012"/>
      <c r="K82" s="1013"/>
      <c r="L82" s="1012"/>
      <c r="M82" s="1013"/>
      <c r="N82" s="1009"/>
      <c r="O82" s="1010"/>
      <c r="P82" s="1010"/>
      <c r="Q82" s="1010"/>
      <c r="R82" s="1010"/>
      <c r="S82" s="1010"/>
      <c r="T82" s="1010"/>
      <c r="U82" s="1010"/>
      <c r="V82" s="1010"/>
      <c r="W82" s="1011"/>
      <c r="X82" s="82"/>
    </row>
    <row r="83" spans="2:24" x14ac:dyDescent="0.25">
      <c r="B83" s="1020" t="s">
        <v>690</v>
      </c>
      <c r="C83" s="1021"/>
      <c r="D83" s="1022"/>
      <c r="E83" s="998"/>
      <c r="F83" s="999"/>
      <c r="G83" s="1000"/>
      <c r="H83" s="1001"/>
      <c r="I83" s="1002"/>
      <c r="J83" s="998"/>
      <c r="K83" s="999"/>
      <c r="L83" s="998"/>
      <c r="M83" s="999"/>
      <c r="N83" s="631"/>
      <c r="O83" s="631"/>
      <c r="P83" s="631"/>
      <c r="Q83" s="631"/>
      <c r="R83" s="631"/>
      <c r="S83" s="631"/>
      <c r="T83" s="631"/>
      <c r="U83" s="631"/>
      <c r="V83" s="631"/>
      <c r="W83" s="632"/>
      <c r="X83" s="82"/>
    </row>
    <row r="84" spans="2:24" x14ac:dyDescent="0.25">
      <c r="B84" s="1020" t="s">
        <v>691</v>
      </c>
      <c r="C84" s="1021"/>
      <c r="D84" s="1022"/>
      <c r="E84" s="1012"/>
      <c r="F84" s="1013"/>
      <c r="G84" s="1014"/>
      <c r="H84" s="1015"/>
      <c r="I84" s="1016"/>
      <c r="J84" s="1012"/>
      <c r="K84" s="1013"/>
      <c r="L84" s="1012"/>
      <c r="M84" s="1013"/>
      <c r="N84" s="1009"/>
      <c r="O84" s="1010"/>
      <c r="P84" s="1010"/>
      <c r="Q84" s="1010"/>
      <c r="R84" s="1010"/>
      <c r="S84" s="1010"/>
      <c r="T84" s="1010"/>
      <c r="U84" s="1010"/>
      <c r="V84" s="1010"/>
      <c r="W84" s="1011"/>
      <c r="X84" s="82"/>
    </row>
    <row r="85" spans="2:24" x14ac:dyDescent="0.25">
      <c r="B85" s="1020" t="s">
        <v>692</v>
      </c>
      <c r="C85" s="1021"/>
      <c r="D85" s="1022"/>
      <c r="E85" s="998"/>
      <c r="F85" s="999"/>
      <c r="G85" s="1000"/>
      <c r="H85" s="1001"/>
      <c r="I85" s="1002"/>
      <c r="J85" s="998"/>
      <c r="K85" s="999"/>
      <c r="L85" s="998"/>
      <c r="M85" s="999"/>
      <c r="N85" s="631"/>
      <c r="O85" s="631"/>
      <c r="P85" s="631"/>
      <c r="Q85" s="631"/>
      <c r="R85" s="631"/>
      <c r="S85" s="631"/>
      <c r="T85" s="631"/>
      <c r="U85" s="631"/>
      <c r="V85" s="631"/>
      <c r="W85" s="632"/>
      <c r="X85" s="82"/>
    </row>
    <row r="86" spans="2:24" ht="15.75" x14ac:dyDescent="0.25">
      <c r="B86" s="1017"/>
      <c r="C86" s="1018"/>
      <c r="D86" s="1019"/>
      <c r="E86" s="1012"/>
      <c r="F86" s="1013"/>
      <c r="G86" s="1014"/>
      <c r="H86" s="1015"/>
      <c r="I86" s="1016"/>
      <c r="J86" s="1012"/>
      <c r="K86" s="1013"/>
      <c r="L86" s="1012"/>
      <c r="M86" s="1013"/>
      <c r="N86" s="1009"/>
      <c r="O86" s="1010"/>
      <c r="P86" s="1010"/>
      <c r="Q86" s="1010"/>
      <c r="R86" s="1010"/>
      <c r="S86" s="1010"/>
      <c r="T86" s="1010"/>
      <c r="U86" s="1010"/>
      <c r="V86" s="1010"/>
      <c r="W86" s="1011"/>
    </row>
    <row r="87" spans="2:24" x14ac:dyDescent="0.25">
      <c r="B87" s="633"/>
      <c r="C87" s="634"/>
      <c r="D87" s="635"/>
      <c r="E87" s="998"/>
      <c r="F87" s="999"/>
      <c r="G87" s="1000"/>
      <c r="H87" s="1001"/>
      <c r="I87" s="1002"/>
      <c r="J87" s="998"/>
      <c r="K87" s="999"/>
      <c r="L87" s="998"/>
      <c r="M87" s="999"/>
      <c r="N87" s="631"/>
      <c r="O87" s="631"/>
      <c r="P87" s="631"/>
      <c r="Q87" s="631"/>
      <c r="R87" s="631"/>
      <c r="S87" s="631"/>
      <c r="T87" s="631"/>
      <c r="U87" s="631"/>
      <c r="V87" s="631"/>
      <c r="W87" s="632"/>
    </row>
    <row r="88" spans="2:24" x14ac:dyDescent="0.25">
      <c r="B88" s="633"/>
      <c r="C88" s="634"/>
      <c r="D88" s="635"/>
      <c r="E88" s="1012"/>
      <c r="F88" s="1013"/>
      <c r="G88" s="1014"/>
      <c r="H88" s="1015"/>
      <c r="I88" s="1016"/>
      <c r="J88" s="1012"/>
      <c r="K88" s="1013"/>
      <c r="L88" s="1012"/>
      <c r="M88" s="1013"/>
      <c r="N88" s="1009"/>
      <c r="O88" s="1010"/>
      <c r="P88" s="1010"/>
      <c r="Q88" s="1010"/>
      <c r="R88" s="1010"/>
      <c r="S88" s="1010"/>
      <c r="T88" s="1010"/>
      <c r="U88" s="1010"/>
      <c r="V88" s="1010"/>
      <c r="W88" s="1011"/>
    </row>
    <row r="89" spans="2:24" x14ac:dyDescent="0.25">
      <c r="B89" s="633"/>
      <c r="C89" s="634"/>
      <c r="D89" s="635"/>
      <c r="E89" s="998"/>
      <c r="F89" s="999"/>
      <c r="G89" s="1000"/>
      <c r="H89" s="1001"/>
      <c r="I89" s="1002"/>
      <c r="J89" s="998"/>
      <c r="K89" s="999"/>
      <c r="L89" s="998"/>
      <c r="M89" s="999"/>
      <c r="N89" s="631"/>
      <c r="O89" s="631"/>
      <c r="P89" s="631"/>
      <c r="Q89" s="631"/>
      <c r="R89" s="631"/>
      <c r="S89" s="631"/>
      <c r="T89" s="631"/>
      <c r="U89" s="631"/>
      <c r="V89" s="631"/>
      <c r="W89" s="632"/>
    </row>
    <row r="90" spans="2:24" x14ac:dyDescent="0.25">
      <c r="B90" s="633"/>
      <c r="C90" s="634"/>
      <c r="D90" s="635"/>
      <c r="E90" s="1012"/>
      <c r="F90" s="1013"/>
      <c r="G90" s="1014"/>
      <c r="H90" s="1015"/>
      <c r="I90" s="1016"/>
      <c r="J90" s="1012"/>
      <c r="K90" s="1013"/>
      <c r="L90" s="1012"/>
      <c r="M90" s="1013"/>
      <c r="N90" s="1009"/>
      <c r="O90" s="1010"/>
      <c r="P90" s="1010"/>
      <c r="Q90" s="1010"/>
      <c r="R90" s="1010"/>
      <c r="S90" s="1010"/>
      <c r="T90" s="1010"/>
      <c r="U90" s="1010"/>
      <c r="V90" s="1010"/>
      <c r="W90" s="1011"/>
    </row>
    <row r="91" spans="2:24" x14ac:dyDescent="0.25">
      <c r="B91" s="633"/>
      <c r="C91" s="634"/>
      <c r="D91" s="635"/>
      <c r="E91" s="998"/>
      <c r="F91" s="999"/>
      <c r="G91" s="1000"/>
      <c r="H91" s="1001"/>
      <c r="I91" s="1002"/>
      <c r="J91" s="998"/>
      <c r="K91" s="999"/>
      <c r="L91" s="998"/>
      <c r="M91" s="999"/>
      <c r="N91" s="631"/>
      <c r="O91" s="631"/>
      <c r="P91" s="631"/>
      <c r="Q91" s="631"/>
      <c r="R91" s="631"/>
      <c r="S91" s="631"/>
      <c r="T91" s="631"/>
      <c r="U91" s="631"/>
      <c r="V91" s="631"/>
      <c r="W91" s="632"/>
    </row>
    <row r="92" spans="2:24" x14ac:dyDescent="0.25">
      <c r="B92" s="633"/>
      <c r="C92" s="634"/>
      <c r="D92" s="635"/>
      <c r="E92" s="1012"/>
      <c r="F92" s="1013"/>
      <c r="G92" s="1014"/>
      <c r="H92" s="1015"/>
      <c r="I92" s="1016"/>
      <c r="J92" s="1012"/>
      <c r="K92" s="1013"/>
      <c r="L92" s="1012"/>
      <c r="M92" s="1013"/>
      <c r="N92" s="1009"/>
      <c r="O92" s="1010"/>
      <c r="P92" s="1010"/>
      <c r="Q92" s="1010"/>
      <c r="R92" s="1010"/>
      <c r="S92" s="1010"/>
      <c r="T92" s="1010"/>
      <c r="U92" s="1010"/>
      <c r="V92" s="1010"/>
      <c r="W92" s="1011"/>
    </row>
    <row r="93" spans="2:24" x14ac:dyDescent="0.25">
      <c r="B93" s="633"/>
      <c r="C93" s="634"/>
      <c r="D93" s="635"/>
      <c r="E93" s="998"/>
      <c r="F93" s="999"/>
      <c r="G93" s="1000"/>
      <c r="H93" s="1001"/>
      <c r="I93" s="1002"/>
      <c r="J93" s="998"/>
      <c r="K93" s="999"/>
      <c r="L93" s="998"/>
      <c r="M93" s="999"/>
      <c r="N93" s="631"/>
      <c r="O93" s="631"/>
      <c r="P93" s="631"/>
      <c r="Q93" s="631"/>
      <c r="R93" s="631"/>
      <c r="S93" s="631"/>
      <c r="T93" s="631"/>
      <c r="U93" s="631"/>
      <c r="V93" s="631"/>
      <c r="W93" s="632"/>
    </row>
    <row r="94" spans="2:24" x14ac:dyDescent="0.25">
      <c r="B94" s="633"/>
      <c r="C94" s="634"/>
      <c r="D94" s="635"/>
      <c r="E94" s="1012"/>
      <c r="F94" s="1013"/>
      <c r="G94" s="1014"/>
      <c r="H94" s="1015"/>
      <c r="I94" s="1016"/>
      <c r="J94" s="1012"/>
      <c r="K94" s="1013"/>
      <c r="L94" s="1012"/>
      <c r="M94" s="1013"/>
      <c r="N94" s="1009"/>
      <c r="O94" s="1010"/>
      <c r="P94" s="1010"/>
      <c r="Q94" s="1010"/>
      <c r="R94" s="1010"/>
      <c r="S94" s="1010"/>
      <c r="T94" s="1010"/>
      <c r="U94" s="1010"/>
      <c r="V94" s="1010"/>
      <c r="W94" s="636"/>
    </row>
    <row r="95" spans="2:24" ht="15.75" thickBot="1" x14ac:dyDescent="0.3">
      <c r="B95" s="637"/>
      <c r="C95" s="638"/>
      <c r="D95" s="639"/>
      <c r="E95" s="998"/>
      <c r="F95" s="999"/>
      <c r="G95" s="1000"/>
      <c r="H95" s="1001"/>
      <c r="I95" s="1002"/>
      <c r="J95" s="998"/>
      <c r="K95" s="999"/>
      <c r="L95" s="998"/>
      <c r="M95" s="999"/>
      <c r="N95" s="631"/>
      <c r="O95" s="631"/>
      <c r="P95" s="631"/>
      <c r="Q95" s="631"/>
      <c r="R95" s="631"/>
      <c r="S95" s="631"/>
      <c r="T95" s="631"/>
      <c r="U95" s="631"/>
      <c r="V95" s="631"/>
      <c r="W95" s="632"/>
    </row>
    <row r="98" spans="2:33" ht="48" thickTop="1" thickBot="1" x14ac:dyDescent="0.3">
      <c r="B98" s="939" t="s">
        <v>693</v>
      </c>
      <c r="C98" s="940"/>
      <c r="D98" s="940"/>
      <c r="E98" s="940"/>
      <c r="F98" s="940"/>
      <c r="G98" s="940"/>
      <c r="H98" s="940"/>
      <c r="I98" s="940"/>
      <c r="J98" s="940"/>
      <c r="K98" s="940"/>
      <c r="L98" s="940"/>
      <c r="M98" s="940"/>
      <c r="N98" s="940"/>
      <c r="O98" s="940"/>
      <c r="P98" s="940"/>
      <c r="Q98" s="940"/>
      <c r="R98" s="940"/>
      <c r="S98" s="940"/>
      <c r="T98" s="940"/>
      <c r="U98" s="940"/>
      <c r="V98" s="940"/>
      <c r="W98" s="940"/>
      <c r="X98" s="940"/>
      <c r="Y98" s="940"/>
      <c r="Z98" s="940"/>
      <c r="AA98" s="940"/>
      <c r="AB98" s="940"/>
      <c r="AC98" s="940"/>
      <c r="AD98" s="940"/>
      <c r="AE98" s="940"/>
      <c r="AF98" s="940"/>
      <c r="AG98" s="941"/>
    </row>
    <row r="99" spans="2:33" ht="38.25" customHeight="1" thickTop="1" thickBot="1" x14ac:dyDescent="0.3">
      <c r="B99" s="1003" t="s">
        <v>165</v>
      </c>
      <c r="C99" s="1004"/>
      <c r="D99" s="980" t="s">
        <v>694</v>
      </c>
      <c r="E99" s="981"/>
      <c r="F99" s="1007" t="s">
        <v>695</v>
      </c>
      <c r="G99" s="1008"/>
      <c r="H99" s="1007" t="s">
        <v>696</v>
      </c>
      <c r="I99" s="1008"/>
      <c r="J99" s="1007" t="s">
        <v>697</v>
      </c>
      <c r="K99" s="1008"/>
      <c r="L99" s="978" t="s">
        <v>698</v>
      </c>
      <c r="M99" s="979"/>
      <c r="N99" s="980" t="s">
        <v>699</v>
      </c>
      <c r="O99" s="981"/>
      <c r="P99" s="982"/>
      <c r="Q99" s="983"/>
      <c r="R99" s="984" t="s">
        <v>700</v>
      </c>
      <c r="S99" s="985"/>
      <c r="T99" s="985"/>
      <c r="U99" s="985"/>
      <c r="V99" s="985"/>
      <c r="W99" s="986"/>
      <c r="X99" s="987"/>
      <c r="Y99" s="988"/>
      <c r="Z99" s="988"/>
      <c r="AA99" s="988"/>
      <c r="AB99" s="988"/>
      <c r="AC99" s="988"/>
      <c r="AD99" s="988"/>
      <c r="AE99" s="988"/>
      <c r="AF99" s="988"/>
      <c r="AG99" s="989"/>
    </row>
    <row r="100" spans="2:33" ht="42.75" customHeight="1" x14ac:dyDescent="0.25">
      <c r="B100" s="1005"/>
      <c r="C100" s="1006"/>
      <c r="D100" s="640" t="s">
        <v>5</v>
      </c>
      <c r="E100" s="641" t="s">
        <v>701</v>
      </c>
      <c r="F100" s="640" t="s">
        <v>5</v>
      </c>
      <c r="G100" s="641" t="s">
        <v>701</v>
      </c>
      <c r="H100" s="640" t="s">
        <v>5</v>
      </c>
      <c r="I100" s="641" t="s">
        <v>701</v>
      </c>
      <c r="J100" s="640" t="s">
        <v>5</v>
      </c>
      <c r="K100" s="641" t="s">
        <v>701</v>
      </c>
      <c r="L100" s="640" t="s">
        <v>5</v>
      </c>
      <c r="M100" s="641" t="s">
        <v>701</v>
      </c>
      <c r="N100" s="640" t="s">
        <v>5</v>
      </c>
      <c r="O100" s="641" t="s">
        <v>701</v>
      </c>
      <c r="P100" s="990" t="s">
        <v>702</v>
      </c>
      <c r="Q100" s="991"/>
      <c r="R100" s="992" t="s">
        <v>703</v>
      </c>
      <c r="S100" s="993"/>
      <c r="T100" s="992" t="s">
        <v>704</v>
      </c>
      <c r="U100" s="994"/>
      <c r="V100" s="995" t="s">
        <v>705</v>
      </c>
      <c r="W100" s="993"/>
      <c r="X100" s="996" t="s">
        <v>706</v>
      </c>
      <c r="Y100" s="997"/>
      <c r="Z100" s="975" t="s">
        <v>170</v>
      </c>
      <c r="AA100" s="976"/>
      <c r="AB100" s="976"/>
      <c r="AC100" s="976"/>
      <c r="AD100" s="976"/>
      <c r="AE100" s="976"/>
      <c r="AF100" s="976"/>
      <c r="AG100" s="977"/>
    </row>
    <row r="101" spans="2:33" x14ac:dyDescent="0.25">
      <c r="B101" s="879" t="s">
        <v>20</v>
      </c>
      <c r="C101" s="974"/>
      <c r="D101" s="642"/>
      <c r="E101" s="643"/>
      <c r="F101" s="642"/>
      <c r="G101" s="643"/>
      <c r="H101" s="642"/>
      <c r="I101" s="643"/>
      <c r="J101" s="642"/>
      <c r="K101" s="643"/>
      <c r="L101" s="644"/>
      <c r="M101" s="645"/>
      <c r="N101" s="646"/>
      <c r="O101" s="647"/>
      <c r="P101" s="961" t="str">
        <f t="shared" ref="P101:P110" si="3">IF(ISERROR((E101+G101+I101+K101+M101+O101)/(D101+F101+H101+J101+L101+N101)),"",(E101+G101+I101+K101+M101+O101)/(D101+F101+H101+J101+L101+N101))</f>
        <v/>
      </c>
      <c r="Q101" s="962"/>
      <c r="R101" s="963">
        <f t="shared" ref="R101:R109" si="4">E101+G101+I101+K101+M101+O101</f>
        <v>0</v>
      </c>
      <c r="S101" s="964"/>
      <c r="T101" s="965"/>
      <c r="U101" s="966"/>
      <c r="V101" s="967"/>
      <c r="W101" s="968"/>
      <c r="X101" s="969"/>
      <c r="Y101" s="970"/>
      <c r="Z101" s="957"/>
      <c r="AA101" s="958"/>
      <c r="AB101" s="958"/>
      <c r="AC101" s="958"/>
      <c r="AD101" s="958"/>
      <c r="AE101" s="958"/>
      <c r="AF101" s="958"/>
      <c r="AG101" s="959"/>
    </row>
    <row r="102" spans="2:33" x14ac:dyDescent="0.25">
      <c r="B102" s="879" t="s">
        <v>19</v>
      </c>
      <c r="C102" s="974"/>
      <c r="D102" s="642">
        <v>4</v>
      </c>
      <c r="E102" s="643">
        <v>3</v>
      </c>
      <c r="F102" s="642"/>
      <c r="G102" s="643"/>
      <c r="H102" s="642"/>
      <c r="I102" s="643"/>
      <c r="J102" s="642"/>
      <c r="K102" s="643"/>
      <c r="L102" s="644"/>
      <c r="M102" s="645"/>
      <c r="N102" s="646"/>
      <c r="O102" s="647"/>
      <c r="P102" s="961">
        <f t="shared" si="3"/>
        <v>0.75</v>
      </c>
      <c r="Q102" s="962"/>
      <c r="R102" s="963">
        <f t="shared" si="4"/>
        <v>3</v>
      </c>
      <c r="S102" s="964"/>
      <c r="T102" s="965"/>
      <c r="U102" s="966"/>
      <c r="V102" s="967"/>
      <c r="W102" s="968"/>
      <c r="X102" s="969"/>
      <c r="Y102" s="970"/>
      <c r="Z102" s="957"/>
      <c r="AA102" s="958"/>
      <c r="AB102" s="958"/>
      <c r="AC102" s="958"/>
      <c r="AD102" s="958"/>
      <c r="AE102" s="958"/>
      <c r="AF102" s="958"/>
      <c r="AG102" s="959"/>
    </row>
    <row r="103" spans="2:33" x14ac:dyDescent="0.25">
      <c r="B103" s="879" t="s">
        <v>289</v>
      </c>
      <c r="C103" s="974"/>
      <c r="D103" s="644"/>
      <c r="E103" s="645"/>
      <c r="F103" s="642">
        <v>1</v>
      </c>
      <c r="G103" s="643">
        <v>1</v>
      </c>
      <c r="H103" s="642">
        <v>1</v>
      </c>
      <c r="I103" s="643">
        <v>1</v>
      </c>
      <c r="J103" s="642">
        <v>2</v>
      </c>
      <c r="K103" s="643">
        <v>2</v>
      </c>
      <c r="L103" s="644"/>
      <c r="M103" s="645"/>
      <c r="N103" s="646">
        <v>4</v>
      </c>
      <c r="O103" s="647">
        <v>4</v>
      </c>
      <c r="P103" s="961">
        <f t="shared" si="3"/>
        <v>1</v>
      </c>
      <c r="Q103" s="962"/>
      <c r="R103" s="963">
        <f t="shared" si="4"/>
        <v>8</v>
      </c>
      <c r="S103" s="964"/>
      <c r="T103" s="965"/>
      <c r="U103" s="966"/>
      <c r="V103" s="967"/>
      <c r="W103" s="968"/>
      <c r="X103" s="969"/>
      <c r="Y103" s="970"/>
      <c r="Z103" s="957"/>
      <c r="AA103" s="958"/>
      <c r="AB103" s="958"/>
      <c r="AC103" s="958"/>
      <c r="AD103" s="958"/>
      <c r="AE103" s="958"/>
      <c r="AF103" s="958"/>
      <c r="AG103" s="959"/>
    </row>
    <row r="104" spans="2:33" x14ac:dyDescent="0.25">
      <c r="B104" s="879" t="s">
        <v>290</v>
      </c>
      <c r="C104" s="974"/>
      <c r="D104" s="644"/>
      <c r="E104" s="645"/>
      <c r="F104" s="644"/>
      <c r="G104" s="645"/>
      <c r="H104" s="642"/>
      <c r="I104" s="643"/>
      <c r="J104" s="642"/>
      <c r="K104" s="643"/>
      <c r="L104" s="642"/>
      <c r="M104" s="643"/>
      <c r="N104" s="646"/>
      <c r="O104" s="647"/>
      <c r="P104" s="961" t="str">
        <f t="shared" si="3"/>
        <v/>
      </c>
      <c r="Q104" s="962"/>
      <c r="R104" s="963">
        <f t="shared" si="4"/>
        <v>0</v>
      </c>
      <c r="S104" s="964"/>
      <c r="T104" s="965"/>
      <c r="U104" s="966"/>
      <c r="V104" s="967"/>
      <c r="W104" s="968"/>
      <c r="X104" s="969"/>
      <c r="Y104" s="970"/>
      <c r="Z104" s="971"/>
      <c r="AA104" s="972"/>
      <c r="AB104" s="972"/>
      <c r="AC104" s="972"/>
      <c r="AD104" s="972"/>
      <c r="AE104" s="972"/>
      <c r="AF104" s="972"/>
      <c r="AG104" s="973"/>
    </row>
    <row r="105" spans="2:33" x14ac:dyDescent="0.25">
      <c r="B105" s="879" t="s">
        <v>17</v>
      </c>
      <c r="C105" s="974"/>
      <c r="D105" s="642"/>
      <c r="E105" s="643"/>
      <c r="F105" s="642"/>
      <c r="G105" s="643"/>
      <c r="H105" s="642"/>
      <c r="I105" s="643"/>
      <c r="J105" s="642"/>
      <c r="K105" s="643"/>
      <c r="L105" s="644"/>
      <c r="M105" s="645"/>
      <c r="N105" s="646"/>
      <c r="O105" s="647"/>
      <c r="P105" s="961" t="str">
        <f t="shared" si="3"/>
        <v/>
      </c>
      <c r="Q105" s="962"/>
      <c r="R105" s="963">
        <f t="shared" si="4"/>
        <v>0</v>
      </c>
      <c r="S105" s="964"/>
      <c r="T105" s="965"/>
      <c r="U105" s="966"/>
      <c r="V105" s="967"/>
      <c r="W105" s="968"/>
      <c r="X105" s="969"/>
      <c r="Y105" s="970"/>
      <c r="Z105" s="957"/>
      <c r="AA105" s="958"/>
      <c r="AB105" s="958"/>
      <c r="AC105" s="958"/>
      <c r="AD105" s="958"/>
      <c r="AE105" s="958"/>
      <c r="AF105" s="958"/>
      <c r="AG105" s="959"/>
    </row>
    <row r="106" spans="2:33" x14ac:dyDescent="0.25">
      <c r="B106" s="879" t="s">
        <v>18</v>
      </c>
      <c r="C106" s="974"/>
      <c r="D106" s="642"/>
      <c r="E106" s="643"/>
      <c r="F106" s="642"/>
      <c r="G106" s="643"/>
      <c r="H106" s="642"/>
      <c r="I106" s="643"/>
      <c r="J106" s="642"/>
      <c r="K106" s="643"/>
      <c r="L106" s="644"/>
      <c r="M106" s="645"/>
      <c r="N106" s="646"/>
      <c r="O106" s="647"/>
      <c r="P106" s="961" t="str">
        <f t="shared" si="3"/>
        <v/>
      </c>
      <c r="Q106" s="962"/>
      <c r="R106" s="963">
        <f t="shared" si="4"/>
        <v>0</v>
      </c>
      <c r="S106" s="964"/>
      <c r="T106" s="965"/>
      <c r="U106" s="966"/>
      <c r="V106" s="967"/>
      <c r="W106" s="968"/>
      <c r="X106" s="969"/>
      <c r="Y106" s="970"/>
      <c r="Z106" s="957"/>
      <c r="AA106" s="958"/>
      <c r="AB106" s="958"/>
      <c r="AC106" s="958"/>
      <c r="AD106" s="958"/>
      <c r="AE106" s="958"/>
      <c r="AF106" s="958"/>
      <c r="AG106" s="959"/>
    </row>
    <row r="107" spans="2:33" x14ac:dyDescent="0.25">
      <c r="B107" s="879" t="s">
        <v>21</v>
      </c>
      <c r="C107" s="974"/>
      <c r="D107" s="642">
        <v>5</v>
      </c>
      <c r="E107" s="643">
        <v>4</v>
      </c>
      <c r="F107" s="642"/>
      <c r="G107" s="643"/>
      <c r="H107" s="642"/>
      <c r="I107" s="643"/>
      <c r="J107" s="642"/>
      <c r="K107" s="643"/>
      <c r="L107" s="644"/>
      <c r="M107" s="645"/>
      <c r="N107" s="646"/>
      <c r="O107" s="647"/>
      <c r="P107" s="961">
        <f t="shared" si="3"/>
        <v>0.8</v>
      </c>
      <c r="Q107" s="962"/>
      <c r="R107" s="963">
        <f t="shared" si="4"/>
        <v>4</v>
      </c>
      <c r="S107" s="964"/>
      <c r="T107" s="965"/>
      <c r="U107" s="966"/>
      <c r="V107" s="967"/>
      <c r="W107" s="968"/>
      <c r="X107" s="969"/>
      <c r="Y107" s="970"/>
      <c r="Z107" s="957"/>
      <c r="AA107" s="958"/>
      <c r="AB107" s="958"/>
      <c r="AC107" s="958"/>
      <c r="AD107" s="958"/>
      <c r="AE107" s="958"/>
      <c r="AF107" s="958"/>
      <c r="AG107" s="959"/>
    </row>
    <row r="108" spans="2:33" x14ac:dyDescent="0.25">
      <c r="B108" s="930" t="s">
        <v>707</v>
      </c>
      <c r="C108" s="960"/>
      <c r="D108" s="642"/>
      <c r="E108" s="643"/>
      <c r="F108" s="642"/>
      <c r="G108" s="643"/>
      <c r="H108" s="642"/>
      <c r="I108" s="643"/>
      <c r="J108" s="642"/>
      <c r="K108" s="643"/>
      <c r="L108" s="644"/>
      <c r="M108" s="645"/>
      <c r="N108" s="648"/>
      <c r="O108" s="649"/>
      <c r="P108" s="961" t="str">
        <f t="shared" si="3"/>
        <v/>
      </c>
      <c r="Q108" s="962"/>
      <c r="R108" s="963">
        <f t="shared" si="4"/>
        <v>0</v>
      </c>
      <c r="S108" s="964"/>
      <c r="T108" s="965"/>
      <c r="U108" s="966"/>
      <c r="V108" s="967"/>
      <c r="W108" s="968"/>
      <c r="X108" s="969"/>
      <c r="Y108" s="970"/>
      <c r="Z108" s="957"/>
      <c r="AA108" s="958"/>
      <c r="AB108" s="958"/>
      <c r="AC108" s="958"/>
      <c r="AD108" s="958"/>
      <c r="AE108" s="958"/>
      <c r="AF108" s="958"/>
      <c r="AG108" s="959"/>
    </row>
    <row r="109" spans="2:33" x14ac:dyDescent="0.25">
      <c r="B109" s="930" t="s">
        <v>174</v>
      </c>
      <c r="C109" s="960"/>
      <c r="D109" s="642">
        <v>7</v>
      </c>
      <c r="E109" s="643">
        <v>6</v>
      </c>
      <c r="F109" s="642">
        <v>5</v>
      </c>
      <c r="G109" s="643">
        <v>4</v>
      </c>
      <c r="H109" s="642">
        <v>5</v>
      </c>
      <c r="I109" s="643">
        <v>4</v>
      </c>
      <c r="J109" s="642">
        <v>10</v>
      </c>
      <c r="K109" s="643">
        <v>8</v>
      </c>
      <c r="L109" s="644"/>
      <c r="M109" s="645"/>
      <c r="N109" s="648">
        <v>20</v>
      </c>
      <c r="O109" s="649">
        <v>16</v>
      </c>
      <c r="P109" s="961">
        <f t="shared" si="3"/>
        <v>0.80851063829787229</v>
      </c>
      <c r="Q109" s="962"/>
      <c r="R109" s="963">
        <f t="shared" si="4"/>
        <v>38</v>
      </c>
      <c r="S109" s="964"/>
      <c r="T109" s="965"/>
      <c r="U109" s="966"/>
      <c r="V109" s="967"/>
      <c r="W109" s="968"/>
      <c r="X109" s="969"/>
      <c r="Y109" s="970"/>
      <c r="Z109" s="971" t="s">
        <v>708</v>
      </c>
      <c r="AA109" s="972"/>
      <c r="AB109" s="972"/>
      <c r="AC109" s="972"/>
      <c r="AD109" s="972"/>
      <c r="AE109" s="972"/>
      <c r="AF109" s="972"/>
      <c r="AG109" s="973"/>
    </row>
    <row r="110" spans="2:33" ht="15.75" thickBot="1" x14ac:dyDescent="0.3">
      <c r="B110" s="856" t="s">
        <v>709</v>
      </c>
      <c r="C110" s="946"/>
      <c r="D110" s="650"/>
      <c r="E110" s="651"/>
      <c r="F110" s="652"/>
      <c r="G110" s="653"/>
      <c r="H110" s="652"/>
      <c r="I110" s="653"/>
      <c r="J110" s="650"/>
      <c r="K110" s="651"/>
      <c r="L110" s="650"/>
      <c r="M110" s="651"/>
      <c r="N110" s="654"/>
      <c r="O110" s="655"/>
      <c r="P110" s="947" t="str">
        <f t="shared" si="3"/>
        <v/>
      </c>
      <c r="Q110" s="948"/>
      <c r="R110" s="949">
        <f>E110+G110+I110+M110+O110</f>
        <v>0</v>
      </c>
      <c r="S110" s="950"/>
      <c r="T110" s="951"/>
      <c r="U110" s="952"/>
      <c r="V110" s="953"/>
      <c r="W110" s="954"/>
      <c r="X110" s="955"/>
      <c r="Y110" s="956"/>
      <c r="Z110" s="936"/>
      <c r="AA110" s="937"/>
      <c r="AB110" s="937"/>
      <c r="AC110" s="937"/>
      <c r="AD110" s="937"/>
      <c r="AE110" s="937"/>
      <c r="AF110" s="937"/>
      <c r="AG110" s="938"/>
    </row>
    <row r="111" spans="2:33" ht="15.75" thickTop="1" x14ac:dyDescent="0.25">
      <c r="C111" s="108"/>
      <c r="D111" s="108"/>
    </row>
    <row r="112" spans="2:33" x14ac:dyDescent="0.25">
      <c r="C112" s="108"/>
      <c r="D112" s="108"/>
    </row>
    <row r="113" spans="3:6" x14ac:dyDescent="0.25">
      <c r="C113" s="108"/>
      <c r="D113" s="108"/>
    </row>
    <row r="114" spans="3:6" x14ac:dyDescent="0.25">
      <c r="C114" s="108"/>
      <c r="D114" s="108"/>
    </row>
    <row r="115" spans="3:6" x14ac:dyDescent="0.25">
      <c r="C115" s="108"/>
      <c r="D115" s="108"/>
    </row>
    <row r="116" spans="3:6" x14ac:dyDescent="0.25">
      <c r="C116" s="108"/>
      <c r="D116" s="108"/>
    </row>
    <row r="117" spans="3:6" x14ac:dyDescent="0.25">
      <c r="C117" s="108"/>
      <c r="D117" s="108"/>
    </row>
    <row r="118" spans="3:6" x14ac:dyDescent="0.25">
      <c r="C118" s="108"/>
      <c r="D118" s="108"/>
    </row>
    <row r="119" spans="3:6" x14ac:dyDescent="0.25">
      <c r="C119" s="108"/>
      <c r="D119" s="108"/>
    </row>
    <row r="120" spans="3:6" x14ac:dyDescent="0.25">
      <c r="C120" s="108"/>
      <c r="D120" s="108"/>
    </row>
    <row r="121" spans="3:6" x14ac:dyDescent="0.25">
      <c r="C121" s="108"/>
      <c r="D121" s="108"/>
    </row>
    <row r="122" spans="3:6" x14ac:dyDescent="0.25">
      <c r="C122" s="108"/>
      <c r="D122" s="108"/>
    </row>
    <row r="123" spans="3:6" x14ac:dyDescent="0.25">
      <c r="C123" s="108"/>
      <c r="D123" s="108"/>
    </row>
    <row r="124" spans="3:6" x14ac:dyDescent="0.25">
      <c r="C124" s="108"/>
      <c r="D124" s="108"/>
    </row>
    <row r="125" spans="3:6" x14ac:dyDescent="0.25">
      <c r="C125" s="108"/>
      <c r="D125" s="108"/>
    </row>
    <row r="126" spans="3:6" x14ac:dyDescent="0.25">
      <c r="C126" s="108"/>
      <c r="D126" s="108"/>
    </row>
    <row r="127" spans="3:6" x14ac:dyDescent="0.25">
      <c r="C127" s="108"/>
      <c r="D127" s="108"/>
    </row>
    <row r="128" spans="3:6" ht="24" thickBot="1" x14ac:dyDescent="0.4">
      <c r="C128" s="94"/>
      <c r="D128" s="94"/>
      <c r="E128" s="94"/>
      <c r="F128" s="94"/>
    </row>
    <row r="129" spans="1:20" ht="48" thickTop="1" thickBot="1" x14ac:dyDescent="0.3">
      <c r="B129" s="939" t="s">
        <v>176</v>
      </c>
      <c r="C129" s="940"/>
      <c r="D129" s="940"/>
      <c r="E129" s="940"/>
      <c r="F129" s="940"/>
      <c r="G129" s="940"/>
      <c r="H129" s="940"/>
      <c r="I129" s="940"/>
      <c r="J129" s="940"/>
      <c r="K129" s="940"/>
      <c r="L129" s="940"/>
      <c r="M129" s="941"/>
      <c r="N129"/>
    </row>
    <row r="130" spans="1:20" ht="72.75" customHeight="1" thickTop="1" x14ac:dyDescent="0.25">
      <c r="A130" s="107"/>
      <c r="B130" s="942" t="s">
        <v>177</v>
      </c>
      <c r="C130" s="943"/>
      <c r="D130" s="944" t="s">
        <v>178</v>
      </c>
      <c r="E130" s="943"/>
      <c r="F130" s="944" t="s">
        <v>179</v>
      </c>
      <c r="G130" s="943"/>
      <c r="H130" s="944" t="s">
        <v>180</v>
      </c>
      <c r="I130" s="943"/>
      <c r="J130" s="944" t="s">
        <v>710</v>
      </c>
      <c r="K130" s="943"/>
      <c r="L130" s="944" t="s">
        <v>182</v>
      </c>
      <c r="M130" s="945"/>
      <c r="N130"/>
      <c r="O130" s="656"/>
      <c r="P130" s="656"/>
      <c r="Q130" s="107"/>
      <c r="R130" s="107"/>
      <c r="S130" s="107"/>
      <c r="T130" s="107"/>
    </row>
    <row r="131" spans="1:20" ht="15.75" customHeight="1" x14ac:dyDescent="0.25">
      <c r="A131" s="107"/>
      <c r="B131" s="657"/>
      <c r="C131" s="658"/>
      <c r="D131" s="659"/>
      <c r="E131" s="658"/>
      <c r="F131" s="659"/>
      <c r="G131" s="658"/>
      <c r="H131" s="659"/>
      <c r="I131" s="658"/>
      <c r="J131" s="659"/>
      <c r="K131" s="658"/>
      <c r="L131" s="659"/>
      <c r="M131" s="660"/>
      <c r="N131"/>
      <c r="O131" s="656"/>
      <c r="P131" s="656"/>
      <c r="Q131" s="107"/>
      <c r="R131" s="107"/>
      <c r="S131" s="107"/>
      <c r="T131" s="107"/>
    </row>
    <row r="132" spans="1:20" x14ac:dyDescent="0.25">
      <c r="B132" s="930" t="s">
        <v>711</v>
      </c>
      <c r="C132" s="931"/>
      <c r="D132" s="932">
        <v>8</v>
      </c>
      <c r="E132" s="933"/>
      <c r="F132" s="932">
        <v>7</v>
      </c>
      <c r="G132" s="933"/>
      <c r="H132" s="904"/>
      <c r="I132" s="905"/>
      <c r="J132" s="904"/>
      <c r="K132" s="905"/>
      <c r="L132" s="934">
        <f t="shared" ref="L132:L142" si="5">IF(ISERROR(F132/D132),"",F132/D132)</f>
        <v>0.875</v>
      </c>
      <c r="M132" s="935"/>
      <c r="N132"/>
    </row>
    <row r="133" spans="1:20" x14ac:dyDescent="0.25">
      <c r="B133" s="930" t="s">
        <v>712</v>
      </c>
      <c r="C133" s="931"/>
      <c r="D133" s="932">
        <v>5</v>
      </c>
      <c r="E133" s="933"/>
      <c r="F133" s="932">
        <v>4</v>
      </c>
      <c r="G133" s="933"/>
      <c r="H133" s="904"/>
      <c r="I133" s="905"/>
      <c r="J133" s="904"/>
      <c r="K133" s="905"/>
      <c r="L133" s="934">
        <f t="shared" si="5"/>
        <v>0.8</v>
      </c>
      <c r="M133" s="935"/>
      <c r="N133"/>
    </row>
    <row r="134" spans="1:20" x14ac:dyDescent="0.25">
      <c r="B134" s="930" t="s">
        <v>184</v>
      </c>
      <c r="C134" s="931"/>
      <c r="D134" s="932">
        <v>5</v>
      </c>
      <c r="E134" s="933"/>
      <c r="F134" s="932">
        <v>5</v>
      </c>
      <c r="G134" s="933"/>
      <c r="H134" s="904"/>
      <c r="I134" s="905"/>
      <c r="J134" s="904"/>
      <c r="K134" s="905"/>
      <c r="L134" s="934">
        <f t="shared" si="5"/>
        <v>1</v>
      </c>
      <c r="M134" s="935"/>
      <c r="N134"/>
    </row>
    <row r="135" spans="1:20" x14ac:dyDescent="0.25">
      <c r="B135" s="930" t="s">
        <v>185</v>
      </c>
      <c r="C135" s="931"/>
      <c r="D135" s="932"/>
      <c r="E135" s="933"/>
      <c r="F135" s="932"/>
      <c r="G135" s="933"/>
      <c r="H135" s="904"/>
      <c r="I135" s="905"/>
      <c r="J135" s="904"/>
      <c r="K135" s="905"/>
      <c r="L135" s="934" t="str">
        <f t="shared" si="5"/>
        <v/>
      </c>
      <c r="M135" s="935"/>
      <c r="N135"/>
    </row>
    <row r="136" spans="1:20" x14ac:dyDescent="0.25">
      <c r="B136" s="930" t="s">
        <v>186</v>
      </c>
      <c r="C136" s="931"/>
      <c r="D136" s="932">
        <v>5</v>
      </c>
      <c r="E136" s="933"/>
      <c r="F136" s="932">
        <v>5</v>
      </c>
      <c r="G136" s="933"/>
      <c r="H136" s="904"/>
      <c r="I136" s="905"/>
      <c r="J136" s="904"/>
      <c r="K136" s="905"/>
      <c r="L136" s="934">
        <f t="shared" si="5"/>
        <v>1</v>
      </c>
      <c r="M136" s="935"/>
      <c r="N136"/>
    </row>
    <row r="137" spans="1:20" x14ac:dyDescent="0.25">
      <c r="B137" s="930" t="s">
        <v>326</v>
      </c>
      <c r="C137" s="931"/>
      <c r="D137" s="932"/>
      <c r="E137" s="933"/>
      <c r="F137" s="932"/>
      <c r="G137" s="933"/>
      <c r="H137" s="904"/>
      <c r="I137" s="905"/>
      <c r="J137" s="904"/>
      <c r="K137" s="905"/>
      <c r="L137" s="934" t="str">
        <f t="shared" si="5"/>
        <v/>
      </c>
      <c r="M137" s="935"/>
      <c r="N137"/>
    </row>
    <row r="138" spans="1:20" x14ac:dyDescent="0.25">
      <c r="B138" s="930" t="s">
        <v>187</v>
      </c>
      <c r="C138" s="931"/>
      <c r="D138" s="932"/>
      <c r="E138" s="933"/>
      <c r="F138" s="932"/>
      <c r="G138" s="933"/>
      <c r="H138" s="904"/>
      <c r="I138" s="905"/>
      <c r="J138" s="904"/>
      <c r="K138" s="905"/>
      <c r="L138" s="934" t="str">
        <f t="shared" si="5"/>
        <v/>
      </c>
      <c r="M138" s="935"/>
      <c r="N138"/>
    </row>
    <row r="139" spans="1:20" x14ac:dyDescent="0.25">
      <c r="B139" s="930" t="s">
        <v>713</v>
      </c>
      <c r="C139" s="931"/>
      <c r="D139" s="932"/>
      <c r="E139" s="933"/>
      <c r="F139" s="932"/>
      <c r="G139" s="933"/>
      <c r="H139" s="904"/>
      <c r="I139" s="905"/>
      <c r="J139" s="904"/>
      <c r="K139" s="905"/>
      <c r="L139" s="934" t="str">
        <f t="shared" si="5"/>
        <v/>
      </c>
      <c r="M139" s="935"/>
      <c r="N139"/>
    </row>
    <row r="140" spans="1:20" x14ac:dyDescent="0.25">
      <c r="B140" s="930" t="s">
        <v>714</v>
      </c>
      <c r="C140" s="931"/>
      <c r="D140" s="932"/>
      <c r="E140" s="933"/>
      <c r="F140" s="932"/>
      <c r="G140" s="933"/>
      <c r="H140" s="904"/>
      <c r="I140" s="905"/>
      <c r="J140" s="904"/>
      <c r="K140" s="905"/>
      <c r="L140" s="934" t="str">
        <f t="shared" si="5"/>
        <v/>
      </c>
      <c r="M140" s="935"/>
      <c r="N140"/>
    </row>
    <row r="141" spans="1:20" x14ac:dyDescent="0.25">
      <c r="B141" s="930" t="s">
        <v>189</v>
      </c>
      <c r="C141" s="931"/>
      <c r="D141" s="932"/>
      <c r="E141" s="933"/>
      <c r="F141" s="932"/>
      <c r="G141" s="933"/>
      <c r="H141" s="904"/>
      <c r="I141" s="905"/>
      <c r="J141" s="904"/>
      <c r="K141" s="905"/>
      <c r="L141" s="934" t="str">
        <f t="shared" si="5"/>
        <v/>
      </c>
      <c r="M141" s="935"/>
      <c r="N141"/>
    </row>
    <row r="142" spans="1:20" ht="15.75" thickBot="1" x14ac:dyDescent="0.3">
      <c r="B142" s="922" t="s">
        <v>715</v>
      </c>
      <c r="C142" s="923"/>
      <c r="D142" s="924">
        <v>3</v>
      </c>
      <c r="E142" s="925"/>
      <c r="F142" s="924">
        <v>3</v>
      </c>
      <c r="G142" s="925"/>
      <c r="H142" s="926"/>
      <c r="I142" s="927"/>
      <c r="J142" s="926"/>
      <c r="K142" s="927"/>
      <c r="L142" s="928">
        <f t="shared" si="5"/>
        <v>1</v>
      </c>
      <c r="M142" s="929"/>
      <c r="N142"/>
    </row>
    <row r="143" spans="1:20" ht="15.75" thickTop="1" x14ac:dyDescent="0.25">
      <c r="C143" s="108"/>
      <c r="D143" s="108"/>
    </row>
    <row r="144" spans="1:20" x14ac:dyDescent="0.25">
      <c r="C144" s="108"/>
      <c r="D144" s="108"/>
    </row>
    <row r="145" spans="2:23" x14ac:dyDescent="0.25">
      <c r="C145" s="108"/>
      <c r="D145" s="108"/>
    </row>
    <row r="146" spans="2:23" x14ac:dyDescent="0.25">
      <c r="C146" s="108"/>
      <c r="D146" s="108"/>
    </row>
    <row r="147" spans="2:23" x14ac:dyDescent="0.25">
      <c r="C147" s="108"/>
      <c r="D147" s="108"/>
    </row>
    <row r="148" spans="2:23" x14ac:dyDescent="0.25">
      <c r="C148" s="108"/>
      <c r="D148" s="108"/>
    </row>
    <row r="149" spans="2:23" x14ac:dyDescent="0.25">
      <c r="C149" s="108"/>
      <c r="D149" s="108"/>
    </row>
    <row r="150" spans="2:23" x14ac:dyDescent="0.25">
      <c r="C150" s="108"/>
      <c r="D150" s="108"/>
    </row>
    <row r="151" spans="2:23" x14ac:dyDescent="0.25">
      <c r="C151" s="108"/>
      <c r="D151" s="108"/>
    </row>
    <row r="152" spans="2:23" x14ac:dyDescent="0.25">
      <c r="C152" s="108"/>
      <c r="D152" s="108"/>
    </row>
    <row r="153" spans="2:23" x14ac:dyDescent="0.25">
      <c r="C153" s="108"/>
      <c r="D153" s="108"/>
    </row>
    <row r="154" spans="2:23" x14ac:dyDescent="0.25">
      <c r="C154" s="108"/>
      <c r="D154" s="108"/>
    </row>
    <row r="155" spans="2:23" x14ac:dyDescent="0.25">
      <c r="C155" s="108"/>
      <c r="D155" s="108"/>
    </row>
    <row r="156" spans="2:23" x14ac:dyDescent="0.25">
      <c r="C156" s="108"/>
      <c r="D156" s="108"/>
    </row>
    <row r="157" spans="2:23" x14ac:dyDescent="0.25">
      <c r="C157" s="108"/>
      <c r="D157" s="108"/>
    </row>
    <row r="158" spans="2:23" x14ac:dyDescent="0.25">
      <c r="C158" s="108"/>
      <c r="D158" s="108"/>
    </row>
    <row r="159" spans="2:23" ht="30" customHeight="1" x14ac:dyDescent="0.25">
      <c r="B159" s="898" t="s">
        <v>190</v>
      </c>
      <c r="C159" s="899"/>
      <c r="D159" s="898" t="s">
        <v>191</v>
      </c>
      <c r="E159" s="899"/>
      <c r="F159" s="898" t="s">
        <v>192</v>
      </c>
      <c r="G159" s="899"/>
      <c r="H159" s="898" t="s">
        <v>193</v>
      </c>
      <c r="I159" s="903"/>
      <c r="J159" s="903"/>
      <c r="K159" s="903"/>
      <c r="L159" s="903"/>
      <c r="M159" s="899"/>
      <c r="N159" s="898" t="s">
        <v>194</v>
      </c>
      <c r="O159" s="903"/>
      <c r="P159" s="903"/>
      <c r="Q159" s="903"/>
      <c r="R159" s="903"/>
      <c r="S159" s="899"/>
      <c r="T159" s="898" t="s">
        <v>195</v>
      </c>
      <c r="U159" s="899"/>
      <c r="V159" s="898" t="s">
        <v>49</v>
      </c>
      <c r="W159" s="899"/>
    </row>
    <row r="160" spans="2:23" ht="21" x14ac:dyDescent="0.35">
      <c r="B160" s="912" t="s">
        <v>716</v>
      </c>
      <c r="C160" s="913"/>
      <c r="D160" s="913"/>
      <c r="E160" s="913"/>
      <c r="F160" s="913"/>
      <c r="G160" s="913"/>
      <c r="H160" s="913"/>
      <c r="I160" s="913"/>
      <c r="J160" s="913"/>
      <c r="K160" s="913"/>
      <c r="L160" s="913"/>
      <c r="M160" s="913"/>
      <c r="N160" s="913"/>
      <c r="O160" s="913"/>
      <c r="P160" s="913"/>
      <c r="Q160" s="913"/>
      <c r="R160" s="913"/>
      <c r="S160" s="913"/>
      <c r="T160" s="913"/>
      <c r="U160" s="913"/>
      <c r="V160" s="913"/>
      <c r="W160" s="914"/>
    </row>
    <row r="161" spans="1:23" x14ac:dyDescent="0.25">
      <c r="B161" s="895" t="s">
        <v>533</v>
      </c>
      <c r="C161" s="897"/>
      <c r="D161" s="893">
        <v>46076</v>
      </c>
      <c r="E161" s="894"/>
      <c r="F161" s="895" t="s">
        <v>717</v>
      </c>
      <c r="G161" s="897"/>
      <c r="H161" s="895" t="s">
        <v>718</v>
      </c>
      <c r="I161" s="896"/>
      <c r="J161" s="896"/>
      <c r="K161" s="896"/>
      <c r="L161" s="896"/>
      <c r="M161" s="897"/>
      <c r="N161" s="895"/>
      <c r="O161" s="896"/>
      <c r="P161" s="896"/>
      <c r="Q161" s="896"/>
      <c r="R161" s="896"/>
      <c r="S161" s="897"/>
      <c r="T161" s="891"/>
      <c r="U161" s="892"/>
      <c r="V161" s="920" t="s">
        <v>719</v>
      </c>
      <c r="W161" s="921"/>
    </row>
    <row r="162" spans="1:23" x14ac:dyDescent="0.25">
      <c r="B162" s="895" t="s">
        <v>536</v>
      </c>
      <c r="C162" s="897"/>
      <c r="D162" s="893"/>
      <c r="E162" s="894"/>
      <c r="F162" s="895"/>
      <c r="G162" s="897"/>
      <c r="H162" s="895" t="s">
        <v>720</v>
      </c>
      <c r="I162" s="896"/>
      <c r="J162" s="896"/>
      <c r="K162" s="896"/>
      <c r="L162" s="896"/>
      <c r="M162" s="897"/>
      <c r="N162" s="904"/>
      <c r="O162" s="911"/>
      <c r="P162" s="911"/>
      <c r="Q162" s="911"/>
      <c r="R162" s="911"/>
      <c r="S162" s="905"/>
      <c r="T162" s="891"/>
      <c r="U162" s="892"/>
      <c r="V162" s="920" t="s">
        <v>721</v>
      </c>
      <c r="W162" s="921"/>
    </row>
    <row r="163" spans="1:23" x14ac:dyDescent="0.25">
      <c r="B163" s="895" t="s">
        <v>530</v>
      </c>
      <c r="C163" s="897"/>
      <c r="D163" s="893">
        <v>46077</v>
      </c>
      <c r="E163" s="894"/>
      <c r="F163" s="895" t="s">
        <v>722</v>
      </c>
      <c r="G163" s="897"/>
      <c r="H163" s="895" t="s">
        <v>723</v>
      </c>
      <c r="I163" s="896"/>
      <c r="J163" s="896"/>
      <c r="K163" s="896"/>
      <c r="L163" s="896"/>
      <c r="M163" s="897"/>
      <c r="N163" s="895"/>
      <c r="O163" s="896"/>
      <c r="P163" s="896"/>
      <c r="Q163" s="896"/>
      <c r="R163" s="896"/>
      <c r="S163" s="897"/>
      <c r="T163" s="891"/>
      <c r="U163" s="892"/>
      <c r="V163" s="920" t="s">
        <v>11</v>
      </c>
      <c r="W163" s="921"/>
    </row>
    <row r="164" spans="1:23" x14ac:dyDescent="0.25">
      <c r="B164" s="916" t="s">
        <v>534</v>
      </c>
      <c r="C164" s="917"/>
      <c r="D164" s="918">
        <v>46077</v>
      </c>
      <c r="E164" s="919"/>
      <c r="F164" s="916" t="s">
        <v>724</v>
      </c>
      <c r="G164" s="917"/>
      <c r="H164" s="895" t="s">
        <v>725</v>
      </c>
      <c r="I164" s="896"/>
      <c r="J164" s="896"/>
      <c r="K164" s="896"/>
      <c r="L164" s="896"/>
      <c r="M164" s="897"/>
      <c r="N164" s="895" t="s">
        <v>726</v>
      </c>
      <c r="O164" s="896"/>
      <c r="P164" s="896"/>
      <c r="Q164" s="896"/>
      <c r="R164" s="896"/>
      <c r="S164" s="897"/>
      <c r="T164" s="920"/>
      <c r="U164" s="921"/>
      <c r="V164" s="920" t="s">
        <v>721</v>
      </c>
      <c r="W164" s="921"/>
    </row>
    <row r="165" spans="1:23" x14ac:dyDescent="0.25">
      <c r="B165" s="916" t="s">
        <v>531</v>
      </c>
      <c r="C165" s="917"/>
      <c r="D165" s="918">
        <v>46077</v>
      </c>
      <c r="E165" s="919"/>
      <c r="F165" s="916" t="s">
        <v>727</v>
      </c>
      <c r="G165" s="917"/>
      <c r="H165" s="895" t="s">
        <v>728</v>
      </c>
      <c r="I165" s="896"/>
      <c r="J165" s="896"/>
      <c r="K165" s="896"/>
      <c r="L165" s="896"/>
      <c r="M165" s="897"/>
      <c r="N165" s="895"/>
      <c r="O165" s="896"/>
      <c r="P165" s="896"/>
      <c r="Q165" s="896"/>
      <c r="R165" s="896"/>
      <c r="S165" s="897"/>
      <c r="T165" s="920"/>
      <c r="U165" s="921"/>
      <c r="V165" s="920" t="s">
        <v>11</v>
      </c>
      <c r="W165" s="921"/>
    </row>
    <row r="166" spans="1:23" x14ac:dyDescent="0.25">
      <c r="B166" s="916" t="s">
        <v>625</v>
      </c>
      <c r="C166" s="917"/>
      <c r="D166" s="918">
        <v>46078</v>
      </c>
      <c r="E166" s="919"/>
      <c r="F166" s="916" t="s">
        <v>729</v>
      </c>
      <c r="G166" s="917"/>
      <c r="H166" s="895" t="s">
        <v>730</v>
      </c>
      <c r="I166" s="896"/>
      <c r="J166" s="896"/>
      <c r="K166" s="896"/>
      <c r="L166" s="896"/>
      <c r="M166" s="897"/>
      <c r="N166" s="895"/>
      <c r="O166" s="896"/>
      <c r="P166" s="896"/>
      <c r="Q166" s="896"/>
      <c r="R166" s="896"/>
      <c r="S166" s="897"/>
      <c r="T166" s="920"/>
      <c r="U166" s="921"/>
      <c r="V166" s="920" t="s">
        <v>11</v>
      </c>
      <c r="W166" s="921"/>
    </row>
    <row r="167" spans="1:23" x14ac:dyDescent="0.25">
      <c r="B167" s="916" t="s">
        <v>528</v>
      </c>
      <c r="C167" s="917"/>
      <c r="D167" s="918">
        <v>46079</v>
      </c>
      <c r="E167" s="919"/>
      <c r="F167" s="916" t="s">
        <v>722</v>
      </c>
      <c r="G167" s="917"/>
      <c r="H167" s="895" t="s">
        <v>731</v>
      </c>
      <c r="I167" s="896"/>
      <c r="J167" s="896"/>
      <c r="K167" s="896"/>
      <c r="L167" s="896"/>
      <c r="M167" s="897"/>
      <c r="N167" s="895"/>
      <c r="O167" s="896"/>
      <c r="P167" s="896"/>
      <c r="Q167" s="896"/>
      <c r="R167" s="896"/>
      <c r="S167" s="897"/>
      <c r="T167" s="920"/>
      <c r="U167" s="921"/>
      <c r="V167" s="920" t="s">
        <v>11</v>
      </c>
      <c r="W167" s="921"/>
    </row>
    <row r="168" spans="1:23" x14ac:dyDescent="0.25">
      <c r="B168" s="661"/>
      <c r="C168" s="662"/>
      <c r="D168" s="663"/>
      <c r="E168" s="664"/>
      <c r="F168" s="916"/>
      <c r="G168" s="917"/>
      <c r="H168" s="895"/>
      <c r="I168" s="896"/>
      <c r="J168" s="896"/>
      <c r="K168" s="896"/>
      <c r="L168" s="896"/>
      <c r="M168" s="897"/>
      <c r="N168" s="895"/>
      <c r="O168" s="896"/>
      <c r="P168" s="896"/>
      <c r="Q168" s="896"/>
      <c r="R168" s="896"/>
      <c r="S168" s="897"/>
      <c r="T168" s="920"/>
      <c r="U168" s="921"/>
      <c r="V168" s="920"/>
      <c r="W168" s="921"/>
    </row>
    <row r="169" spans="1:23" x14ac:dyDescent="0.25">
      <c r="B169" s="895"/>
      <c r="C169" s="897"/>
      <c r="D169" s="893"/>
      <c r="E169" s="894"/>
      <c r="F169" s="661"/>
      <c r="G169" s="662"/>
      <c r="H169" s="895"/>
      <c r="I169" s="896"/>
      <c r="J169" s="896"/>
      <c r="K169" s="896"/>
      <c r="L169" s="896"/>
      <c r="M169" s="897"/>
      <c r="N169" s="895"/>
      <c r="O169" s="896"/>
      <c r="P169" s="896"/>
      <c r="Q169" s="896"/>
      <c r="R169" s="896"/>
      <c r="S169" s="897"/>
      <c r="T169" s="665"/>
      <c r="U169" s="666"/>
      <c r="V169" s="920"/>
      <c r="W169" s="921"/>
    </row>
    <row r="170" spans="1:23" x14ac:dyDescent="0.25">
      <c r="B170" s="916"/>
      <c r="C170" s="917"/>
      <c r="D170" s="893"/>
      <c r="E170" s="894"/>
      <c r="F170" s="916"/>
      <c r="G170" s="917"/>
      <c r="H170" s="895"/>
      <c r="I170" s="896"/>
      <c r="J170" s="896"/>
      <c r="K170" s="896"/>
      <c r="L170" s="896"/>
      <c r="M170" s="897"/>
      <c r="N170" s="895"/>
      <c r="O170" s="896"/>
      <c r="P170" s="896"/>
      <c r="Q170" s="896"/>
      <c r="R170" s="896"/>
      <c r="S170" s="897"/>
      <c r="T170" s="665"/>
      <c r="U170" s="666"/>
      <c r="V170" s="891"/>
      <c r="W170" s="892"/>
    </row>
    <row r="171" spans="1:23" x14ac:dyDescent="0.25">
      <c r="B171" s="904"/>
      <c r="C171" s="905"/>
      <c r="D171" s="918"/>
      <c r="E171" s="919"/>
      <c r="F171" s="904"/>
      <c r="G171" s="905"/>
      <c r="H171" s="895"/>
      <c r="I171" s="896"/>
      <c r="J171" s="896"/>
      <c r="K171" s="896"/>
      <c r="L171" s="896"/>
      <c r="M171" s="897"/>
      <c r="N171" s="667"/>
      <c r="O171" s="668"/>
      <c r="P171" s="669"/>
      <c r="Q171" s="669"/>
      <c r="R171" s="669"/>
      <c r="S171" s="670"/>
      <c r="T171" s="920"/>
      <c r="U171" s="921"/>
      <c r="V171" s="904"/>
      <c r="W171" s="905"/>
    </row>
    <row r="172" spans="1:23" x14ac:dyDescent="0.25">
      <c r="B172" s="916"/>
      <c r="C172" s="917"/>
      <c r="D172" s="904"/>
      <c r="E172" s="905"/>
      <c r="F172" s="895"/>
      <c r="G172" s="897"/>
      <c r="H172" s="895"/>
      <c r="I172" s="896"/>
      <c r="J172" s="896"/>
      <c r="K172" s="896"/>
      <c r="L172" s="896"/>
      <c r="M172" s="897"/>
      <c r="N172" s="895"/>
      <c r="O172" s="896"/>
      <c r="P172" s="896"/>
      <c r="Q172" s="896"/>
      <c r="R172" s="896"/>
      <c r="S172" s="897"/>
      <c r="T172" s="891"/>
      <c r="U172" s="892"/>
      <c r="V172" s="904"/>
      <c r="W172" s="905"/>
    </row>
    <row r="173" spans="1:23" x14ac:dyDescent="0.25">
      <c r="B173" s="904"/>
      <c r="C173" s="905"/>
      <c r="D173" s="904"/>
      <c r="E173" s="905"/>
      <c r="F173" s="895"/>
      <c r="G173" s="897"/>
      <c r="H173" s="895"/>
      <c r="I173" s="896"/>
      <c r="J173" s="896"/>
      <c r="K173" s="896"/>
      <c r="L173" s="896"/>
      <c r="M173" s="897"/>
      <c r="N173" s="895"/>
      <c r="O173" s="896"/>
      <c r="P173" s="896"/>
      <c r="Q173" s="896"/>
      <c r="R173" s="896"/>
      <c r="S173" s="897"/>
      <c r="T173" s="891"/>
      <c r="U173" s="892"/>
      <c r="V173" s="891"/>
      <c r="W173" s="892"/>
    </row>
    <row r="174" spans="1:23" ht="36" customHeight="1" x14ac:dyDescent="0.25">
      <c r="A174" s="107"/>
      <c r="B174" s="898" t="s">
        <v>190</v>
      </c>
      <c r="C174" s="899"/>
      <c r="D174" s="898" t="s">
        <v>191</v>
      </c>
      <c r="E174" s="899"/>
      <c r="F174" s="898" t="s">
        <v>192</v>
      </c>
      <c r="G174" s="899"/>
      <c r="H174" s="898" t="s">
        <v>193</v>
      </c>
      <c r="I174" s="903"/>
      <c r="J174" s="903"/>
      <c r="K174" s="903"/>
      <c r="L174" s="903"/>
      <c r="M174" s="899"/>
      <c r="N174" s="898" t="s">
        <v>194</v>
      </c>
      <c r="O174" s="903"/>
      <c r="P174" s="903"/>
      <c r="Q174" s="903"/>
      <c r="R174" s="903"/>
      <c r="S174" s="899"/>
      <c r="T174" s="898" t="s">
        <v>195</v>
      </c>
      <c r="U174" s="899"/>
      <c r="V174" s="898" t="s">
        <v>49</v>
      </c>
      <c r="W174" s="899"/>
    </row>
    <row r="175" spans="1:23" ht="21" x14ac:dyDescent="0.35">
      <c r="B175" s="912" t="s">
        <v>732</v>
      </c>
      <c r="C175" s="913"/>
      <c r="D175" s="913"/>
      <c r="E175" s="913"/>
      <c r="F175" s="913"/>
      <c r="G175" s="913"/>
      <c r="H175" s="913"/>
      <c r="I175" s="913"/>
      <c r="J175" s="913"/>
      <c r="K175" s="913"/>
      <c r="L175" s="913"/>
      <c r="M175" s="913"/>
      <c r="N175" s="913"/>
      <c r="O175" s="913"/>
      <c r="P175" s="913"/>
      <c r="Q175" s="913"/>
      <c r="R175" s="913"/>
      <c r="S175" s="913"/>
      <c r="T175" s="913"/>
      <c r="U175" s="913"/>
      <c r="V175" s="913"/>
      <c r="W175" s="914"/>
    </row>
    <row r="176" spans="1:23" x14ac:dyDescent="0.25">
      <c r="B176" s="895" t="s">
        <v>524</v>
      </c>
      <c r="C176" s="897"/>
      <c r="D176" s="893">
        <v>46073</v>
      </c>
      <c r="E176" s="894"/>
      <c r="F176" s="895" t="s">
        <v>733</v>
      </c>
      <c r="G176" s="897"/>
      <c r="H176" s="895" t="s">
        <v>734</v>
      </c>
      <c r="I176" s="896"/>
      <c r="J176" s="896"/>
      <c r="K176" s="896"/>
      <c r="L176" s="896"/>
      <c r="M176" s="897"/>
      <c r="N176" s="904"/>
      <c r="O176" s="911"/>
      <c r="P176" s="911"/>
      <c r="Q176" s="911"/>
      <c r="R176" s="911"/>
      <c r="S176" s="905"/>
      <c r="T176" s="891"/>
      <c r="U176" s="892"/>
      <c r="V176" s="920" t="s">
        <v>11</v>
      </c>
      <c r="W176" s="921"/>
    </row>
    <row r="177" spans="2:23" x14ac:dyDescent="0.25">
      <c r="B177" s="895" t="s">
        <v>529</v>
      </c>
      <c r="C177" s="897"/>
      <c r="D177" s="893">
        <v>46078</v>
      </c>
      <c r="E177" s="894"/>
      <c r="F177" s="895" t="s">
        <v>733</v>
      </c>
      <c r="G177" s="897"/>
      <c r="H177" s="895" t="s">
        <v>735</v>
      </c>
      <c r="I177" s="896"/>
      <c r="J177" s="896"/>
      <c r="K177" s="896"/>
      <c r="L177" s="896"/>
      <c r="M177" s="897"/>
      <c r="N177" s="895"/>
      <c r="O177" s="896"/>
      <c r="P177" s="896"/>
      <c r="Q177" s="896"/>
      <c r="R177" s="896"/>
      <c r="S177" s="897"/>
      <c r="T177" s="891"/>
      <c r="U177" s="892"/>
      <c r="V177" s="920" t="s">
        <v>11</v>
      </c>
      <c r="W177" s="921"/>
    </row>
    <row r="178" spans="2:23" x14ac:dyDescent="0.25">
      <c r="B178" s="895" t="s">
        <v>526</v>
      </c>
      <c r="C178" s="897"/>
      <c r="D178" s="893">
        <v>46077</v>
      </c>
      <c r="E178" s="894"/>
      <c r="F178" s="895" t="s">
        <v>733</v>
      </c>
      <c r="G178" s="897"/>
      <c r="H178" s="895" t="s">
        <v>736</v>
      </c>
      <c r="I178" s="896"/>
      <c r="J178" s="896"/>
      <c r="K178" s="896"/>
      <c r="L178" s="896"/>
      <c r="M178" s="897"/>
      <c r="N178" s="895"/>
      <c r="O178" s="896"/>
      <c r="P178" s="896"/>
      <c r="Q178" s="896"/>
      <c r="R178" s="896"/>
      <c r="S178" s="897"/>
      <c r="T178" s="891"/>
      <c r="U178" s="892"/>
      <c r="V178" s="920" t="s">
        <v>11</v>
      </c>
      <c r="W178" s="921"/>
    </row>
    <row r="179" spans="2:23" x14ac:dyDescent="0.25">
      <c r="B179" s="916" t="s">
        <v>633</v>
      </c>
      <c r="C179" s="917"/>
      <c r="D179" s="918"/>
      <c r="E179" s="919"/>
      <c r="F179" s="916"/>
      <c r="G179" s="917"/>
      <c r="H179" s="895"/>
      <c r="I179" s="896"/>
      <c r="J179" s="896"/>
      <c r="K179" s="896"/>
      <c r="L179" s="896"/>
      <c r="M179" s="897"/>
      <c r="N179" s="895"/>
      <c r="O179" s="896"/>
      <c r="P179" s="896"/>
      <c r="Q179" s="896"/>
      <c r="R179" s="896"/>
      <c r="S179" s="897"/>
      <c r="T179" s="920"/>
      <c r="U179" s="921"/>
      <c r="V179" s="920"/>
      <c r="W179" s="921"/>
    </row>
    <row r="180" spans="2:23" x14ac:dyDescent="0.25">
      <c r="B180" s="916" t="s">
        <v>523</v>
      </c>
      <c r="C180" s="917"/>
      <c r="D180" s="918">
        <v>46079</v>
      </c>
      <c r="E180" s="919"/>
      <c r="F180" s="916" t="s">
        <v>733</v>
      </c>
      <c r="G180" s="917"/>
      <c r="H180" s="895"/>
      <c r="I180" s="896"/>
      <c r="J180" s="896"/>
      <c r="K180" s="896"/>
      <c r="L180" s="896"/>
      <c r="M180" s="897"/>
      <c r="N180" s="895"/>
      <c r="O180" s="896"/>
      <c r="P180" s="896"/>
      <c r="Q180" s="896"/>
      <c r="R180" s="896"/>
      <c r="S180" s="897"/>
      <c r="T180" s="920"/>
      <c r="U180" s="921"/>
      <c r="V180" s="920"/>
      <c r="W180" s="921"/>
    </row>
    <row r="181" spans="2:23" x14ac:dyDescent="0.25">
      <c r="B181" s="916"/>
      <c r="C181" s="917"/>
      <c r="D181" s="918"/>
      <c r="E181" s="919"/>
      <c r="F181" s="916"/>
      <c r="G181" s="917"/>
      <c r="H181" s="895"/>
      <c r="I181" s="896"/>
      <c r="J181" s="896"/>
      <c r="K181" s="896"/>
      <c r="L181" s="896"/>
      <c r="M181" s="897"/>
      <c r="N181" s="895"/>
      <c r="O181" s="896"/>
      <c r="P181" s="896"/>
      <c r="Q181" s="896"/>
      <c r="R181" s="896"/>
      <c r="S181" s="897"/>
      <c r="T181" s="920"/>
      <c r="U181" s="921"/>
      <c r="V181" s="920"/>
      <c r="W181" s="921"/>
    </row>
    <row r="182" spans="2:23" x14ac:dyDescent="0.25">
      <c r="B182" s="916"/>
      <c r="C182" s="917"/>
      <c r="D182" s="918"/>
      <c r="E182" s="919"/>
      <c r="F182" s="916"/>
      <c r="G182" s="917"/>
      <c r="H182" s="895"/>
      <c r="I182" s="896"/>
      <c r="J182" s="896"/>
      <c r="K182" s="896"/>
      <c r="L182" s="896"/>
      <c r="M182" s="897"/>
      <c r="N182" s="895"/>
      <c r="O182" s="896"/>
      <c r="P182" s="896"/>
      <c r="Q182" s="896"/>
      <c r="R182" s="896"/>
      <c r="S182" s="897"/>
      <c r="T182" s="920"/>
      <c r="U182" s="921"/>
      <c r="V182" s="920"/>
      <c r="W182" s="921"/>
    </row>
    <row r="183" spans="2:23" x14ac:dyDescent="0.25">
      <c r="B183" s="916"/>
      <c r="C183" s="917"/>
      <c r="D183" s="918"/>
      <c r="E183" s="919"/>
      <c r="F183" s="904"/>
      <c r="G183" s="905"/>
      <c r="H183" s="895"/>
      <c r="I183" s="896"/>
      <c r="J183" s="896"/>
      <c r="K183" s="896"/>
      <c r="L183" s="896"/>
      <c r="M183" s="897"/>
      <c r="N183" s="895"/>
      <c r="O183" s="896"/>
      <c r="P183" s="896"/>
      <c r="Q183" s="896"/>
      <c r="R183" s="896"/>
      <c r="S183" s="897"/>
      <c r="T183" s="920"/>
      <c r="U183" s="921"/>
      <c r="V183" s="920"/>
      <c r="W183" s="921"/>
    </row>
    <row r="184" spans="2:23" x14ac:dyDescent="0.25">
      <c r="B184" s="895"/>
      <c r="C184" s="897"/>
      <c r="D184" s="893"/>
      <c r="E184" s="894"/>
      <c r="F184" s="916"/>
      <c r="G184" s="917"/>
      <c r="H184" s="895"/>
      <c r="I184" s="896"/>
      <c r="J184" s="896"/>
      <c r="K184" s="896"/>
      <c r="L184" s="896"/>
      <c r="M184" s="897"/>
      <c r="N184" s="895"/>
      <c r="O184" s="896"/>
      <c r="P184" s="896"/>
      <c r="Q184" s="896"/>
      <c r="R184" s="896"/>
      <c r="S184" s="897"/>
      <c r="T184" s="665"/>
      <c r="U184" s="666"/>
      <c r="V184" s="920"/>
      <c r="W184" s="921"/>
    </row>
    <row r="185" spans="2:23" x14ac:dyDescent="0.25">
      <c r="B185" s="916"/>
      <c r="C185" s="917"/>
      <c r="D185" s="893"/>
      <c r="E185" s="894"/>
      <c r="F185" s="916"/>
      <c r="G185" s="917"/>
      <c r="H185" s="895"/>
      <c r="I185" s="896"/>
      <c r="J185" s="896"/>
      <c r="K185" s="896"/>
      <c r="L185" s="896"/>
      <c r="M185" s="897"/>
      <c r="N185" s="895"/>
      <c r="O185" s="896"/>
      <c r="P185" s="896"/>
      <c r="Q185" s="896"/>
      <c r="R185" s="896"/>
      <c r="S185" s="897"/>
      <c r="T185" s="665"/>
      <c r="U185" s="666"/>
      <c r="V185" s="891"/>
      <c r="W185" s="892"/>
    </row>
    <row r="186" spans="2:23" x14ac:dyDescent="0.25">
      <c r="B186" s="904"/>
      <c r="C186" s="905"/>
      <c r="D186" s="918"/>
      <c r="E186" s="919"/>
      <c r="F186" s="904"/>
      <c r="G186" s="905"/>
      <c r="H186" s="895"/>
      <c r="I186" s="896"/>
      <c r="J186" s="896"/>
      <c r="K186" s="896"/>
      <c r="L186" s="896"/>
      <c r="M186" s="897"/>
      <c r="N186" s="667"/>
      <c r="O186" s="668"/>
      <c r="P186" s="669"/>
      <c r="Q186" s="669"/>
      <c r="R186" s="669"/>
      <c r="S186" s="670"/>
      <c r="T186" s="920"/>
      <c r="U186" s="921"/>
      <c r="V186" s="904"/>
      <c r="W186" s="905"/>
    </row>
    <row r="187" spans="2:23" x14ac:dyDescent="0.25">
      <c r="B187" s="916"/>
      <c r="C187" s="917"/>
      <c r="D187" s="904"/>
      <c r="E187" s="905"/>
      <c r="F187" s="895"/>
      <c r="G187" s="897"/>
      <c r="H187" s="895"/>
      <c r="I187" s="896"/>
      <c r="J187" s="896"/>
      <c r="K187" s="896"/>
      <c r="L187" s="896"/>
      <c r="M187" s="897"/>
      <c r="N187" s="895"/>
      <c r="O187" s="896"/>
      <c r="P187" s="896"/>
      <c r="Q187" s="896"/>
      <c r="R187" s="896"/>
      <c r="S187" s="897"/>
      <c r="T187" s="891"/>
      <c r="U187" s="892"/>
      <c r="V187" s="904"/>
      <c r="W187" s="905"/>
    </row>
    <row r="188" spans="2:23" x14ac:dyDescent="0.25">
      <c r="B188" s="904"/>
      <c r="C188" s="905"/>
      <c r="D188" s="904"/>
      <c r="E188" s="905"/>
      <c r="F188" s="895"/>
      <c r="G188" s="897"/>
      <c r="H188" s="895"/>
      <c r="I188" s="896"/>
      <c r="J188" s="896"/>
      <c r="K188" s="896"/>
      <c r="L188" s="896"/>
      <c r="M188" s="897"/>
      <c r="N188" s="895"/>
      <c r="O188" s="896"/>
      <c r="P188" s="896"/>
      <c r="Q188" s="896"/>
      <c r="R188" s="896"/>
      <c r="S188" s="897"/>
      <c r="T188" s="891"/>
      <c r="U188" s="892"/>
      <c r="V188" s="891"/>
      <c r="W188" s="892"/>
    </row>
    <row r="189" spans="2:23" ht="36" customHeight="1" x14ac:dyDescent="0.25">
      <c r="B189" s="898" t="s">
        <v>190</v>
      </c>
      <c r="C189" s="899"/>
      <c r="D189" s="898" t="s">
        <v>191</v>
      </c>
      <c r="E189" s="899"/>
      <c r="F189" s="898" t="s">
        <v>192</v>
      </c>
      <c r="G189" s="899"/>
      <c r="H189" s="898" t="s">
        <v>193</v>
      </c>
      <c r="I189" s="903"/>
      <c r="J189" s="903"/>
      <c r="K189" s="903"/>
      <c r="L189" s="903"/>
      <c r="M189" s="899"/>
      <c r="N189" s="898" t="s">
        <v>194</v>
      </c>
      <c r="O189" s="903"/>
      <c r="P189" s="903"/>
      <c r="Q189" s="903"/>
      <c r="R189" s="903"/>
      <c r="S189" s="899"/>
      <c r="T189" s="898" t="s">
        <v>195</v>
      </c>
      <c r="U189" s="899"/>
      <c r="V189" s="898" t="s">
        <v>49</v>
      </c>
      <c r="W189" s="899"/>
    </row>
    <row r="190" spans="2:23" ht="21" x14ac:dyDescent="0.25">
      <c r="B190" s="900" t="s">
        <v>184</v>
      </c>
      <c r="C190" s="901"/>
      <c r="D190" s="901"/>
      <c r="E190" s="901"/>
      <c r="F190" s="901"/>
      <c r="G190" s="901"/>
      <c r="H190" s="901"/>
      <c r="I190" s="901"/>
      <c r="J190" s="901"/>
      <c r="K190" s="901"/>
      <c r="L190" s="901"/>
      <c r="M190" s="901"/>
      <c r="N190" s="901"/>
      <c r="O190" s="901"/>
      <c r="P190" s="901"/>
      <c r="Q190" s="901"/>
      <c r="R190" s="901"/>
      <c r="S190" s="901"/>
      <c r="T190" s="901"/>
      <c r="U190" s="901"/>
      <c r="V190" s="901"/>
      <c r="W190" s="902"/>
    </row>
    <row r="191" spans="2:23" x14ac:dyDescent="0.25">
      <c r="B191" s="915" t="s">
        <v>678</v>
      </c>
      <c r="C191" s="897"/>
      <c r="D191" s="893">
        <v>46073</v>
      </c>
      <c r="E191" s="894"/>
      <c r="F191" s="915" t="s">
        <v>737</v>
      </c>
      <c r="G191" s="897"/>
      <c r="H191" s="915" t="s">
        <v>738</v>
      </c>
      <c r="I191" s="896"/>
      <c r="J191" s="896"/>
      <c r="K191" s="896"/>
      <c r="L191" s="896"/>
      <c r="M191" s="897"/>
      <c r="N191" s="895"/>
      <c r="O191" s="896"/>
      <c r="P191" s="896"/>
      <c r="Q191" s="896"/>
      <c r="R191" s="896"/>
      <c r="S191" s="897"/>
      <c r="T191" s="891"/>
      <c r="U191" s="892"/>
      <c r="V191" s="891"/>
      <c r="W191" s="892"/>
    </row>
    <row r="192" spans="2:23" x14ac:dyDescent="0.25">
      <c r="B192" s="915" t="s">
        <v>522</v>
      </c>
      <c r="C192" s="897"/>
      <c r="D192" s="893">
        <v>46073</v>
      </c>
      <c r="E192" s="894"/>
      <c r="F192" s="915" t="s">
        <v>737</v>
      </c>
      <c r="G192" s="897"/>
      <c r="H192" s="915" t="s">
        <v>738</v>
      </c>
      <c r="I192" s="896"/>
      <c r="J192" s="896"/>
      <c r="K192" s="896"/>
      <c r="L192" s="896"/>
      <c r="M192" s="897"/>
      <c r="N192" s="895"/>
      <c r="O192" s="896"/>
      <c r="P192" s="896"/>
      <c r="Q192" s="896"/>
      <c r="R192" s="896"/>
      <c r="S192" s="897"/>
      <c r="T192" s="891"/>
      <c r="U192" s="892"/>
      <c r="V192" s="891"/>
      <c r="W192" s="892"/>
    </row>
    <row r="193" spans="2:23" x14ac:dyDescent="0.25">
      <c r="B193" s="915" t="s">
        <v>62</v>
      </c>
      <c r="C193" s="897"/>
      <c r="D193" s="893">
        <v>46076</v>
      </c>
      <c r="E193" s="894"/>
      <c r="F193" s="915" t="s">
        <v>737</v>
      </c>
      <c r="G193" s="897"/>
      <c r="H193" s="915" t="s">
        <v>739</v>
      </c>
      <c r="I193" s="896"/>
      <c r="J193" s="896"/>
      <c r="K193" s="896"/>
      <c r="L193" s="896"/>
      <c r="M193" s="897"/>
      <c r="N193" s="915" t="s">
        <v>740</v>
      </c>
      <c r="O193" s="896"/>
      <c r="P193" s="896"/>
      <c r="Q193" s="896"/>
      <c r="R193" s="896"/>
      <c r="S193" s="897"/>
      <c r="T193" s="891"/>
      <c r="U193" s="892"/>
      <c r="V193" s="891"/>
      <c r="W193" s="892"/>
    </row>
    <row r="194" spans="2:23" x14ac:dyDescent="0.25">
      <c r="B194" s="915" t="s">
        <v>525</v>
      </c>
      <c r="C194" s="897"/>
      <c r="D194" s="893">
        <v>46076</v>
      </c>
      <c r="E194" s="894"/>
      <c r="F194" s="915" t="s">
        <v>737</v>
      </c>
      <c r="G194" s="897"/>
      <c r="H194" s="915" t="s">
        <v>741</v>
      </c>
      <c r="I194" s="896"/>
      <c r="J194" s="896"/>
      <c r="K194" s="896"/>
      <c r="L194" s="896"/>
      <c r="M194" s="897"/>
      <c r="N194" s="895"/>
      <c r="O194" s="896"/>
      <c r="P194" s="896"/>
      <c r="Q194" s="896"/>
      <c r="R194" s="896"/>
      <c r="S194" s="897"/>
      <c r="T194" s="891"/>
      <c r="U194" s="892"/>
      <c r="V194" s="891"/>
      <c r="W194" s="892"/>
    </row>
    <row r="195" spans="2:23" x14ac:dyDescent="0.25">
      <c r="B195" s="915" t="s">
        <v>75</v>
      </c>
      <c r="C195" s="897"/>
      <c r="D195" s="893">
        <v>46077</v>
      </c>
      <c r="E195" s="894"/>
      <c r="F195" s="915" t="s">
        <v>737</v>
      </c>
      <c r="G195" s="897"/>
      <c r="H195" s="915" t="s">
        <v>742</v>
      </c>
      <c r="I195" s="896"/>
      <c r="J195" s="896"/>
      <c r="K195" s="896"/>
      <c r="L195" s="896"/>
      <c r="M195" s="897"/>
      <c r="N195" s="895"/>
      <c r="O195" s="896"/>
      <c r="P195" s="896"/>
      <c r="Q195" s="896"/>
      <c r="R195" s="896"/>
      <c r="S195" s="897"/>
      <c r="T195" s="891"/>
      <c r="U195" s="892"/>
      <c r="V195" s="891"/>
      <c r="W195" s="892"/>
    </row>
    <row r="196" spans="2:23" x14ac:dyDescent="0.25">
      <c r="B196" s="895"/>
      <c r="C196" s="897"/>
      <c r="D196" s="893"/>
      <c r="E196" s="894"/>
      <c r="F196" s="895"/>
      <c r="G196" s="897"/>
      <c r="H196" s="895"/>
      <c r="I196" s="896"/>
      <c r="J196" s="896"/>
      <c r="K196" s="896"/>
      <c r="L196" s="896"/>
      <c r="M196" s="897"/>
      <c r="N196" s="895"/>
      <c r="O196" s="896"/>
      <c r="P196" s="896"/>
      <c r="Q196" s="896"/>
      <c r="R196" s="896"/>
      <c r="S196" s="897"/>
      <c r="T196" s="891"/>
      <c r="U196" s="892"/>
      <c r="V196" s="891"/>
      <c r="W196" s="892"/>
    </row>
    <row r="197" spans="2:23" x14ac:dyDescent="0.25">
      <c r="B197" s="895"/>
      <c r="C197" s="897"/>
      <c r="D197" s="893"/>
      <c r="E197" s="894"/>
      <c r="F197" s="895"/>
      <c r="G197" s="897"/>
      <c r="H197" s="895"/>
      <c r="I197" s="896"/>
      <c r="J197" s="896"/>
      <c r="K197" s="896"/>
      <c r="L197" s="896"/>
      <c r="M197" s="897"/>
      <c r="N197" s="895"/>
      <c r="O197" s="896"/>
      <c r="P197" s="896"/>
      <c r="Q197" s="896"/>
      <c r="R197" s="896"/>
      <c r="S197" s="897"/>
      <c r="T197" s="891"/>
      <c r="U197" s="892"/>
      <c r="V197" s="891"/>
      <c r="W197" s="892"/>
    </row>
    <row r="198" spans="2:23" x14ac:dyDescent="0.25">
      <c r="B198" s="895"/>
      <c r="C198" s="897"/>
      <c r="D198" s="893"/>
      <c r="E198" s="894"/>
      <c r="F198" s="895"/>
      <c r="G198" s="897"/>
      <c r="H198" s="895"/>
      <c r="I198" s="896"/>
      <c r="J198" s="896"/>
      <c r="K198" s="896"/>
      <c r="L198" s="896"/>
      <c r="M198" s="897"/>
      <c r="N198" s="895"/>
      <c r="O198" s="896"/>
      <c r="P198" s="896"/>
      <c r="Q198" s="896"/>
      <c r="R198" s="896"/>
      <c r="S198" s="897"/>
      <c r="T198" s="891"/>
      <c r="U198" s="892"/>
      <c r="V198" s="891"/>
      <c r="W198" s="892"/>
    </row>
    <row r="199" spans="2:23" x14ac:dyDescent="0.25">
      <c r="B199" s="895"/>
      <c r="C199" s="897"/>
      <c r="D199" s="893"/>
      <c r="E199" s="894"/>
      <c r="F199" s="895"/>
      <c r="G199" s="897"/>
      <c r="H199" s="895"/>
      <c r="I199" s="896"/>
      <c r="J199" s="896"/>
      <c r="K199" s="896"/>
      <c r="L199" s="896"/>
      <c r="M199" s="897"/>
      <c r="N199" s="895"/>
      <c r="O199" s="896"/>
      <c r="P199" s="896"/>
      <c r="Q199" s="896"/>
      <c r="R199" s="896"/>
      <c r="S199" s="897"/>
      <c r="T199" s="891"/>
      <c r="U199" s="892"/>
      <c r="V199" s="891"/>
      <c r="W199" s="892"/>
    </row>
    <row r="200" spans="2:23" x14ac:dyDescent="0.25">
      <c r="B200" s="895"/>
      <c r="C200" s="897"/>
      <c r="D200" s="893"/>
      <c r="E200" s="894"/>
      <c r="F200" s="895"/>
      <c r="G200" s="897"/>
      <c r="H200" s="895"/>
      <c r="I200" s="896"/>
      <c r="J200" s="896"/>
      <c r="K200" s="896"/>
      <c r="L200" s="896"/>
      <c r="M200" s="897"/>
      <c r="N200" s="904"/>
      <c r="O200" s="911"/>
      <c r="P200" s="911"/>
      <c r="Q200" s="911"/>
      <c r="R200" s="911"/>
      <c r="S200" s="905"/>
      <c r="T200" s="891"/>
      <c r="U200" s="892"/>
      <c r="V200" s="891"/>
      <c r="W200" s="892"/>
    </row>
    <row r="201" spans="2:23" x14ac:dyDescent="0.25">
      <c r="B201" s="895"/>
      <c r="C201" s="897"/>
      <c r="D201" s="893"/>
      <c r="E201" s="894"/>
      <c r="F201" s="895"/>
      <c r="G201" s="897"/>
      <c r="H201" s="895"/>
      <c r="I201" s="896"/>
      <c r="J201" s="896"/>
      <c r="K201" s="896"/>
      <c r="L201" s="896"/>
      <c r="M201" s="897"/>
      <c r="N201" s="904"/>
      <c r="O201" s="911"/>
      <c r="P201" s="911"/>
      <c r="Q201" s="911"/>
      <c r="R201" s="911"/>
      <c r="S201" s="905"/>
      <c r="T201" s="891"/>
      <c r="U201" s="892"/>
      <c r="V201" s="891"/>
      <c r="W201" s="892"/>
    </row>
    <row r="202" spans="2:23" x14ac:dyDescent="0.25">
      <c r="B202" s="895"/>
      <c r="C202" s="897"/>
      <c r="D202" s="893"/>
      <c r="E202" s="894"/>
      <c r="F202" s="895"/>
      <c r="G202" s="897"/>
      <c r="H202" s="904"/>
      <c r="I202" s="911"/>
      <c r="J202" s="911"/>
      <c r="K202" s="911"/>
      <c r="L202" s="911"/>
      <c r="M202" s="905"/>
      <c r="N202" s="895"/>
      <c r="O202" s="896"/>
      <c r="P202" s="896"/>
      <c r="Q202" s="896"/>
      <c r="R202" s="896"/>
      <c r="S202" s="897"/>
      <c r="T202" s="891"/>
      <c r="U202" s="892"/>
      <c r="V202" s="891"/>
      <c r="W202" s="892"/>
    </row>
    <row r="203" spans="2:23" x14ac:dyDescent="0.25">
      <c r="B203" s="895"/>
      <c r="C203" s="897"/>
      <c r="D203" s="893"/>
      <c r="E203" s="894"/>
      <c r="F203" s="895"/>
      <c r="G203" s="897"/>
      <c r="H203" s="895"/>
      <c r="I203" s="896"/>
      <c r="J203" s="896"/>
      <c r="K203" s="896"/>
      <c r="L203" s="896"/>
      <c r="M203" s="897"/>
      <c r="N203" s="895"/>
      <c r="O203" s="896"/>
      <c r="P203" s="896"/>
      <c r="Q203" s="896"/>
      <c r="R203" s="896"/>
      <c r="S203" s="897"/>
      <c r="T203" s="891"/>
      <c r="U203" s="892"/>
      <c r="V203" s="891"/>
      <c r="W203" s="892"/>
    </row>
    <row r="204" spans="2:23" ht="36" customHeight="1" x14ac:dyDescent="0.25">
      <c r="B204" s="898" t="s">
        <v>190</v>
      </c>
      <c r="C204" s="899"/>
      <c r="D204" s="898" t="s">
        <v>191</v>
      </c>
      <c r="E204" s="899"/>
      <c r="F204" s="898" t="s">
        <v>192</v>
      </c>
      <c r="G204" s="899"/>
      <c r="H204" s="898" t="s">
        <v>193</v>
      </c>
      <c r="I204" s="903"/>
      <c r="J204" s="903"/>
      <c r="K204" s="903"/>
      <c r="L204" s="903"/>
      <c r="M204" s="899"/>
      <c r="N204" s="898" t="s">
        <v>194</v>
      </c>
      <c r="O204" s="903"/>
      <c r="P204" s="903"/>
      <c r="Q204" s="903"/>
      <c r="R204" s="903"/>
      <c r="S204" s="899"/>
      <c r="T204" s="898" t="s">
        <v>195</v>
      </c>
      <c r="U204" s="899"/>
      <c r="V204" s="898" t="s">
        <v>49</v>
      </c>
      <c r="W204" s="899"/>
    </row>
    <row r="205" spans="2:23" ht="21" x14ac:dyDescent="0.35">
      <c r="B205" s="912" t="s">
        <v>185</v>
      </c>
      <c r="C205" s="913"/>
      <c r="D205" s="913"/>
      <c r="E205" s="913"/>
      <c r="F205" s="913"/>
      <c r="G205" s="913"/>
      <c r="H205" s="913"/>
      <c r="I205" s="913"/>
      <c r="J205" s="913"/>
      <c r="K205" s="913"/>
      <c r="L205" s="913"/>
      <c r="M205" s="913"/>
      <c r="N205" s="913"/>
      <c r="O205" s="913"/>
      <c r="P205" s="913"/>
      <c r="Q205" s="913"/>
      <c r="R205" s="913"/>
      <c r="S205" s="913"/>
      <c r="T205" s="913"/>
      <c r="U205" s="913"/>
      <c r="V205" s="913"/>
      <c r="W205" s="914"/>
    </row>
    <row r="206" spans="2:23" x14ac:dyDescent="0.25">
      <c r="B206" s="906" t="s">
        <v>148</v>
      </c>
      <c r="C206" s="908"/>
      <c r="D206" s="893">
        <v>46073</v>
      </c>
      <c r="E206" s="894"/>
      <c r="F206" s="895" t="s">
        <v>743</v>
      </c>
      <c r="G206" s="897"/>
      <c r="H206" s="895" t="s">
        <v>744</v>
      </c>
      <c r="I206" s="896"/>
      <c r="J206" s="896"/>
      <c r="K206" s="896"/>
      <c r="L206" s="896"/>
      <c r="M206" s="897"/>
      <c r="N206" s="895"/>
      <c r="O206" s="896"/>
      <c r="P206" s="896"/>
      <c r="Q206" s="896"/>
      <c r="R206" s="896"/>
      <c r="S206" s="897"/>
      <c r="T206" s="909"/>
      <c r="U206" s="910"/>
      <c r="V206" s="891" t="s">
        <v>11</v>
      </c>
      <c r="W206" s="892"/>
    </row>
    <row r="207" spans="2:23" x14ac:dyDescent="0.25">
      <c r="B207" s="895" t="s">
        <v>124</v>
      </c>
      <c r="C207" s="897"/>
      <c r="D207" s="893">
        <v>46076</v>
      </c>
      <c r="E207" s="894"/>
      <c r="F207" s="895" t="s">
        <v>745</v>
      </c>
      <c r="G207" s="897"/>
      <c r="H207" s="895" t="s">
        <v>746</v>
      </c>
      <c r="I207" s="896"/>
      <c r="J207" s="896"/>
      <c r="K207" s="896"/>
      <c r="L207" s="896"/>
      <c r="M207" s="897"/>
      <c r="N207" s="895"/>
      <c r="O207" s="896"/>
      <c r="P207" s="896"/>
      <c r="Q207" s="896"/>
      <c r="R207" s="896"/>
      <c r="S207" s="897"/>
      <c r="T207" s="909"/>
      <c r="U207" s="910"/>
      <c r="V207" s="891" t="s">
        <v>11</v>
      </c>
      <c r="W207" s="892"/>
    </row>
    <row r="208" spans="2:23" x14ac:dyDescent="0.25">
      <c r="B208" s="895" t="s">
        <v>152</v>
      </c>
      <c r="C208" s="897"/>
      <c r="D208" s="893">
        <v>46077</v>
      </c>
      <c r="E208" s="894"/>
      <c r="F208" s="895" t="s">
        <v>743</v>
      </c>
      <c r="G208" s="897"/>
      <c r="H208" s="895" t="s">
        <v>747</v>
      </c>
      <c r="I208" s="896"/>
      <c r="J208" s="896"/>
      <c r="K208" s="896"/>
      <c r="L208" s="896"/>
      <c r="M208" s="897"/>
      <c r="N208" s="895"/>
      <c r="O208" s="896"/>
      <c r="P208" s="896"/>
      <c r="Q208" s="896"/>
      <c r="R208" s="896"/>
      <c r="S208" s="897"/>
      <c r="T208" s="909"/>
      <c r="U208" s="910"/>
      <c r="V208" s="891"/>
      <c r="W208" s="892"/>
    </row>
    <row r="209" spans="2:23" x14ac:dyDescent="0.25">
      <c r="B209" s="895" t="s">
        <v>154</v>
      </c>
      <c r="C209" s="897"/>
      <c r="D209" s="893">
        <v>46078</v>
      </c>
      <c r="E209" s="894"/>
      <c r="F209" s="895" t="s">
        <v>743</v>
      </c>
      <c r="G209" s="897"/>
      <c r="H209" s="895" t="s">
        <v>747</v>
      </c>
      <c r="I209" s="896"/>
      <c r="J209" s="896"/>
      <c r="K209" s="896"/>
      <c r="L209" s="896"/>
      <c r="M209" s="897"/>
      <c r="N209" s="895"/>
      <c r="O209" s="896"/>
      <c r="P209" s="896"/>
      <c r="Q209" s="896"/>
      <c r="R209" s="896"/>
      <c r="S209" s="897"/>
      <c r="T209" s="909"/>
      <c r="U209" s="910"/>
      <c r="V209" s="891"/>
      <c r="W209" s="892"/>
    </row>
    <row r="210" spans="2:23" x14ac:dyDescent="0.25">
      <c r="B210" s="895"/>
      <c r="C210" s="897"/>
      <c r="D210" s="893"/>
      <c r="E210" s="894"/>
      <c r="F210" s="895"/>
      <c r="G210" s="897"/>
      <c r="H210" s="895"/>
      <c r="I210" s="896"/>
      <c r="J210" s="896"/>
      <c r="K210" s="896"/>
      <c r="L210" s="896"/>
      <c r="M210" s="897"/>
      <c r="N210" s="895"/>
      <c r="O210" s="896"/>
      <c r="P210" s="896"/>
      <c r="Q210" s="896"/>
      <c r="R210" s="896"/>
      <c r="S210" s="897"/>
      <c r="T210" s="909"/>
      <c r="U210" s="910"/>
      <c r="V210" s="891"/>
      <c r="W210" s="892"/>
    </row>
    <row r="211" spans="2:23" x14ac:dyDescent="0.25">
      <c r="B211" s="895"/>
      <c r="C211" s="897"/>
      <c r="D211" s="893"/>
      <c r="E211" s="894"/>
      <c r="F211" s="895"/>
      <c r="G211" s="897"/>
      <c r="H211" s="895"/>
      <c r="I211" s="896"/>
      <c r="J211" s="896"/>
      <c r="K211" s="896"/>
      <c r="L211" s="896"/>
      <c r="M211" s="897"/>
      <c r="N211" s="895"/>
      <c r="O211" s="896"/>
      <c r="P211" s="896"/>
      <c r="Q211" s="896"/>
      <c r="R211" s="896"/>
      <c r="S211" s="897"/>
      <c r="T211" s="909"/>
      <c r="U211" s="910"/>
      <c r="V211" s="891"/>
      <c r="W211" s="892"/>
    </row>
    <row r="212" spans="2:23" x14ac:dyDescent="0.25">
      <c r="B212" s="895"/>
      <c r="C212" s="897"/>
      <c r="D212" s="893"/>
      <c r="E212" s="894"/>
      <c r="F212" s="895"/>
      <c r="G212" s="897"/>
      <c r="H212" s="895"/>
      <c r="I212" s="896"/>
      <c r="J212" s="896"/>
      <c r="K212" s="896"/>
      <c r="L212" s="896"/>
      <c r="M212" s="897"/>
      <c r="N212" s="895"/>
      <c r="O212" s="896"/>
      <c r="P212" s="896"/>
      <c r="Q212" s="896"/>
      <c r="R212" s="896"/>
      <c r="S212" s="897"/>
      <c r="T212" s="909"/>
      <c r="U212" s="910"/>
      <c r="V212" s="891"/>
      <c r="W212" s="892"/>
    </row>
    <row r="213" spans="2:23" x14ac:dyDescent="0.25">
      <c r="B213" s="895"/>
      <c r="C213" s="897"/>
      <c r="D213" s="893"/>
      <c r="E213" s="894"/>
      <c r="F213" s="895"/>
      <c r="G213" s="897"/>
      <c r="H213" s="895"/>
      <c r="I213" s="896"/>
      <c r="J213" s="896"/>
      <c r="K213" s="896"/>
      <c r="L213" s="896"/>
      <c r="M213" s="897"/>
      <c r="N213" s="895"/>
      <c r="O213" s="896"/>
      <c r="P213" s="896"/>
      <c r="Q213" s="896"/>
      <c r="R213" s="896"/>
      <c r="S213" s="897"/>
      <c r="T213" s="909"/>
      <c r="U213" s="910"/>
      <c r="V213" s="891"/>
      <c r="W213" s="892"/>
    </row>
    <row r="214" spans="2:23" x14ac:dyDescent="0.25">
      <c r="B214" s="895"/>
      <c r="C214" s="897"/>
      <c r="D214" s="893"/>
      <c r="E214" s="894"/>
      <c r="F214" s="895"/>
      <c r="G214" s="897"/>
      <c r="H214" s="904"/>
      <c r="I214" s="911"/>
      <c r="J214" s="911"/>
      <c r="K214" s="911"/>
      <c r="L214" s="911"/>
      <c r="M214" s="905"/>
      <c r="N214" s="895"/>
      <c r="O214" s="896"/>
      <c r="P214" s="896"/>
      <c r="Q214" s="896"/>
      <c r="R214" s="896"/>
      <c r="S214" s="897"/>
      <c r="T214" s="909"/>
      <c r="U214" s="910"/>
      <c r="V214" s="891"/>
      <c r="W214" s="892"/>
    </row>
    <row r="215" spans="2:23" x14ac:dyDescent="0.25">
      <c r="B215" s="895"/>
      <c r="C215" s="897"/>
      <c r="D215" s="893"/>
      <c r="E215" s="894"/>
      <c r="F215" s="895"/>
      <c r="G215" s="897"/>
      <c r="H215" s="895"/>
      <c r="I215" s="896"/>
      <c r="J215" s="896"/>
      <c r="K215" s="896"/>
      <c r="L215" s="896"/>
      <c r="M215" s="897"/>
      <c r="N215" s="895"/>
      <c r="O215" s="896"/>
      <c r="P215" s="896"/>
      <c r="Q215" s="896"/>
      <c r="R215" s="896"/>
      <c r="S215" s="897"/>
      <c r="T215" s="909"/>
      <c r="U215" s="910"/>
      <c r="V215" s="891"/>
      <c r="W215" s="892"/>
    </row>
    <row r="216" spans="2:23" x14ac:dyDescent="0.25">
      <c r="B216" s="895"/>
      <c r="C216" s="897"/>
      <c r="D216" s="893"/>
      <c r="E216" s="894"/>
      <c r="F216" s="895"/>
      <c r="G216" s="897"/>
      <c r="H216" s="904"/>
      <c r="I216" s="911"/>
      <c r="J216" s="911"/>
      <c r="K216" s="911"/>
      <c r="L216" s="911"/>
      <c r="M216" s="905"/>
      <c r="N216" s="895"/>
      <c r="O216" s="896"/>
      <c r="P216" s="896"/>
      <c r="Q216" s="896"/>
      <c r="R216" s="896"/>
      <c r="S216" s="897"/>
      <c r="T216" s="909"/>
      <c r="U216" s="910"/>
      <c r="V216" s="891"/>
      <c r="W216" s="892"/>
    </row>
    <row r="217" spans="2:23" x14ac:dyDescent="0.25">
      <c r="B217" s="895"/>
      <c r="C217" s="897"/>
      <c r="D217" s="893"/>
      <c r="E217" s="894"/>
      <c r="F217" s="895"/>
      <c r="G217" s="897"/>
      <c r="H217" s="895"/>
      <c r="I217" s="896"/>
      <c r="J217" s="896"/>
      <c r="K217" s="896"/>
      <c r="L217" s="896"/>
      <c r="M217" s="897"/>
      <c r="N217" s="895"/>
      <c r="O217" s="896"/>
      <c r="P217" s="896"/>
      <c r="Q217" s="896"/>
      <c r="R217" s="896"/>
      <c r="S217" s="897"/>
      <c r="T217" s="909"/>
      <c r="U217" s="910"/>
      <c r="V217" s="891"/>
      <c r="W217" s="892"/>
    </row>
    <row r="218" spans="2:23" x14ac:dyDescent="0.25">
      <c r="B218" s="895"/>
      <c r="C218" s="897"/>
      <c r="D218" s="893"/>
      <c r="E218" s="894"/>
      <c r="F218" s="895"/>
      <c r="G218" s="897"/>
      <c r="H218" s="895"/>
      <c r="I218" s="896"/>
      <c r="J218" s="896"/>
      <c r="K218" s="896"/>
      <c r="L218" s="896"/>
      <c r="M218" s="897"/>
      <c r="N218" s="895"/>
      <c r="O218" s="896"/>
      <c r="P218" s="896"/>
      <c r="Q218" s="896"/>
      <c r="R218" s="896"/>
      <c r="S218" s="897"/>
      <c r="T218" s="909"/>
      <c r="U218" s="910"/>
      <c r="V218" s="891"/>
      <c r="W218" s="892"/>
    </row>
    <row r="219" spans="2:23" ht="36" customHeight="1" x14ac:dyDescent="0.25">
      <c r="B219" s="898" t="s">
        <v>190</v>
      </c>
      <c r="C219" s="899"/>
      <c r="D219" s="898" t="s">
        <v>191</v>
      </c>
      <c r="E219" s="899"/>
      <c r="F219" s="898" t="s">
        <v>192</v>
      </c>
      <c r="G219" s="899"/>
      <c r="H219" s="898" t="s">
        <v>193</v>
      </c>
      <c r="I219" s="903"/>
      <c r="J219" s="903"/>
      <c r="K219" s="903"/>
      <c r="L219" s="903"/>
      <c r="M219" s="899"/>
      <c r="N219" s="898" t="s">
        <v>194</v>
      </c>
      <c r="O219" s="903"/>
      <c r="P219" s="903"/>
      <c r="Q219" s="903"/>
      <c r="R219" s="903"/>
      <c r="S219" s="899"/>
      <c r="T219" s="898" t="s">
        <v>195</v>
      </c>
      <c r="U219" s="899"/>
      <c r="V219" s="898" t="s">
        <v>49</v>
      </c>
      <c r="W219" s="899"/>
    </row>
    <row r="220" spans="2:23" ht="21" x14ac:dyDescent="0.25">
      <c r="B220" s="900" t="s">
        <v>186</v>
      </c>
      <c r="C220" s="901"/>
      <c r="D220" s="901"/>
      <c r="E220" s="901"/>
      <c r="F220" s="901"/>
      <c r="G220" s="901"/>
      <c r="H220" s="901"/>
      <c r="I220" s="901"/>
      <c r="J220" s="901"/>
      <c r="K220" s="901"/>
      <c r="L220" s="901"/>
      <c r="M220" s="901"/>
      <c r="N220" s="901"/>
      <c r="O220" s="901"/>
      <c r="P220" s="901"/>
      <c r="Q220" s="901"/>
      <c r="R220" s="901"/>
      <c r="S220" s="901"/>
      <c r="T220" s="901"/>
      <c r="U220" s="901"/>
      <c r="V220" s="901"/>
      <c r="W220" s="902"/>
    </row>
    <row r="221" spans="2:23" x14ac:dyDescent="0.25">
      <c r="B221" s="895" t="s">
        <v>62</v>
      </c>
      <c r="C221" s="897"/>
      <c r="D221" s="893">
        <v>46076</v>
      </c>
      <c r="E221" s="894"/>
      <c r="F221" s="895" t="s">
        <v>748</v>
      </c>
      <c r="G221" s="897"/>
      <c r="H221" s="895" t="s">
        <v>747</v>
      </c>
      <c r="I221" s="896"/>
      <c r="J221" s="896"/>
      <c r="K221" s="896"/>
      <c r="L221" s="896"/>
      <c r="M221" s="897"/>
      <c r="N221" s="895" t="s">
        <v>747</v>
      </c>
      <c r="O221" s="896"/>
      <c r="P221" s="896"/>
      <c r="Q221" s="896"/>
      <c r="R221" s="896"/>
      <c r="S221" s="897"/>
      <c r="T221" s="891"/>
      <c r="U221" s="892"/>
      <c r="V221" s="891" t="s">
        <v>719</v>
      </c>
      <c r="W221" s="892"/>
    </row>
    <row r="222" spans="2:23" x14ac:dyDescent="0.25">
      <c r="B222" s="895" t="s">
        <v>525</v>
      </c>
      <c r="C222" s="897"/>
      <c r="D222" s="893">
        <v>46076</v>
      </c>
      <c r="E222" s="894"/>
      <c r="F222" s="895" t="s">
        <v>748</v>
      </c>
      <c r="G222" s="897"/>
      <c r="H222" s="895" t="s">
        <v>747</v>
      </c>
      <c r="I222" s="896"/>
      <c r="J222" s="896"/>
      <c r="K222" s="896"/>
      <c r="L222" s="896"/>
      <c r="M222" s="897"/>
      <c r="N222" s="895" t="s">
        <v>747</v>
      </c>
      <c r="O222" s="896"/>
      <c r="P222" s="896"/>
      <c r="Q222" s="896"/>
      <c r="R222" s="896"/>
      <c r="S222" s="897"/>
      <c r="T222" s="891"/>
      <c r="U222" s="892"/>
      <c r="V222" s="891" t="s">
        <v>719</v>
      </c>
      <c r="W222" s="892"/>
    </row>
    <row r="223" spans="2:23" x14ac:dyDescent="0.25">
      <c r="B223" s="895" t="s">
        <v>75</v>
      </c>
      <c r="C223" s="897"/>
      <c r="D223" s="893">
        <v>46077</v>
      </c>
      <c r="E223" s="894"/>
      <c r="F223" s="895" t="s">
        <v>748</v>
      </c>
      <c r="G223" s="897"/>
      <c r="H223" s="895" t="s">
        <v>747</v>
      </c>
      <c r="I223" s="896"/>
      <c r="J223" s="896"/>
      <c r="K223" s="896"/>
      <c r="L223" s="896"/>
      <c r="M223" s="897"/>
      <c r="N223" s="895" t="s">
        <v>747</v>
      </c>
      <c r="O223" s="896"/>
      <c r="P223" s="896"/>
      <c r="Q223" s="896"/>
      <c r="R223" s="896"/>
      <c r="S223" s="897"/>
      <c r="T223" s="891"/>
      <c r="U223" s="892"/>
      <c r="V223" s="891" t="s">
        <v>719</v>
      </c>
      <c r="W223" s="892"/>
    </row>
    <row r="224" spans="2:23" x14ac:dyDescent="0.25">
      <c r="B224" s="895" t="s">
        <v>130</v>
      </c>
      <c r="C224" s="897"/>
      <c r="D224" s="893">
        <v>46077</v>
      </c>
      <c r="E224" s="894"/>
      <c r="F224" s="895" t="s">
        <v>748</v>
      </c>
      <c r="G224" s="897"/>
      <c r="H224" s="895" t="s">
        <v>747</v>
      </c>
      <c r="I224" s="896"/>
      <c r="J224" s="896"/>
      <c r="K224" s="896"/>
      <c r="L224" s="896"/>
      <c r="M224" s="897"/>
      <c r="N224" s="895" t="s">
        <v>747</v>
      </c>
      <c r="O224" s="896"/>
      <c r="P224" s="896"/>
      <c r="Q224" s="896"/>
      <c r="R224" s="896"/>
      <c r="S224" s="897"/>
      <c r="T224" s="891"/>
      <c r="U224" s="892"/>
      <c r="V224" s="891" t="s">
        <v>719</v>
      </c>
      <c r="W224" s="892"/>
    </row>
    <row r="225" spans="1:23" x14ac:dyDescent="0.25">
      <c r="B225" s="895" t="s">
        <v>76</v>
      </c>
      <c r="C225" s="897"/>
      <c r="D225" s="893">
        <v>46078</v>
      </c>
      <c r="E225" s="894"/>
      <c r="F225" s="895" t="s">
        <v>748</v>
      </c>
      <c r="G225" s="897"/>
      <c r="H225" s="895" t="s">
        <v>747</v>
      </c>
      <c r="I225" s="896"/>
      <c r="J225" s="896"/>
      <c r="K225" s="896"/>
      <c r="L225" s="896"/>
      <c r="M225" s="897"/>
      <c r="N225" s="895" t="s">
        <v>747</v>
      </c>
      <c r="O225" s="896"/>
      <c r="P225" s="896"/>
      <c r="Q225" s="896"/>
      <c r="R225" s="896"/>
      <c r="S225" s="897"/>
      <c r="T225" s="891"/>
      <c r="U225" s="892"/>
      <c r="V225" s="891" t="s">
        <v>719</v>
      </c>
      <c r="W225" s="892"/>
    </row>
    <row r="226" spans="1:23" x14ac:dyDescent="0.25">
      <c r="B226" s="895"/>
      <c r="C226" s="897"/>
      <c r="D226" s="893"/>
      <c r="E226" s="894"/>
      <c r="F226" s="895"/>
      <c r="G226" s="897"/>
      <c r="H226" s="895"/>
      <c r="I226" s="896"/>
      <c r="J226" s="896"/>
      <c r="K226" s="896"/>
      <c r="L226" s="896"/>
      <c r="M226" s="897"/>
      <c r="N226" s="895"/>
      <c r="O226" s="896"/>
      <c r="P226" s="896"/>
      <c r="Q226" s="896"/>
      <c r="R226" s="896"/>
      <c r="S226" s="897"/>
      <c r="T226" s="891"/>
      <c r="U226" s="892"/>
      <c r="V226" s="891"/>
      <c r="W226" s="892"/>
    </row>
    <row r="227" spans="1:23" x14ac:dyDescent="0.25">
      <c r="B227" s="895"/>
      <c r="C227" s="897"/>
      <c r="D227" s="893"/>
      <c r="E227" s="894"/>
      <c r="F227" s="895"/>
      <c r="G227" s="897"/>
      <c r="H227" s="895"/>
      <c r="I227" s="896"/>
      <c r="J227" s="896"/>
      <c r="K227" s="896"/>
      <c r="L227" s="896"/>
      <c r="M227" s="897"/>
      <c r="N227" s="895"/>
      <c r="O227" s="896"/>
      <c r="P227" s="896"/>
      <c r="Q227" s="896"/>
      <c r="R227" s="896"/>
      <c r="S227" s="897"/>
      <c r="T227" s="891"/>
      <c r="U227" s="892"/>
      <c r="V227" s="891"/>
      <c r="W227" s="892"/>
    </row>
    <row r="228" spans="1:23" x14ac:dyDescent="0.25">
      <c r="B228" s="895"/>
      <c r="C228" s="897"/>
      <c r="D228" s="893"/>
      <c r="E228" s="894"/>
      <c r="F228" s="895"/>
      <c r="G228" s="897"/>
      <c r="H228" s="895"/>
      <c r="I228" s="896"/>
      <c r="J228" s="896"/>
      <c r="K228" s="896"/>
      <c r="L228" s="896"/>
      <c r="M228" s="897"/>
      <c r="N228" s="895"/>
      <c r="O228" s="896"/>
      <c r="P228" s="896"/>
      <c r="Q228" s="896"/>
      <c r="R228" s="896"/>
      <c r="S228" s="897"/>
      <c r="T228" s="891"/>
      <c r="U228" s="892"/>
      <c r="V228" s="891"/>
      <c r="W228" s="892"/>
    </row>
    <row r="229" spans="1:23" x14ac:dyDescent="0.25">
      <c r="B229" s="895"/>
      <c r="C229" s="897"/>
      <c r="D229" s="893"/>
      <c r="E229" s="894"/>
      <c r="F229" s="895"/>
      <c r="G229" s="897"/>
      <c r="H229" s="895"/>
      <c r="I229" s="896"/>
      <c r="J229" s="896"/>
      <c r="K229" s="896"/>
      <c r="L229" s="896"/>
      <c r="M229" s="897"/>
      <c r="N229" s="895"/>
      <c r="O229" s="896"/>
      <c r="P229" s="896"/>
      <c r="Q229" s="896"/>
      <c r="R229" s="896"/>
      <c r="S229" s="897"/>
      <c r="T229" s="891"/>
      <c r="U229" s="892"/>
      <c r="V229" s="891"/>
      <c r="W229" s="892"/>
    </row>
    <row r="230" spans="1:23" x14ac:dyDescent="0.25">
      <c r="B230" s="895"/>
      <c r="C230" s="897"/>
      <c r="D230" s="893"/>
      <c r="E230" s="894"/>
      <c r="F230" s="895"/>
      <c r="G230" s="897"/>
      <c r="H230" s="895"/>
      <c r="I230" s="896"/>
      <c r="J230" s="896"/>
      <c r="K230" s="896"/>
      <c r="L230" s="896"/>
      <c r="M230" s="897"/>
      <c r="N230" s="895"/>
      <c r="O230" s="896"/>
      <c r="P230" s="896"/>
      <c r="Q230" s="896"/>
      <c r="R230" s="896"/>
      <c r="S230" s="897"/>
      <c r="T230" s="891"/>
      <c r="U230" s="892"/>
      <c r="V230" s="891"/>
      <c r="W230" s="892"/>
    </row>
    <row r="231" spans="1:23" x14ac:dyDescent="0.25">
      <c r="B231" s="895"/>
      <c r="C231" s="897"/>
      <c r="D231" s="893"/>
      <c r="E231" s="894"/>
      <c r="F231" s="895"/>
      <c r="G231" s="897"/>
      <c r="H231" s="895"/>
      <c r="I231" s="896"/>
      <c r="J231" s="896"/>
      <c r="K231" s="896"/>
      <c r="L231" s="896"/>
      <c r="M231" s="897"/>
      <c r="N231" s="895"/>
      <c r="O231" s="896"/>
      <c r="P231" s="896"/>
      <c r="Q231" s="896"/>
      <c r="R231" s="896"/>
      <c r="S231" s="897"/>
      <c r="T231" s="891"/>
      <c r="U231" s="892"/>
      <c r="V231" s="891"/>
      <c r="W231" s="892"/>
    </row>
    <row r="232" spans="1:23" x14ac:dyDescent="0.25">
      <c r="B232" s="895"/>
      <c r="C232" s="897"/>
      <c r="D232" s="893"/>
      <c r="E232" s="894"/>
      <c r="F232" s="895"/>
      <c r="G232" s="897"/>
      <c r="H232" s="895"/>
      <c r="I232" s="896"/>
      <c r="J232" s="896"/>
      <c r="K232" s="896"/>
      <c r="L232" s="896"/>
      <c r="M232" s="897"/>
      <c r="N232" s="895"/>
      <c r="O232" s="896"/>
      <c r="P232" s="896"/>
      <c r="Q232" s="896"/>
      <c r="R232" s="896"/>
      <c r="S232" s="897"/>
      <c r="T232" s="891"/>
      <c r="U232" s="892"/>
      <c r="V232" s="891"/>
      <c r="W232" s="892"/>
    </row>
    <row r="233" spans="1:23" x14ac:dyDescent="0.25">
      <c r="B233" s="895"/>
      <c r="C233" s="897"/>
      <c r="D233" s="893"/>
      <c r="E233" s="894"/>
      <c r="F233" s="895"/>
      <c r="G233" s="897"/>
      <c r="H233" s="895"/>
      <c r="I233" s="896"/>
      <c r="J233" s="896"/>
      <c r="K233" s="896"/>
      <c r="L233" s="896"/>
      <c r="M233" s="897"/>
      <c r="N233" s="895"/>
      <c r="O233" s="896"/>
      <c r="P233" s="896"/>
      <c r="Q233" s="896"/>
      <c r="R233" s="896"/>
      <c r="S233" s="897"/>
      <c r="T233" s="891"/>
      <c r="U233" s="892"/>
      <c r="V233" s="891"/>
      <c r="W233" s="892"/>
    </row>
    <row r="234" spans="1:23" ht="36" customHeight="1" x14ac:dyDescent="0.25">
      <c r="B234" s="898" t="s">
        <v>190</v>
      </c>
      <c r="C234" s="899"/>
      <c r="D234" s="898" t="s">
        <v>191</v>
      </c>
      <c r="E234" s="899"/>
      <c r="F234" s="898" t="s">
        <v>192</v>
      </c>
      <c r="G234" s="899"/>
      <c r="H234" s="898" t="s">
        <v>193</v>
      </c>
      <c r="I234" s="903"/>
      <c r="J234" s="903"/>
      <c r="K234" s="903"/>
      <c r="L234" s="903"/>
      <c r="M234" s="899"/>
      <c r="N234" s="898" t="s">
        <v>194</v>
      </c>
      <c r="O234" s="903"/>
      <c r="P234" s="903"/>
      <c r="Q234" s="903"/>
      <c r="R234" s="903"/>
      <c r="S234" s="899"/>
      <c r="T234" s="898" t="s">
        <v>195</v>
      </c>
      <c r="U234" s="899"/>
      <c r="V234" s="898" t="s">
        <v>49</v>
      </c>
      <c r="W234" s="899"/>
    </row>
    <row r="235" spans="1:23" ht="21" x14ac:dyDescent="0.25">
      <c r="B235" s="900" t="s">
        <v>326</v>
      </c>
      <c r="C235" s="901"/>
      <c r="D235" s="901"/>
      <c r="E235" s="901"/>
      <c r="F235" s="901"/>
      <c r="G235" s="901"/>
      <c r="H235" s="901"/>
      <c r="I235" s="901"/>
      <c r="J235" s="901"/>
      <c r="K235" s="901"/>
      <c r="L235" s="901"/>
      <c r="M235" s="901"/>
      <c r="N235" s="901"/>
      <c r="O235" s="901"/>
      <c r="P235" s="901"/>
      <c r="Q235" s="901"/>
      <c r="R235" s="901"/>
      <c r="S235" s="901"/>
      <c r="T235" s="901"/>
      <c r="U235" s="901"/>
      <c r="V235" s="901"/>
      <c r="W235" s="902"/>
    </row>
    <row r="236" spans="1:23" x14ac:dyDescent="0.25">
      <c r="B236" s="895" t="s">
        <v>749</v>
      </c>
      <c r="C236" s="897"/>
      <c r="D236" s="893">
        <v>46073</v>
      </c>
      <c r="E236" s="894"/>
      <c r="F236" s="895" t="s">
        <v>750</v>
      </c>
      <c r="G236" s="897"/>
      <c r="H236" s="895" t="s">
        <v>751</v>
      </c>
      <c r="I236" s="896"/>
      <c r="J236" s="896"/>
      <c r="K236" s="896"/>
      <c r="L236" s="896"/>
      <c r="M236" s="897"/>
      <c r="N236" s="895"/>
      <c r="O236" s="896"/>
      <c r="P236" s="896"/>
      <c r="Q236" s="896"/>
      <c r="R236" s="896"/>
      <c r="S236" s="897"/>
      <c r="T236" s="891"/>
      <c r="U236" s="892"/>
      <c r="V236" s="891" t="s">
        <v>721</v>
      </c>
      <c r="W236" s="892"/>
    </row>
    <row r="237" spans="1:23" x14ac:dyDescent="0.25">
      <c r="B237" s="895" t="s">
        <v>749</v>
      </c>
      <c r="C237" s="897"/>
      <c r="D237" s="893">
        <v>46076</v>
      </c>
      <c r="E237" s="894"/>
      <c r="F237" s="895" t="s">
        <v>750</v>
      </c>
      <c r="G237" s="897"/>
      <c r="H237" s="895" t="s">
        <v>752</v>
      </c>
      <c r="I237" s="896"/>
      <c r="J237" s="896"/>
      <c r="K237" s="896"/>
      <c r="L237" s="896"/>
      <c r="M237" s="897"/>
      <c r="N237" s="895" t="s">
        <v>753</v>
      </c>
      <c r="O237" s="896"/>
      <c r="P237" s="896"/>
      <c r="Q237" s="896"/>
      <c r="R237" s="896"/>
      <c r="S237" s="897"/>
      <c r="T237" s="891"/>
      <c r="U237" s="892"/>
      <c r="V237" s="891" t="s">
        <v>721</v>
      </c>
      <c r="W237" s="892"/>
    </row>
    <row r="238" spans="1:23" x14ac:dyDescent="0.25">
      <c r="B238" s="895" t="s">
        <v>754</v>
      </c>
      <c r="C238" s="897"/>
      <c r="D238" s="893">
        <v>46077</v>
      </c>
      <c r="E238" s="894"/>
      <c r="F238" s="895" t="s">
        <v>750</v>
      </c>
      <c r="G238" s="897"/>
      <c r="H238" s="895" t="s">
        <v>755</v>
      </c>
      <c r="I238" s="896"/>
      <c r="J238" s="896"/>
      <c r="K238" s="896"/>
      <c r="L238" s="896"/>
      <c r="M238" s="897"/>
      <c r="N238" s="895" t="s">
        <v>756</v>
      </c>
      <c r="O238" s="896"/>
      <c r="P238" s="896"/>
      <c r="Q238" s="896"/>
      <c r="R238" s="896"/>
      <c r="S238" s="897"/>
      <c r="T238" s="891"/>
      <c r="U238" s="892"/>
      <c r="V238" s="891" t="s">
        <v>721</v>
      </c>
      <c r="W238" s="892"/>
    </row>
    <row r="239" spans="1:23" x14ac:dyDescent="0.25">
      <c r="B239" s="895" t="s">
        <v>754</v>
      </c>
      <c r="C239" s="897"/>
      <c r="D239" s="893">
        <v>46078</v>
      </c>
      <c r="E239" s="894"/>
      <c r="F239" s="895" t="s">
        <v>750</v>
      </c>
      <c r="G239" s="897"/>
      <c r="H239" s="895" t="s">
        <v>755</v>
      </c>
      <c r="I239" s="896"/>
      <c r="J239" s="896"/>
      <c r="K239" s="896"/>
      <c r="L239" s="896"/>
      <c r="M239" s="897"/>
      <c r="N239" s="895" t="s">
        <v>756</v>
      </c>
      <c r="O239" s="896"/>
      <c r="P239" s="896"/>
      <c r="Q239" s="896"/>
      <c r="R239" s="896"/>
      <c r="S239" s="897"/>
      <c r="T239" s="891"/>
      <c r="U239" s="892"/>
      <c r="V239" s="891" t="s">
        <v>11</v>
      </c>
      <c r="W239" s="892"/>
    </row>
    <row r="240" spans="1:23" x14ac:dyDescent="0.25">
      <c r="A240" s="82"/>
      <c r="B240" s="895" t="s">
        <v>757</v>
      </c>
      <c r="C240" s="897"/>
      <c r="D240" s="893">
        <v>46079</v>
      </c>
      <c r="E240" s="894"/>
      <c r="F240" s="895" t="s">
        <v>750</v>
      </c>
      <c r="G240" s="897"/>
      <c r="H240" s="895" t="s">
        <v>758</v>
      </c>
      <c r="I240" s="896"/>
      <c r="J240" s="896"/>
      <c r="K240" s="896"/>
      <c r="L240" s="896"/>
      <c r="M240" s="897"/>
      <c r="N240" s="895" t="s">
        <v>759</v>
      </c>
      <c r="O240" s="896"/>
      <c r="P240" s="896"/>
      <c r="Q240" s="896"/>
      <c r="R240" s="896"/>
      <c r="S240" s="897"/>
      <c r="T240" s="891"/>
      <c r="U240" s="892"/>
      <c r="V240" s="891" t="s">
        <v>721</v>
      </c>
      <c r="W240" s="892"/>
    </row>
    <row r="241" spans="2:23" x14ac:dyDescent="0.25">
      <c r="B241" s="895"/>
      <c r="C241" s="897"/>
      <c r="D241" s="893"/>
      <c r="E241" s="894"/>
      <c r="F241" s="895"/>
      <c r="G241" s="897"/>
      <c r="H241" s="895"/>
      <c r="I241" s="896"/>
      <c r="J241" s="896"/>
      <c r="K241" s="896"/>
      <c r="L241" s="896"/>
      <c r="M241" s="897"/>
      <c r="N241" s="895"/>
      <c r="O241" s="896"/>
      <c r="P241" s="896"/>
      <c r="Q241" s="896"/>
      <c r="R241" s="896"/>
      <c r="S241" s="897"/>
      <c r="T241" s="891"/>
      <c r="U241" s="892"/>
      <c r="V241" s="891"/>
      <c r="W241" s="892"/>
    </row>
    <row r="242" spans="2:23" x14ac:dyDescent="0.25">
      <c r="B242" s="895"/>
      <c r="C242" s="897"/>
      <c r="D242" s="893"/>
      <c r="E242" s="894"/>
      <c r="F242" s="895"/>
      <c r="G242" s="897"/>
      <c r="H242" s="895"/>
      <c r="I242" s="896"/>
      <c r="J242" s="896"/>
      <c r="K242" s="896"/>
      <c r="L242" s="896"/>
      <c r="M242" s="897"/>
      <c r="N242" s="895"/>
      <c r="O242" s="896"/>
      <c r="P242" s="896"/>
      <c r="Q242" s="896"/>
      <c r="R242" s="896"/>
      <c r="S242" s="897"/>
      <c r="T242" s="891"/>
      <c r="U242" s="892"/>
      <c r="V242" s="891"/>
      <c r="W242" s="892"/>
    </row>
    <row r="243" spans="2:23" x14ac:dyDescent="0.25">
      <c r="B243" s="895"/>
      <c r="C243" s="897"/>
      <c r="D243" s="893"/>
      <c r="E243" s="894"/>
      <c r="F243" s="895"/>
      <c r="G243" s="897"/>
      <c r="H243" s="895"/>
      <c r="I243" s="896"/>
      <c r="J243" s="896"/>
      <c r="K243" s="896"/>
      <c r="L243" s="896"/>
      <c r="M243" s="897"/>
      <c r="N243" s="895"/>
      <c r="O243" s="896"/>
      <c r="P243" s="896"/>
      <c r="Q243" s="896"/>
      <c r="R243" s="896"/>
      <c r="S243" s="897"/>
      <c r="T243" s="891"/>
      <c r="U243" s="892"/>
      <c r="V243" s="891"/>
      <c r="W243" s="892"/>
    </row>
    <row r="244" spans="2:23" x14ac:dyDescent="0.25">
      <c r="B244" s="895"/>
      <c r="C244" s="897"/>
      <c r="D244" s="893"/>
      <c r="E244" s="894"/>
      <c r="F244" s="895"/>
      <c r="G244" s="897"/>
      <c r="H244" s="895"/>
      <c r="I244" s="896"/>
      <c r="J244" s="896"/>
      <c r="K244" s="896"/>
      <c r="L244" s="896"/>
      <c r="M244" s="897"/>
      <c r="N244" s="895"/>
      <c r="O244" s="896"/>
      <c r="P244" s="896"/>
      <c r="Q244" s="896"/>
      <c r="R244" s="896"/>
      <c r="S244" s="897"/>
      <c r="T244" s="891"/>
      <c r="U244" s="892"/>
      <c r="V244" s="891"/>
      <c r="W244" s="892"/>
    </row>
    <row r="245" spans="2:23" x14ac:dyDescent="0.25">
      <c r="B245" s="895"/>
      <c r="C245" s="897"/>
      <c r="D245" s="893"/>
      <c r="E245" s="894"/>
      <c r="F245" s="895"/>
      <c r="G245" s="897"/>
      <c r="H245" s="895"/>
      <c r="I245" s="896"/>
      <c r="J245" s="896"/>
      <c r="K245" s="896"/>
      <c r="L245" s="896"/>
      <c r="M245" s="897"/>
      <c r="N245" s="895"/>
      <c r="O245" s="896"/>
      <c r="P245" s="896"/>
      <c r="Q245" s="896"/>
      <c r="R245" s="896"/>
      <c r="S245" s="897"/>
      <c r="T245" s="891"/>
      <c r="U245" s="892"/>
      <c r="V245" s="891"/>
      <c r="W245" s="892"/>
    </row>
    <row r="246" spans="2:23" x14ac:dyDescent="0.25">
      <c r="B246" s="895"/>
      <c r="C246" s="897"/>
      <c r="D246" s="893"/>
      <c r="E246" s="894"/>
      <c r="F246" s="895"/>
      <c r="G246" s="897"/>
      <c r="H246" s="895"/>
      <c r="I246" s="896"/>
      <c r="J246" s="896"/>
      <c r="K246" s="896"/>
      <c r="L246" s="896"/>
      <c r="M246" s="897"/>
      <c r="N246" s="895"/>
      <c r="O246" s="896"/>
      <c r="P246" s="896"/>
      <c r="Q246" s="896"/>
      <c r="R246" s="896"/>
      <c r="S246" s="897"/>
      <c r="T246" s="891"/>
      <c r="U246" s="892"/>
      <c r="V246" s="891"/>
      <c r="W246" s="892"/>
    </row>
    <row r="247" spans="2:23" x14ac:dyDescent="0.25">
      <c r="B247" s="895"/>
      <c r="C247" s="897"/>
      <c r="D247" s="893"/>
      <c r="E247" s="894"/>
      <c r="F247" s="895"/>
      <c r="G247" s="897"/>
      <c r="H247" s="895"/>
      <c r="I247" s="896"/>
      <c r="J247" s="896"/>
      <c r="K247" s="896"/>
      <c r="L247" s="896"/>
      <c r="M247" s="897"/>
      <c r="N247" s="895"/>
      <c r="O247" s="896"/>
      <c r="P247" s="896"/>
      <c r="Q247" s="896"/>
      <c r="R247" s="896"/>
      <c r="S247" s="897"/>
      <c r="T247" s="891"/>
      <c r="U247" s="892"/>
      <c r="V247" s="891"/>
      <c r="W247" s="892"/>
    </row>
    <row r="248" spans="2:23" x14ac:dyDescent="0.25">
      <c r="B248" s="895"/>
      <c r="C248" s="897"/>
      <c r="D248" s="893"/>
      <c r="E248" s="894"/>
      <c r="F248" s="895"/>
      <c r="G248" s="897"/>
      <c r="H248" s="895"/>
      <c r="I248" s="896"/>
      <c r="J248" s="896"/>
      <c r="K248" s="896"/>
      <c r="L248" s="896"/>
      <c r="M248" s="897"/>
      <c r="N248" s="895"/>
      <c r="O248" s="896"/>
      <c r="P248" s="896"/>
      <c r="Q248" s="896"/>
      <c r="R248" s="896"/>
      <c r="S248" s="897"/>
      <c r="T248" s="891"/>
      <c r="U248" s="892"/>
      <c r="V248" s="891"/>
      <c r="W248" s="892"/>
    </row>
    <row r="249" spans="2:23" ht="36" customHeight="1" x14ac:dyDescent="0.25">
      <c r="B249" s="898" t="s">
        <v>190</v>
      </c>
      <c r="C249" s="899"/>
      <c r="D249" s="898" t="s">
        <v>191</v>
      </c>
      <c r="E249" s="899"/>
      <c r="F249" s="898" t="s">
        <v>192</v>
      </c>
      <c r="G249" s="899"/>
      <c r="H249" s="898" t="s">
        <v>193</v>
      </c>
      <c r="I249" s="903"/>
      <c r="J249" s="903"/>
      <c r="K249" s="903"/>
      <c r="L249" s="903"/>
      <c r="M249" s="899"/>
      <c r="N249" s="898" t="s">
        <v>194</v>
      </c>
      <c r="O249" s="903"/>
      <c r="P249" s="903"/>
      <c r="Q249" s="903"/>
      <c r="R249" s="903"/>
      <c r="S249" s="899"/>
      <c r="T249" s="898" t="s">
        <v>195</v>
      </c>
      <c r="U249" s="899"/>
      <c r="V249" s="898" t="s">
        <v>49</v>
      </c>
      <c r="W249" s="899"/>
    </row>
    <row r="250" spans="2:23" ht="21" x14ac:dyDescent="0.25">
      <c r="B250" s="900" t="s">
        <v>187</v>
      </c>
      <c r="C250" s="901"/>
      <c r="D250" s="901"/>
      <c r="E250" s="901"/>
      <c r="F250" s="901"/>
      <c r="G250" s="901"/>
      <c r="H250" s="901"/>
      <c r="I250" s="901"/>
      <c r="J250" s="901"/>
      <c r="K250" s="901"/>
      <c r="L250" s="901"/>
      <c r="M250" s="901"/>
      <c r="N250" s="901"/>
      <c r="O250" s="901"/>
      <c r="P250" s="901"/>
      <c r="Q250" s="901"/>
      <c r="R250" s="901"/>
      <c r="S250" s="901"/>
      <c r="T250" s="901"/>
      <c r="U250" s="901"/>
      <c r="V250" s="901"/>
      <c r="W250" s="902"/>
    </row>
    <row r="251" spans="2:23" x14ac:dyDescent="0.25">
      <c r="B251" s="895" t="s">
        <v>760</v>
      </c>
      <c r="C251" s="897"/>
      <c r="D251" s="893">
        <v>46073</v>
      </c>
      <c r="E251" s="894"/>
      <c r="F251" s="895" t="s">
        <v>761</v>
      </c>
      <c r="G251" s="897"/>
      <c r="H251" s="895" t="s">
        <v>762</v>
      </c>
      <c r="I251" s="896"/>
      <c r="J251" s="896"/>
      <c r="K251" s="896"/>
      <c r="L251" s="896"/>
      <c r="M251" s="897"/>
      <c r="N251" s="895"/>
      <c r="O251" s="896"/>
      <c r="P251" s="896"/>
      <c r="Q251" s="896"/>
      <c r="R251" s="896"/>
      <c r="S251" s="897"/>
      <c r="T251" s="891"/>
      <c r="U251" s="892"/>
      <c r="V251" s="891" t="s">
        <v>719</v>
      </c>
      <c r="W251" s="892"/>
    </row>
    <row r="252" spans="2:23" x14ac:dyDescent="0.25">
      <c r="B252" s="895" t="s">
        <v>763</v>
      </c>
      <c r="C252" s="897"/>
      <c r="D252" s="893">
        <v>46074</v>
      </c>
      <c r="E252" s="894"/>
      <c r="F252" s="895" t="s">
        <v>761</v>
      </c>
      <c r="G252" s="897"/>
      <c r="H252" s="895" t="s">
        <v>764</v>
      </c>
      <c r="I252" s="896"/>
      <c r="J252" s="896"/>
      <c r="K252" s="896"/>
      <c r="L252" s="896"/>
      <c r="M252" s="897"/>
      <c r="N252" s="895" t="s">
        <v>765</v>
      </c>
      <c r="O252" s="896"/>
      <c r="P252" s="896"/>
      <c r="Q252" s="896"/>
      <c r="R252" s="896"/>
      <c r="S252" s="897"/>
      <c r="T252" s="891"/>
      <c r="U252" s="892"/>
      <c r="V252" s="891" t="s">
        <v>11</v>
      </c>
      <c r="W252" s="892"/>
    </row>
    <row r="253" spans="2:23" x14ac:dyDescent="0.25">
      <c r="B253" s="895" t="s">
        <v>766</v>
      </c>
      <c r="C253" s="897"/>
      <c r="D253" s="893">
        <v>46076</v>
      </c>
      <c r="E253" s="894"/>
      <c r="F253" s="895" t="s">
        <v>761</v>
      </c>
      <c r="G253" s="897"/>
      <c r="H253" s="895" t="s">
        <v>767</v>
      </c>
      <c r="I253" s="896"/>
      <c r="J253" s="896"/>
      <c r="K253" s="896"/>
      <c r="L253" s="896"/>
      <c r="M253" s="897"/>
      <c r="N253" s="895" t="s">
        <v>768</v>
      </c>
      <c r="O253" s="896"/>
      <c r="P253" s="896"/>
      <c r="Q253" s="896"/>
      <c r="R253" s="896"/>
      <c r="S253" s="897"/>
      <c r="T253" s="891"/>
      <c r="U253" s="892"/>
      <c r="V253" s="891" t="s">
        <v>11</v>
      </c>
      <c r="W253" s="892"/>
    </row>
    <row r="254" spans="2:23" x14ac:dyDescent="0.25">
      <c r="B254" s="895" t="s">
        <v>766</v>
      </c>
      <c r="C254" s="897"/>
      <c r="D254" s="893">
        <v>46077</v>
      </c>
      <c r="E254" s="894"/>
      <c r="F254" s="895" t="s">
        <v>761</v>
      </c>
      <c r="G254" s="897"/>
      <c r="H254" s="895" t="s">
        <v>769</v>
      </c>
      <c r="I254" s="896"/>
      <c r="J254" s="896"/>
      <c r="K254" s="896"/>
      <c r="L254" s="896"/>
      <c r="M254" s="897"/>
      <c r="N254" s="895"/>
      <c r="O254" s="896"/>
      <c r="P254" s="896"/>
      <c r="Q254" s="896"/>
      <c r="R254" s="896"/>
      <c r="S254" s="897"/>
      <c r="T254" s="891"/>
      <c r="U254" s="892"/>
      <c r="V254" s="891" t="s">
        <v>11</v>
      </c>
      <c r="W254" s="892"/>
    </row>
    <row r="255" spans="2:23" x14ac:dyDescent="0.25">
      <c r="B255" s="895" t="s">
        <v>770</v>
      </c>
      <c r="C255" s="897"/>
      <c r="D255" s="893">
        <v>46078</v>
      </c>
      <c r="E255" s="894"/>
      <c r="F255" s="895"/>
      <c r="G255" s="897"/>
      <c r="H255" s="895" t="s">
        <v>771</v>
      </c>
      <c r="I255" s="896"/>
      <c r="J255" s="896"/>
      <c r="K255" s="896"/>
      <c r="L255" s="896"/>
      <c r="M255" s="897"/>
      <c r="N255" s="895"/>
      <c r="O255" s="896"/>
      <c r="P255" s="896"/>
      <c r="Q255" s="896"/>
      <c r="R255" s="896"/>
      <c r="S255" s="897"/>
      <c r="T255" s="891"/>
      <c r="U255" s="892"/>
      <c r="V255" s="891" t="s">
        <v>11</v>
      </c>
      <c r="W255" s="892"/>
    </row>
    <row r="256" spans="2:23" x14ac:dyDescent="0.25">
      <c r="B256" s="895"/>
      <c r="C256" s="897"/>
      <c r="D256" s="893"/>
      <c r="E256" s="894"/>
      <c r="F256" s="895"/>
      <c r="G256" s="897"/>
      <c r="H256" s="895"/>
      <c r="I256" s="896"/>
      <c r="J256" s="896"/>
      <c r="K256" s="896"/>
      <c r="L256" s="896"/>
      <c r="M256" s="897"/>
      <c r="N256" s="895"/>
      <c r="O256" s="896"/>
      <c r="P256" s="896"/>
      <c r="Q256" s="896"/>
      <c r="R256" s="896"/>
      <c r="S256" s="897"/>
      <c r="T256" s="891"/>
      <c r="U256" s="892"/>
      <c r="V256" s="891"/>
      <c r="W256" s="892"/>
    </row>
    <row r="257" spans="2:23" x14ac:dyDescent="0.25">
      <c r="B257" s="895"/>
      <c r="C257" s="897"/>
      <c r="D257" s="893"/>
      <c r="E257" s="894"/>
      <c r="F257" s="895"/>
      <c r="G257" s="897"/>
      <c r="H257" s="895"/>
      <c r="I257" s="896"/>
      <c r="J257" s="896"/>
      <c r="K257" s="896"/>
      <c r="L257" s="896"/>
      <c r="M257" s="897"/>
      <c r="N257" s="895"/>
      <c r="O257" s="896"/>
      <c r="P257" s="896"/>
      <c r="Q257" s="896"/>
      <c r="R257" s="896"/>
      <c r="S257" s="897"/>
      <c r="T257" s="891"/>
      <c r="U257" s="892"/>
      <c r="V257" s="891"/>
      <c r="W257" s="892"/>
    </row>
    <row r="258" spans="2:23" x14ac:dyDescent="0.25">
      <c r="B258" s="895"/>
      <c r="C258" s="897"/>
      <c r="D258" s="893"/>
      <c r="E258" s="894"/>
      <c r="F258" s="895"/>
      <c r="G258" s="897"/>
      <c r="H258" s="895"/>
      <c r="I258" s="896"/>
      <c r="J258" s="896"/>
      <c r="K258" s="896"/>
      <c r="L258" s="896"/>
      <c r="M258" s="897"/>
      <c r="N258" s="895"/>
      <c r="O258" s="896"/>
      <c r="P258" s="896"/>
      <c r="Q258" s="896"/>
      <c r="R258" s="896"/>
      <c r="S258" s="897"/>
      <c r="T258" s="891"/>
      <c r="U258" s="892"/>
      <c r="V258" s="891"/>
      <c r="W258" s="892"/>
    </row>
    <row r="259" spans="2:23" x14ac:dyDescent="0.25">
      <c r="B259" s="895"/>
      <c r="C259" s="897"/>
      <c r="D259" s="893"/>
      <c r="E259" s="894"/>
      <c r="F259" s="895"/>
      <c r="G259" s="897"/>
      <c r="H259" s="906"/>
      <c r="I259" s="907"/>
      <c r="J259" s="907"/>
      <c r="K259" s="907"/>
      <c r="L259" s="907"/>
      <c r="M259" s="908"/>
      <c r="N259" s="895"/>
      <c r="O259" s="896"/>
      <c r="P259" s="896"/>
      <c r="Q259" s="896"/>
      <c r="R259" s="896"/>
      <c r="S259" s="897"/>
      <c r="T259" s="891"/>
      <c r="U259" s="892"/>
      <c r="V259" s="891"/>
      <c r="W259" s="892"/>
    </row>
    <row r="260" spans="2:23" x14ac:dyDescent="0.25">
      <c r="B260" s="895"/>
      <c r="C260" s="897"/>
      <c r="D260" s="893"/>
      <c r="E260" s="894"/>
      <c r="F260" s="895"/>
      <c r="G260" s="897"/>
      <c r="H260" s="895"/>
      <c r="I260" s="896"/>
      <c r="J260" s="896"/>
      <c r="K260" s="896"/>
      <c r="L260" s="896"/>
      <c r="M260" s="897"/>
      <c r="N260" s="895"/>
      <c r="O260" s="896"/>
      <c r="P260" s="896"/>
      <c r="Q260" s="896"/>
      <c r="R260" s="896"/>
      <c r="S260" s="897"/>
      <c r="T260" s="891"/>
      <c r="U260" s="892"/>
      <c r="V260" s="891" t="s">
        <v>772</v>
      </c>
      <c r="W260" s="892"/>
    </row>
    <row r="261" spans="2:23" x14ac:dyDescent="0.25">
      <c r="B261" s="895"/>
      <c r="C261" s="897"/>
      <c r="D261" s="893"/>
      <c r="E261" s="894"/>
      <c r="F261" s="895"/>
      <c r="G261" s="897"/>
      <c r="H261" s="895"/>
      <c r="I261" s="896"/>
      <c r="J261" s="896"/>
      <c r="K261" s="896"/>
      <c r="L261" s="896"/>
      <c r="M261" s="897"/>
      <c r="N261" s="895"/>
      <c r="O261" s="896"/>
      <c r="P261" s="896"/>
      <c r="Q261" s="896"/>
      <c r="R261" s="896"/>
      <c r="S261" s="897"/>
      <c r="T261" s="891"/>
      <c r="U261" s="892"/>
      <c r="V261" s="891"/>
      <c r="W261" s="892"/>
    </row>
    <row r="262" spans="2:23" x14ac:dyDescent="0.25">
      <c r="B262" s="895"/>
      <c r="C262" s="897"/>
      <c r="D262" s="893"/>
      <c r="E262" s="894"/>
      <c r="F262" s="895"/>
      <c r="G262" s="897"/>
      <c r="H262" s="895"/>
      <c r="I262" s="896"/>
      <c r="J262" s="896"/>
      <c r="K262" s="896"/>
      <c r="L262" s="896"/>
      <c r="M262" s="897"/>
      <c r="N262" s="895"/>
      <c r="O262" s="896"/>
      <c r="P262" s="896"/>
      <c r="Q262" s="896"/>
      <c r="R262" s="896"/>
      <c r="S262" s="897"/>
      <c r="T262" s="891"/>
      <c r="U262" s="892"/>
      <c r="V262" s="891"/>
      <c r="W262" s="892"/>
    </row>
    <row r="263" spans="2:23" ht="36" customHeight="1" x14ac:dyDescent="0.25">
      <c r="B263" s="898" t="s">
        <v>190</v>
      </c>
      <c r="C263" s="899"/>
      <c r="D263" s="898" t="s">
        <v>191</v>
      </c>
      <c r="E263" s="899"/>
      <c r="F263" s="898" t="s">
        <v>192</v>
      </c>
      <c r="G263" s="899"/>
      <c r="H263" s="898" t="s">
        <v>193</v>
      </c>
      <c r="I263" s="903"/>
      <c r="J263" s="903"/>
      <c r="K263" s="903"/>
      <c r="L263" s="903"/>
      <c r="M263" s="899"/>
      <c r="N263" s="898" t="s">
        <v>194</v>
      </c>
      <c r="O263" s="903"/>
      <c r="P263" s="903"/>
      <c r="Q263" s="903"/>
      <c r="R263" s="903"/>
      <c r="S263" s="899"/>
      <c r="T263" s="898" t="s">
        <v>195</v>
      </c>
      <c r="U263" s="899"/>
      <c r="V263" s="898" t="s">
        <v>49</v>
      </c>
      <c r="W263" s="899"/>
    </row>
    <row r="264" spans="2:23" ht="21" x14ac:dyDescent="0.25">
      <c r="B264" s="900" t="s">
        <v>715</v>
      </c>
      <c r="C264" s="901"/>
      <c r="D264" s="901"/>
      <c r="E264" s="901"/>
      <c r="F264" s="901"/>
      <c r="G264" s="901"/>
      <c r="H264" s="901"/>
      <c r="I264" s="901"/>
      <c r="J264" s="901"/>
      <c r="K264" s="901"/>
      <c r="L264" s="901"/>
      <c r="M264" s="901"/>
      <c r="N264" s="901"/>
      <c r="O264" s="901"/>
      <c r="P264" s="901"/>
      <c r="Q264" s="901"/>
      <c r="R264" s="901"/>
      <c r="S264" s="901"/>
      <c r="T264" s="901"/>
      <c r="U264" s="901"/>
      <c r="V264" s="901"/>
      <c r="W264" s="902"/>
    </row>
    <row r="265" spans="2:23" x14ac:dyDescent="0.25">
      <c r="B265" s="891" t="s">
        <v>773</v>
      </c>
      <c r="C265" s="892"/>
      <c r="D265" s="893">
        <v>46076</v>
      </c>
      <c r="E265" s="894"/>
      <c r="F265" s="891" t="s">
        <v>774</v>
      </c>
      <c r="G265" s="892"/>
      <c r="H265" s="895" t="s">
        <v>775</v>
      </c>
      <c r="I265" s="896"/>
      <c r="J265" s="896"/>
      <c r="K265" s="896"/>
      <c r="L265" s="896"/>
      <c r="M265" s="897"/>
      <c r="N265" s="895"/>
      <c r="O265" s="896"/>
      <c r="P265" s="896"/>
      <c r="Q265" s="896"/>
      <c r="R265" s="896"/>
      <c r="S265" s="897"/>
      <c r="T265" s="891"/>
      <c r="U265" s="892"/>
      <c r="V265" s="891" t="s">
        <v>719</v>
      </c>
      <c r="W265" s="892"/>
    </row>
    <row r="266" spans="2:23" x14ac:dyDescent="0.25">
      <c r="B266" s="891" t="s">
        <v>776</v>
      </c>
      <c r="C266" s="892"/>
      <c r="D266" s="893">
        <v>46078</v>
      </c>
      <c r="E266" s="894"/>
      <c r="F266" s="904" t="s">
        <v>774</v>
      </c>
      <c r="G266" s="905"/>
      <c r="H266" s="895" t="s">
        <v>777</v>
      </c>
      <c r="I266" s="896"/>
      <c r="J266" s="896"/>
      <c r="K266" s="896"/>
      <c r="L266" s="896"/>
      <c r="M266" s="897"/>
      <c r="N266" s="895"/>
      <c r="O266" s="896"/>
      <c r="P266" s="896"/>
      <c r="Q266" s="896"/>
      <c r="R266" s="896"/>
      <c r="S266" s="897"/>
      <c r="T266" s="891"/>
      <c r="U266" s="892"/>
      <c r="V266" s="891" t="s">
        <v>11</v>
      </c>
      <c r="W266" s="892"/>
    </row>
    <row r="267" spans="2:23" x14ac:dyDescent="0.25">
      <c r="B267" s="891" t="s">
        <v>778</v>
      </c>
      <c r="C267" s="892"/>
      <c r="D267" s="893">
        <v>46076</v>
      </c>
      <c r="E267" s="894"/>
      <c r="F267" s="895" t="s">
        <v>774</v>
      </c>
      <c r="G267" s="897"/>
      <c r="H267" s="895" t="s">
        <v>779</v>
      </c>
      <c r="I267" s="896"/>
      <c r="J267" s="896"/>
      <c r="K267" s="896"/>
      <c r="L267" s="896"/>
      <c r="M267" s="897"/>
      <c r="N267" s="895"/>
      <c r="O267" s="896"/>
      <c r="P267" s="896"/>
      <c r="Q267" s="896"/>
      <c r="R267" s="896"/>
      <c r="S267" s="897"/>
      <c r="T267" s="891"/>
      <c r="U267" s="892"/>
      <c r="V267" s="891" t="s">
        <v>721</v>
      </c>
      <c r="W267" s="892"/>
    </row>
    <row r="268" spans="2:23" x14ac:dyDescent="0.25">
      <c r="B268" s="891"/>
      <c r="C268" s="892"/>
      <c r="D268" s="893"/>
      <c r="E268" s="894"/>
      <c r="F268" s="895"/>
      <c r="G268" s="897"/>
      <c r="H268" s="895"/>
      <c r="I268" s="896"/>
      <c r="J268" s="896"/>
      <c r="K268" s="896"/>
      <c r="L268" s="896"/>
      <c r="M268" s="897"/>
      <c r="N268" s="895"/>
      <c r="O268" s="896"/>
      <c r="P268" s="896"/>
      <c r="Q268" s="896"/>
      <c r="R268" s="896"/>
      <c r="S268" s="897"/>
      <c r="T268" s="891"/>
      <c r="U268" s="892"/>
      <c r="V268" s="891"/>
      <c r="W268" s="892"/>
    </row>
    <row r="269" spans="2:23" x14ac:dyDescent="0.25">
      <c r="B269" s="891"/>
      <c r="C269" s="892"/>
      <c r="D269" s="893"/>
      <c r="E269" s="894"/>
      <c r="F269" s="895"/>
      <c r="G269" s="897"/>
      <c r="H269" s="895"/>
      <c r="I269" s="896"/>
      <c r="J269" s="896"/>
      <c r="K269" s="896"/>
      <c r="L269" s="896"/>
      <c r="M269" s="897"/>
      <c r="N269" s="895"/>
      <c r="O269" s="896"/>
      <c r="P269" s="896"/>
      <c r="Q269" s="896"/>
      <c r="R269" s="896"/>
      <c r="S269" s="897"/>
      <c r="T269" s="891"/>
      <c r="U269" s="892"/>
      <c r="V269" s="891"/>
      <c r="W269" s="892"/>
    </row>
    <row r="270" spans="2:23" x14ac:dyDescent="0.25">
      <c r="B270" s="891"/>
      <c r="C270" s="892"/>
      <c r="D270" s="893"/>
      <c r="E270" s="894"/>
      <c r="F270" s="895"/>
      <c r="G270" s="897"/>
      <c r="H270" s="895"/>
      <c r="I270" s="896"/>
      <c r="J270" s="896"/>
      <c r="K270" s="896"/>
      <c r="L270" s="896"/>
      <c r="M270" s="897"/>
      <c r="N270" s="895"/>
      <c r="O270" s="896"/>
      <c r="P270" s="896"/>
      <c r="Q270" s="896"/>
      <c r="R270" s="896"/>
      <c r="S270" s="897"/>
      <c r="T270" s="891"/>
      <c r="U270" s="892"/>
      <c r="V270" s="891"/>
      <c r="W270" s="892"/>
    </row>
    <row r="271" spans="2:23" x14ac:dyDescent="0.25">
      <c r="B271" s="891"/>
      <c r="C271" s="892"/>
      <c r="D271" s="893"/>
      <c r="E271" s="894"/>
      <c r="F271" s="895"/>
      <c r="G271" s="897"/>
      <c r="H271" s="895"/>
      <c r="I271" s="896"/>
      <c r="J271" s="896"/>
      <c r="K271" s="896"/>
      <c r="L271" s="896"/>
      <c r="M271" s="897"/>
      <c r="N271" s="895"/>
      <c r="O271" s="896"/>
      <c r="P271" s="896"/>
      <c r="Q271" s="896"/>
      <c r="R271" s="896"/>
      <c r="S271" s="897"/>
      <c r="T271" s="891"/>
      <c r="U271" s="892"/>
      <c r="V271" s="891"/>
      <c r="W271" s="892"/>
    </row>
    <row r="272" spans="2:23" x14ac:dyDescent="0.25">
      <c r="B272" s="891"/>
      <c r="C272" s="892"/>
      <c r="D272" s="893"/>
      <c r="E272" s="894"/>
      <c r="F272" s="895"/>
      <c r="G272" s="897"/>
      <c r="H272" s="895"/>
      <c r="I272" s="896"/>
      <c r="J272" s="896"/>
      <c r="K272" s="896"/>
      <c r="L272" s="896"/>
      <c r="M272" s="897"/>
      <c r="N272" s="895"/>
      <c r="O272" s="896"/>
      <c r="P272" s="896"/>
      <c r="Q272" s="896"/>
      <c r="R272" s="896"/>
      <c r="S272" s="897"/>
      <c r="T272" s="891"/>
      <c r="U272" s="892"/>
      <c r="V272" s="891"/>
      <c r="W272" s="892"/>
    </row>
    <row r="273" spans="2:23" x14ac:dyDescent="0.25">
      <c r="B273" s="891"/>
      <c r="C273" s="892"/>
      <c r="D273" s="893"/>
      <c r="E273" s="894"/>
      <c r="F273" s="895"/>
      <c r="G273" s="897"/>
      <c r="H273" s="895"/>
      <c r="I273" s="896"/>
      <c r="J273" s="896"/>
      <c r="K273" s="896"/>
      <c r="L273" s="896"/>
      <c r="M273" s="897"/>
      <c r="N273" s="895"/>
      <c r="O273" s="896"/>
      <c r="P273" s="896"/>
      <c r="Q273" s="896"/>
      <c r="R273" s="896"/>
      <c r="S273" s="897"/>
      <c r="T273" s="891"/>
      <c r="U273" s="892"/>
      <c r="V273" s="891"/>
      <c r="W273" s="892"/>
    </row>
    <row r="274" spans="2:23" x14ac:dyDescent="0.25">
      <c r="B274" s="891"/>
      <c r="C274" s="892"/>
      <c r="D274" s="893"/>
      <c r="E274" s="894"/>
      <c r="F274" s="895"/>
      <c r="G274" s="897"/>
      <c r="H274" s="895"/>
      <c r="I274" s="896"/>
      <c r="J274" s="896"/>
      <c r="K274" s="896"/>
      <c r="L274" s="896"/>
      <c r="M274" s="897"/>
      <c r="N274" s="895"/>
      <c r="O274" s="896"/>
      <c r="P274" s="896"/>
      <c r="Q274" s="896"/>
      <c r="R274" s="896"/>
      <c r="S274" s="897"/>
      <c r="T274" s="891"/>
      <c r="U274" s="892"/>
      <c r="V274" s="891"/>
      <c r="W274" s="892"/>
    </row>
    <row r="275" spans="2:23" x14ac:dyDescent="0.25">
      <c r="B275" s="891"/>
      <c r="C275" s="892"/>
      <c r="D275" s="893"/>
      <c r="E275" s="894"/>
      <c r="F275" s="895"/>
      <c r="G275" s="897"/>
      <c r="H275" s="895"/>
      <c r="I275" s="896"/>
      <c r="J275" s="896"/>
      <c r="K275" s="896"/>
      <c r="L275" s="896"/>
      <c r="M275" s="897"/>
      <c r="N275" s="895"/>
      <c r="O275" s="896"/>
      <c r="P275" s="896"/>
      <c r="Q275" s="896"/>
      <c r="R275" s="896"/>
      <c r="S275" s="897"/>
      <c r="T275" s="891"/>
      <c r="U275" s="892"/>
      <c r="V275" s="891"/>
      <c r="W275" s="892"/>
    </row>
    <row r="276" spans="2:23" x14ac:dyDescent="0.25">
      <c r="B276" s="891"/>
      <c r="C276" s="892"/>
      <c r="D276" s="893"/>
      <c r="E276" s="894"/>
      <c r="F276" s="895"/>
      <c r="G276" s="897"/>
      <c r="H276" s="895"/>
      <c r="I276" s="896"/>
      <c r="J276" s="896"/>
      <c r="K276" s="896"/>
      <c r="L276" s="896"/>
      <c r="M276" s="897"/>
      <c r="N276" s="895"/>
      <c r="O276" s="896"/>
      <c r="P276" s="896"/>
      <c r="Q276" s="896"/>
      <c r="R276" s="896"/>
      <c r="S276" s="897"/>
      <c r="T276" s="891"/>
      <c r="U276" s="892"/>
      <c r="V276" s="891"/>
      <c r="W276" s="892"/>
    </row>
    <row r="277" spans="2:23" x14ac:dyDescent="0.25">
      <c r="B277" s="891"/>
      <c r="C277" s="892"/>
      <c r="D277" s="893"/>
      <c r="E277" s="894"/>
      <c r="F277" s="895"/>
      <c r="G277" s="897"/>
      <c r="H277" s="895"/>
      <c r="I277" s="896"/>
      <c r="J277" s="896"/>
      <c r="K277" s="896"/>
      <c r="L277" s="896"/>
      <c r="M277" s="897"/>
      <c r="N277" s="895"/>
      <c r="O277" s="896"/>
      <c r="P277" s="896"/>
      <c r="Q277" s="896"/>
      <c r="R277" s="896"/>
      <c r="S277" s="897"/>
      <c r="T277" s="891"/>
      <c r="U277" s="892"/>
      <c r="V277" s="891"/>
      <c r="W277" s="892"/>
    </row>
    <row r="278" spans="2:23" ht="36" customHeight="1" x14ac:dyDescent="0.25">
      <c r="B278" s="898" t="s">
        <v>190</v>
      </c>
      <c r="C278" s="899"/>
      <c r="D278" s="898" t="s">
        <v>191</v>
      </c>
      <c r="E278" s="899"/>
      <c r="F278" s="898" t="s">
        <v>192</v>
      </c>
      <c r="G278" s="899"/>
      <c r="H278" s="898" t="s">
        <v>193</v>
      </c>
      <c r="I278" s="903"/>
      <c r="J278" s="903"/>
      <c r="K278" s="903"/>
      <c r="L278" s="903"/>
      <c r="M278" s="899"/>
      <c r="N278" s="898" t="s">
        <v>194</v>
      </c>
      <c r="O278" s="903"/>
      <c r="P278" s="903"/>
      <c r="Q278" s="903"/>
      <c r="R278" s="903"/>
      <c r="S278" s="899"/>
      <c r="T278" s="898" t="s">
        <v>195</v>
      </c>
      <c r="U278" s="899"/>
      <c r="V278" s="898" t="s">
        <v>49</v>
      </c>
      <c r="W278" s="899"/>
    </row>
    <row r="279" spans="2:23" ht="21" x14ac:dyDescent="0.25">
      <c r="B279" s="900" t="s">
        <v>714</v>
      </c>
      <c r="C279" s="901"/>
      <c r="D279" s="901"/>
      <c r="E279" s="901"/>
      <c r="F279" s="901"/>
      <c r="G279" s="901"/>
      <c r="H279" s="901"/>
      <c r="I279" s="901"/>
      <c r="J279" s="901"/>
      <c r="K279" s="901"/>
      <c r="L279" s="901"/>
      <c r="M279" s="901"/>
      <c r="N279" s="901"/>
      <c r="O279" s="901"/>
      <c r="P279" s="901"/>
      <c r="Q279" s="901"/>
      <c r="R279" s="901"/>
      <c r="S279" s="901"/>
      <c r="T279" s="901"/>
      <c r="U279" s="901"/>
      <c r="V279" s="901"/>
      <c r="W279" s="902"/>
    </row>
    <row r="280" spans="2:23" x14ac:dyDescent="0.25">
      <c r="B280" s="895"/>
      <c r="C280" s="897"/>
      <c r="D280" s="893"/>
      <c r="E280" s="894"/>
      <c r="F280" s="895"/>
      <c r="G280" s="897"/>
      <c r="H280" s="895"/>
      <c r="I280" s="896"/>
      <c r="J280" s="896"/>
      <c r="K280" s="896"/>
      <c r="L280" s="896"/>
      <c r="M280" s="897"/>
      <c r="N280" s="895"/>
      <c r="O280" s="896"/>
      <c r="P280" s="896"/>
      <c r="Q280" s="896"/>
      <c r="R280" s="896"/>
      <c r="S280" s="897"/>
      <c r="T280" s="891"/>
      <c r="U280" s="892"/>
      <c r="V280" s="891"/>
      <c r="W280" s="892"/>
    </row>
    <row r="281" spans="2:23" x14ac:dyDescent="0.25">
      <c r="B281" s="895"/>
      <c r="C281" s="897"/>
      <c r="D281" s="893"/>
      <c r="E281" s="894"/>
      <c r="F281" s="895"/>
      <c r="G281" s="897"/>
      <c r="H281" s="895"/>
      <c r="I281" s="896"/>
      <c r="J281" s="896"/>
      <c r="K281" s="896"/>
      <c r="L281" s="896"/>
      <c r="M281" s="897"/>
      <c r="N281" s="895"/>
      <c r="O281" s="896"/>
      <c r="P281" s="896"/>
      <c r="Q281" s="896"/>
      <c r="R281" s="896"/>
      <c r="S281" s="897"/>
      <c r="T281" s="891"/>
      <c r="U281" s="892"/>
      <c r="V281" s="891"/>
      <c r="W281" s="892"/>
    </row>
    <row r="282" spans="2:23" x14ac:dyDescent="0.25">
      <c r="B282" s="895"/>
      <c r="C282" s="897"/>
      <c r="D282" s="893"/>
      <c r="E282" s="894"/>
      <c r="F282" s="895"/>
      <c r="G282" s="897"/>
      <c r="H282" s="895"/>
      <c r="I282" s="896"/>
      <c r="J282" s="896"/>
      <c r="K282" s="896"/>
      <c r="L282" s="896"/>
      <c r="M282" s="897"/>
      <c r="N282" s="895"/>
      <c r="O282" s="896"/>
      <c r="P282" s="896"/>
      <c r="Q282" s="896"/>
      <c r="R282" s="896"/>
      <c r="S282" s="897"/>
      <c r="T282" s="891"/>
      <c r="U282" s="892"/>
      <c r="V282" s="891"/>
      <c r="W282" s="892"/>
    </row>
    <row r="283" spans="2:23" x14ac:dyDescent="0.25">
      <c r="B283" s="895"/>
      <c r="C283" s="897"/>
      <c r="D283" s="893"/>
      <c r="E283" s="894"/>
      <c r="F283" s="895"/>
      <c r="G283" s="897"/>
      <c r="H283" s="895"/>
      <c r="I283" s="896"/>
      <c r="J283" s="896"/>
      <c r="K283" s="896"/>
      <c r="L283" s="896"/>
      <c r="M283" s="897"/>
      <c r="N283" s="895"/>
      <c r="O283" s="896"/>
      <c r="P283" s="896"/>
      <c r="Q283" s="896"/>
      <c r="R283" s="896"/>
      <c r="S283" s="897"/>
      <c r="T283" s="891"/>
      <c r="U283" s="892"/>
      <c r="V283" s="891"/>
      <c r="W283" s="892"/>
    </row>
    <row r="284" spans="2:23" x14ac:dyDescent="0.25">
      <c r="B284" s="895"/>
      <c r="C284" s="897"/>
      <c r="D284" s="893"/>
      <c r="E284" s="894"/>
      <c r="F284" s="895"/>
      <c r="G284" s="897"/>
      <c r="H284" s="895"/>
      <c r="I284" s="896"/>
      <c r="J284" s="896"/>
      <c r="K284" s="896"/>
      <c r="L284" s="896"/>
      <c r="M284" s="897"/>
      <c r="N284" s="895"/>
      <c r="O284" s="896"/>
      <c r="P284" s="896"/>
      <c r="Q284" s="896"/>
      <c r="R284" s="896"/>
      <c r="S284" s="897"/>
      <c r="T284" s="891"/>
      <c r="U284" s="892"/>
      <c r="V284" s="891"/>
      <c r="W284" s="892"/>
    </row>
    <row r="285" spans="2:23" x14ac:dyDescent="0.25">
      <c r="B285" s="895"/>
      <c r="C285" s="897"/>
      <c r="D285" s="893"/>
      <c r="E285" s="894"/>
      <c r="F285" s="895"/>
      <c r="G285" s="897"/>
      <c r="H285" s="895"/>
      <c r="I285" s="896"/>
      <c r="J285" s="896"/>
      <c r="K285" s="896"/>
      <c r="L285" s="896"/>
      <c r="M285" s="897"/>
      <c r="N285" s="895"/>
      <c r="O285" s="896"/>
      <c r="P285" s="896"/>
      <c r="Q285" s="896"/>
      <c r="R285" s="896"/>
      <c r="S285" s="897"/>
      <c r="T285" s="891"/>
      <c r="U285" s="892"/>
      <c r="V285" s="891"/>
      <c r="W285" s="892"/>
    </row>
    <row r="286" spans="2:23" x14ac:dyDescent="0.25">
      <c r="B286" s="895"/>
      <c r="C286" s="897"/>
      <c r="D286" s="893"/>
      <c r="E286" s="894"/>
      <c r="F286" s="895"/>
      <c r="G286" s="897"/>
      <c r="H286" s="895"/>
      <c r="I286" s="896"/>
      <c r="J286" s="896"/>
      <c r="K286" s="896"/>
      <c r="L286" s="896"/>
      <c r="M286" s="897"/>
      <c r="N286" s="895"/>
      <c r="O286" s="896"/>
      <c r="P286" s="896"/>
      <c r="Q286" s="896"/>
      <c r="R286" s="896"/>
      <c r="S286" s="897"/>
      <c r="T286" s="891"/>
      <c r="U286" s="892"/>
      <c r="V286" s="891"/>
      <c r="W286" s="892"/>
    </row>
    <row r="287" spans="2:23" x14ac:dyDescent="0.25">
      <c r="B287" s="895"/>
      <c r="C287" s="897"/>
      <c r="D287" s="893"/>
      <c r="E287" s="894"/>
      <c r="F287" s="895"/>
      <c r="G287" s="897"/>
      <c r="H287" s="895"/>
      <c r="I287" s="896"/>
      <c r="J287" s="896"/>
      <c r="K287" s="896"/>
      <c r="L287" s="896"/>
      <c r="M287" s="897"/>
      <c r="N287" s="895"/>
      <c r="O287" s="896"/>
      <c r="P287" s="896"/>
      <c r="Q287" s="896"/>
      <c r="R287" s="896"/>
      <c r="S287" s="897"/>
      <c r="T287" s="891"/>
      <c r="U287" s="892"/>
      <c r="V287" s="891"/>
      <c r="W287" s="892"/>
    </row>
    <row r="288" spans="2:23" x14ac:dyDescent="0.25">
      <c r="B288" s="895"/>
      <c r="C288" s="897"/>
      <c r="D288" s="893"/>
      <c r="E288" s="894"/>
      <c r="F288" s="895"/>
      <c r="G288" s="897"/>
      <c r="H288" s="895"/>
      <c r="I288" s="896"/>
      <c r="J288" s="896"/>
      <c r="K288" s="896"/>
      <c r="L288" s="896"/>
      <c r="M288" s="897"/>
      <c r="N288" s="895"/>
      <c r="O288" s="896"/>
      <c r="P288" s="896"/>
      <c r="Q288" s="896"/>
      <c r="R288" s="896"/>
      <c r="S288" s="897"/>
      <c r="T288" s="891"/>
      <c r="U288" s="892"/>
      <c r="V288" s="891"/>
      <c r="W288" s="892"/>
    </row>
    <row r="289" spans="2:23" x14ac:dyDescent="0.25">
      <c r="B289" s="895"/>
      <c r="C289" s="897"/>
      <c r="D289" s="893"/>
      <c r="E289" s="894"/>
      <c r="F289" s="895"/>
      <c r="G289" s="897"/>
      <c r="H289" s="895"/>
      <c r="I289" s="896"/>
      <c r="J289" s="896"/>
      <c r="K289" s="896"/>
      <c r="L289" s="896"/>
      <c r="M289" s="897"/>
      <c r="N289" s="895"/>
      <c r="O289" s="896"/>
      <c r="P289" s="896"/>
      <c r="Q289" s="896"/>
      <c r="R289" s="896"/>
      <c r="S289" s="897"/>
      <c r="T289" s="891"/>
      <c r="U289" s="892"/>
      <c r="V289" s="891"/>
      <c r="W289" s="892"/>
    </row>
    <row r="290" spans="2:23" x14ac:dyDescent="0.25">
      <c r="B290" s="895"/>
      <c r="C290" s="897"/>
      <c r="D290" s="893"/>
      <c r="E290" s="894"/>
      <c r="F290" s="895"/>
      <c r="G290" s="897"/>
      <c r="H290" s="895"/>
      <c r="I290" s="896"/>
      <c r="J290" s="896"/>
      <c r="K290" s="896"/>
      <c r="L290" s="896"/>
      <c r="M290" s="897"/>
      <c r="N290" s="895"/>
      <c r="O290" s="896"/>
      <c r="P290" s="896"/>
      <c r="Q290" s="896"/>
      <c r="R290" s="896"/>
      <c r="S290" s="897"/>
      <c r="T290" s="891"/>
      <c r="U290" s="892"/>
      <c r="V290" s="891"/>
      <c r="W290" s="892"/>
    </row>
    <row r="291" spans="2:23" x14ac:dyDescent="0.25">
      <c r="B291" s="895"/>
      <c r="C291" s="897"/>
      <c r="D291" s="893"/>
      <c r="E291" s="894"/>
      <c r="F291" s="895"/>
      <c r="G291" s="897"/>
      <c r="H291" s="895"/>
      <c r="I291" s="896"/>
      <c r="J291" s="896"/>
      <c r="K291" s="896"/>
      <c r="L291" s="896"/>
      <c r="M291" s="897"/>
      <c r="N291" s="895"/>
      <c r="O291" s="896"/>
      <c r="P291" s="896"/>
      <c r="Q291" s="896"/>
      <c r="R291" s="896"/>
      <c r="S291" s="897"/>
      <c r="T291" s="891"/>
      <c r="U291" s="892"/>
      <c r="V291" s="891"/>
      <c r="W291" s="892"/>
    </row>
    <row r="292" spans="2:23" x14ac:dyDescent="0.25">
      <c r="B292" s="895"/>
      <c r="C292" s="897"/>
      <c r="D292" s="893"/>
      <c r="E292" s="894"/>
      <c r="F292" s="895"/>
      <c r="G292" s="897"/>
      <c r="H292" s="895"/>
      <c r="I292" s="896"/>
      <c r="J292" s="896"/>
      <c r="K292" s="896"/>
      <c r="L292" s="896"/>
      <c r="M292" s="897"/>
      <c r="N292" s="895"/>
      <c r="O292" s="896"/>
      <c r="P292" s="896"/>
      <c r="Q292" s="896"/>
      <c r="R292" s="896"/>
      <c r="S292" s="897"/>
      <c r="T292" s="891"/>
      <c r="U292" s="892"/>
      <c r="V292" s="891"/>
      <c r="W292" s="892"/>
    </row>
    <row r="293" spans="2:23" ht="36" customHeight="1" x14ac:dyDescent="0.25">
      <c r="B293" s="898" t="s">
        <v>190</v>
      </c>
      <c r="C293" s="899"/>
      <c r="D293" s="898" t="s">
        <v>191</v>
      </c>
      <c r="E293" s="899"/>
      <c r="F293" s="898" t="s">
        <v>192</v>
      </c>
      <c r="G293" s="899"/>
      <c r="H293" s="898" t="s">
        <v>193</v>
      </c>
      <c r="I293" s="903"/>
      <c r="J293" s="903"/>
      <c r="K293" s="903"/>
      <c r="L293" s="903"/>
      <c r="M293" s="899"/>
      <c r="N293" s="898" t="s">
        <v>194</v>
      </c>
      <c r="O293" s="903"/>
      <c r="P293" s="903"/>
      <c r="Q293" s="903"/>
      <c r="R293" s="903"/>
      <c r="S293" s="899"/>
      <c r="T293" s="898" t="s">
        <v>195</v>
      </c>
      <c r="U293" s="899"/>
      <c r="V293" s="898" t="s">
        <v>49</v>
      </c>
      <c r="W293" s="899"/>
    </row>
    <row r="294" spans="2:23" ht="21" x14ac:dyDescent="0.25">
      <c r="B294" s="900" t="s">
        <v>713</v>
      </c>
      <c r="C294" s="901"/>
      <c r="D294" s="901"/>
      <c r="E294" s="901"/>
      <c r="F294" s="901"/>
      <c r="G294" s="901"/>
      <c r="H294" s="901"/>
      <c r="I294" s="901"/>
      <c r="J294" s="901"/>
      <c r="K294" s="901"/>
      <c r="L294" s="901"/>
      <c r="M294" s="901"/>
      <c r="N294" s="901"/>
      <c r="O294" s="901"/>
      <c r="P294" s="901"/>
      <c r="Q294" s="901"/>
      <c r="R294" s="901"/>
      <c r="S294" s="901"/>
      <c r="T294" s="901"/>
      <c r="U294" s="901"/>
      <c r="V294" s="901"/>
      <c r="W294" s="902"/>
    </row>
    <row r="295" spans="2:23" x14ac:dyDescent="0.25">
      <c r="B295" s="895"/>
      <c r="C295" s="897"/>
      <c r="D295" s="893"/>
      <c r="E295" s="894"/>
      <c r="F295" s="895"/>
      <c r="G295" s="897"/>
      <c r="H295" s="895"/>
      <c r="I295" s="896"/>
      <c r="J295" s="896"/>
      <c r="K295" s="896"/>
      <c r="L295" s="896"/>
      <c r="M295" s="897"/>
      <c r="N295" s="895"/>
      <c r="O295" s="896"/>
      <c r="P295" s="896"/>
      <c r="Q295" s="896"/>
      <c r="R295" s="896"/>
      <c r="S295" s="897"/>
      <c r="T295" s="891"/>
      <c r="U295" s="892"/>
      <c r="V295" s="891"/>
      <c r="W295" s="892"/>
    </row>
    <row r="296" spans="2:23" x14ac:dyDescent="0.25">
      <c r="B296" s="895"/>
      <c r="C296" s="897"/>
      <c r="D296" s="893"/>
      <c r="E296" s="894"/>
      <c r="F296" s="895"/>
      <c r="G296" s="897"/>
      <c r="H296" s="895"/>
      <c r="I296" s="896"/>
      <c r="J296" s="896"/>
      <c r="K296" s="896"/>
      <c r="L296" s="896"/>
      <c r="M296" s="897"/>
      <c r="N296" s="895"/>
      <c r="O296" s="896"/>
      <c r="P296" s="896"/>
      <c r="Q296" s="896"/>
      <c r="R296" s="896"/>
      <c r="S296" s="897"/>
      <c r="T296" s="891"/>
      <c r="U296" s="892"/>
      <c r="V296" s="891"/>
      <c r="W296" s="892"/>
    </row>
    <row r="297" spans="2:23" x14ac:dyDescent="0.25">
      <c r="B297" s="895"/>
      <c r="C297" s="897"/>
      <c r="D297" s="893"/>
      <c r="E297" s="894"/>
      <c r="F297" s="895"/>
      <c r="G297" s="897"/>
      <c r="H297" s="895"/>
      <c r="I297" s="896"/>
      <c r="J297" s="896"/>
      <c r="K297" s="896"/>
      <c r="L297" s="896"/>
      <c r="M297" s="897"/>
      <c r="N297" s="895"/>
      <c r="O297" s="896"/>
      <c r="P297" s="896"/>
      <c r="Q297" s="896"/>
      <c r="R297" s="896"/>
      <c r="S297" s="897"/>
      <c r="T297" s="891"/>
      <c r="U297" s="892"/>
      <c r="V297" s="891"/>
      <c r="W297" s="892"/>
    </row>
    <row r="298" spans="2:23" x14ac:dyDescent="0.25">
      <c r="B298" s="895"/>
      <c r="C298" s="897"/>
      <c r="D298" s="893"/>
      <c r="E298" s="894"/>
      <c r="F298" s="895"/>
      <c r="G298" s="897"/>
      <c r="H298" s="895"/>
      <c r="I298" s="896"/>
      <c r="J298" s="896"/>
      <c r="K298" s="896"/>
      <c r="L298" s="896"/>
      <c r="M298" s="897"/>
      <c r="N298" s="895"/>
      <c r="O298" s="896"/>
      <c r="P298" s="896"/>
      <c r="Q298" s="896"/>
      <c r="R298" s="896"/>
      <c r="S298" s="897"/>
      <c r="T298" s="891"/>
      <c r="U298" s="892"/>
      <c r="V298" s="891"/>
      <c r="W298" s="892"/>
    </row>
    <row r="299" spans="2:23" x14ac:dyDescent="0.25">
      <c r="B299" s="895"/>
      <c r="C299" s="897"/>
      <c r="D299" s="893"/>
      <c r="E299" s="894"/>
      <c r="F299" s="895"/>
      <c r="G299" s="897"/>
      <c r="H299" s="895"/>
      <c r="I299" s="896"/>
      <c r="J299" s="896"/>
      <c r="K299" s="896"/>
      <c r="L299" s="896"/>
      <c r="M299" s="897"/>
      <c r="N299" s="895"/>
      <c r="O299" s="896"/>
      <c r="P299" s="896"/>
      <c r="Q299" s="896"/>
      <c r="R299" s="896"/>
      <c r="S299" s="897"/>
      <c r="T299" s="891"/>
      <c r="U299" s="892"/>
      <c r="V299" s="891"/>
      <c r="W299" s="892"/>
    </row>
    <row r="300" spans="2:23" x14ac:dyDescent="0.25">
      <c r="B300" s="895"/>
      <c r="C300" s="897"/>
      <c r="D300" s="893"/>
      <c r="E300" s="894"/>
      <c r="F300" s="895"/>
      <c r="G300" s="897"/>
      <c r="H300" s="895"/>
      <c r="I300" s="896"/>
      <c r="J300" s="896"/>
      <c r="K300" s="896"/>
      <c r="L300" s="896"/>
      <c r="M300" s="897"/>
      <c r="N300" s="895"/>
      <c r="O300" s="896"/>
      <c r="P300" s="896"/>
      <c r="Q300" s="896"/>
      <c r="R300" s="896"/>
      <c r="S300" s="897"/>
      <c r="T300" s="891"/>
      <c r="U300" s="892"/>
      <c r="V300" s="891"/>
      <c r="W300" s="892"/>
    </row>
    <row r="301" spans="2:23" x14ac:dyDescent="0.25">
      <c r="B301" s="895"/>
      <c r="C301" s="897"/>
      <c r="D301" s="893"/>
      <c r="E301" s="894"/>
      <c r="F301" s="895"/>
      <c r="G301" s="897"/>
      <c r="H301" s="895"/>
      <c r="I301" s="896"/>
      <c r="J301" s="896"/>
      <c r="K301" s="896"/>
      <c r="L301" s="896"/>
      <c r="M301" s="897"/>
      <c r="N301" s="895"/>
      <c r="O301" s="896"/>
      <c r="P301" s="896"/>
      <c r="Q301" s="896"/>
      <c r="R301" s="896"/>
      <c r="S301" s="897"/>
      <c r="T301" s="891"/>
      <c r="U301" s="892"/>
      <c r="V301" s="891"/>
      <c r="W301" s="892"/>
    </row>
    <row r="302" spans="2:23" x14ac:dyDescent="0.25">
      <c r="B302" s="895"/>
      <c r="C302" s="897"/>
      <c r="D302" s="893"/>
      <c r="E302" s="894"/>
      <c r="F302" s="895"/>
      <c r="G302" s="897"/>
      <c r="H302" s="895"/>
      <c r="I302" s="896"/>
      <c r="J302" s="896"/>
      <c r="K302" s="896"/>
      <c r="L302" s="896"/>
      <c r="M302" s="897"/>
      <c r="N302" s="895"/>
      <c r="O302" s="896"/>
      <c r="P302" s="896"/>
      <c r="Q302" s="896"/>
      <c r="R302" s="896"/>
      <c r="S302" s="897"/>
      <c r="T302" s="891"/>
      <c r="U302" s="892"/>
      <c r="V302" s="891"/>
      <c r="W302" s="892"/>
    </row>
    <row r="303" spans="2:23" x14ac:dyDescent="0.25">
      <c r="B303" s="895"/>
      <c r="C303" s="897"/>
      <c r="D303" s="893"/>
      <c r="E303" s="894"/>
      <c r="F303" s="895"/>
      <c r="G303" s="897"/>
      <c r="H303" s="895"/>
      <c r="I303" s="896"/>
      <c r="J303" s="896"/>
      <c r="K303" s="896"/>
      <c r="L303" s="896"/>
      <c r="M303" s="897"/>
      <c r="N303" s="895"/>
      <c r="O303" s="896"/>
      <c r="P303" s="896"/>
      <c r="Q303" s="896"/>
      <c r="R303" s="896"/>
      <c r="S303" s="897"/>
      <c r="T303" s="891"/>
      <c r="U303" s="892"/>
      <c r="V303" s="891"/>
      <c r="W303" s="892"/>
    </row>
    <row r="304" spans="2:23" x14ac:dyDescent="0.25">
      <c r="B304" s="895"/>
      <c r="C304" s="897"/>
      <c r="D304" s="893"/>
      <c r="E304" s="894"/>
      <c r="F304" s="895"/>
      <c r="G304" s="897"/>
      <c r="H304" s="895"/>
      <c r="I304" s="896"/>
      <c r="J304" s="896"/>
      <c r="K304" s="896"/>
      <c r="L304" s="896"/>
      <c r="M304" s="897"/>
      <c r="N304" s="895"/>
      <c r="O304" s="896"/>
      <c r="P304" s="896"/>
      <c r="Q304" s="896"/>
      <c r="R304" s="896"/>
      <c r="S304" s="897"/>
      <c r="T304" s="891"/>
      <c r="U304" s="892"/>
      <c r="V304" s="891"/>
      <c r="W304" s="892"/>
    </row>
    <row r="305" spans="2:23" x14ac:dyDescent="0.25">
      <c r="B305" s="895"/>
      <c r="C305" s="897"/>
      <c r="D305" s="893"/>
      <c r="E305" s="894"/>
      <c r="F305" s="895"/>
      <c r="G305" s="897"/>
      <c r="H305" s="895"/>
      <c r="I305" s="896"/>
      <c r="J305" s="896"/>
      <c r="K305" s="896"/>
      <c r="L305" s="896"/>
      <c r="M305" s="897"/>
      <c r="N305" s="895"/>
      <c r="O305" s="896"/>
      <c r="P305" s="896"/>
      <c r="Q305" s="896"/>
      <c r="R305" s="896"/>
      <c r="S305" s="897"/>
      <c r="T305" s="891"/>
      <c r="U305" s="892"/>
      <c r="V305" s="891"/>
      <c r="W305" s="892"/>
    </row>
    <row r="306" spans="2:23" x14ac:dyDescent="0.25">
      <c r="B306" s="895"/>
      <c r="C306" s="897"/>
      <c r="D306" s="893"/>
      <c r="E306" s="894"/>
      <c r="F306" s="895"/>
      <c r="G306" s="897"/>
      <c r="H306" s="895"/>
      <c r="I306" s="896"/>
      <c r="J306" s="896"/>
      <c r="K306" s="896"/>
      <c r="L306" s="896"/>
      <c r="M306" s="897"/>
      <c r="N306" s="895"/>
      <c r="O306" s="896"/>
      <c r="P306" s="896"/>
      <c r="Q306" s="896"/>
      <c r="R306" s="896"/>
      <c r="S306" s="897"/>
      <c r="T306" s="891"/>
      <c r="U306" s="892"/>
      <c r="V306" s="891"/>
      <c r="W306" s="892"/>
    </row>
    <row r="307" spans="2:23" x14ac:dyDescent="0.25">
      <c r="B307" s="895"/>
      <c r="C307" s="897"/>
      <c r="D307" s="893"/>
      <c r="E307" s="894"/>
      <c r="F307" s="895"/>
      <c r="G307" s="897"/>
      <c r="H307" s="895"/>
      <c r="I307" s="896"/>
      <c r="J307" s="896"/>
      <c r="K307" s="896"/>
      <c r="L307" s="896"/>
      <c r="M307" s="897"/>
      <c r="N307" s="895"/>
      <c r="O307" s="896"/>
      <c r="P307" s="896"/>
      <c r="Q307" s="896"/>
      <c r="R307" s="896"/>
      <c r="S307" s="897"/>
      <c r="T307" s="891"/>
      <c r="U307" s="892"/>
      <c r="V307" s="891"/>
      <c r="W307" s="892"/>
    </row>
    <row r="308" spans="2:23" ht="36" customHeight="1" x14ac:dyDescent="0.25">
      <c r="B308" s="898" t="s">
        <v>190</v>
      </c>
      <c r="C308" s="899"/>
      <c r="D308" s="898" t="s">
        <v>191</v>
      </c>
      <c r="E308" s="899"/>
      <c r="F308" s="898" t="s">
        <v>192</v>
      </c>
      <c r="G308" s="899"/>
      <c r="H308" s="898" t="s">
        <v>193</v>
      </c>
      <c r="I308" s="903"/>
      <c r="J308" s="903"/>
      <c r="K308" s="903"/>
      <c r="L308" s="903"/>
      <c r="M308" s="899"/>
      <c r="N308" s="898" t="s">
        <v>194</v>
      </c>
      <c r="O308" s="903"/>
      <c r="P308" s="903"/>
      <c r="Q308" s="903"/>
      <c r="R308" s="903"/>
      <c r="S308" s="899"/>
      <c r="T308" s="898" t="s">
        <v>195</v>
      </c>
      <c r="U308" s="899"/>
      <c r="V308" s="898" t="s">
        <v>49</v>
      </c>
      <c r="W308" s="899"/>
    </row>
    <row r="309" spans="2:23" ht="21" x14ac:dyDescent="0.25">
      <c r="B309" s="900" t="s">
        <v>189</v>
      </c>
      <c r="C309" s="901"/>
      <c r="D309" s="901"/>
      <c r="E309" s="901"/>
      <c r="F309" s="901"/>
      <c r="G309" s="901"/>
      <c r="H309" s="901"/>
      <c r="I309" s="901"/>
      <c r="J309" s="901"/>
      <c r="K309" s="901"/>
      <c r="L309" s="901"/>
      <c r="M309" s="901"/>
      <c r="N309" s="901"/>
      <c r="O309" s="901"/>
      <c r="P309" s="901"/>
      <c r="Q309" s="901"/>
      <c r="R309" s="901"/>
      <c r="S309" s="901"/>
      <c r="T309" s="901"/>
      <c r="U309" s="901"/>
      <c r="V309" s="901"/>
      <c r="W309" s="902"/>
    </row>
    <row r="310" spans="2:23" x14ac:dyDescent="0.25">
      <c r="B310" s="891"/>
      <c r="C310" s="892"/>
      <c r="D310" s="893"/>
      <c r="E310" s="894"/>
      <c r="F310" s="891"/>
      <c r="G310" s="892"/>
      <c r="H310" s="895"/>
      <c r="I310" s="896"/>
      <c r="J310" s="896"/>
      <c r="K310" s="896"/>
      <c r="L310" s="896"/>
      <c r="M310" s="897"/>
      <c r="N310" s="895"/>
      <c r="O310" s="896"/>
      <c r="P310" s="896"/>
      <c r="Q310" s="896"/>
      <c r="R310" s="896"/>
      <c r="S310" s="897"/>
      <c r="T310" s="891"/>
      <c r="U310" s="892"/>
      <c r="V310" s="891"/>
      <c r="W310" s="892"/>
    </row>
    <row r="311" spans="2:23" x14ac:dyDescent="0.25">
      <c r="B311" s="891"/>
      <c r="C311" s="892"/>
      <c r="D311" s="893"/>
      <c r="E311" s="894"/>
      <c r="F311" s="891"/>
      <c r="G311" s="892"/>
      <c r="H311" s="895"/>
      <c r="I311" s="896"/>
      <c r="J311" s="896"/>
      <c r="K311" s="896"/>
      <c r="L311" s="896"/>
      <c r="M311" s="897"/>
      <c r="N311" s="895"/>
      <c r="O311" s="896"/>
      <c r="P311" s="896"/>
      <c r="Q311" s="896"/>
      <c r="R311" s="896"/>
      <c r="S311" s="897"/>
      <c r="T311" s="891"/>
      <c r="U311" s="892"/>
      <c r="V311" s="891"/>
      <c r="W311" s="892"/>
    </row>
    <row r="312" spans="2:23" x14ac:dyDescent="0.25">
      <c r="B312" s="891"/>
      <c r="C312" s="892"/>
      <c r="D312" s="893"/>
      <c r="E312" s="894"/>
      <c r="F312" s="891"/>
      <c r="G312" s="892"/>
      <c r="H312" s="895"/>
      <c r="I312" s="896"/>
      <c r="J312" s="896"/>
      <c r="K312" s="896"/>
      <c r="L312" s="896"/>
      <c r="M312" s="897"/>
      <c r="N312" s="895"/>
      <c r="O312" s="896"/>
      <c r="P312" s="896"/>
      <c r="Q312" s="896"/>
      <c r="R312" s="896"/>
      <c r="S312" s="897"/>
      <c r="T312" s="891"/>
      <c r="U312" s="892"/>
      <c r="V312" s="891"/>
      <c r="W312" s="892"/>
    </row>
    <row r="313" spans="2:23" x14ac:dyDescent="0.25">
      <c r="B313" s="891"/>
      <c r="C313" s="892"/>
      <c r="D313" s="893"/>
      <c r="E313" s="894"/>
      <c r="F313" s="891"/>
      <c r="G313" s="892"/>
      <c r="H313" s="895"/>
      <c r="I313" s="896"/>
      <c r="J313" s="896"/>
      <c r="K313" s="896"/>
      <c r="L313" s="896"/>
      <c r="M313" s="897"/>
      <c r="N313" s="895"/>
      <c r="O313" s="896"/>
      <c r="P313" s="896"/>
      <c r="Q313" s="896"/>
      <c r="R313" s="896"/>
      <c r="S313" s="897"/>
      <c r="T313" s="891"/>
      <c r="U313" s="892"/>
      <c r="V313" s="891"/>
      <c r="W313" s="892"/>
    </row>
    <row r="314" spans="2:23" x14ac:dyDescent="0.25">
      <c r="B314" s="891"/>
      <c r="C314" s="892"/>
      <c r="D314" s="893"/>
      <c r="E314" s="894"/>
      <c r="F314" s="891"/>
      <c r="G314" s="892"/>
      <c r="H314" s="895"/>
      <c r="I314" s="896"/>
      <c r="J314" s="896"/>
      <c r="K314" s="896"/>
      <c r="L314" s="896"/>
      <c r="M314" s="897"/>
      <c r="N314" s="895"/>
      <c r="O314" s="896"/>
      <c r="P314" s="896"/>
      <c r="Q314" s="896"/>
      <c r="R314" s="896"/>
      <c r="S314" s="897"/>
      <c r="T314" s="891"/>
      <c r="U314" s="892"/>
      <c r="V314" s="891"/>
      <c r="W314" s="892"/>
    </row>
    <row r="315" spans="2:23" x14ac:dyDescent="0.25">
      <c r="B315" s="891"/>
      <c r="C315" s="892"/>
      <c r="D315" s="893"/>
      <c r="E315" s="894"/>
      <c r="F315" s="891"/>
      <c r="G315" s="892"/>
      <c r="H315" s="895"/>
      <c r="I315" s="896"/>
      <c r="J315" s="896"/>
      <c r="K315" s="896"/>
      <c r="L315" s="896"/>
      <c r="M315" s="897"/>
      <c r="N315" s="895"/>
      <c r="O315" s="896"/>
      <c r="P315" s="896"/>
      <c r="Q315" s="896"/>
      <c r="R315" s="896"/>
      <c r="S315" s="897"/>
      <c r="T315" s="891"/>
      <c r="U315" s="892"/>
      <c r="V315" s="891"/>
      <c r="W315" s="892"/>
    </row>
    <row r="316" spans="2:23" x14ac:dyDescent="0.25">
      <c r="B316" s="891"/>
      <c r="C316" s="892"/>
      <c r="D316" s="893"/>
      <c r="E316" s="894"/>
      <c r="F316" s="891"/>
      <c r="G316" s="892"/>
      <c r="H316" s="895"/>
      <c r="I316" s="896"/>
      <c r="J316" s="896"/>
      <c r="K316" s="896"/>
      <c r="L316" s="896"/>
      <c r="M316" s="897"/>
      <c r="N316" s="895"/>
      <c r="O316" s="896"/>
      <c r="P316" s="896"/>
      <c r="Q316" s="896"/>
      <c r="R316" s="896"/>
      <c r="S316" s="897"/>
      <c r="T316" s="891"/>
      <c r="U316" s="892"/>
      <c r="V316" s="891"/>
      <c r="W316" s="892"/>
    </row>
    <row r="317" spans="2:23" x14ac:dyDescent="0.25">
      <c r="B317" s="891"/>
      <c r="C317" s="892"/>
      <c r="D317" s="893"/>
      <c r="E317" s="894"/>
      <c r="F317" s="891"/>
      <c r="G317" s="892"/>
      <c r="H317" s="895"/>
      <c r="I317" s="896"/>
      <c r="J317" s="896"/>
      <c r="K317" s="896"/>
      <c r="L317" s="896"/>
      <c r="M317" s="897"/>
      <c r="N317" s="895"/>
      <c r="O317" s="896"/>
      <c r="P317" s="896"/>
      <c r="Q317" s="896"/>
      <c r="R317" s="896"/>
      <c r="S317" s="897"/>
      <c r="T317" s="891"/>
      <c r="U317" s="892"/>
      <c r="V317" s="891"/>
      <c r="W317" s="892"/>
    </row>
    <row r="318" spans="2:23" x14ac:dyDescent="0.25">
      <c r="B318" s="891"/>
      <c r="C318" s="892"/>
      <c r="D318" s="893"/>
      <c r="E318" s="894"/>
      <c r="F318" s="891"/>
      <c r="G318" s="892"/>
      <c r="H318" s="895"/>
      <c r="I318" s="896"/>
      <c r="J318" s="896"/>
      <c r="K318" s="896"/>
      <c r="L318" s="896"/>
      <c r="M318" s="897"/>
      <c r="N318" s="895"/>
      <c r="O318" s="896"/>
      <c r="P318" s="896"/>
      <c r="Q318" s="896"/>
      <c r="R318" s="896"/>
      <c r="S318" s="897"/>
      <c r="T318" s="891"/>
      <c r="U318" s="892"/>
      <c r="V318" s="891"/>
      <c r="W318" s="892"/>
    </row>
    <row r="319" spans="2:23" x14ac:dyDescent="0.25">
      <c r="B319" s="891"/>
      <c r="C319" s="892"/>
      <c r="D319" s="893"/>
      <c r="E319" s="894"/>
      <c r="F319" s="891"/>
      <c r="G319" s="892"/>
      <c r="H319" s="895"/>
      <c r="I319" s="896"/>
      <c r="J319" s="896"/>
      <c r="K319" s="896"/>
      <c r="L319" s="896"/>
      <c r="M319" s="897"/>
      <c r="N319" s="895"/>
      <c r="O319" s="896"/>
      <c r="P319" s="896"/>
      <c r="Q319" s="896"/>
      <c r="R319" s="896"/>
      <c r="S319" s="897"/>
      <c r="T319" s="891"/>
      <c r="U319" s="892"/>
      <c r="V319" s="891"/>
      <c r="W319" s="892"/>
    </row>
    <row r="320" spans="2:23" x14ac:dyDescent="0.25">
      <c r="B320" s="891"/>
      <c r="C320" s="892"/>
      <c r="D320" s="893"/>
      <c r="E320" s="894"/>
      <c r="F320" s="891"/>
      <c r="G320" s="892"/>
      <c r="H320" s="895"/>
      <c r="I320" s="896"/>
      <c r="J320" s="896"/>
      <c r="K320" s="896"/>
      <c r="L320" s="896"/>
      <c r="M320" s="897"/>
      <c r="N320" s="895"/>
      <c r="O320" s="896"/>
      <c r="P320" s="896"/>
      <c r="Q320" s="896"/>
      <c r="R320" s="896"/>
      <c r="S320" s="897"/>
      <c r="T320" s="891"/>
      <c r="U320" s="892"/>
      <c r="V320" s="891"/>
      <c r="W320" s="892"/>
    </row>
    <row r="321" spans="2:24" x14ac:dyDescent="0.25">
      <c r="B321" s="891"/>
      <c r="C321" s="892"/>
      <c r="D321" s="893"/>
      <c r="E321" s="894"/>
      <c r="F321" s="891"/>
      <c r="G321" s="892"/>
      <c r="H321" s="895"/>
      <c r="I321" s="896"/>
      <c r="J321" s="896"/>
      <c r="K321" s="896"/>
      <c r="L321" s="896"/>
      <c r="M321" s="897"/>
      <c r="N321" s="671"/>
      <c r="O321" s="672"/>
      <c r="P321" s="672"/>
      <c r="Q321" s="672"/>
      <c r="R321" s="672"/>
      <c r="S321" s="673"/>
      <c r="T321" s="891"/>
      <c r="U321" s="892"/>
      <c r="V321" s="891"/>
      <c r="W321" s="892"/>
    </row>
    <row r="322" spans="2:24" ht="15.75" thickBot="1" x14ac:dyDescent="0.3">
      <c r="C322" s="674"/>
      <c r="D322" s="674"/>
      <c r="E322" s="675"/>
      <c r="F322" s="675"/>
      <c r="G322" s="676"/>
      <c r="H322" s="676"/>
      <c r="I322" s="677"/>
      <c r="J322" s="677"/>
      <c r="K322" s="677"/>
      <c r="L322" s="677"/>
      <c r="M322" s="677"/>
      <c r="N322" s="677"/>
      <c r="O322" s="676"/>
      <c r="P322" s="676"/>
      <c r="Q322" s="676"/>
      <c r="R322" s="676"/>
      <c r="S322" s="676"/>
      <c r="T322" s="676"/>
      <c r="U322" s="677"/>
      <c r="V322" s="677"/>
      <c r="W322" s="678"/>
      <c r="X322" s="678"/>
    </row>
    <row r="323" spans="2:24" ht="36.75" thickTop="1" x14ac:dyDescent="0.25">
      <c r="B323" s="883" t="s">
        <v>780</v>
      </c>
      <c r="C323" s="884"/>
      <c r="D323" s="884"/>
      <c r="E323" s="884"/>
      <c r="F323" s="884"/>
      <c r="G323" s="884"/>
      <c r="H323" s="884"/>
      <c r="I323" s="884"/>
      <c r="J323" s="884"/>
      <c r="K323" s="884"/>
      <c r="L323" s="884"/>
      <c r="M323" s="884"/>
      <c r="N323" s="884"/>
      <c r="O323" s="884"/>
      <c r="P323" s="884"/>
      <c r="Q323" s="884"/>
      <c r="R323" s="885"/>
    </row>
    <row r="324" spans="2:24" ht="51" customHeight="1" x14ac:dyDescent="0.25">
      <c r="B324" s="886" t="s">
        <v>228</v>
      </c>
      <c r="C324" s="887"/>
      <c r="D324" s="888"/>
      <c r="E324" s="889" t="s">
        <v>781</v>
      </c>
      <c r="F324" s="888"/>
      <c r="G324" s="889" t="s">
        <v>782</v>
      </c>
      <c r="H324" s="888"/>
      <c r="I324" s="889" t="s">
        <v>230</v>
      </c>
      <c r="J324" s="888"/>
      <c r="K324" s="889" t="s">
        <v>783</v>
      </c>
      <c r="L324" s="888"/>
      <c r="M324" s="889" t="s">
        <v>784</v>
      </c>
      <c r="N324" s="888"/>
      <c r="O324" s="889" t="s">
        <v>233</v>
      </c>
      <c r="P324" s="888"/>
      <c r="Q324" s="889" t="s">
        <v>234</v>
      </c>
      <c r="R324" s="890"/>
    </row>
    <row r="325" spans="2:24" x14ac:dyDescent="0.25">
      <c r="B325" s="868" t="s">
        <v>238</v>
      </c>
      <c r="C325" s="869"/>
      <c r="D325" s="870"/>
      <c r="E325" s="871">
        <v>6</v>
      </c>
      <c r="F325" s="872"/>
      <c r="G325" s="873">
        <v>2</v>
      </c>
      <c r="H325" s="874"/>
      <c r="I325" s="875">
        <v>1</v>
      </c>
      <c r="J325" s="876"/>
      <c r="K325" s="873">
        <v>1</v>
      </c>
      <c r="L325" s="874"/>
      <c r="M325" s="877">
        <v>1</v>
      </c>
      <c r="N325" s="878"/>
      <c r="O325" s="853">
        <f t="shared" ref="O325:O332" si="6">IF(ISERROR(I325/G325)," ",I325/G325)</f>
        <v>0.5</v>
      </c>
      <c r="P325" s="854"/>
      <c r="Q325" s="853">
        <f t="shared" ref="Q325:Q332" si="7">IF(ISERROR(M325/K325)," ",M325/K325)</f>
        <v>1</v>
      </c>
      <c r="R325" s="855"/>
    </row>
    <row r="326" spans="2:24" x14ac:dyDescent="0.25">
      <c r="B326" s="868" t="s">
        <v>186</v>
      </c>
      <c r="C326" s="869"/>
      <c r="D326" s="870"/>
      <c r="E326" s="871">
        <v>19</v>
      </c>
      <c r="F326" s="872"/>
      <c r="G326" s="873">
        <v>3</v>
      </c>
      <c r="H326" s="874"/>
      <c r="I326" s="875">
        <v>0</v>
      </c>
      <c r="J326" s="876"/>
      <c r="K326" s="873">
        <v>3</v>
      </c>
      <c r="L326" s="874"/>
      <c r="M326" s="877">
        <v>0</v>
      </c>
      <c r="N326" s="878"/>
      <c r="O326" s="853">
        <f t="shared" si="6"/>
        <v>0</v>
      </c>
      <c r="P326" s="854"/>
      <c r="Q326" s="853">
        <f t="shared" si="7"/>
        <v>0</v>
      </c>
      <c r="R326" s="855"/>
    </row>
    <row r="327" spans="2:24" x14ac:dyDescent="0.25">
      <c r="B327" s="882" t="s">
        <v>785</v>
      </c>
      <c r="C327" s="869"/>
      <c r="D327" s="870"/>
      <c r="E327" s="871">
        <v>42</v>
      </c>
      <c r="F327" s="872"/>
      <c r="G327" s="873">
        <v>0</v>
      </c>
      <c r="H327" s="874"/>
      <c r="I327" s="875">
        <v>0</v>
      </c>
      <c r="J327" s="876"/>
      <c r="K327" s="873">
        <v>0</v>
      </c>
      <c r="L327" s="874"/>
      <c r="M327" s="877">
        <v>0</v>
      </c>
      <c r="N327" s="878"/>
      <c r="O327" s="853" t="str">
        <f t="shared" si="6"/>
        <v xml:space="preserve"> </v>
      </c>
      <c r="P327" s="854"/>
      <c r="Q327" s="853" t="str">
        <f t="shared" si="7"/>
        <v xml:space="preserve"> </v>
      </c>
      <c r="R327" s="855"/>
    </row>
    <row r="328" spans="2:24" x14ac:dyDescent="0.25">
      <c r="B328" s="882" t="s">
        <v>786</v>
      </c>
      <c r="C328" s="869"/>
      <c r="D328" s="870"/>
      <c r="E328" s="871">
        <v>58</v>
      </c>
      <c r="F328" s="872"/>
      <c r="G328" s="873">
        <v>0</v>
      </c>
      <c r="H328" s="874"/>
      <c r="I328" s="875">
        <v>0</v>
      </c>
      <c r="J328" s="876"/>
      <c r="K328" s="873">
        <v>0</v>
      </c>
      <c r="L328" s="874"/>
      <c r="M328" s="877">
        <v>0</v>
      </c>
      <c r="N328" s="878"/>
      <c r="O328" s="853" t="str">
        <f t="shared" si="6"/>
        <v xml:space="preserve"> </v>
      </c>
      <c r="P328" s="854"/>
      <c r="Q328" s="853" t="str">
        <f t="shared" si="7"/>
        <v xml:space="preserve"> </v>
      </c>
      <c r="R328" s="855"/>
    </row>
    <row r="329" spans="2:24" x14ac:dyDescent="0.25">
      <c r="B329" s="879" t="s">
        <v>787</v>
      </c>
      <c r="C329" s="880"/>
      <c r="D329" s="881"/>
      <c r="E329" s="871">
        <v>0</v>
      </c>
      <c r="F329" s="872"/>
      <c r="G329" s="873">
        <v>0</v>
      </c>
      <c r="H329" s="874"/>
      <c r="I329" s="875">
        <v>0</v>
      </c>
      <c r="J329" s="876"/>
      <c r="K329" s="873">
        <v>0</v>
      </c>
      <c r="L329" s="874"/>
      <c r="M329" s="877">
        <v>0</v>
      </c>
      <c r="N329" s="878"/>
      <c r="O329" s="853" t="str">
        <f t="shared" si="6"/>
        <v xml:space="preserve"> </v>
      </c>
      <c r="P329" s="854"/>
      <c r="Q329" s="853" t="str">
        <f t="shared" si="7"/>
        <v xml:space="preserve"> </v>
      </c>
      <c r="R329" s="855"/>
    </row>
    <row r="330" spans="2:24" x14ac:dyDescent="0.25">
      <c r="B330" s="879" t="s">
        <v>236</v>
      </c>
      <c r="C330" s="880"/>
      <c r="D330" s="881"/>
      <c r="E330" s="871">
        <v>136</v>
      </c>
      <c r="F330" s="872"/>
      <c r="G330" s="873">
        <v>82</v>
      </c>
      <c r="H330" s="874"/>
      <c r="I330" s="875">
        <v>0</v>
      </c>
      <c r="J330" s="876"/>
      <c r="K330" s="873">
        <v>5</v>
      </c>
      <c r="L330" s="874"/>
      <c r="M330" s="877">
        <v>0</v>
      </c>
      <c r="N330" s="878"/>
      <c r="O330" s="853">
        <f t="shared" si="6"/>
        <v>0</v>
      </c>
      <c r="P330" s="854"/>
      <c r="Q330" s="853">
        <f t="shared" si="7"/>
        <v>0</v>
      </c>
      <c r="R330" s="855"/>
    </row>
    <row r="331" spans="2:24" x14ac:dyDescent="0.25">
      <c r="B331" s="868" t="s">
        <v>185</v>
      </c>
      <c r="C331" s="869"/>
      <c r="D331" s="870"/>
      <c r="E331" s="871">
        <v>43</v>
      </c>
      <c r="F331" s="872"/>
      <c r="G331" s="873">
        <v>23</v>
      </c>
      <c r="H331" s="874"/>
      <c r="I331" s="875">
        <v>0</v>
      </c>
      <c r="J331" s="876"/>
      <c r="K331" s="873">
        <v>12</v>
      </c>
      <c r="L331" s="874"/>
      <c r="M331" s="877">
        <v>0</v>
      </c>
      <c r="N331" s="878"/>
      <c r="O331" s="853">
        <f t="shared" si="6"/>
        <v>0</v>
      </c>
      <c r="P331" s="854"/>
      <c r="Q331" s="853">
        <f t="shared" si="7"/>
        <v>0</v>
      </c>
      <c r="R331" s="855"/>
    </row>
    <row r="332" spans="2:24" ht="15.75" thickBot="1" x14ac:dyDescent="0.3">
      <c r="B332" s="856" t="s">
        <v>715</v>
      </c>
      <c r="C332" s="857"/>
      <c r="D332" s="858"/>
      <c r="E332" s="859">
        <v>31</v>
      </c>
      <c r="F332" s="860"/>
      <c r="G332" s="861">
        <v>0</v>
      </c>
      <c r="H332" s="862"/>
      <c r="I332" s="859">
        <v>0</v>
      </c>
      <c r="J332" s="860"/>
      <c r="K332" s="861">
        <v>0</v>
      </c>
      <c r="L332" s="862"/>
      <c r="M332" s="863">
        <v>0</v>
      </c>
      <c r="N332" s="864"/>
      <c r="O332" s="865" t="str">
        <f t="shared" si="6"/>
        <v xml:space="preserve"> </v>
      </c>
      <c r="P332" s="866"/>
      <c r="Q332" s="865" t="str">
        <f t="shared" si="7"/>
        <v xml:space="preserve"> </v>
      </c>
      <c r="R332" s="867"/>
    </row>
    <row r="349" spans="1:31" s="82" customFormat="1" x14ac:dyDescent="0.25">
      <c r="A349"/>
      <c r="B349"/>
      <c r="C349"/>
      <c r="D349"/>
      <c r="E349"/>
      <c r="F349"/>
      <c r="G349"/>
      <c r="H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</row>
    <row r="351" spans="1:31" ht="23.25" x14ac:dyDescent="0.35">
      <c r="B351" s="849" t="s">
        <v>788</v>
      </c>
      <c r="C351" s="849"/>
      <c r="D351" s="849"/>
      <c r="E351" s="849"/>
      <c r="F351" s="850">
        <v>45839</v>
      </c>
      <c r="G351" s="850"/>
      <c r="H351" s="850"/>
      <c r="I351" s="679"/>
      <c r="J351" s="850">
        <f>E3</f>
        <v>46079</v>
      </c>
      <c r="K351" s="850"/>
      <c r="L351" s="850"/>
      <c r="M351"/>
    </row>
    <row r="352" spans="1:31" ht="74.25" customHeight="1" x14ac:dyDescent="0.25">
      <c r="B352" s="680" t="s">
        <v>789</v>
      </c>
      <c r="C352" s="680" t="s">
        <v>790</v>
      </c>
      <c r="D352" s="681" t="s">
        <v>791</v>
      </c>
      <c r="E352" s="681" t="s">
        <v>792</v>
      </c>
      <c r="F352" s="681" t="s">
        <v>793</v>
      </c>
      <c r="G352" s="681" t="s">
        <v>182</v>
      </c>
      <c r="H352" s="681" t="s">
        <v>794</v>
      </c>
      <c r="I352"/>
      <c r="J352"/>
      <c r="K352"/>
      <c r="L352"/>
      <c r="M352"/>
      <c r="N352"/>
    </row>
    <row r="353" spans="1:33" x14ac:dyDescent="0.25">
      <c r="B353" s="682"/>
      <c r="C353" s="683">
        <v>36185</v>
      </c>
      <c r="D353" s="683">
        <v>29563</v>
      </c>
      <c r="E353" s="683">
        <v>359</v>
      </c>
      <c r="F353" s="683">
        <v>176</v>
      </c>
      <c r="G353" s="684">
        <v>0.81699599281470225</v>
      </c>
      <c r="H353" s="574"/>
      <c r="I353"/>
      <c r="J353"/>
      <c r="K353"/>
      <c r="L353"/>
      <c r="M353"/>
      <c r="N353"/>
    </row>
    <row r="354" spans="1:33" x14ac:dyDescent="0.25">
      <c r="B354" s="685">
        <v>202602</v>
      </c>
      <c r="C354" s="685">
        <v>4289</v>
      </c>
      <c r="D354" s="685">
        <v>1822</v>
      </c>
      <c r="E354" s="685">
        <v>12</v>
      </c>
      <c r="F354" s="685">
        <v>62</v>
      </c>
      <c r="G354" s="686">
        <v>0.42480764747027278</v>
      </c>
      <c r="H354" s="687">
        <f t="shared" ref="H354:H365" si="8">C354-(D354+E354+F354)</f>
        <v>2393</v>
      </c>
      <c r="I354"/>
      <c r="J354"/>
      <c r="K354"/>
      <c r="L354"/>
      <c r="M354"/>
      <c r="N354"/>
    </row>
    <row r="355" spans="1:33" x14ac:dyDescent="0.25">
      <c r="B355" s="685">
        <v>202601</v>
      </c>
      <c r="C355" s="685">
        <v>4177</v>
      </c>
      <c r="D355" s="685">
        <v>3157</v>
      </c>
      <c r="E355" s="685">
        <v>82</v>
      </c>
      <c r="F355" s="685">
        <v>36</v>
      </c>
      <c r="G355" s="686">
        <v>0.75580560210677517</v>
      </c>
      <c r="H355" s="687">
        <f t="shared" si="8"/>
        <v>902</v>
      </c>
      <c r="I355"/>
      <c r="J355"/>
      <c r="K355"/>
      <c r="L355"/>
      <c r="M355"/>
      <c r="N355"/>
    </row>
    <row r="356" spans="1:33" x14ac:dyDescent="0.25">
      <c r="B356" s="685">
        <v>202512</v>
      </c>
      <c r="C356" s="685">
        <v>4613</v>
      </c>
      <c r="D356" s="685">
        <v>3783</v>
      </c>
      <c r="E356" s="685">
        <v>59</v>
      </c>
      <c r="F356" s="685">
        <v>26</v>
      </c>
      <c r="G356" s="686">
        <v>0.82007370474745289</v>
      </c>
      <c r="H356" s="687">
        <f t="shared" si="8"/>
        <v>745</v>
      </c>
    </row>
    <row r="357" spans="1:33" x14ac:dyDescent="0.25">
      <c r="B357" s="685">
        <v>202511</v>
      </c>
      <c r="C357" s="685">
        <v>4545</v>
      </c>
      <c r="D357" s="685">
        <v>4038</v>
      </c>
      <c r="E357" s="685">
        <v>20</v>
      </c>
      <c r="F357" s="685">
        <v>10</v>
      </c>
      <c r="G357" s="686">
        <v>0.8884488448844885</v>
      </c>
      <c r="H357" s="687">
        <f t="shared" si="8"/>
        <v>477</v>
      </c>
    </row>
    <row r="358" spans="1:33" s="82" customFormat="1" x14ac:dyDescent="0.25">
      <c r="A358"/>
      <c r="B358" s="685">
        <v>202510</v>
      </c>
      <c r="C358" s="685">
        <v>4814</v>
      </c>
      <c r="D358" s="685">
        <v>4194</v>
      </c>
      <c r="E358" s="685">
        <v>56</v>
      </c>
      <c r="F358" s="685">
        <v>15</v>
      </c>
      <c r="G358" s="686">
        <v>0.87120897382633988</v>
      </c>
      <c r="H358" s="687">
        <f t="shared" si="8"/>
        <v>549</v>
      </c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 spans="1:33" s="82" customFormat="1" x14ac:dyDescent="0.25">
      <c r="A359"/>
      <c r="B359" s="685">
        <v>202509</v>
      </c>
      <c r="C359" s="685">
        <v>4656</v>
      </c>
      <c r="D359" s="685">
        <v>4098</v>
      </c>
      <c r="E359" s="685">
        <v>69</v>
      </c>
      <c r="F359" s="685">
        <v>5</v>
      </c>
      <c r="G359" s="686">
        <v>0.88015463917525771</v>
      </c>
      <c r="H359" s="687">
        <f t="shared" si="8"/>
        <v>484</v>
      </c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 spans="1:33" s="82" customFormat="1" x14ac:dyDescent="0.25">
      <c r="A360"/>
      <c r="B360" s="685">
        <v>202508</v>
      </c>
      <c r="C360" s="685">
        <v>4393</v>
      </c>
      <c r="D360" s="685">
        <v>3955</v>
      </c>
      <c r="E360" s="685">
        <v>36</v>
      </c>
      <c r="F360" s="685">
        <v>4</v>
      </c>
      <c r="G360" s="686">
        <v>0.90029592533576142</v>
      </c>
      <c r="H360" s="687">
        <f t="shared" si="8"/>
        <v>398</v>
      </c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 spans="1:33" s="82" customFormat="1" x14ac:dyDescent="0.25">
      <c r="A361"/>
      <c r="B361" s="685">
        <v>202507</v>
      </c>
      <c r="C361" s="685">
        <v>4698</v>
      </c>
      <c r="D361" s="685">
        <v>4516</v>
      </c>
      <c r="E361" s="685">
        <v>25</v>
      </c>
      <c r="F361" s="685">
        <v>18</v>
      </c>
      <c r="G361" s="686">
        <v>0.96126011068539807</v>
      </c>
      <c r="H361" s="687">
        <f t="shared" si="8"/>
        <v>139</v>
      </c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 spans="1:33" s="82" customFormat="1" x14ac:dyDescent="0.25">
      <c r="A362"/>
      <c r="B362" s="688"/>
      <c r="C362" s="688"/>
      <c r="D362" s="688"/>
      <c r="E362" s="688"/>
      <c r="F362" s="688"/>
      <c r="G362" s="689"/>
      <c r="H362" s="687">
        <f t="shared" si="8"/>
        <v>0</v>
      </c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 spans="1:33" s="82" customFormat="1" x14ac:dyDescent="0.25">
      <c r="A363"/>
      <c r="B363" s="688"/>
      <c r="C363" s="688"/>
      <c r="D363" s="688"/>
      <c r="E363" s="688"/>
      <c r="F363" s="688"/>
      <c r="G363" s="689"/>
      <c r="H363" s="687">
        <f t="shared" si="8"/>
        <v>0</v>
      </c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 spans="1:33" s="82" customFormat="1" x14ac:dyDescent="0.25">
      <c r="A364"/>
      <c r="B364" s="688"/>
      <c r="C364" s="688"/>
      <c r="D364" s="688"/>
      <c r="E364" s="688"/>
      <c r="F364" s="688"/>
      <c r="G364" s="689"/>
      <c r="H364" s="687">
        <f t="shared" si="8"/>
        <v>0</v>
      </c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 spans="1:33" s="82" customFormat="1" x14ac:dyDescent="0.25">
      <c r="A365"/>
      <c r="B365" s="688"/>
      <c r="C365" s="688"/>
      <c r="D365" s="688"/>
      <c r="E365" s="688"/>
      <c r="F365" s="688"/>
      <c r="G365" s="689"/>
      <c r="H365" s="687">
        <f t="shared" si="8"/>
        <v>0</v>
      </c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7" spans="1:33" s="82" customFormat="1" ht="21" x14ac:dyDescent="0.35">
      <c r="A367"/>
      <c r="B367" s="851" t="s">
        <v>795</v>
      </c>
      <c r="C367" s="851"/>
      <c r="D367" s="851"/>
      <c r="E367" s="851"/>
      <c r="F367" s="852">
        <v>45839</v>
      </c>
      <c r="G367" s="852"/>
      <c r="H367" s="852"/>
      <c r="I367" s="679"/>
      <c r="J367" s="850">
        <f>J351</f>
        <v>46079</v>
      </c>
      <c r="K367" s="850"/>
      <c r="L367" s="850"/>
      <c r="M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 spans="1:33" s="82" customFormat="1" x14ac:dyDescent="0.25">
      <c r="A368"/>
      <c r="B368"/>
      <c r="C368"/>
      <c r="D368"/>
      <c r="E368"/>
      <c r="F368"/>
      <c r="G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 spans="1:33" s="82" customFormat="1" x14ac:dyDescent="0.25">
      <c r="A369"/>
      <c r="B369" s="690" t="s">
        <v>796</v>
      </c>
      <c r="C369" s="846" t="s">
        <v>797</v>
      </c>
      <c r="D369" s="847"/>
      <c r="E369" s="848"/>
      <c r="F369" s="691">
        <v>2</v>
      </c>
      <c r="G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 spans="1:33" s="82" customFormat="1" x14ac:dyDescent="0.25">
      <c r="A370"/>
      <c r="B370" s="690" t="s">
        <v>798</v>
      </c>
      <c r="C370" s="846" t="s">
        <v>799</v>
      </c>
      <c r="D370" s="847"/>
      <c r="E370" s="848"/>
      <c r="F370" s="691">
        <v>1</v>
      </c>
      <c r="G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 spans="1:33" s="82" customFormat="1" x14ac:dyDescent="0.25">
      <c r="A371"/>
      <c r="B371" s="690" t="s">
        <v>800</v>
      </c>
      <c r="C371" s="846" t="s">
        <v>801</v>
      </c>
      <c r="D371" s="847"/>
      <c r="E371" s="848"/>
      <c r="F371" s="691">
        <v>42</v>
      </c>
      <c r="G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 spans="1:33" s="82" customFormat="1" x14ac:dyDescent="0.25">
      <c r="A372"/>
      <c r="B372" s="690" t="s">
        <v>802</v>
      </c>
      <c r="C372" s="846" t="s">
        <v>803</v>
      </c>
      <c r="D372" s="847"/>
      <c r="E372" s="848"/>
      <c r="F372" s="691">
        <v>273</v>
      </c>
      <c r="G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 spans="1:33" s="82" customFormat="1" x14ac:dyDescent="0.25">
      <c r="A373"/>
      <c r="B373" s="690" t="s">
        <v>804</v>
      </c>
      <c r="C373" s="846" t="s">
        <v>805</v>
      </c>
      <c r="D373" s="847"/>
      <c r="E373" s="848"/>
      <c r="F373" s="691">
        <v>0</v>
      </c>
      <c r="G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 spans="1:33" x14ac:dyDescent="0.25">
      <c r="B374" s="690" t="s">
        <v>806</v>
      </c>
      <c r="C374" s="846" t="s">
        <v>713</v>
      </c>
      <c r="D374" s="847"/>
      <c r="E374" s="848"/>
      <c r="F374" s="691">
        <v>0</v>
      </c>
      <c r="H374" s="82"/>
    </row>
    <row r="375" spans="1:33" x14ac:dyDescent="0.25">
      <c r="B375" s="690" t="s">
        <v>807</v>
      </c>
      <c r="C375" s="846" t="s">
        <v>808</v>
      </c>
      <c r="D375" s="847"/>
      <c r="E375" s="848"/>
      <c r="F375" s="691">
        <v>1</v>
      </c>
      <c r="H375" s="82"/>
    </row>
    <row r="376" spans="1:33" x14ac:dyDescent="0.25">
      <c r="B376" s="690" t="s">
        <v>809</v>
      </c>
      <c r="C376" s="846" t="s">
        <v>810</v>
      </c>
      <c r="D376" s="847"/>
      <c r="E376" s="848"/>
      <c r="F376" s="691">
        <v>0</v>
      </c>
      <c r="H376" s="82"/>
    </row>
    <row r="377" spans="1:33" x14ac:dyDescent="0.25">
      <c r="B377" s="690" t="s">
        <v>811</v>
      </c>
      <c r="C377" s="846" t="s">
        <v>812</v>
      </c>
      <c r="D377" s="847"/>
      <c r="E377" s="848"/>
      <c r="F377" s="691">
        <v>0</v>
      </c>
      <c r="H377" s="82"/>
    </row>
    <row r="378" spans="1:33" s="82" customFormat="1" x14ac:dyDescent="0.25">
      <c r="A378"/>
      <c r="B378" s="690" t="s">
        <v>813</v>
      </c>
      <c r="C378" s="846" t="s">
        <v>814</v>
      </c>
      <c r="D378" s="847"/>
      <c r="E378" s="848"/>
      <c r="F378" s="691">
        <v>43</v>
      </c>
      <c r="G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</row>
    <row r="379" spans="1:33" s="82" customFormat="1" x14ac:dyDescent="0.25">
      <c r="A379"/>
      <c r="B379" s="690" t="s">
        <v>815</v>
      </c>
      <c r="C379" s="846" t="s">
        <v>816</v>
      </c>
      <c r="D379" s="847"/>
      <c r="E379" s="848"/>
      <c r="F379" s="691">
        <v>2</v>
      </c>
      <c r="G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</row>
    <row r="380" spans="1:33" s="82" customFormat="1" x14ac:dyDescent="0.25">
      <c r="A380"/>
      <c r="B380" s="690" t="s">
        <v>817</v>
      </c>
      <c r="C380" s="846" t="s">
        <v>818</v>
      </c>
      <c r="D380" s="847"/>
      <c r="E380" s="848"/>
      <c r="F380" s="691">
        <v>0</v>
      </c>
      <c r="G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</row>
    <row r="381" spans="1:33" s="82" customFormat="1" x14ac:dyDescent="0.25">
      <c r="A381"/>
      <c r="B381" s="690" t="s">
        <v>819</v>
      </c>
      <c r="C381" s="846" t="s">
        <v>820</v>
      </c>
      <c r="D381" s="847"/>
      <c r="E381" s="848"/>
      <c r="F381" s="691">
        <v>1</v>
      </c>
      <c r="G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</row>
    <row r="382" spans="1:33" s="82" customFormat="1" x14ac:dyDescent="0.25">
      <c r="A382"/>
      <c r="B382" s="690" t="s">
        <v>821</v>
      </c>
      <c r="C382" s="846" t="s">
        <v>822</v>
      </c>
      <c r="D382" s="847"/>
      <c r="E382" s="848"/>
      <c r="F382" s="691">
        <v>5</v>
      </c>
      <c r="G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</row>
    <row r="383" spans="1:33" s="82" customFormat="1" x14ac:dyDescent="0.25">
      <c r="A383"/>
      <c r="B383" s="690" t="s">
        <v>823</v>
      </c>
      <c r="C383" s="846" t="s">
        <v>824</v>
      </c>
      <c r="D383" s="847"/>
      <c r="E383" s="848"/>
      <c r="F383" s="691">
        <v>1</v>
      </c>
      <c r="G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</row>
    <row r="384" spans="1:33" s="82" customFormat="1" x14ac:dyDescent="0.25">
      <c r="A384"/>
      <c r="B384" s="690" t="s">
        <v>825</v>
      </c>
      <c r="C384" s="846" t="s">
        <v>826</v>
      </c>
      <c r="D384" s="847"/>
      <c r="E384" s="848"/>
      <c r="F384" s="691">
        <v>15</v>
      </c>
      <c r="G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</row>
  </sheetData>
  <mergeCells count="1627">
    <mergeCell ref="B1:AE1"/>
    <mergeCell ref="B3:D3"/>
    <mergeCell ref="E3:J3"/>
    <mergeCell ref="B4:D4"/>
    <mergeCell ref="E4:J4"/>
    <mergeCell ref="B5:AE5"/>
    <mergeCell ref="B8:D8"/>
    <mergeCell ref="E8:F8"/>
    <mergeCell ref="G8:H8"/>
    <mergeCell ref="I8:J8"/>
    <mergeCell ref="K8:L8"/>
    <mergeCell ref="M8:AE8"/>
    <mergeCell ref="B7:D7"/>
    <mergeCell ref="E7:F7"/>
    <mergeCell ref="G7:H7"/>
    <mergeCell ref="I7:J7"/>
    <mergeCell ref="K7:L7"/>
    <mergeCell ref="M7:AE7"/>
    <mergeCell ref="B6:D6"/>
    <mergeCell ref="E6:F6"/>
    <mergeCell ref="G6:H6"/>
    <mergeCell ref="I6:J6"/>
    <mergeCell ref="K6:L6"/>
    <mergeCell ref="M6:AE6"/>
    <mergeCell ref="B11:D11"/>
    <mergeCell ref="E11:F11"/>
    <mergeCell ref="G11:H11"/>
    <mergeCell ref="I11:J11"/>
    <mergeCell ref="K11:L11"/>
    <mergeCell ref="M11:AE11"/>
    <mergeCell ref="B10:D10"/>
    <mergeCell ref="E10:F10"/>
    <mergeCell ref="G10:H10"/>
    <mergeCell ref="I10:J10"/>
    <mergeCell ref="K10:L10"/>
    <mergeCell ref="M10:AE10"/>
    <mergeCell ref="B9:D9"/>
    <mergeCell ref="E9:F9"/>
    <mergeCell ref="G9:H9"/>
    <mergeCell ref="I9:J9"/>
    <mergeCell ref="K9:L9"/>
    <mergeCell ref="M9:AE9"/>
    <mergeCell ref="B14:D14"/>
    <mergeCell ref="E14:F14"/>
    <mergeCell ref="G14:H14"/>
    <mergeCell ref="I14:J14"/>
    <mergeCell ref="K14:L14"/>
    <mergeCell ref="M14:AE14"/>
    <mergeCell ref="B13:D13"/>
    <mergeCell ref="E13:F13"/>
    <mergeCell ref="G13:H13"/>
    <mergeCell ref="I13:J13"/>
    <mergeCell ref="K13:L13"/>
    <mergeCell ref="M13:AE13"/>
    <mergeCell ref="B12:D12"/>
    <mergeCell ref="E12:F12"/>
    <mergeCell ref="G12:H12"/>
    <mergeCell ref="I12:J12"/>
    <mergeCell ref="K12:L12"/>
    <mergeCell ref="M12:AE12"/>
    <mergeCell ref="B17:D17"/>
    <mergeCell ref="E17:F17"/>
    <mergeCell ref="G17:H17"/>
    <mergeCell ref="I17:J17"/>
    <mergeCell ref="K17:L17"/>
    <mergeCell ref="M17:AE17"/>
    <mergeCell ref="B16:D16"/>
    <mergeCell ref="E16:F16"/>
    <mergeCell ref="G16:H16"/>
    <mergeCell ref="I16:J16"/>
    <mergeCell ref="K16:L16"/>
    <mergeCell ref="M16:AE16"/>
    <mergeCell ref="B15:D15"/>
    <mergeCell ref="E15:F15"/>
    <mergeCell ref="G15:H15"/>
    <mergeCell ref="I15:J15"/>
    <mergeCell ref="K15:L15"/>
    <mergeCell ref="M15:AE15"/>
    <mergeCell ref="D43:E43"/>
    <mergeCell ref="F43:G43"/>
    <mergeCell ref="K43:L43"/>
    <mergeCell ref="P43:Q43"/>
    <mergeCell ref="S43:T43"/>
    <mergeCell ref="D44:E44"/>
    <mergeCell ref="F44:G44"/>
    <mergeCell ref="K44:L44"/>
    <mergeCell ref="P44:Q44"/>
    <mergeCell ref="S44:T44"/>
    <mergeCell ref="B40:V40"/>
    <mergeCell ref="D41:J41"/>
    <mergeCell ref="K41:V41"/>
    <mergeCell ref="D42:E42"/>
    <mergeCell ref="F42:G42"/>
    <mergeCell ref="K42:L42"/>
    <mergeCell ref="P42:Q42"/>
    <mergeCell ref="S42:T42"/>
    <mergeCell ref="D47:E47"/>
    <mergeCell ref="F47:G47"/>
    <mergeCell ref="K47:L47"/>
    <mergeCell ref="P47:Q47"/>
    <mergeCell ref="S47:T47"/>
    <mergeCell ref="D48:E48"/>
    <mergeCell ref="F48:G48"/>
    <mergeCell ref="K48:L48"/>
    <mergeCell ref="P48:Q48"/>
    <mergeCell ref="S48:T48"/>
    <mergeCell ref="D45:E45"/>
    <mergeCell ref="F45:G45"/>
    <mergeCell ref="K45:L45"/>
    <mergeCell ref="P45:Q45"/>
    <mergeCell ref="S45:T45"/>
    <mergeCell ref="D46:E46"/>
    <mergeCell ref="F46:G46"/>
    <mergeCell ref="K46:L46"/>
    <mergeCell ref="P46:Q46"/>
    <mergeCell ref="S46:T46"/>
    <mergeCell ref="D51:E51"/>
    <mergeCell ref="F51:G51"/>
    <mergeCell ref="K51:L51"/>
    <mergeCell ref="P51:Q51"/>
    <mergeCell ref="S51:T51"/>
    <mergeCell ref="D52:E52"/>
    <mergeCell ref="F52:G52"/>
    <mergeCell ref="K52:L52"/>
    <mergeCell ref="P52:Q52"/>
    <mergeCell ref="S52:T52"/>
    <mergeCell ref="D49:E49"/>
    <mergeCell ref="F49:G49"/>
    <mergeCell ref="K49:L49"/>
    <mergeCell ref="P49:Q49"/>
    <mergeCell ref="S49:T49"/>
    <mergeCell ref="D50:E50"/>
    <mergeCell ref="F50:G50"/>
    <mergeCell ref="K50:L50"/>
    <mergeCell ref="P50:Q50"/>
    <mergeCell ref="S50:T50"/>
    <mergeCell ref="D55:E55"/>
    <mergeCell ref="F55:G55"/>
    <mergeCell ref="K55:L55"/>
    <mergeCell ref="P55:Q55"/>
    <mergeCell ref="S55:T55"/>
    <mergeCell ref="D56:E56"/>
    <mergeCell ref="F56:G56"/>
    <mergeCell ref="K56:L56"/>
    <mergeCell ref="P56:Q56"/>
    <mergeCell ref="S56:T56"/>
    <mergeCell ref="D53:E53"/>
    <mergeCell ref="F53:G53"/>
    <mergeCell ref="K53:L53"/>
    <mergeCell ref="P53:Q53"/>
    <mergeCell ref="S53:T53"/>
    <mergeCell ref="D54:E54"/>
    <mergeCell ref="F54:G54"/>
    <mergeCell ref="K54:L54"/>
    <mergeCell ref="P54:Q54"/>
    <mergeCell ref="S54:T54"/>
    <mergeCell ref="D59:E59"/>
    <mergeCell ref="F59:G59"/>
    <mergeCell ref="K59:L59"/>
    <mergeCell ref="P59:Q59"/>
    <mergeCell ref="S59:T59"/>
    <mergeCell ref="D60:E60"/>
    <mergeCell ref="F60:G60"/>
    <mergeCell ref="K60:L60"/>
    <mergeCell ref="P60:Q60"/>
    <mergeCell ref="S60:T60"/>
    <mergeCell ref="D57:E57"/>
    <mergeCell ref="F57:G57"/>
    <mergeCell ref="K57:L57"/>
    <mergeCell ref="P57:Q57"/>
    <mergeCell ref="S57:T57"/>
    <mergeCell ref="D58:E58"/>
    <mergeCell ref="F58:G58"/>
    <mergeCell ref="K58:L58"/>
    <mergeCell ref="P58:Q58"/>
    <mergeCell ref="S58:T58"/>
    <mergeCell ref="D63:E63"/>
    <mergeCell ref="F63:G63"/>
    <mergeCell ref="K63:L63"/>
    <mergeCell ref="P63:Q63"/>
    <mergeCell ref="S63:T63"/>
    <mergeCell ref="D64:E64"/>
    <mergeCell ref="F64:G64"/>
    <mergeCell ref="K64:L64"/>
    <mergeCell ref="P64:Q64"/>
    <mergeCell ref="S64:T64"/>
    <mergeCell ref="D61:E61"/>
    <mergeCell ref="F61:G61"/>
    <mergeCell ref="K61:L61"/>
    <mergeCell ref="P61:Q61"/>
    <mergeCell ref="S61:T61"/>
    <mergeCell ref="D62:E62"/>
    <mergeCell ref="F62:G62"/>
    <mergeCell ref="K62:L62"/>
    <mergeCell ref="P62:Q62"/>
    <mergeCell ref="S62:T62"/>
    <mergeCell ref="D69:E69"/>
    <mergeCell ref="F69:G69"/>
    <mergeCell ref="S69:T69"/>
    <mergeCell ref="D70:E70"/>
    <mergeCell ref="F70:G70"/>
    <mergeCell ref="S70:T70"/>
    <mergeCell ref="D67:E67"/>
    <mergeCell ref="F67:G67"/>
    <mergeCell ref="S67:T67"/>
    <mergeCell ref="D68:E68"/>
    <mergeCell ref="F68:G68"/>
    <mergeCell ref="S68:T68"/>
    <mergeCell ref="D65:E65"/>
    <mergeCell ref="F65:G65"/>
    <mergeCell ref="K65:L65"/>
    <mergeCell ref="P65:Q65"/>
    <mergeCell ref="S65:T65"/>
    <mergeCell ref="D66:E66"/>
    <mergeCell ref="F66:G66"/>
    <mergeCell ref="K66:L66"/>
    <mergeCell ref="P66:Q66"/>
    <mergeCell ref="S66:T66"/>
    <mergeCell ref="D78:E78"/>
    <mergeCell ref="B79:C79"/>
    <mergeCell ref="D79:E79"/>
    <mergeCell ref="B80:C80"/>
    <mergeCell ref="D80:E80"/>
    <mergeCell ref="B81:D81"/>
    <mergeCell ref="E81:F81"/>
    <mergeCell ref="B73:F73"/>
    <mergeCell ref="G73:W80"/>
    <mergeCell ref="D74:E74"/>
    <mergeCell ref="B75:C75"/>
    <mergeCell ref="D75:E75"/>
    <mergeCell ref="B76:C76"/>
    <mergeCell ref="D76:E76"/>
    <mergeCell ref="B77:C77"/>
    <mergeCell ref="D77:E77"/>
    <mergeCell ref="B78:C78"/>
    <mergeCell ref="B83:D83"/>
    <mergeCell ref="E83:F83"/>
    <mergeCell ref="G83:I83"/>
    <mergeCell ref="J83:K83"/>
    <mergeCell ref="L83:M83"/>
    <mergeCell ref="B84:D84"/>
    <mergeCell ref="E84:F84"/>
    <mergeCell ref="G84:I84"/>
    <mergeCell ref="J84:K84"/>
    <mergeCell ref="L84:M84"/>
    <mergeCell ref="G81:I81"/>
    <mergeCell ref="J81:K81"/>
    <mergeCell ref="L81:M81"/>
    <mergeCell ref="N81:W81"/>
    <mergeCell ref="B82:D82"/>
    <mergeCell ref="E82:F82"/>
    <mergeCell ref="G82:I82"/>
    <mergeCell ref="J82:K82"/>
    <mergeCell ref="L82:M82"/>
    <mergeCell ref="N82:W82"/>
    <mergeCell ref="E87:F87"/>
    <mergeCell ref="G87:I87"/>
    <mergeCell ref="J87:K87"/>
    <mergeCell ref="L87:M87"/>
    <mergeCell ref="E88:F88"/>
    <mergeCell ref="G88:I88"/>
    <mergeCell ref="J88:K88"/>
    <mergeCell ref="L88:M88"/>
    <mergeCell ref="B86:D86"/>
    <mergeCell ref="E86:F86"/>
    <mergeCell ref="G86:I86"/>
    <mergeCell ref="J86:K86"/>
    <mergeCell ref="L86:M86"/>
    <mergeCell ref="N86:W86"/>
    <mergeCell ref="N84:W84"/>
    <mergeCell ref="B85:D85"/>
    <mergeCell ref="E85:F85"/>
    <mergeCell ref="G85:I85"/>
    <mergeCell ref="J85:K85"/>
    <mergeCell ref="L85:M85"/>
    <mergeCell ref="E91:F91"/>
    <mergeCell ref="G91:I91"/>
    <mergeCell ref="J91:K91"/>
    <mergeCell ref="L91:M91"/>
    <mergeCell ref="E92:F92"/>
    <mergeCell ref="G92:I92"/>
    <mergeCell ref="J92:K92"/>
    <mergeCell ref="L92:M92"/>
    <mergeCell ref="N88:W88"/>
    <mergeCell ref="E89:F89"/>
    <mergeCell ref="G89:I89"/>
    <mergeCell ref="J89:K89"/>
    <mergeCell ref="L89:M89"/>
    <mergeCell ref="E90:F90"/>
    <mergeCell ref="G90:I90"/>
    <mergeCell ref="J90:K90"/>
    <mergeCell ref="L90:M90"/>
    <mergeCell ref="N90:W90"/>
    <mergeCell ref="E95:F95"/>
    <mergeCell ref="G95:I95"/>
    <mergeCell ref="J95:K95"/>
    <mergeCell ref="L95:M95"/>
    <mergeCell ref="B98:AG98"/>
    <mergeCell ref="B99:C100"/>
    <mergeCell ref="D99:E99"/>
    <mergeCell ref="F99:G99"/>
    <mergeCell ref="H99:I99"/>
    <mergeCell ref="J99:K99"/>
    <mergeCell ref="N92:W92"/>
    <mergeCell ref="E93:F93"/>
    <mergeCell ref="G93:I93"/>
    <mergeCell ref="J93:K93"/>
    <mergeCell ref="L93:M93"/>
    <mergeCell ref="E94:F94"/>
    <mergeCell ref="G94:I94"/>
    <mergeCell ref="J94:K94"/>
    <mergeCell ref="L94:M94"/>
    <mergeCell ref="N94:V94"/>
    <mergeCell ref="Z100:AG100"/>
    <mergeCell ref="B101:C101"/>
    <mergeCell ref="P101:Q101"/>
    <mergeCell ref="R101:S101"/>
    <mergeCell ref="T101:U101"/>
    <mergeCell ref="V101:W101"/>
    <mergeCell ref="X101:Y101"/>
    <mergeCell ref="Z101:AG101"/>
    <mergeCell ref="L99:M99"/>
    <mergeCell ref="N99:O99"/>
    <mergeCell ref="P99:Q99"/>
    <mergeCell ref="R99:W99"/>
    <mergeCell ref="X99:AG99"/>
    <mergeCell ref="P100:Q100"/>
    <mergeCell ref="R100:S100"/>
    <mergeCell ref="T100:U100"/>
    <mergeCell ref="V100:W100"/>
    <mergeCell ref="X100:Y100"/>
    <mergeCell ref="Z104:AG104"/>
    <mergeCell ref="B105:C105"/>
    <mergeCell ref="P105:Q105"/>
    <mergeCell ref="R105:S105"/>
    <mergeCell ref="T105:U105"/>
    <mergeCell ref="V105:W105"/>
    <mergeCell ref="X105:Y105"/>
    <mergeCell ref="Z105:AG105"/>
    <mergeCell ref="B104:C104"/>
    <mergeCell ref="P104:Q104"/>
    <mergeCell ref="R104:S104"/>
    <mergeCell ref="T104:U104"/>
    <mergeCell ref="V104:W104"/>
    <mergeCell ref="X104:Y104"/>
    <mergeCell ref="Z102:AG102"/>
    <mergeCell ref="B103:C103"/>
    <mergeCell ref="P103:Q103"/>
    <mergeCell ref="R103:S103"/>
    <mergeCell ref="T103:U103"/>
    <mergeCell ref="V103:W103"/>
    <mergeCell ref="X103:Y103"/>
    <mergeCell ref="Z103:AG103"/>
    <mergeCell ref="B102:C102"/>
    <mergeCell ref="P102:Q102"/>
    <mergeCell ref="R102:S102"/>
    <mergeCell ref="T102:U102"/>
    <mergeCell ref="V102:W102"/>
    <mergeCell ref="X102:Y102"/>
    <mergeCell ref="Z108:AG108"/>
    <mergeCell ref="B109:C109"/>
    <mergeCell ref="P109:Q109"/>
    <mergeCell ref="R109:S109"/>
    <mergeCell ref="T109:U109"/>
    <mergeCell ref="V109:W109"/>
    <mergeCell ref="X109:Y109"/>
    <mergeCell ref="Z109:AG109"/>
    <mergeCell ref="B108:C108"/>
    <mergeCell ref="P108:Q108"/>
    <mergeCell ref="R108:S108"/>
    <mergeCell ref="T108:U108"/>
    <mergeCell ref="V108:W108"/>
    <mergeCell ref="X108:Y108"/>
    <mergeCell ref="Z106:AG106"/>
    <mergeCell ref="B107:C107"/>
    <mergeCell ref="P107:Q107"/>
    <mergeCell ref="R107:S107"/>
    <mergeCell ref="T107:U107"/>
    <mergeCell ref="V107:W107"/>
    <mergeCell ref="X107:Y107"/>
    <mergeCell ref="Z107:AG107"/>
    <mergeCell ref="B106:C106"/>
    <mergeCell ref="P106:Q106"/>
    <mergeCell ref="R106:S106"/>
    <mergeCell ref="T106:U106"/>
    <mergeCell ref="V106:W106"/>
    <mergeCell ref="X106:Y106"/>
    <mergeCell ref="B132:C132"/>
    <mergeCell ref="D132:E132"/>
    <mergeCell ref="F132:G132"/>
    <mergeCell ref="H132:I132"/>
    <mergeCell ref="J132:K132"/>
    <mergeCell ref="L132:M132"/>
    <mergeCell ref="Z110:AG110"/>
    <mergeCell ref="B129:M129"/>
    <mergeCell ref="B130:C130"/>
    <mergeCell ref="D130:E130"/>
    <mergeCell ref="F130:G130"/>
    <mergeCell ref="H130:I130"/>
    <mergeCell ref="J130:K130"/>
    <mergeCell ref="L130:M130"/>
    <mergeCell ref="B110:C110"/>
    <mergeCell ref="P110:Q110"/>
    <mergeCell ref="R110:S110"/>
    <mergeCell ref="T110:U110"/>
    <mergeCell ref="V110:W110"/>
    <mergeCell ref="X110:Y110"/>
    <mergeCell ref="B135:C135"/>
    <mergeCell ref="D135:E135"/>
    <mergeCell ref="F135:G135"/>
    <mergeCell ref="H135:I135"/>
    <mergeCell ref="J135:K135"/>
    <mergeCell ref="L135:M135"/>
    <mergeCell ref="B134:C134"/>
    <mergeCell ref="D134:E134"/>
    <mergeCell ref="F134:G134"/>
    <mergeCell ref="H134:I134"/>
    <mergeCell ref="J134:K134"/>
    <mergeCell ref="L134:M134"/>
    <mergeCell ref="B133:C133"/>
    <mergeCell ref="D133:E133"/>
    <mergeCell ref="F133:G133"/>
    <mergeCell ref="H133:I133"/>
    <mergeCell ref="J133:K133"/>
    <mergeCell ref="L133:M133"/>
    <mergeCell ref="B138:C138"/>
    <mergeCell ref="D138:E138"/>
    <mergeCell ref="F138:G138"/>
    <mergeCell ref="H138:I138"/>
    <mergeCell ref="J138:K138"/>
    <mergeCell ref="L138:M138"/>
    <mergeCell ref="B137:C137"/>
    <mergeCell ref="D137:E137"/>
    <mergeCell ref="F137:G137"/>
    <mergeCell ref="H137:I137"/>
    <mergeCell ref="J137:K137"/>
    <mergeCell ref="L137:M137"/>
    <mergeCell ref="B136:C136"/>
    <mergeCell ref="D136:E136"/>
    <mergeCell ref="F136:G136"/>
    <mergeCell ref="H136:I136"/>
    <mergeCell ref="J136:K136"/>
    <mergeCell ref="L136:M136"/>
    <mergeCell ref="B141:C141"/>
    <mergeCell ref="D141:E141"/>
    <mergeCell ref="F141:G141"/>
    <mergeCell ref="H141:I141"/>
    <mergeCell ref="J141:K141"/>
    <mergeCell ref="L141:M141"/>
    <mergeCell ref="B140:C140"/>
    <mergeCell ref="D140:E140"/>
    <mergeCell ref="F140:G140"/>
    <mergeCell ref="H140:I140"/>
    <mergeCell ref="J140:K140"/>
    <mergeCell ref="L140:M140"/>
    <mergeCell ref="B139:C139"/>
    <mergeCell ref="D139:E139"/>
    <mergeCell ref="F139:G139"/>
    <mergeCell ref="H139:I139"/>
    <mergeCell ref="J139:K139"/>
    <mergeCell ref="L139:M139"/>
    <mergeCell ref="V159:W159"/>
    <mergeCell ref="B160:W160"/>
    <mergeCell ref="B161:C161"/>
    <mergeCell ref="D161:E161"/>
    <mergeCell ref="F161:G161"/>
    <mergeCell ref="H161:M161"/>
    <mergeCell ref="N161:S161"/>
    <mergeCell ref="T161:U161"/>
    <mergeCell ref="V161:W161"/>
    <mergeCell ref="B159:C159"/>
    <mergeCell ref="D159:E159"/>
    <mergeCell ref="F159:G159"/>
    <mergeCell ref="H159:M159"/>
    <mergeCell ref="N159:S159"/>
    <mergeCell ref="T159:U159"/>
    <mergeCell ref="B142:C142"/>
    <mergeCell ref="D142:E142"/>
    <mergeCell ref="F142:G142"/>
    <mergeCell ref="H142:I142"/>
    <mergeCell ref="J142:K142"/>
    <mergeCell ref="L142:M142"/>
    <mergeCell ref="V164:W164"/>
    <mergeCell ref="B165:C165"/>
    <mergeCell ref="D165:E165"/>
    <mergeCell ref="F165:G165"/>
    <mergeCell ref="H165:M165"/>
    <mergeCell ref="N165:S165"/>
    <mergeCell ref="T165:U165"/>
    <mergeCell ref="V165:W165"/>
    <mergeCell ref="B164:C164"/>
    <mergeCell ref="D164:E164"/>
    <mergeCell ref="F164:G164"/>
    <mergeCell ref="H164:M164"/>
    <mergeCell ref="N164:S164"/>
    <mergeCell ref="T164:U164"/>
    <mergeCell ref="V162:W162"/>
    <mergeCell ref="B163:C163"/>
    <mergeCell ref="D163:E163"/>
    <mergeCell ref="F163:G163"/>
    <mergeCell ref="H163:M163"/>
    <mergeCell ref="N163:S163"/>
    <mergeCell ref="T163:U163"/>
    <mergeCell ref="V163:W163"/>
    <mergeCell ref="B162:C162"/>
    <mergeCell ref="D162:E162"/>
    <mergeCell ref="F162:G162"/>
    <mergeCell ref="H162:M162"/>
    <mergeCell ref="N162:S162"/>
    <mergeCell ref="T162:U162"/>
    <mergeCell ref="B170:C170"/>
    <mergeCell ref="D170:E170"/>
    <mergeCell ref="F170:G170"/>
    <mergeCell ref="H170:M170"/>
    <mergeCell ref="N170:S170"/>
    <mergeCell ref="V170:W170"/>
    <mergeCell ref="F168:G168"/>
    <mergeCell ref="H168:M168"/>
    <mergeCell ref="N168:S168"/>
    <mergeCell ref="T168:U168"/>
    <mergeCell ref="V168:W168"/>
    <mergeCell ref="B169:C169"/>
    <mergeCell ref="D169:E169"/>
    <mergeCell ref="H169:M169"/>
    <mergeCell ref="N169:S169"/>
    <mergeCell ref="V169:W169"/>
    <mergeCell ref="V166:W166"/>
    <mergeCell ref="B167:C167"/>
    <mergeCell ref="D167:E167"/>
    <mergeCell ref="F167:G167"/>
    <mergeCell ref="H167:M167"/>
    <mergeCell ref="N167:S167"/>
    <mergeCell ref="T167:U167"/>
    <mergeCell ref="V167:W167"/>
    <mergeCell ref="B166:C166"/>
    <mergeCell ref="D166:E166"/>
    <mergeCell ref="F166:G166"/>
    <mergeCell ref="H166:M166"/>
    <mergeCell ref="N166:S166"/>
    <mergeCell ref="T166:U166"/>
    <mergeCell ref="V172:W172"/>
    <mergeCell ref="B173:C173"/>
    <mergeCell ref="D173:E173"/>
    <mergeCell ref="F173:G173"/>
    <mergeCell ref="H173:M173"/>
    <mergeCell ref="N173:S173"/>
    <mergeCell ref="T173:U173"/>
    <mergeCell ref="V173:W173"/>
    <mergeCell ref="B172:C172"/>
    <mergeCell ref="D172:E172"/>
    <mergeCell ref="F172:G172"/>
    <mergeCell ref="H172:M172"/>
    <mergeCell ref="N172:S172"/>
    <mergeCell ref="T172:U172"/>
    <mergeCell ref="B171:C171"/>
    <mergeCell ref="D171:E171"/>
    <mergeCell ref="F171:G171"/>
    <mergeCell ref="H171:M171"/>
    <mergeCell ref="T171:U171"/>
    <mergeCell ref="V171:W171"/>
    <mergeCell ref="V177:W177"/>
    <mergeCell ref="B178:C178"/>
    <mergeCell ref="D178:E178"/>
    <mergeCell ref="F178:G178"/>
    <mergeCell ref="H178:M178"/>
    <mergeCell ref="N178:S178"/>
    <mergeCell ref="T178:U178"/>
    <mergeCell ref="V178:W178"/>
    <mergeCell ref="B177:C177"/>
    <mergeCell ref="D177:E177"/>
    <mergeCell ref="F177:G177"/>
    <mergeCell ref="H177:M177"/>
    <mergeCell ref="N177:S177"/>
    <mergeCell ref="T177:U177"/>
    <mergeCell ref="V174:W174"/>
    <mergeCell ref="B175:W175"/>
    <mergeCell ref="B176:C176"/>
    <mergeCell ref="D176:E176"/>
    <mergeCell ref="F176:G176"/>
    <mergeCell ref="H176:M176"/>
    <mergeCell ref="N176:S176"/>
    <mergeCell ref="T176:U176"/>
    <mergeCell ref="V176:W176"/>
    <mergeCell ref="B174:C174"/>
    <mergeCell ref="D174:E174"/>
    <mergeCell ref="F174:G174"/>
    <mergeCell ref="H174:M174"/>
    <mergeCell ref="N174:S174"/>
    <mergeCell ref="T174:U174"/>
    <mergeCell ref="V181:W181"/>
    <mergeCell ref="B182:C182"/>
    <mergeCell ref="D182:E182"/>
    <mergeCell ref="F182:G182"/>
    <mergeCell ref="H182:M182"/>
    <mergeCell ref="N182:S182"/>
    <mergeCell ref="T182:U182"/>
    <mergeCell ref="V182:W182"/>
    <mergeCell ref="B181:C181"/>
    <mergeCell ref="D181:E181"/>
    <mergeCell ref="F181:G181"/>
    <mergeCell ref="H181:M181"/>
    <mergeCell ref="N181:S181"/>
    <mergeCell ref="T181:U181"/>
    <mergeCell ref="V179:W179"/>
    <mergeCell ref="B180:C180"/>
    <mergeCell ref="D180:E180"/>
    <mergeCell ref="F180:G180"/>
    <mergeCell ref="H180:M180"/>
    <mergeCell ref="N180:S180"/>
    <mergeCell ref="T180:U180"/>
    <mergeCell ref="V180:W180"/>
    <mergeCell ref="B179:C179"/>
    <mergeCell ref="D179:E179"/>
    <mergeCell ref="F179:G179"/>
    <mergeCell ref="H179:M179"/>
    <mergeCell ref="N179:S179"/>
    <mergeCell ref="T179:U179"/>
    <mergeCell ref="B186:C186"/>
    <mergeCell ref="D186:E186"/>
    <mergeCell ref="F186:G186"/>
    <mergeCell ref="H186:M186"/>
    <mergeCell ref="T186:U186"/>
    <mergeCell ref="V186:W186"/>
    <mergeCell ref="B185:C185"/>
    <mergeCell ref="D185:E185"/>
    <mergeCell ref="F185:G185"/>
    <mergeCell ref="H185:M185"/>
    <mergeCell ref="N185:S185"/>
    <mergeCell ref="V185:W185"/>
    <mergeCell ref="V183:W183"/>
    <mergeCell ref="B184:C184"/>
    <mergeCell ref="D184:E184"/>
    <mergeCell ref="F184:G184"/>
    <mergeCell ref="H184:M184"/>
    <mergeCell ref="N184:S184"/>
    <mergeCell ref="V184:W184"/>
    <mergeCell ref="B183:C183"/>
    <mergeCell ref="D183:E183"/>
    <mergeCell ref="F183:G183"/>
    <mergeCell ref="H183:M183"/>
    <mergeCell ref="N183:S183"/>
    <mergeCell ref="T183:U183"/>
    <mergeCell ref="V189:W189"/>
    <mergeCell ref="B190:W190"/>
    <mergeCell ref="B191:C191"/>
    <mergeCell ref="D191:E191"/>
    <mergeCell ref="F191:G191"/>
    <mergeCell ref="H191:M191"/>
    <mergeCell ref="N191:S191"/>
    <mergeCell ref="T191:U191"/>
    <mergeCell ref="V191:W191"/>
    <mergeCell ref="B189:C189"/>
    <mergeCell ref="D189:E189"/>
    <mergeCell ref="F189:G189"/>
    <mergeCell ref="H189:M189"/>
    <mergeCell ref="N189:S189"/>
    <mergeCell ref="T189:U189"/>
    <mergeCell ref="V187:W187"/>
    <mergeCell ref="B188:C188"/>
    <mergeCell ref="D188:E188"/>
    <mergeCell ref="F188:G188"/>
    <mergeCell ref="H188:M188"/>
    <mergeCell ref="N188:S188"/>
    <mergeCell ref="T188:U188"/>
    <mergeCell ref="V188:W188"/>
    <mergeCell ref="B187:C187"/>
    <mergeCell ref="D187:E187"/>
    <mergeCell ref="F187:G187"/>
    <mergeCell ref="H187:M187"/>
    <mergeCell ref="N187:S187"/>
    <mergeCell ref="T187:U187"/>
    <mergeCell ref="V194:W194"/>
    <mergeCell ref="B195:C195"/>
    <mergeCell ref="D195:E195"/>
    <mergeCell ref="F195:G195"/>
    <mergeCell ref="H195:M195"/>
    <mergeCell ref="N195:S195"/>
    <mergeCell ref="T195:U195"/>
    <mergeCell ref="V195:W195"/>
    <mergeCell ref="B194:C194"/>
    <mergeCell ref="D194:E194"/>
    <mergeCell ref="F194:G194"/>
    <mergeCell ref="H194:M194"/>
    <mergeCell ref="N194:S194"/>
    <mergeCell ref="T194:U194"/>
    <mergeCell ref="V192:W192"/>
    <mergeCell ref="B193:C193"/>
    <mergeCell ref="D193:E193"/>
    <mergeCell ref="F193:G193"/>
    <mergeCell ref="H193:M193"/>
    <mergeCell ref="N193:S193"/>
    <mergeCell ref="T193:U193"/>
    <mergeCell ref="V193:W193"/>
    <mergeCell ref="B192:C192"/>
    <mergeCell ref="D192:E192"/>
    <mergeCell ref="F192:G192"/>
    <mergeCell ref="H192:M192"/>
    <mergeCell ref="N192:S192"/>
    <mergeCell ref="T192:U192"/>
    <mergeCell ref="V198:W198"/>
    <mergeCell ref="B199:C199"/>
    <mergeCell ref="D199:E199"/>
    <mergeCell ref="F199:G199"/>
    <mergeCell ref="H199:M199"/>
    <mergeCell ref="N199:S199"/>
    <mergeCell ref="T199:U199"/>
    <mergeCell ref="V199:W199"/>
    <mergeCell ref="B198:C198"/>
    <mergeCell ref="D198:E198"/>
    <mergeCell ref="F198:G198"/>
    <mergeCell ref="H198:M198"/>
    <mergeCell ref="N198:S198"/>
    <mergeCell ref="T198:U198"/>
    <mergeCell ref="V196:W196"/>
    <mergeCell ref="B197:C197"/>
    <mergeCell ref="D197:E197"/>
    <mergeCell ref="F197:G197"/>
    <mergeCell ref="H197:M197"/>
    <mergeCell ref="N197:S197"/>
    <mergeCell ref="T197:U197"/>
    <mergeCell ref="V197:W197"/>
    <mergeCell ref="B196:C196"/>
    <mergeCell ref="D196:E196"/>
    <mergeCell ref="F196:G196"/>
    <mergeCell ref="H196:M196"/>
    <mergeCell ref="N196:S196"/>
    <mergeCell ref="T196:U196"/>
    <mergeCell ref="V202:W202"/>
    <mergeCell ref="B203:C203"/>
    <mergeCell ref="D203:E203"/>
    <mergeCell ref="F203:G203"/>
    <mergeCell ref="H203:M203"/>
    <mergeCell ref="N203:S203"/>
    <mergeCell ref="T203:U203"/>
    <mergeCell ref="V203:W203"/>
    <mergeCell ref="B202:C202"/>
    <mergeCell ref="D202:E202"/>
    <mergeCell ref="F202:G202"/>
    <mergeCell ref="H202:M202"/>
    <mergeCell ref="N202:S202"/>
    <mergeCell ref="T202:U202"/>
    <mergeCell ref="V200:W200"/>
    <mergeCell ref="B201:C201"/>
    <mergeCell ref="D201:E201"/>
    <mergeCell ref="F201:G201"/>
    <mergeCell ref="H201:M201"/>
    <mergeCell ref="N201:S201"/>
    <mergeCell ref="T201:U201"/>
    <mergeCell ref="V201:W201"/>
    <mergeCell ref="B200:C200"/>
    <mergeCell ref="D200:E200"/>
    <mergeCell ref="F200:G200"/>
    <mergeCell ref="H200:M200"/>
    <mergeCell ref="N200:S200"/>
    <mergeCell ref="T200:U200"/>
    <mergeCell ref="V207:W207"/>
    <mergeCell ref="B208:C208"/>
    <mergeCell ref="D208:E208"/>
    <mergeCell ref="F208:G208"/>
    <mergeCell ref="H208:M208"/>
    <mergeCell ref="N208:S208"/>
    <mergeCell ref="T208:U208"/>
    <mergeCell ref="V208:W208"/>
    <mergeCell ref="B207:C207"/>
    <mergeCell ref="D207:E207"/>
    <mergeCell ref="F207:G207"/>
    <mergeCell ref="H207:M207"/>
    <mergeCell ref="N207:S207"/>
    <mergeCell ref="T207:U207"/>
    <mergeCell ref="V204:W204"/>
    <mergeCell ref="B205:W205"/>
    <mergeCell ref="B206:C206"/>
    <mergeCell ref="D206:E206"/>
    <mergeCell ref="F206:G206"/>
    <mergeCell ref="H206:M206"/>
    <mergeCell ref="N206:S206"/>
    <mergeCell ref="T206:U206"/>
    <mergeCell ref="V206:W206"/>
    <mergeCell ref="B204:C204"/>
    <mergeCell ref="D204:E204"/>
    <mergeCell ref="F204:G204"/>
    <mergeCell ref="H204:M204"/>
    <mergeCell ref="N204:S204"/>
    <mergeCell ref="T204:U204"/>
    <mergeCell ref="V211:W211"/>
    <mergeCell ref="B212:C212"/>
    <mergeCell ref="D212:E212"/>
    <mergeCell ref="F212:G212"/>
    <mergeCell ref="H212:M212"/>
    <mergeCell ref="N212:S212"/>
    <mergeCell ref="T212:U212"/>
    <mergeCell ref="V212:W212"/>
    <mergeCell ref="B211:C211"/>
    <mergeCell ref="D211:E211"/>
    <mergeCell ref="F211:G211"/>
    <mergeCell ref="H211:M211"/>
    <mergeCell ref="N211:S211"/>
    <mergeCell ref="T211:U211"/>
    <mergeCell ref="V209:W209"/>
    <mergeCell ref="B210:C210"/>
    <mergeCell ref="D210:E210"/>
    <mergeCell ref="F210:G210"/>
    <mergeCell ref="H210:M210"/>
    <mergeCell ref="N210:S210"/>
    <mergeCell ref="T210:U210"/>
    <mergeCell ref="V210:W210"/>
    <mergeCell ref="B209:C209"/>
    <mergeCell ref="D209:E209"/>
    <mergeCell ref="F209:G209"/>
    <mergeCell ref="H209:M209"/>
    <mergeCell ref="N209:S209"/>
    <mergeCell ref="T209:U209"/>
    <mergeCell ref="V215:W215"/>
    <mergeCell ref="B216:C216"/>
    <mergeCell ref="D216:E216"/>
    <mergeCell ref="F216:G216"/>
    <mergeCell ref="H216:M216"/>
    <mergeCell ref="N216:S216"/>
    <mergeCell ref="T216:U216"/>
    <mergeCell ref="V216:W216"/>
    <mergeCell ref="B215:C215"/>
    <mergeCell ref="D215:E215"/>
    <mergeCell ref="F215:G215"/>
    <mergeCell ref="H215:M215"/>
    <mergeCell ref="N215:S215"/>
    <mergeCell ref="T215:U215"/>
    <mergeCell ref="V213:W213"/>
    <mergeCell ref="B214:C214"/>
    <mergeCell ref="D214:E214"/>
    <mergeCell ref="F214:G214"/>
    <mergeCell ref="H214:M214"/>
    <mergeCell ref="N214:S214"/>
    <mergeCell ref="T214:U214"/>
    <mergeCell ref="V214:W214"/>
    <mergeCell ref="B213:C213"/>
    <mergeCell ref="D213:E213"/>
    <mergeCell ref="F213:G213"/>
    <mergeCell ref="H213:M213"/>
    <mergeCell ref="N213:S213"/>
    <mergeCell ref="T213:U213"/>
    <mergeCell ref="V219:W219"/>
    <mergeCell ref="B220:W220"/>
    <mergeCell ref="B221:C221"/>
    <mergeCell ref="D221:E221"/>
    <mergeCell ref="F221:G221"/>
    <mergeCell ref="H221:M221"/>
    <mergeCell ref="N221:S221"/>
    <mergeCell ref="T221:U221"/>
    <mergeCell ref="V221:W221"/>
    <mergeCell ref="B219:C219"/>
    <mergeCell ref="D219:E219"/>
    <mergeCell ref="F219:G219"/>
    <mergeCell ref="H219:M219"/>
    <mergeCell ref="N219:S219"/>
    <mergeCell ref="T219:U219"/>
    <mergeCell ref="V217:W217"/>
    <mergeCell ref="B218:C218"/>
    <mergeCell ref="D218:E218"/>
    <mergeCell ref="F218:G218"/>
    <mergeCell ref="H218:M218"/>
    <mergeCell ref="N218:S218"/>
    <mergeCell ref="T218:U218"/>
    <mergeCell ref="V218:W218"/>
    <mergeCell ref="B217:C217"/>
    <mergeCell ref="D217:E217"/>
    <mergeCell ref="F217:G217"/>
    <mergeCell ref="H217:M217"/>
    <mergeCell ref="N217:S217"/>
    <mergeCell ref="T217:U217"/>
    <mergeCell ref="V224:W224"/>
    <mergeCell ref="B225:C225"/>
    <mergeCell ref="D225:E225"/>
    <mergeCell ref="F225:G225"/>
    <mergeCell ref="H225:M225"/>
    <mergeCell ref="N225:S225"/>
    <mergeCell ref="T225:U225"/>
    <mergeCell ref="V225:W225"/>
    <mergeCell ref="B224:C224"/>
    <mergeCell ref="D224:E224"/>
    <mergeCell ref="F224:G224"/>
    <mergeCell ref="H224:M224"/>
    <mergeCell ref="N224:S224"/>
    <mergeCell ref="T224:U224"/>
    <mergeCell ref="V222:W222"/>
    <mergeCell ref="B223:C223"/>
    <mergeCell ref="D223:E223"/>
    <mergeCell ref="F223:G223"/>
    <mergeCell ref="H223:M223"/>
    <mergeCell ref="N223:S223"/>
    <mergeCell ref="T223:U223"/>
    <mergeCell ref="V223:W223"/>
    <mergeCell ref="B222:C222"/>
    <mergeCell ref="D222:E222"/>
    <mergeCell ref="F222:G222"/>
    <mergeCell ref="H222:M222"/>
    <mergeCell ref="N222:S222"/>
    <mergeCell ref="T222:U222"/>
    <mergeCell ref="V228:W228"/>
    <mergeCell ref="B229:C229"/>
    <mergeCell ref="D229:E229"/>
    <mergeCell ref="F229:G229"/>
    <mergeCell ref="H229:M229"/>
    <mergeCell ref="N229:S229"/>
    <mergeCell ref="T229:U229"/>
    <mergeCell ref="V229:W229"/>
    <mergeCell ref="B228:C228"/>
    <mergeCell ref="D228:E228"/>
    <mergeCell ref="F228:G228"/>
    <mergeCell ref="H228:M228"/>
    <mergeCell ref="N228:S228"/>
    <mergeCell ref="T228:U228"/>
    <mergeCell ref="V226:W226"/>
    <mergeCell ref="B227:C227"/>
    <mergeCell ref="D227:E227"/>
    <mergeCell ref="F227:G227"/>
    <mergeCell ref="H227:M227"/>
    <mergeCell ref="N227:S227"/>
    <mergeCell ref="T227:U227"/>
    <mergeCell ref="V227:W227"/>
    <mergeCell ref="B226:C226"/>
    <mergeCell ref="D226:E226"/>
    <mergeCell ref="F226:G226"/>
    <mergeCell ref="H226:M226"/>
    <mergeCell ref="N226:S226"/>
    <mergeCell ref="T226:U226"/>
    <mergeCell ref="V232:W232"/>
    <mergeCell ref="B233:C233"/>
    <mergeCell ref="D233:E233"/>
    <mergeCell ref="F233:G233"/>
    <mergeCell ref="H233:M233"/>
    <mergeCell ref="N233:S233"/>
    <mergeCell ref="T233:U233"/>
    <mergeCell ref="V233:W233"/>
    <mergeCell ref="B232:C232"/>
    <mergeCell ref="D232:E232"/>
    <mergeCell ref="F232:G232"/>
    <mergeCell ref="H232:M232"/>
    <mergeCell ref="N232:S232"/>
    <mergeCell ref="T232:U232"/>
    <mergeCell ref="V230:W230"/>
    <mergeCell ref="B231:C231"/>
    <mergeCell ref="D231:E231"/>
    <mergeCell ref="F231:G231"/>
    <mergeCell ref="H231:M231"/>
    <mergeCell ref="N231:S231"/>
    <mergeCell ref="T231:U231"/>
    <mergeCell ref="V231:W231"/>
    <mergeCell ref="B230:C230"/>
    <mergeCell ref="D230:E230"/>
    <mergeCell ref="F230:G230"/>
    <mergeCell ref="H230:M230"/>
    <mergeCell ref="N230:S230"/>
    <mergeCell ref="T230:U230"/>
    <mergeCell ref="V237:W237"/>
    <mergeCell ref="B238:C238"/>
    <mergeCell ref="D238:E238"/>
    <mergeCell ref="F238:G238"/>
    <mergeCell ref="H238:M238"/>
    <mergeCell ref="N238:S238"/>
    <mergeCell ref="T238:U238"/>
    <mergeCell ref="V238:W238"/>
    <mergeCell ref="B237:C237"/>
    <mergeCell ref="D237:E237"/>
    <mergeCell ref="F237:G237"/>
    <mergeCell ref="H237:M237"/>
    <mergeCell ref="N237:S237"/>
    <mergeCell ref="T237:U237"/>
    <mergeCell ref="V234:W234"/>
    <mergeCell ref="B235:W235"/>
    <mergeCell ref="B236:C236"/>
    <mergeCell ref="D236:E236"/>
    <mergeCell ref="F236:G236"/>
    <mergeCell ref="H236:M236"/>
    <mergeCell ref="N236:S236"/>
    <mergeCell ref="T236:U236"/>
    <mergeCell ref="V236:W236"/>
    <mergeCell ref="B234:C234"/>
    <mergeCell ref="D234:E234"/>
    <mergeCell ref="F234:G234"/>
    <mergeCell ref="H234:M234"/>
    <mergeCell ref="N234:S234"/>
    <mergeCell ref="T234:U234"/>
    <mergeCell ref="V241:W241"/>
    <mergeCell ref="B242:C242"/>
    <mergeCell ref="D242:E242"/>
    <mergeCell ref="F242:G242"/>
    <mergeCell ref="H242:M242"/>
    <mergeCell ref="N242:S242"/>
    <mergeCell ref="T242:U242"/>
    <mergeCell ref="V242:W242"/>
    <mergeCell ref="B241:C241"/>
    <mergeCell ref="D241:E241"/>
    <mergeCell ref="F241:G241"/>
    <mergeCell ref="H241:M241"/>
    <mergeCell ref="N241:S241"/>
    <mergeCell ref="T241:U241"/>
    <mergeCell ref="V239:W239"/>
    <mergeCell ref="B240:C240"/>
    <mergeCell ref="D240:E240"/>
    <mergeCell ref="F240:G240"/>
    <mergeCell ref="H240:M240"/>
    <mergeCell ref="N240:S240"/>
    <mergeCell ref="T240:U240"/>
    <mergeCell ref="V240:W240"/>
    <mergeCell ref="B239:C239"/>
    <mergeCell ref="D239:E239"/>
    <mergeCell ref="F239:G239"/>
    <mergeCell ref="H239:M239"/>
    <mergeCell ref="N239:S239"/>
    <mergeCell ref="T239:U239"/>
    <mergeCell ref="V245:W245"/>
    <mergeCell ref="B246:C246"/>
    <mergeCell ref="D246:E246"/>
    <mergeCell ref="F246:G246"/>
    <mergeCell ref="H246:M246"/>
    <mergeCell ref="N246:S246"/>
    <mergeCell ref="T246:U246"/>
    <mergeCell ref="V246:W246"/>
    <mergeCell ref="B245:C245"/>
    <mergeCell ref="D245:E245"/>
    <mergeCell ref="F245:G245"/>
    <mergeCell ref="H245:M245"/>
    <mergeCell ref="N245:S245"/>
    <mergeCell ref="T245:U245"/>
    <mergeCell ref="V243:W243"/>
    <mergeCell ref="B244:C244"/>
    <mergeCell ref="D244:E244"/>
    <mergeCell ref="F244:G244"/>
    <mergeCell ref="H244:M244"/>
    <mergeCell ref="N244:S244"/>
    <mergeCell ref="T244:U244"/>
    <mergeCell ref="V244:W244"/>
    <mergeCell ref="B243:C243"/>
    <mergeCell ref="D243:E243"/>
    <mergeCell ref="F243:G243"/>
    <mergeCell ref="H243:M243"/>
    <mergeCell ref="N243:S243"/>
    <mergeCell ref="T243:U243"/>
    <mergeCell ref="V249:W249"/>
    <mergeCell ref="B250:W250"/>
    <mergeCell ref="B251:C251"/>
    <mergeCell ref="D251:E251"/>
    <mergeCell ref="F251:G251"/>
    <mergeCell ref="H251:M251"/>
    <mergeCell ref="N251:S251"/>
    <mergeCell ref="T251:U251"/>
    <mergeCell ref="V251:W251"/>
    <mergeCell ref="B249:C249"/>
    <mergeCell ref="D249:E249"/>
    <mergeCell ref="F249:G249"/>
    <mergeCell ref="H249:M249"/>
    <mergeCell ref="N249:S249"/>
    <mergeCell ref="T249:U249"/>
    <mergeCell ref="V247:W247"/>
    <mergeCell ref="B248:C248"/>
    <mergeCell ref="D248:E248"/>
    <mergeCell ref="F248:G248"/>
    <mergeCell ref="H248:M248"/>
    <mergeCell ref="N248:S248"/>
    <mergeCell ref="T248:U248"/>
    <mergeCell ref="V248:W248"/>
    <mergeCell ref="B247:C247"/>
    <mergeCell ref="D247:E247"/>
    <mergeCell ref="F247:G247"/>
    <mergeCell ref="H247:M247"/>
    <mergeCell ref="N247:S247"/>
    <mergeCell ref="T247:U247"/>
    <mergeCell ref="V254:W254"/>
    <mergeCell ref="B255:C255"/>
    <mergeCell ref="D255:E255"/>
    <mergeCell ref="F255:G255"/>
    <mergeCell ref="H255:M255"/>
    <mergeCell ref="N255:S255"/>
    <mergeCell ref="T255:U255"/>
    <mergeCell ref="V255:W255"/>
    <mergeCell ref="B254:C254"/>
    <mergeCell ref="D254:E254"/>
    <mergeCell ref="F254:G254"/>
    <mergeCell ref="H254:M254"/>
    <mergeCell ref="N254:S254"/>
    <mergeCell ref="T254:U254"/>
    <mergeCell ref="V252:W252"/>
    <mergeCell ref="B253:C253"/>
    <mergeCell ref="D253:E253"/>
    <mergeCell ref="F253:G253"/>
    <mergeCell ref="H253:M253"/>
    <mergeCell ref="N253:S253"/>
    <mergeCell ref="T253:U253"/>
    <mergeCell ref="V253:W253"/>
    <mergeCell ref="B252:C252"/>
    <mergeCell ref="D252:E252"/>
    <mergeCell ref="F252:G252"/>
    <mergeCell ref="H252:M252"/>
    <mergeCell ref="N252:S252"/>
    <mergeCell ref="T252:U252"/>
    <mergeCell ref="V258:W258"/>
    <mergeCell ref="B259:C259"/>
    <mergeCell ref="D259:E259"/>
    <mergeCell ref="F259:G259"/>
    <mergeCell ref="H259:M259"/>
    <mergeCell ref="N259:S259"/>
    <mergeCell ref="T259:U259"/>
    <mergeCell ref="V259:W259"/>
    <mergeCell ref="B258:C258"/>
    <mergeCell ref="D258:E258"/>
    <mergeCell ref="F258:G258"/>
    <mergeCell ref="H258:M258"/>
    <mergeCell ref="N258:S258"/>
    <mergeCell ref="T258:U258"/>
    <mergeCell ref="V256:W256"/>
    <mergeCell ref="B257:C257"/>
    <mergeCell ref="D257:E257"/>
    <mergeCell ref="F257:G257"/>
    <mergeCell ref="H257:M257"/>
    <mergeCell ref="N257:S257"/>
    <mergeCell ref="T257:U257"/>
    <mergeCell ref="V257:W257"/>
    <mergeCell ref="B256:C256"/>
    <mergeCell ref="D256:E256"/>
    <mergeCell ref="F256:G256"/>
    <mergeCell ref="H256:M256"/>
    <mergeCell ref="N256:S256"/>
    <mergeCell ref="T256:U256"/>
    <mergeCell ref="V262:W262"/>
    <mergeCell ref="B263:C263"/>
    <mergeCell ref="D263:E263"/>
    <mergeCell ref="F263:G263"/>
    <mergeCell ref="H263:M263"/>
    <mergeCell ref="N263:S263"/>
    <mergeCell ref="T263:U263"/>
    <mergeCell ref="V263:W263"/>
    <mergeCell ref="B262:C262"/>
    <mergeCell ref="D262:E262"/>
    <mergeCell ref="F262:G262"/>
    <mergeCell ref="H262:M262"/>
    <mergeCell ref="N262:S262"/>
    <mergeCell ref="T262:U262"/>
    <mergeCell ref="V260:W260"/>
    <mergeCell ref="B261:C261"/>
    <mergeCell ref="D261:E261"/>
    <mergeCell ref="F261:G261"/>
    <mergeCell ref="H261:M261"/>
    <mergeCell ref="N261:S261"/>
    <mergeCell ref="T261:U261"/>
    <mergeCell ref="V261:W261"/>
    <mergeCell ref="B260:C260"/>
    <mergeCell ref="D260:E260"/>
    <mergeCell ref="F260:G260"/>
    <mergeCell ref="H260:M260"/>
    <mergeCell ref="N260:S260"/>
    <mergeCell ref="T260:U260"/>
    <mergeCell ref="V266:W266"/>
    <mergeCell ref="B267:C267"/>
    <mergeCell ref="D267:E267"/>
    <mergeCell ref="F267:G267"/>
    <mergeCell ref="H267:M267"/>
    <mergeCell ref="N267:S267"/>
    <mergeCell ref="T267:U267"/>
    <mergeCell ref="V267:W267"/>
    <mergeCell ref="B266:C266"/>
    <mergeCell ref="D266:E266"/>
    <mergeCell ref="F266:G266"/>
    <mergeCell ref="H266:M266"/>
    <mergeCell ref="N266:S266"/>
    <mergeCell ref="T266:U266"/>
    <mergeCell ref="B264:W264"/>
    <mergeCell ref="B265:C265"/>
    <mergeCell ref="D265:E265"/>
    <mergeCell ref="F265:G265"/>
    <mergeCell ref="H265:M265"/>
    <mergeCell ref="N265:S265"/>
    <mergeCell ref="T265:U265"/>
    <mergeCell ref="V265:W265"/>
    <mergeCell ref="V270:W270"/>
    <mergeCell ref="B271:C271"/>
    <mergeCell ref="D271:E271"/>
    <mergeCell ref="F271:G271"/>
    <mergeCell ref="H271:M271"/>
    <mergeCell ref="N271:S271"/>
    <mergeCell ref="T271:U271"/>
    <mergeCell ref="V271:W271"/>
    <mergeCell ref="B270:C270"/>
    <mergeCell ref="D270:E270"/>
    <mergeCell ref="F270:G270"/>
    <mergeCell ref="H270:M270"/>
    <mergeCell ref="N270:S270"/>
    <mergeCell ref="T270:U270"/>
    <mergeCell ref="V268:W268"/>
    <mergeCell ref="B269:C269"/>
    <mergeCell ref="D269:E269"/>
    <mergeCell ref="F269:G269"/>
    <mergeCell ref="H269:M269"/>
    <mergeCell ref="N269:S269"/>
    <mergeCell ref="T269:U269"/>
    <mergeCell ref="V269:W269"/>
    <mergeCell ref="B268:C268"/>
    <mergeCell ref="D268:E268"/>
    <mergeCell ref="F268:G268"/>
    <mergeCell ref="H268:M268"/>
    <mergeCell ref="N268:S268"/>
    <mergeCell ref="T268:U268"/>
    <mergeCell ref="V274:W274"/>
    <mergeCell ref="B275:C275"/>
    <mergeCell ref="D275:E275"/>
    <mergeCell ref="F275:G275"/>
    <mergeCell ref="H275:M275"/>
    <mergeCell ref="N275:S275"/>
    <mergeCell ref="T275:U275"/>
    <mergeCell ref="V275:W275"/>
    <mergeCell ref="B274:C274"/>
    <mergeCell ref="D274:E274"/>
    <mergeCell ref="F274:G274"/>
    <mergeCell ref="H274:M274"/>
    <mergeCell ref="N274:S274"/>
    <mergeCell ref="T274:U274"/>
    <mergeCell ref="V272:W272"/>
    <mergeCell ref="B273:C273"/>
    <mergeCell ref="D273:E273"/>
    <mergeCell ref="F273:G273"/>
    <mergeCell ref="H273:M273"/>
    <mergeCell ref="N273:S273"/>
    <mergeCell ref="T273:U273"/>
    <mergeCell ref="V273:W273"/>
    <mergeCell ref="B272:C272"/>
    <mergeCell ref="D272:E272"/>
    <mergeCell ref="F272:G272"/>
    <mergeCell ref="H272:M272"/>
    <mergeCell ref="N272:S272"/>
    <mergeCell ref="T272:U272"/>
    <mergeCell ref="V278:W278"/>
    <mergeCell ref="B279:W279"/>
    <mergeCell ref="B280:C280"/>
    <mergeCell ref="D280:E280"/>
    <mergeCell ref="F280:G280"/>
    <mergeCell ref="H280:M280"/>
    <mergeCell ref="N280:S280"/>
    <mergeCell ref="T280:U280"/>
    <mergeCell ref="V280:W280"/>
    <mergeCell ref="B278:C278"/>
    <mergeCell ref="D278:E278"/>
    <mergeCell ref="F278:G278"/>
    <mergeCell ref="H278:M278"/>
    <mergeCell ref="N278:S278"/>
    <mergeCell ref="T278:U278"/>
    <mergeCell ref="V276:W276"/>
    <mergeCell ref="B277:C277"/>
    <mergeCell ref="D277:E277"/>
    <mergeCell ref="F277:G277"/>
    <mergeCell ref="H277:M277"/>
    <mergeCell ref="N277:S277"/>
    <mergeCell ref="T277:U277"/>
    <mergeCell ref="V277:W277"/>
    <mergeCell ref="B276:C276"/>
    <mergeCell ref="D276:E276"/>
    <mergeCell ref="F276:G276"/>
    <mergeCell ref="H276:M276"/>
    <mergeCell ref="N276:S276"/>
    <mergeCell ref="T276:U276"/>
    <mergeCell ref="V283:W283"/>
    <mergeCell ref="B284:C284"/>
    <mergeCell ref="D284:E284"/>
    <mergeCell ref="F284:G284"/>
    <mergeCell ref="H284:M284"/>
    <mergeCell ref="N284:S284"/>
    <mergeCell ref="T284:U284"/>
    <mergeCell ref="V284:W284"/>
    <mergeCell ref="B283:C283"/>
    <mergeCell ref="D283:E283"/>
    <mergeCell ref="F283:G283"/>
    <mergeCell ref="H283:M283"/>
    <mergeCell ref="N283:S283"/>
    <mergeCell ref="T283:U283"/>
    <mergeCell ref="V281:W281"/>
    <mergeCell ref="B282:C282"/>
    <mergeCell ref="D282:E282"/>
    <mergeCell ref="F282:G282"/>
    <mergeCell ref="H282:M282"/>
    <mergeCell ref="N282:S282"/>
    <mergeCell ref="T282:U282"/>
    <mergeCell ref="V282:W282"/>
    <mergeCell ref="B281:C281"/>
    <mergeCell ref="D281:E281"/>
    <mergeCell ref="F281:G281"/>
    <mergeCell ref="H281:M281"/>
    <mergeCell ref="N281:S281"/>
    <mergeCell ref="T281:U281"/>
    <mergeCell ref="V287:W287"/>
    <mergeCell ref="B288:C288"/>
    <mergeCell ref="D288:E288"/>
    <mergeCell ref="F288:G288"/>
    <mergeCell ref="H288:M288"/>
    <mergeCell ref="N288:S288"/>
    <mergeCell ref="T288:U288"/>
    <mergeCell ref="V288:W288"/>
    <mergeCell ref="B287:C287"/>
    <mergeCell ref="D287:E287"/>
    <mergeCell ref="F287:G287"/>
    <mergeCell ref="H287:M287"/>
    <mergeCell ref="N287:S287"/>
    <mergeCell ref="T287:U287"/>
    <mergeCell ref="V285:W285"/>
    <mergeCell ref="B286:C286"/>
    <mergeCell ref="D286:E286"/>
    <mergeCell ref="F286:G286"/>
    <mergeCell ref="H286:M286"/>
    <mergeCell ref="N286:S286"/>
    <mergeCell ref="T286:U286"/>
    <mergeCell ref="V286:W286"/>
    <mergeCell ref="B285:C285"/>
    <mergeCell ref="D285:E285"/>
    <mergeCell ref="F285:G285"/>
    <mergeCell ref="H285:M285"/>
    <mergeCell ref="N285:S285"/>
    <mergeCell ref="T285:U285"/>
    <mergeCell ref="V291:W291"/>
    <mergeCell ref="B292:C292"/>
    <mergeCell ref="D292:E292"/>
    <mergeCell ref="F292:G292"/>
    <mergeCell ref="H292:M292"/>
    <mergeCell ref="N292:S292"/>
    <mergeCell ref="T292:U292"/>
    <mergeCell ref="V292:W292"/>
    <mergeCell ref="B291:C291"/>
    <mergeCell ref="D291:E291"/>
    <mergeCell ref="F291:G291"/>
    <mergeCell ref="H291:M291"/>
    <mergeCell ref="N291:S291"/>
    <mergeCell ref="T291:U291"/>
    <mergeCell ref="V289:W289"/>
    <mergeCell ref="B290:C290"/>
    <mergeCell ref="D290:E290"/>
    <mergeCell ref="F290:G290"/>
    <mergeCell ref="H290:M290"/>
    <mergeCell ref="N290:S290"/>
    <mergeCell ref="T290:U290"/>
    <mergeCell ref="V290:W290"/>
    <mergeCell ref="B289:C289"/>
    <mergeCell ref="D289:E289"/>
    <mergeCell ref="F289:G289"/>
    <mergeCell ref="H289:M289"/>
    <mergeCell ref="N289:S289"/>
    <mergeCell ref="T289:U289"/>
    <mergeCell ref="V296:W296"/>
    <mergeCell ref="B297:C297"/>
    <mergeCell ref="D297:E297"/>
    <mergeCell ref="F297:G297"/>
    <mergeCell ref="H297:M297"/>
    <mergeCell ref="N297:S297"/>
    <mergeCell ref="T297:U297"/>
    <mergeCell ref="V297:W297"/>
    <mergeCell ref="B296:C296"/>
    <mergeCell ref="D296:E296"/>
    <mergeCell ref="F296:G296"/>
    <mergeCell ref="H296:M296"/>
    <mergeCell ref="N296:S296"/>
    <mergeCell ref="T296:U296"/>
    <mergeCell ref="V293:W293"/>
    <mergeCell ref="B294:W294"/>
    <mergeCell ref="B295:C295"/>
    <mergeCell ref="D295:E295"/>
    <mergeCell ref="F295:G295"/>
    <mergeCell ref="H295:M295"/>
    <mergeCell ref="N295:S295"/>
    <mergeCell ref="T295:U295"/>
    <mergeCell ref="V295:W295"/>
    <mergeCell ref="B293:C293"/>
    <mergeCell ref="D293:E293"/>
    <mergeCell ref="F293:G293"/>
    <mergeCell ref="H293:M293"/>
    <mergeCell ref="N293:S293"/>
    <mergeCell ref="T293:U293"/>
    <mergeCell ref="V300:W300"/>
    <mergeCell ref="B301:C301"/>
    <mergeCell ref="D301:E301"/>
    <mergeCell ref="F301:G301"/>
    <mergeCell ref="H301:M301"/>
    <mergeCell ref="N301:S301"/>
    <mergeCell ref="T301:U301"/>
    <mergeCell ref="V301:W301"/>
    <mergeCell ref="B300:C300"/>
    <mergeCell ref="D300:E300"/>
    <mergeCell ref="F300:G300"/>
    <mergeCell ref="H300:M300"/>
    <mergeCell ref="N300:S300"/>
    <mergeCell ref="T300:U300"/>
    <mergeCell ref="V298:W298"/>
    <mergeCell ref="B299:C299"/>
    <mergeCell ref="D299:E299"/>
    <mergeCell ref="F299:G299"/>
    <mergeCell ref="H299:M299"/>
    <mergeCell ref="N299:S299"/>
    <mergeCell ref="T299:U299"/>
    <mergeCell ref="V299:W299"/>
    <mergeCell ref="B298:C298"/>
    <mergeCell ref="D298:E298"/>
    <mergeCell ref="F298:G298"/>
    <mergeCell ref="H298:M298"/>
    <mergeCell ref="N298:S298"/>
    <mergeCell ref="T298:U298"/>
    <mergeCell ref="V304:W304"/>
    <mergeCell ref="B305:C305"/>
    <mergeCell ref="D305:E305"/>
    <mergeCell ref="F305:G305"/>
    <mergeCell ref="H305:M305"/>
    <mergeCell ref="N305:S305"/>
    <mergeCell ref="T305:U305"/>
    <mergeCell ref="V305:W305"/>
    <mergeCell ref="B304:C304"/>
    <mergeCell ref="D304:E304"/>
    <mergeCell ref="F304:G304"/>
    <mergeCell ref="H304:M304"/>
    <mergeCell ref="N304:S304"/>
    <mergeCell ref="T304:U304"/>
    <mergeCell ref="V302:W302"/>
    <mergeCell ref="B303:C303"/>
    <mergeCell ref="D303:E303"/>
    <mergeCell ref="F303:G303"/>
    <mergeCell ref="H303:M303"/>
    <mergeCell ref="N303:S303"/>
    <mergeCell ref="T303:U303"/>
    <mergeCell ref="V303:W303"/>
    <mergeCell ref="B302:C302"/>
    <mergeCell ref="D302:E302"/>
    <mergeCell ref="F302:G302"/>
    <mergeCell ref="H302:M302"/>
    <mergeCell ref="N302:S302"/>
    <mergeCell ref="T302:U302"/>
    <mergeCell ref="V308:W308"/>
    <mergeCell ref="B309:W309"/>
    <mergeCell ref="B310:C310"/>
    <mergeCell ref="D310:E310"/>
    <mergeCell ref="F310:G310"/>
    <mergeCell ref="H310:M310"/>
    <mergeCell ref="N310:S310"/>
    <mergeCell ref="T310:U310"/>
    <mergeCell ref="V310:W310"/>
    <mergeCell ref="B308:C308"/>
    <mergeCell ref="D308:E308"/>
    <mergeCell ref="F308:G308"/>
    <mergeCell ref="H308:M308"/>
    <mergeCell ref="N308:S308"/>
    <mergeCell ref="T308:U308"/>
    <mergeCell ref="V306:W306"/>
    <mergeCell ref="B307:C307"/>
    <mergeCell ref="D307:E307"/>
    <mergeCell ref="F307:G307"/>
    <mergeCell ref="H307:M307"/>
    <mergeCell ref="N307:S307"/>
    <mergeCell ref="T307:U307"/>
    <mergeCell ref="V307:W307"/>
    <mergeCell ref="B306:C306"/>
    <mergeCell ref="D306:E306"/>
    <mergeCell ref="F306:G306"/>
    <mergeCell ref="H306:M306"/>
    <mergeCell ref="N306:S306"/>
    <mergeCell ref="T306:U306"/>
    <mergeCell ref="V313:W313"/>
    <mergeCell ref="B314:C314"/>
    <mergeCell ref="D314:E314"/>
    <mergeCell ref="F314:G314"/>
    <mergeCell ref="H314:M314"/>
    <mergeCell ref="N314:S314"/>
    <mergeCell ref="T314:U314"/>
    <mergeCell ref="V314:W314"/>
    <mergeCell ref="B313:C313"/>
    <mergeCell ref="D313:E313"/>
    <mergeCell ref="F313:G313"/>
    <mergeCell ref="H313:M313"/>
    <mergeCell ref="N313:S313"/>
    <mergeCell ref="T313:U313"/>
    <mergeCell ref="V311:W311"/>
    <mergeCell ref="B312:C312"/>
    <mergeCell ref="D312:E312"/>
    <mergeCell ref="F312:G312"/>
    <mergeCell ref="H312:M312"/>
    <mergeCell ref="N312:S312"/>
    <mergeCell ref="T312:U312"/>
    <mergeCell ref="V312:W312"/>
    <mergeCell ref="B311:C311"/>
    <mergeCell ref="D311:E311"/>
    <mergeCell ref="F311:G311"/>
    <mergeCell ref="H311:M311"/>
    <mergeCell ref="N311:S311"/>
    <mergeCell ref="T311:U311"/>
    <mergeCell ref="V317:W317"/>
    <mergeCell ref="B318:C318"/>
    <mergeCell ref="D318:E318"/>
    <mergeCell ref="F318:G318"/>
    <mergeCell ref="H318:M318"/>
    <mergeCell ref="N318:S318"/>
    <mergeCell ref="T318:U318"/>
    <mergeCell ref="V318:W318"/>
    <mergeCell ref="B317:C317"/>
    <mergeCell ref="D317:E317"/>
    <mergeCell ref="F317:G317"/>
    <mergeCell ref="H317:M317"/>
    <mergeCell ref="N317:S317"/>
    <mergeCell ref="T317:U317"/>
    <mergeCell ref="V315:W315"/>
    <mergeCell ref="B316:C316"/>
    <mergeCell ref="D316:E316"/>
    <mergeCell ref="F316:G316"/>
    <mergeCell ref="H316:M316"/>
    <mergeCell ref="N316:S316"/>
    <mergeCell ref="T316:U316"/>
    <mergeCell ref="V316:W316"/>
    <mergeCell ref="B315:C315"/>
    <mergeCell ref="D315:E315"/>
    <mergeCell ref="F315:G315"/>
    <mergeCell ref="H315:M315"/>
    <mergeCell ref="N315:S315"/>
    <mergeCell ref="T315:U315"/>
    <mergeCell ref="B321:C321"/>
    <mergeCell ref="D321:E321"/>
    <mergeCell ref="F321:G321"/>
    <mergeCell ref="H321:M321"/>
    <mergeCell ref="T321:U321"/>
    <mergeCell ref="V321:W321"/>
    <mergeCell ref="V319:W319"/>
    <mergeCell ref="B320:C320"/>
    <mergeCell ref="D320:E320"/>
    <mergeCell ref="F320:G320"/>
    <mergeCell ref="H320:M320"/>
    <mergeCell ref="N320:S320"/>
    <mergeCell ref="T320:U320"/>
    <mergeCell ref="V320:W320"/>
    <mergeCell ref="B319:C319"/>
    <mergeCell ref="D319:E319"/>
    <mergeCell ref="F319:G319"/>
    <mergeCell ref="H319:M319"/>
    <mergeCell ref="N319:S319"/>
    <mergeCell ref="T319:U319"/>
    <mergeCell ref="O325:P325"/>
    <mergeCell ref="Q325:R325"/>
    <mergeCell ref="B326:D326"/>
    <mergeCell ref="E326:F326"/>
    <mergeCell ref="G326:H326"/>
    <mergeCell ref="I326:J326"/>
    <mergeCell ref="K326:L326"/>
    <mergeCell ref="M326:N326"/>
    <mergeCell ref="O326:P326"/>
    <mergeCell ref="Q326:R326"/>
    <mergeCell ref="B325:D325"/>
    <mergeCell ref="E325:F325"/>
    <mergeCell ref="G325:H325"/>
    <mergeCell ref="I325:J325"/>
    <mergeCell ref="K325:L325"/>
    <mergeCell ref="M325:N325"/>
    <mergeCell ref="B323:R323"/>
    <mergeCell ref="B324:D324"/>
    <mergeCell ref="E324:F324"/>
    <mergeCell ref="G324:H324"/>
    <mergeCell ref="I324:J324"/>
    <mergeCell ref="K324:L324"/>
    <mergeCell ref="M324:N324"/>
    <mergeCell ref="O324:P324"/>
    <mergeCell ref="Q324:R324"/>
    <mergeCell ref="O329:P329"/>
    <mergeCell ref="Q329:R329"/>
    <mergeCell ref="B330:D330"/>
    <mergeCell ref="E330:F330"/>
    <mergeCell ref="G330:H330"/>
    <mergeCell ref="I330:J330"/>
    <mergeCell ref="K330:L330"/>
    <mergeCell ref="M330:N330"/>
    <mergeCell ref="O330:P330"/>
    <mergeCell ref="Q330:R330"/>
    <mergeCell ref="B329:D329"/>
    <mergeCell ref="E329:F329"/>
    <mergeCell ref="G329:H329"/>
    <mergeCell ref="I329:J329"/>
    <mergeCell ref="K329:L329"/>
    <mergeCell ref="M329:N329"/>
    <mergeCell ref="O327:P327"/>
    <mergeCell ref="Q327:R327"/>
    <mergeCell ref="B328:D328"/>
    <mergeCell ref="E328:F328"/>
    <mergeCell ref="G328:H328"/>
    <mergeCell ref="I328:J328"/>
    <mergeCell ref="K328:L328"/>
    <mergeCell ref="M328:N328"/>
    <mergeCell ref="O328:P328"/>
    <mergeCell ref="Q328:R328"/>
    <mergeCell ref="B327:D327"/>
    <mergeCell ref="E327:F327"/>
    <mergeCell ref="G327:H327"/>
    <mergeCell ref="I327:J327"/>
    <mergeCell ref="K327:L327"/>
    <mergeCell ref="M327:N327"/>
    <mergeCell ref="F351:H351"/>
    <mergeCell ref="J351:L351"/>
    <mergeCell ref="B367:E367"/>
    <mergeCell ref="F367:H367"/>
    <mergeCell ref="J367:L367"/>
    <mergeCell ref="O331:P331"/>
    <mergeCell ref="Q331:R331"/>
    <mergeCell ref="B332:D332"/>
    <mergeCell ref="E332:F332"/>
    <mergeCell ref="G332:H332"/>
    <mergeCell ref="I332:J332"/>
    <mergeCell ref="K332:L332"/>
    <mergeCell ref="M332:N332"/>
    <mergeCell ref="O332:P332"/>
    <mergeCell ref="Q332:R332"/>
    <mergeCell ref="B331:D331"/>
    <mergeCell ref="E331:F331"/>
    <mergeCell ref="G331:H331"/>
    <mergeCell ref="I331:J331"/>
    <mergeCell ref="K331:L331"/>
    <mergeCell ref="M331:N331"/>
    <mergeCell ref="C381:E381"/>
    <mergeCell ref="C382:E382"/>
    <mergeCell ref="C383:E383"/>
    <mergeCell ref="C384:E384"/>
    <mergeCell ref="C375:E375"/>
    <mergeCell ref="C376:E376"/>
    <mergeCell ref="C377:E377"/>
    <mergeCell ref="C378:E378"/>
    <mergeCell ref="C379:E379"/>
    <mergeCell ref="C380:E380"/>
    <mergeCell ref="C369:E369"/>
    <mergeCell ref="C370:E370"/>
    <mergeCell ref="C371:E371"/>
    <mergeCell ref="C372:E372"/>
    <mergeCell ref="C373:E373"/>
    <mergeCell ref="C374:E374"/>
    <mergeCell ref="B351:E351"/>
  </mergeCells>
  <dataValidations count="1">
    <dataValidation type="list" allowBlank="1" showInputMessage="1" showErrorMessage="1" sqref="G82:G95 D71:D72" xr:uid="{FFA5B7FA-228B-4B4C-8FE8-7DD583133F85}">
      <formula1>"Azola 68,Rubia Works 1000 15W-40,Dynatrans DA 85W-140,Dynatrans ACX 30, Dynatrans ACX 10W-30"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1:H75"/>
  <sheetViews>
    <sheetView topLeftCell="A34" workbookViewId="0">
      <selection activeCell="K3" sqref="K3"/>
    </sheetView>
  </sheetViews>
  <sheetFormatPr defaultRowHeight="15" x14ac:dyDescent="0.25"/>
  <cols>
    <col min="2" max="2" width="19.42578125" customWidth="1"/>
    <col min="3" max="3" width="38.5703125" bestFit="1" customWidth="1"/>
    <col min="4" max="4" width="40.140625" bestFit="1" customWidth="1"/>
    <col min="5" max="5" width="33.85546875" bestFit="1" customWidth="1"/>
    <col min="6" max="6" width="36" bestFit="1" customWidth="1"/>
    <col min="7" max="7" width="37.7109375" customWidth="1"/>
  </cols>
  <sheetData>
    <row r="1" spans="2:8" ht="27" thickBot="1" x14ac:dyDescent="0.3">
      <c r="B1" s="1134" t="s">
        <v>552</v>
      </c>
      <c r="C1" s="1135"/>
      <c r="D1" s="1135"/>
      <c r="E1" s="1135"/>
      <c r="F1" s="1135"/>
      <c r="G1" s="1136"/>
    </row>
    <row r="2" spans="2:8" s="147" customFormat="1" ht="18.75" customHeight="1" x14ac:dyDescent="0.3">
      <c r="B2" s="394"/>
      <c r="C2" s="395" t="s">
        <v>51</v>
      </c>
      <c r="D2" s="396">
        <v>46073</v>
      </c>
      <c r="E2" s="1137" t="s">
        <v>245</v>
      </c>
      <c r="F2" s="1137"/>
      <c r="G2" s="397">
        <f>D2+6</f>
        <v>46079</v>
      </c>
    </row>
    <row r="3" spans="2:8" ht="15.75" customHeight="1" thickBot="1" x14ac:dyDescent="0.3">
      <c r="B3" s="398"/>
      <c r="C3" s="399"/>
      <c r="D3" s="399"/>
      <c r="G3" s="399"/>
    </row>
    <row r="4" spans="2:8" ht="19.5" thickBot="1" x14ac:dyDescent="0.35">
      <c r="B4" s="400"/>
      <c r="C4" s="401">
        <f>D2</f>
        <v>46073</v>
      </c>
      <c r="D4" s="402">
        <f>C4+3</f>
        <v>46076</v>
      </c>
      <c r="E4" s="403">
        <f>D4+1</f>
        <v>46077</v>
      </c>
      <c r="F4" s="404">
        <f>E4+1</f>
        <v>46078</v>
      </c>
      <c r="G4" s="405">
        <f>F4+1</f>
        <v>46079</v>
      </c>
    </row>
    <row r="5" spans="2:8" ht="19.5" thickBot="1" x14ac:dyDescent="0.3">
      <c r="B5" s="406" t="s">
        <v>553</v>
      </c>
      <c r="C5" s="407" t="s">
        <v>56</v>
      </c>
      <c r="D5" s="408" t="s">
        <v>52</v>
      </c>
      <c r="E5" s="409" t="s">
        <v>53</v>
      </c>
      <c r="F5" s="410" t="s">
        <v>54</v>
      </c>
      <c r="G5" s="411" t="s">
        <v>55</v>
      </c>
    </row>
    <row r="6" spans="2:8" ht="15" customHeight="1" x14ac:dyDescent="0.25">
      <c r="B6" s="1129" t="s">
        <v>246</v>
      </c>
      <c r="C6" s="412" t="s">
        <v>554</v>
      </c>
      <c r="D6" s="413" t="s">
        <v>555</v>
      </c>
      <c r="E6" s="414" t="s">
        <v>556</v>
      </c>
      <c r="F6" s="415" t="s">
        <v>557</v>
      </c>
      <c r="G6" s="416"/>
    </row>
    <row r="7" spans="2:8" ht="15" customHeight="1" x14ac:dyDescent="0.25">
      <c r="B7" s="1129"/>
      <c r="C7" s="417"/>
      <c r="D7" s="418" t="s">
        <v>558</v>
      </c>
      <c r="E7" s="419"/>
      <c r="F7" s="418" t="s">
        <v>558</v>
      </c>
      <c r="G7" s="420"/>
    </row>
    <row r="8" spans="2:8" ht="15" customHeight="1" x14ac:dyDescent="0.25">
      <c r="B8" s="1129"/>
      <c r="C8" s="421"/>
      <c r="D8" s="422"/>
      <c r="E8" s="422"/>
      <c r="F8" s="423"/>
      <c r="G8" s="424"/>
    </row>
    <row r="9" spans="2:8" ht="15" customHeight="1" x14ac:dyDescent="0.25">
      <c r="B9" s="1129"/>
      <c r="C9" s="425" t="s">
        <v>559</v>
      </c>
      <c r="D9" s="426" t="s">
        <v>559</v>
      </c>
      <c r="E9" s="427" t="s">
        <v>560</v>
      </c>
      <c r="F9" s="427" t="s">
        <v>561</v>
      </c>
      <c r="G9" s="428"/>
    </row>
    <row r="10" spans="2:8" x14ac:dyDescent="0.25">
      <c r="B10" s="1129"/>
      <c r="C10" s="429" t="s">
        <v>562</v>
      </c>
      <c r="D10" s="430" t="s">
        <v>562</v>
      </c>
      <c r="E10" s="431" t="s">
        <v>562</v>
      </c>
      <c r="F10" s="432" t="s">
        <v>562</v>
      </c>
      <c r="G10" s="433"/>
    </row>
    <row r="11" spans="2:8" ht="15.75" thickBot="1" x14ac:dyDescent="0.3">
      <c r="B11" s="1129"/>
      <c r="C11" s="434" t="s">
        <v>563</v>
      </c>
      <c r="D11" s="435" t="s">
        <v>563</v>
      </c>
      <c r="E11" s="436" t="s">
        <v>563</v>
      </c>
      <c r="F11" s="437" t="s">
        <v>563</v>
      </c>
      <c r="G11" s="438"/>
    </row>
    <row r="12" spans="2:8" x14ac:dyDescent="0.25">
      <c r="B12" s="1128" t="s">
        <v>564</v>
      </c>
      <c r="C12" s="439"/>
      <c r="D12" s="413" t="s">
        <v>565</v>
      </c>
      <c r="E12" s="440"/>
      <c r="F12" s="415" t="s">
        <v>566</v>
      </c>
      <c r="G12" s="441"/>
    </row>
    <row r="13" spans="2:8" x14ac:dyDescent="0.25">
      <c r="B13" s="1129"/>
      <c r="C13" s="442"/>
      <c r="D13" s="419" t="s">
        <v>567</v>
      </c>
      <c r="E13" s="419"/>
      <c r="F13" s="419" t="s">
        <v>567</v>
      </c>
    </row>
    <row r="14" spans="2:8" x14ac:dyDescent="0.25">
      <c r="B14" s="1129"/>
      <c r="C14" s="443"/>
      <c r="D14" s="422"/>
      <c r="E14" s="444"/>
      <c r="F14" s="445"/>
      <c r="G14" s="446"/>
    </row>
    <row r="15" spans="2:8" x14ac:dyDescent="0.25">
      <c r="B15" s="1129"/>
      <c r="C15" s="425"/>
      <c r="D15" s="447" t="s">
        <v>568</v>
      </c>
      <c r="E15" s="448"/>
      <c r="F15" s="449" t="s">
        <v>569</v>
      </c>
      <c r="G15" s="450"/>
    </row>
    <row r="16" spans="2:8" x14ac:dyDescent="0.25">
      <c r="B16" s="1129"/>
      <c r="C16" s="443"/>
      <c r="D16" s="432" t="s">
        <v>570</v>
      </c>
      <c r="E16" s="432"/>
      <c r="F16" s="451" t="s">
        <v>570</v>
      </c>
      <c r="G16" s="451"/>
      <c r="H16" s="398"/>
    </row>
    <row r="17" spans="2:8" ht="15.75" thickBot="1" x14ac:dyDescent="0.3">
      <c r="B17" s="1129"/>
      <c r="C17" s="434"/>
      <c r="D17" s="437" t="s">
        <v>571</v>
      </c>
      <c r="E17" s="437"/>
      <c r="F17" s="452" t="s">
        <v>571</v>
      </c>
      <c r="G17" s="452"/>
      <c r="H17" s="398"/>
    </row>
    <row r="18" spans="2:8" s="273" customFormat="1" x14ac:dyDescent="0.25">
      <c r="B18" s="1128" t="s">
        <v>17</v>
      </c>
      <c r="C18" s="412" t="s">
        <v>68</v>
      </c>
      <c r="D18" s="413" t="s">
        <v>62</v>
      </c>
      <c r="E18" s="413" t="s">
        <v>75</v>
      </c>
      <c r="F18" s="415" t="s">
        <v>76</v>
      </c>
      <c r="G18" s="453" t="s">
        <v>57</v>
      </c>
      <c r="H18"/>
    </row>
    <row r="19" spans="2:8" s="273" customFormat="1" x14ac:dyDescent="0.25">
      <c r="B19" s="1129"/>
      <c r="C19" s="454"/>
      <c r="D19" s="455" t="s">
        <v>558</v>
      </c>
      <c r="E19" s="455" t="s">
        <v>558</v>
      </c>
      <c r="F19" s="455" t="s">
        <v>558</v>
      </c>
      <c r="G19" s="456"/>
      <c r="H19"/>
    </row>
    <row r="20" spans="2:8" s="273" customFormat="1" x14ac:dyDescent="0.25">
      <c r="B20" s="1129"/>
      <c r="C20" s="457"/>
      <c r="D20" s="458"/>
      <c r="E20" s="458"/>
      <c r="F20" s="459"/>
      <c r="G20" s="460"/>
      <c r="H20"/>
    </row>
    <row r="21" spans="2:8" s="273" customFormat="1" x14ac:dyDescent="0.25">
      <c r="B21" s="1129"/>
      <c r="C21" s="461" t="s">
        <v>572</v>
      </c>
      <c r="D21" s="431" t="s">
        <v>572</v>
      </c>
      <c r="E21" s="462" t="s">
        <v>572</v>
      </c>
      <c r="F21" s="463" t="s">
        <v>572</v>
      </c>
      <c r="G21" s="464" t="s">
        <v>572</v>
      </c>
      <c r="H21"/>
    </row>
    <row r="22" spans="2:8" s="273" customFormat="1" x14ac:dyDescent="0.25">
      <c r="B22" s="1129"/>
      <c r="C22" s="429" t="s">
        <v>573</v>
      </c>
      <c r="D22" s="431" t="s">
        <v>573</v>
      </c>
      <c r="E22" s="431" t="s">
        <v>573</v>
      </c>
      <c r="F22" s="463" t="s">
        <v>573</v>
      </c>
      <c r="G22" s="465" t="s">
        <v>573</v>
      </c>
      <c r="H22"/>
    </row>
    <row r="23" spans="2:8" s="273" customFormat="1" x14ac:dyDescent="0.25">
      <c r="B23" s="1129"/>
      <c r="C23" s="466" t="s">
        <v>574</v>
      </c>
      <c r="D23" s="467" t="s">
        <v>574</v>
      </c>
      <c r="E23" s="468" t="s">
        <v>574</v>
      </c>
      <c r="F23" s="463" t="s">
        <v>574</v>
      </c>
      <c r="G23" s="464" t="s">
        <v>574</v>
      </c>
      <c r="H23"/>
    </row>
    <row r="24" spans="2:8" s="273" customFormat="1" ht="15.75" thickBot="1" x14ac:dyDescent="0.3">
      <c r="B24" s="1130"/>
      <c r="C24" s="434" t="s">
        <v>575</v>
      </c>
      <c r="D24" s="436" t="s">
        <v>575</v>
      </c>
      <c r="E24" s="469" t="s">
        <v>575</v>
      </c>
      <c r="F24" s="470" t="s">
        <v>575</v>
      </c>
      <c r="G24" s="471" t="s">
        <v>575</v>
      </c>
      <c r="H24"/>
    </row>
    <row r="25" spans="2:8" s="273" customFormat="1" x14ac:dyDescent="0.25">
      <c r="B25" s="1128" t="s">
        <v>18</v>
      </c>
      <c r="C25" s="472" t="s">
        <v>522</v>
      </c>
      <c r="D25" s="473" t="s">
        <v>525</v>
      </c>
      <c r="E25" s="474" t="s">
        <v>130</v>
      </c>
      <c r="F25" s="475" t="s">
        <v>527</v>
      </c>
      <c r="G25" s="476" t="s">
        <v>132</v>
      </c>
      <c r="H25"/>
    </row>
    <row r="26" spans="2:8" s="273" customFormat="1" x14ac:dyDescent="0.25">
      <c r="B26" s="1129"/>
      <c r="C26" s="454" t="s">
        <v>558</v>
      </c>
      <c r="D26" s="477" t="s">
        <v>558</v>
      </c>
      <c r="E26" s="455"/>
      <c r="F26" s="455"/>
      <c r="G26" s="456"/>
      <c r="H26"/>
    </row>
    <row r="27" spans="2:8" s="273" customFormat="1" x14ac:dyDescent="0.25">
      <c r="B27" s="1129"/>
      <c r="C27" s="478"/>
      <c r="D27" s="479"/>
      <c r="E27" s="444"/>
      <c r="F27" s="427"/>
      <c r="G27" s="428"/>
      <c r="H27"/>
    </row>
    <row r="28" spans="2:8" s="273" customFormat="1" x14ac:dyDescent="0.25">
      <c r="B28" s="1129"/>
      <c r="C28" s="429" t="s">
        <v>576</v>
      </c>
      <c r="D28" s="480" t="s">
        <v>576</v>
      </c>
      <c r="E28" s="481" t="s">
        <v>576</v>
      </c>
      <c r="F28" s="432" t="s">
        <v>576</v>
      </c>
      <c r="G28" s="464" t="s">
        <v>576</v>
      </c>
      <c r="H28"/>
    </row>
    <row r="29" spans="2:8" s="273" customFormat="1" x14ac:dyDescent="0.25">
      <c r="B29" s="1129"/>
      <c r="C29" s="429" t="s">
        <v>573</v>
      </c>
      <c r="D29" s="480" t="s">
        <v>573</v>
      </c>
      <c r="E29" s="481" t="s">
        <v>573</v>
      </c>
      <c r="F29" s="432" t="s">
        <v>573</v>
      </c>
      <c r="G29" s="464" t="s">
        <v>573</v>
      </c>
      <c r="H29"/>
    </row>
    <row r="30" spans="2:8" s="273" customFormat="1" x14ac:dyDescent="0.25">
      <c r="B30" s="1129"/>
      <c r="C30" s="429" t="s">
        <v>577</v>
      </c>
      <c r="D30" s="480" t="s">
        <v>577</v>
      </c>
      <c r="E30" s="481" t="s">
        <v>577</v>
      </c>
      <c r="F30" s="432" t="s">
        <v>577</v>
      </c>
      <c r="G30" s="464" t="s">
        <v>577</v>
      </c>
      <c r="H30"/>
    </row>
    <row r="31" spans="2:8" s="273" customFormat="1" ht="15.75" thickBot="1" x14ac:dyDescent="0.3">
      <c r="B31" s="1130"/>
      <c r="C31" s="482" t="s">
        <v>578</v>
      </c>
      <c r="D31" s="469" t="s">
        <v>578</v>
      </c>
      <c r="E31" s="483" t="s">
        <v>578</v>
      </c>
      <c r="F31" s="463" t="s">
        <v>578</v>
      </c>
      <c r="G31" s="484" t="s">
        <v>578</v>
      </c>
      <c r="H31"/>
    </row>
    <row r="32" spans="2:8" ht="15" customHeight="1" x14ac:dyDescent="0.25">
      <c r="B32" s="1128" t="s">
        <v>21</v>
      </c>
      <c r="C32" s="485" t="s">
        <v>579</v>
      </c>
      <c r="D32" s="486" t="s">
        <v>580</v>
      </c>
      <c r="E32" s="440" t="s">
        <v>581</v>
      </c>
      <c r="F32" s="487" t="s">
        <v>582</v>
      </c>
      <c r="G32" s="441" t="s">
        <v>583</v>
      </c>
    </row>
    <row r="33" spans="2:7" x14ac:dyDescent="0.25">
      <c r="B33" s="1129"/>
      <c r="C33" s="454" t="s">
        <v>558</v>
      </c>
      <c r="D33" s="488"/>
      <c r="E33" s="455" t="s">
        <v>558</v>
      </c>
      <c r="F33" s="455" t="s">
        <v>558</v>
      </c>
      <c r="G33" s="456" t="s">
        <v>558</v>
      </c>
    </row>
    <row r="34" spans="2:7" x14ac:dyDescent="0.25">
      <c r="B34" s="1129"/>
      <c r="C34" s="457"/>
      <c r="D34" s="489"/>
      <c r="E34" s="490"/>
      <c r="F34" s="459"/>
      <c r="G34" s="491"/>
    </row>
    <row r="35" spans="2:7" x14ac:dyDescent="0.25">
      <c r="B35" s="1129"/>
      <c r="C35" s="443" t="s">
        <v>584</v>
      </c>
      <c r="D35" s="492" t="s">
        <v>584</v>
      </c>
      <c r="E35" s="493" t="s">
        <v>584</v>
      </c>
      <c r="F35" s="494" t="s">
        <v>584</v>
      </c>
      <c r="G35" s="495" t="s">
        <v>584</v>
      </c>
    </row>
    <row r="36" spans="2:7" x14ac:dyDescent="0.25">
      <c r="B36" s="1129"/>
      <c r="C36" s="443" t="s">
        <v>585</v>
      </c>
      <c r="D36" s="492" t="s">
        <v>585</v>
      </c>
      <c r="E36" s="444" t="s">
        <v>585</v>
      </c>
      <c r="F36" s="496" t="s">
        <v>585</v>
      </c>
      <c r="G36" s="446" t="s">
        <v>585</v>
      </c>
    </row>
    <row r="37" spans="2:7" ht="15.75" thickBot="1" x14ac:dyDescent="0.3">
      <c r="B37" s="1129"/>
      <c r="C37" s="497" t="s">
        <v>586</v>
      </c>
      <c r="D37" s="498" t="s">
        <v>586</v>
      </c>
      <c r="E37" s="499" t="s">
        <v>586</v>
      </c>
      <c r="F37" s="500" t="s">
        <v>586</v>
      </c>
      <c r="G37" s="501" t="s">
        <v>586</v>
      </c>
    </row>
    <row r="38" spans="2:7" ht="15" customHeight="1" x14ac:dyDescent="0.25">
      <c r="B38" s="1128" t="s">
        <v>587</v>
      </c>
      <c r="C38" s="502"/>
      <c r="D38" s="474" t="s">
        <v>588</v>
      </c>
      <c r="E38" s="475" t="s">
        <v>589</v>
      </c>
      <c r="F38" s="475" t="s">
        <v>590</v>
      </c>
      <c r="G38" s="441" t="s">
        <v>591</v>
      </c>
    </row>
    <row r="39" spans="2:7" x14ac:dyDescent="0.25">
      <c r="B39" s="1129"/>
      <c r="C39" s="454"/>
      <c r="D39" s="488"/>
      <c r="E39" s="455"/>
      <c r="F39" s="455"/>
      <c r="G39" s="456" t="s">
        <v>558</v>
      </c>
    </row>
    <row r="40" spans="2:7" x14ac:dyDescent="0.25">
      <c r="B40" s="1129"/>
      <c r="C40" s="503"/>
      <c r="D40" s="488"/>
      <c r="E40" s="504"/>
      <c r="F40" s="423"/>
      <c r="G40" s="505" t="s">
        <v>592</v>
      </c>
    </row>
    <row r="41" spans="2:7" x14ac:dyDescent="0.25">
      <c r="B41" s="1129"/>
      <c r="C41" s="506"/>
      <c r="D41" s="507" t="s">
        <v>593</v>
      </c>
      <c r="E41" s="507" t="s">
        <v>593</v>
      </c>
      <c r="F41" s="508" t="s">
        <v>593</v>
      </c>
      <c r="G41" s="509" t="s">
        <v>593</v>
      </c>
    </row>
    <row r="42" spans="2:7" ht="15.75" thickBot="1" x14ac:dyDescent="0.3">
      <c r="B42" s="1129"/>
      <c r="C42" s="510"/>
      <c r="D42" s="511" t="s">
        <v>594</v>
      </c>
      <c r="E42" s="512" t="s">
        <v>594</v>
      </c>
      <c r="F42" s="513" t="s">
        <v>594</v>
      </c>
      <c r="G42" s="514" t="s">
        <v>594</v>
      </c>
    </row>
    <row r="43" spans="2:7" x14ac:dyDescent="0.25">
      <c r="B43" s="1128" t="s">
        <v>595</v>
      </c>
      <c r="C43" s="439"/>
      <c r="D43" s="440" t="s">
        <v>596</v>
      </c>
      <c r="E43" s="515" t="s">
        <v>597</v>
      </c>
      <c r="F43" s="487" t="s">
        <v>598</v>
      </c>
      <c r="G43" s="441" t="s">
        <v>599</v>
      </c>
    </row>
    <row r="44" spans="2:7" x14ac:dyDescent="0.25">
      <c r="B44" s="1129"/>
      <c r="C44" s="442"/>
      <c r="D44" s="516" t="s">
        <v>567</v>
      </c>
      <c r="E44" s="517"/>
      <c r="F44" s="517" t="s">
        <v>567</v>
      </c>
      <c r="G44" s="518" t="s">
        <v>567</v>
      </c>
    </row>
    <row r="45" spans="2:7" x14ac:dyDescent="0.25">
      <c r="B45" s="1129"/>
      <c r="C45" s="519"/>
      <c r="D45" s="520"/>
      <c r="E45" s="494"/>
      <c r="F45" s="521"/>
      <c r="G45" s="522"/>
    </row>
    <row r="46" spans="2:7" x14ac:dyDescent="0.25">
      <c r="B46" s="1129"/>
      <c r="C46" s="519"/>
      <c r="D46" s="507" t="s">
        <v>593</v>
      </c>
      <c r="E46" s="507" t="s">
        <v>593</v>
      </c>
      <c r="F46" s="507" t="s">
        <v>593</v>
      </c>
      <c r="G46" s="523" t="s">
        <v>593</v>
      </c>
    </row>
    <row r="47" spans="2:7" ht="15.75" thickBot="1" x14ac:dyDescent="0.3">
      <c r="B47" s="1129"/>
      <c r="C47" s="497"/>
      <c r="D47" s="524" t="s">
        <v>600</v>
      </c>
      <c r="E47" s="525" t="s">
        <v>601</v>
      </c>
      <c r="F47" s="525" t="s">
        <v>601</v>
      </c>
      <c r="G47" s="501" t="s">
        <v>600</v>
      </c>
    </row>
    <row r="48" spans="2:7" s="273" customFormat="1" ht="15" customHeight="1" x14ac:dyDescent="0.25">
      <c r="B48" s="1128" t="s">
        <v>602</v>
      </c>
      <c r="C48" s="485" t="s">
        <v>603</v>
      </c>
      <c r="D48" s="440" t="s">
        <v>604</v>
      </c>
      <c r="E48" s="487" t="s">
        <v>605</v>
      </c>
      <c r="F48" s="473" t="s">
        <v>606</v>
      </c>
      <c r="G48" s="441" t="s">
        <v>607</v>
      </c>
    </row>
    <row r="49" spans="2:7" s="273" customFormat="1" x14ac:dyDescent="0.25">
      <c r="B49" s="1129"/>
      <c r="C49" s="526" t="s">
        <v>248</v>
      </c>
      <c r="D49" s="527" t="s">
        <v>248</v>
      </c>
      <c r="E49" s="528" t="s">
        <v>248</v>
      </c>
      <c r="F49" s="529" t="s">
        <v>248</v>
      </c>
      <c r="G49" s="530" t="s">
        <v>248</v>
      </c>
    </row>
    <row r="50" spans="2:7" s="273" customFormat="1" x14ac:dyDescent="0.25">
      <c r="B50" s="1129"/>
      <c r="C50" s="442" t="s">
        <v>558</v>
      </c>
      <c r="D50" s="516" t="s">
        <v>567</v>
      </c>
      <c r="E50" s="517" t="s">
        <v>567</v>
      </c>
      <c r="F50" s="517" t="s">
        <v>558</v>
      </c>
      <c r="G50" s="518" t="s">
        <v>558</v>
      </c>
    </row>
    <row r="51" spans="2:7" s="273" customFormat="1" x14ac:dyDescent="0.25">
      <c r="B51" s="1129"/>
      <c r="C51" s="443" t="s">
        <v>608</v>
      </c>
      <c r="D51" s="448" t="s">
        <v>609</v>
      </c>
      <c r="E51" s="448" t="s">
        <v>608</v>
      </c>
      <c r="F51" s="448" t="s">
        <v>609</v>
      </c>
      <c r="G51" s="446" t="s">
        <v>610</v>
      </c>
    </row>
    <row r="52" spans="2:7" s="273" customFormat="1" x14ac:dyDescent="0.25">
      <c r="B52" s="1129"/>
      <c r="C52" s="531" t="s">
        <v>593</v>
      </c>
      <c r="D52" s="532" t="s">
        <v>593</v>
      </c>
      <c r="E52" s="533" t="s">
        <v>593</v>
      </c>
      <c r="F52" s="508" t="s">
        <v>593</v>
      </c>
      <c r="G52" s="508" t="s">
        <v>593</v>
      </c>
    </row>
    <row r="53" spans="2:7" s="273" customFormat="1" ht="15.75" thickBot="1" x14ac:dyDescent="0.3">
      <c r="B53" s="1129"/>
      <c r="C53" s="497"/>
      <c r="D53" s="499"/>
      <c r="E53" s="534"/>
      <c r="F53" s="535"/>
      <c r="G53" s="536"/>
    </row>
    <row r="54" spans="2:7" s="273" customFormat="1" x14ac:dyDescent="0.25">
      <c r="B54" s="1129"/>
      <c r="C54" s="537" t="s">
        <v>611</v>
      </c>
      <c r="D54" s="538"/>
      <c r="E54" s="539" t="s">
        <v>612</v>
      </c>
      <c r="F54" s="540" t="s">
        <v>613</v>
      </c>
      <c r="G54" s="541"/>
    </row>
    <row r="55" spans="2:7" x14ac:dyDescent="0.25">
      <c r="B55" s="1129"/>
      <c r="C55" s="542"/>
      <c r="D55" s="527"/>
      <c r="E55" s="528"/>
      <c r="F55" s="528"/>
      <c r="G55" s="543"/>
    </row>
    <row r="56" spans="2:7" x14ac:dyDescent="0.25">
      <c r="B56" s="1129"/>
      <c r="C56" s="544"/>
      <c r="D56" s="545"/>
      <c r="E56" s="517" t="s">
        <v>567</v>
      </c>
      <c r="F56" s="517" t="s">
        <v>567</v>
      </c>
      <c r="G56" s="546"/>
    </row>
    <row r="57" spans="2:7" x14ac:dyDescent="0.25">
      <c r="B57" s="1129"/>
      <c r="C57" s="478"/>
      <c r="D57" s="492"/>
      <c r="E57" s="448" t="s">
        <v>610</v>
      </c>
      <c r="F57" s="521" t="s">
        <v>610</v>
      </c>
      <c r="G57" s="547"/>
    </row>
    <row r="58" spans="2:7" x14ac:dyDescent="0.25">
      <c r="B58" s="1129"/>
      <c r="C58" s="548"/>
      <c r="D58" s="549"/>
      <c r="E58" s="533"/>
      <c r="F58" s="533"/>
      <c r="G58" s="550"/>
    </row>
    <row r="59" spans="2:7" ht="15.75" thickBot="1" x14ac:dyDescent="0.3">
      <c r="B59" s="1130"/>
      <c r="C59" s="551"/>
      <c r="D59" s="552"/>
      <c r="E59" s="553" t="s">
        <v>601</v>
      </c>
      <c r="F59" s="525" t="s">
        <v>601</v>
      </c>
      <c r="G59" s="554"/>
    </row>
    <row r="60" spans="2:7" x14ac:dyDescent="0.25">
      <c r="B60" s="1131" t="s">
        <v>614</v>
      </c>
      <c r="C60" s="555" t="s">
        <v>615</v>
      </c>
      <c r="D60" s="556" t="s">
        <v>616</v>
      </c>
      <c r="E60" s="557" t="s">
        <v>617</v>
      </c>
      <c r="F60" s="558" t="s">
        <v>618</v>
      </c>
      <c r="G60" s="541" t="s">
        <v>619</v>
      </c>
    </row>
    <row r="61" spans="2:7" x14ac:dyDescent="0.25">
      <c r="B61" s="1132"/>
      <c r="C61" s="442"/>
      <c r="D61" s="559"/>
      <c r="E61" s="560"/>
      <c r="F61" s="561"/>
      <c r="G61" s="518"/>
    </row>
    <row r="62" spans="2:7" x14ac:dyDescent="0.25">
      <c r="B62" s="1132"/>
      <c r="C62" s="562" t="s">
        <v>620</v>
      </c>
      <c r="D62" s="563" t="s">
        <v>621</v>
      </c>
      <c r="E62" s="562" t="s">
        <v>620</v>
      </c>
      <c r="F62" s="562" t="s">
        <v>621</v>
      </c>
      <c r="G62" s="522" t="s">
        <v>620</v>
      </c>
    </row>
    <row r="63" spans="2:7" x14ac:dyDescent="0.25">
      <c r="B63" s="1132"/>
      <c r="C63" s="519"/>
      <c r="D63" s="564"/>
      <c r="E63" s="565"/>
      <c r="F63" s="565"/>
      <c r="G63" s="522"/>
    </row>
    <row r="64" spans="2:7" ht="15.75" thickBot="1" x14ac:dyDescent="0.3">
      <c r="B64" s="1133"/>
      <c r="C64" s="497"/>
      <c r="D64" s="524"/>
      <c r="E64" s="566"/>
      <c r="F64" s="566"/>
      <c r="G64" s="501"/>
    </row>
    <row r="65" spans="5:5" x14ac:dyDescent="0.25">
      <c r="E65" s="7"/>
    </row>
    <row r="66" spans="5:5" x14ac:dyDescent="0.25">
      <c r="E66" s="7"/>
    </row>
    <row r="67" spans="5:5" x14ac:dyDescent="0.25">
      <c r="E67" s="7"/>
    </row>
    <row r="68" spans="5:5" x14ac:dyDescent="0.25">
      <c r="E68" s="7"/>
    </row>
    <row r="69" spans="5:5" x14ac:dyDescent="0.25">
      <c r="E69" s="7"/>
    </row>
    <row r="70" spans="5:5" x14ac:dyDescent="0.25">
      <c r="E70" s="7"/>
    </row>
    <row r="71" spans="5:5" x14ac:dyDescent="0.25">
      <c r="E71" s="7"/>
    </row>
    <row r="72" spans="5:5" x14ac:dyDescent="0.25">
      <c r="E72" s="7"/>
    </row>
    <row r="73" spans="5:5" x14ac:dyDescent="0.25">
      <c r="E73" s="7"/>
    </row>
    <row r="74" spans="5:5" x14ac:dyDescent="0.25">
      <c r="E74" s="7"/>
    </row>
    <row r="75" spans="5:5" x14ac:dyDescent="0.25">
      <c r="E75" s="7"/>
    </row>
  </sheetData>
  <mergeCells count="11">
    <mergeCell ref="B25:B31"/>
    <mergeCell ref="B1:G1"/>
    <mergeCell ref="E2:F2"/>
    <mergeCell ref="B6:B11"/>
    <mergeCell ref="B12:B17"/>
    <mergeCell ref="B18:B24"/>
    <mergeCell ref="B32:B37"/>
    <mergeCell ref="B38:B42"/>
    <mergeCell ref="B43:B47"/>
    <mergeCell ref="B48:B59"/>
    <mergeCell ref="B60:B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2:D30"/>
  <sheetViews>
    <sheetView workbookViewId="0">
      <selection activeCell="G5" sqref="G5"/>
    </sheetView>
  </sheetViews>
  <sheetFormatPr defaultRowHeight="15" x14ac:dyDescent="0.25"/>
  <cols>
    <col min="1" max="1" width="13.140625" bestFit="1" customWidth="1"/>
    <col min="2" max="2" width="18.140625" bestFit="1" customWidth="1"/>
    <col min="3" max="3" width="20.42578125" bestFit="1" customWidth="1"/>
    <col min="4" max="4" width="90.28515625" customWidth="1"/>
  </cols>
  <sheetData>
    <row r="2" spans="1:4" ht="15.75" thickBot="1" x14ac:dyDescent="0.3"/>
    <row r="3" spans="1:4" ht="15.75" thickBot="1" x14ac:dyDescent="0.3">
      <c r="A3" s="581" t="s">
        <v>312</v>
      </c>
      <c r="B3" s="582" t="s">
        <v>622</v>
      </c>
      <c r="C3" s="567" t="s">
        <v>623</v>
      </c>
      <c r="D3" s="568" t="s">
        <v>624</v>
      </c>
    </row>
    <row r="4" spans="1:4" x14ac:dyDescent="0.25">
      <c r="A4" s="569" t="s">
        <v>515</v>
      </c>
      <c r="B4" s="50">
        <v>0</v>
      </c>
      <c r="C4" s="50">
        <v>69.2</v>
      </c>
      <c r="D4" s="570"/>
    </row>
    <row r="5" spans="1:4" x14ac:dyDescent="0.25">
      <c r="A5" s="571" t="s">
        <v>220</v>
      </c>
      <c r="B5" s="572">
        <v>0</v>
      </c>
      <c r="C5" s="572">
        <v>156.80000000000001</v>
      </c>
      <c r="D5" s="316" t="s">
        <v>649</v>
      </c>
    </row>
    <row r="6" spans="1:4" x14ac:dyDescent="0.25">
      <c r="A6" s="573" t="s">
        <v>99</v>
      </c>
      <c r="B6" s="574">
        <v>0</v>
      </c>
      <c r="C6" s="574">
        <v>50.2</v>
      </c>
      <c r="D6" s="316"/>
    </row>
    <row r="7" spans="1:4" x14ac:dyDescent="0.25">
      <c r="A7" s="573" t="s">
        <v>625</v>
      </c>
      <c r="B7" s="574">
        <v>0</v>
      </c>
      <c r="C7" s="574">
        <v>57.800000000000004</v>
      </c>
      <c r="D7" s="316"/>
    </row>
    <row r="8" spans="1:4" x14ac:dyDescent="0.25">
      <c r="A8" s="573" t="s">
        <v>538</v>
      </c>
      <c r="B8" s="574">
        <v>0</v>
      </c>
      <c r="C8" s="574">
        <v>11.7</v>
      </c>
      <c r="D8" s="316"/>
    </row>
    <row r="9" spans="1:4" x14ac:dyDescent="0.25">
      <c r="A9" s="573" t="s">
        <v>518</v>
      </c>
      <c r="B9" s="574">
        <v>0</v>
      </c>
      <c r="C9" s="574">
        <v>56.699999999999996</v>
      </c>
      <c r="D9" s="316"/>
    </row>
    <row r="10" spans="1:4" x14ac:dyDescent="0.25">
      <c r="A10" s="573" t="s">
        <v>626</v>
      </c>
      <c r="B10" s="574">
        <v>0</v>
      </c>
      <c r="C10" s="574">
        <v>2</v>
      </c>
      <c r="D10" s="316"/>
    </row>
    <row r="11" spans="1:4" x14ac:dyDescent="0.25">
      <c r="A11" s="573" t="s">
        <v>627</v>
      </c>
      <c r="B11" s="574">
        <v>0</v>
      </c>
      <c r="C11" s="574">
        <v>71.7</v>
      </c>
      <c r="D11" s="316"/>
    </row>
    <row r="12" spans="1:4" x14ac:dyDescent="0.25">
      <c r="A12" s="573" t="s">
        <v>150</v>
      </c>
      <c r="B12" s="574">
        <v>0</v>
      </c>
      <c r="C12" s="574">
        <v>21.9</v>
      </c>
      <c r="D12" s="316"/>
    </row>
    <row r="13" spans="1:4" x14ac:dyDescent="0.25">
      <c r="A13" s="571" t="s">
        <v>628</v>
      </c>
      <c r="B13" s="572">
        <v>0</v>
      </c>
      <c r="C13" s="572">
        <v>152.1</v>
      </c>
      <c r="D13" s="316" t="s">
        <v>629</v>
      </c>
    </row>
    <row r="14" spans="1:4" x14ac:dyDescent="0.25">
      <c r="A14" s="573" t="s">
        <v>630</v>
      </c>
      <c r="B14" s="574">
        <v>0</v>
      </c>
      <c r="C14" s="574">
        <v>39.4</v>
      </c>
      <c r="D14" s="316"/>
    </row>
    <row r="15" spans="1:4" x14ac:dyDescent="0.25">
      <c r="A15" s="571" t="s">
        <v>224</v>
      </c>
      <c r="B15" s="572">
        <v>0</v>
      </c>
      <c r="C15" s="572">
        <v>257.10000000000002</v>
      </c>
      <c r="D15" s="316" t="s">
        <v>631</v>
      </c>
    </row>
    <row r="16" spans="1:4" x14ac:dyDescent="0.25">
      <c r="A16" s="573" t="s">
        <v>632</v>
      </c>
      <c r="B16" s="574">
        <v>0</v>
      </c>
      <c r="C16" s="574">
        <v>43.5</v>
      </c>
      <c r="D16" s="316"/>
    </row>
    <row r="17" spans="1:4" x14ac:dyDescent="0.25">
      <c r="A17" s="573" t="s">
        <v>523</v>
      </c>
      <c r="B17" s="574">
        <v>47.2</v>
      </c>
      <c r="C17" s="574">
        <v>27.8</v>
      </c>
      <c r="D17" s="316"/>
    </row>
    <row r="18" spans="1:4" x14ac:dyDescent="0.25">
      <c r="A18" s="573" t="s">
        <v>524</v>
      </c>
      <c r="B18" s="574">
        <v>21.8</v>
      </c>
      <c r="C18" s="574">
        <v>12.1</v>
      </c>
      <c r="D18" s="316"/>
    </row>
    <row r="19" spans="1:4" x14ac:dyDescent="0.25">
      <c r="A19" s="573" t="s">
        <v>529</v>
      </c>
      <c r="B19" s="574">
        <v>25.4</v>
      </c>
      <c r="C19" s="574">
        <v>13</v>
      </c>
      <c r="D19" s="316"/>
    </row>
    <row r="20" spans="1:4" x14ac:dyDescent="0.25">
      <c r="A20" s="573" t="s">
        <v>526</v>
      </c>
      <c r="B20" s="574">
        <v>17.600000000000001</v>
      </c>
      <c r="C20" s="574">
        <v>0</v>
      </c>
      <c r="D20" s="316"/>
    </row>
    <row r="21" spans="1:4" x14ac:dyDescent="0.25">
      <c r="A21" s="573" t="s">
        <v>633</v>
      </c>
      <c r="B21" s="574">
        <v>29.8</v>
      </c>
      <c r="C21" s="574">
        <v>0</v>
      </c>
      <c r="D21" s="316"/>
    </row>
    <row r="22" spans="1:4" x14ac:dyDescent="0.25">
      <c r="A22" s="573" t="s">
        <v>426</v>
      </c>
      <c r="B22" s="574">
        <v>0</v>
      </c>
      <c r="C22" s="574">
        <v>16.899999999999999</v>
      </c>
      <c r="D22" s="316"/>
    </row>
    <row r="23" spans="1:4" x14ac:dyDescent="0.25">
      <c r="A23" s="573" t="s">
        <v>330</v>
      </c>
      <c r="B23" s="574">
        <v>12.3</v>
      </c>
      <c r="C23" s="574">
        <v>0</v>
      </c>
      <c r="D23" s="316"/>
    </row>
    <row r="24" spans="1:4" x14ac:dyDescent="0.25">
      <c r="A24" s="573" t="s">
        <v>418</v>
      </c>
      <c r="B24" s="574">
        <v>30.4</v>
      </c>
      <c r="C24" s="574">
        <v>21.2</v>
      </c>
      <c r="D24" s="316"/>
    </row>
    <row r="25" spans="1:4" x14ac:dyDescent="0.25">
      <c r="A25" s="573" t="s">
        <v>420</v>
      </c>
      <c r="B25" s="574">
        <v>0</v>
      </c>
      <c r="C25" s="574">
        <v>17.600000000000001</v>
      </c>
      <c r="D25" s="316"/>
    </row>
    <row r="26" spans="1:4" x14ac:dyDescent="0.25">
      <c r="A26" s="573" t="s">
        <v>148</v>
      </c>
      <c r="B26" s="574">
        <v>10.6</v>
      </c>
      <c r="C26" s="574">
        <v>0</v>
      </c>
      <c r="D26" s="316"/>
    </row>
    <row r="27" spans="1:4" x14ac:dyDescent="0.25">
      <c r="A27" s="573" t="s">
        <v>535</v>
      </c>
      <c r="B27" s="574">
        <v>12.7</v>
      </c>
      <c r="C27" s="574">
        <v>0</v>
      </c>
      <c r="D27" s="316"/>
    </row>
    <row r="28" spans="1:4" x14ac:dyDescent="0.25">
      <c r="A28" s="573" t="s">
        <v>532</v>
      </c>
      <c r="B28" s="574">
        <v>41.6</v>
      </c>
      <c r="C28" s="574">
        <v>0</v>
      </c>
      <c r="D28" s="316"/>
    </row>
    <row r="29" spans="1:4" ht="15.75" thickBot="1" x14ac:dyDescent="0.3">
      <c r="A29" s="575" t="s">
        <v>528</v>
      </c>
      <c r="B29" s="576">
        <v>17.899999999999999</v>
      </c>
      <c r="C29" s="576">
        <v>4.3</v>
      </c>
      <c r="D29" s="577"/>
    </row>
    <row r="30" spans="1:4" ht="15.75" thickBot="1" x14ac:dyDescent="0.3">
      <c r="A30" s="578" t="s">
        <v>321</v>
      </c>
      <c r="B30" s="579">
        <v>267.3</v>
      </c>
      <c r="C30" s="579">
        <v>1102.9999999999998</v>
      </c>
      <c r="D30" s="580"/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2:J11"/>
  <sheetViews>
    <sheetView workbookViewId="0">
      <selection activeCell="P16" sqref="P16"/>
    </sheetView>
  </sheetViews>
  <sheetFormatPr defaultRowHeight="15" x14ac:dyDescent="0.25"/>
  <cols>
    <col min="1" max="1" width="31.7109375" bestFit="1" customWidth="1"/>
    <col min="2" max="2" width="8.85546875" bestFit="1" customWidth="1"/>
    <col min="3" max="3" width="15.5703125" bestFit="1" customWidth="1"/>
    <col min="4" max="4" width="10.42578125" bestFit="1" customWidth="1"/>
    <col min="5" max="5" width="14.28515625" bestFit="1" customWidth="1"/>
    <col min="6" max="6" width="8.7109375" bestFit="1" customWidth="1"/>
    <col min="7" max="7" width="10.85546875" bestFit="1" customWidth="1"/>
    <col min="8" max="8" width="11.85546875" bestFit="1" customWidth="1"/>
    <col min="9" max="10" width="11.140625" bestFit="1" customWidth="1"/>
    <col min="11" max="11" width="14.28515625" bestFit="1" customWidth="1"/>
    <col min="12" max="12" width="11.140625" bestFit="1" customWidth="1"/>
    <col min="13" max="13" width="15.5703125" bestFit="1" customWidth="1"/>
    <col min="14" max="14" width="14.28515625" bestFit="1" customWidth="1"/>
    <col min="15" max="15" width="15.5703125" bestFit="1" customWidth="1"/>
    <col min="16" max="16" width="10.42578125" bestFit="1" customWidth="1"/>
    <col min="17" max="17" width="14.28515625" bestFit="1" customWidth="1"/>
    <col min="18" max="18" width="15.5703125" bestFit="1" customWidth="1"/>
    <col min="19" max="19" width="8" bestFit="1" customWidth="1"/>
    <col min="20" max="20" width="8.85546875" bestFit="1" customWidth="1"/>
    <col min="21" max="21" width="10.42578125" bestFit="1" customWidth="1"/>
    <col min="22" max="22" width="14.28515625" bestFit="1" customWidth="1"/>
    <col min="23" max="23" width="15.5703125" bestFit="1" customWidth="1"/>
    <col min="24" max="24" width="8" bestFit="1" customWidth="1"/>
    <col min="25" max="25" width="8.85546875" bestFit="1" customWidth="1"/>
    <col min="26" max="26" width="14.28515625" bestFit="1" customWidth="1"/>
    <col min="27" max="27" width="8.5703125" bestFit="1" customWidth="1"/>
    <col min="28" max="28" width="8.85546875" bestFit="1" customWidth="1"/>
    <col min="29" max="29" width="8.140625" bestFit="1" customWidth="1"/>
    <col min="30" max="30" width="11.28515625" bestFit="1" customWidth="1"/>
  </cols>
  <sheetData>
    <row r="2" spans="1:10" ht="15.75" thickBot="1" x14ac:dyDescent="0.3">
      <c r="J2" s="82"/>
    </row>
    <row r="3" spans="1:10" x14ac:dyDescent="0.25">
      <c r="A3" s="242" t="s">
        <v>312</v>
      </c>
      <c r="B3" s="243" t="s">
        <v>313</v>
      </c>
      <c r="C3" s="243" t="s">
        <v>314</v>
      </c>
      <c r="D3" s="243" t="s">
        <v>315</v>
      </c>
      <c r="E3" s="243" t="s">
        <v>316</v>
      </c>
      <c r="F3" s="243" t="s">
        <v>317</v>
      </c>
      <c r="G3" s="243" t="s">
        <v>318</v>
      </c>
      <c r="H3" s="243" t="s">
        <v>319</v>
      </c>
      <c r="I3" s="243" t="s">
        <v>320</v>
      </c>
      <c r="J3" s="244" t="s">
        <v>321</v>
      </c>
    </row>
    <row r="4" spans="1:10" x14ac:dyDescent="0.25">
      <c r="A4" s="265" t="s">
        <v>19</v>
      </c>
      <c r="B4" s="267"/>
      <c r="C4" s="268">
        <v>1</v>
      </c>
      <c r="D4" s="268"/>
      <c r="E4" s="266"/>
      <c r="F4" s="268"/>
      <c r="G4" s="268"/>
      <c r="H4" s="268"/>
      <c r="I4" s="268">
        <v>2</v>
      </c>
      <c r="J4" s="269">
        <f t="shared" ref="J4:J11" si="0">SUM(B4:I4)</f>
        <v>3</v>
      </c>
    </row>
    <row r="5" spans="1:10" x14ac:dyDescent="0.25">
      <c r="A5" s="265" t="s">
        <v>20</v>
      </c>
      <c r="B5" s="267"/>
      <c r="C5" s="268"/>
      <c r="D5" s="268">
        <v>2</v>
      </c>
      <c r="E5" s="266"/>
      <c r="F5" s="268"/>
      <c r="G5" s="268"/>
      <c r="H5" s="268">
        <v>1</v>
      </c>
      <c r="I5" s="268"/>
      <c r="J5" s="269">
        <f t="shared" si="0"/>
        <v>3</v>
      </c>
    </row>
    <row r="6" spans="1:10" x14ac:dyDescent="0.25">
      <c r="A6" s="265" t="s">
        <v>17</v>
      </c>
      <c r="B6" s="267">
        <v>88</v>
      </c>
      <c r="C6" s="268">
        <v>12</v>
      </c>
      <c r="D6" s="268"/>
      <c r="E6" s="266">
        <v>7</v>
      </c>
      <c r="F6" s="268"/>
      <c r="G6" s="268"/>
      <c r="H6" s="268">
        <v>2</v>
      </c>
      <c r="I6" s="268">
        <v>14</v>
      </c>
      <c r="J6" s="269">
        <f t="shared" si="0"/>
        <v>123</v>
      </c>
    </row>
    <row r="7" spans="1:10" x14ac:dyDescent="0.25">
      <c r="A7" s="265" t="s">
        <v>322</v>
      </c>
      <c r="B7" s="267"/>
      <c r="C7" s="268"/>
      <c r="D7" s="268"/>
      <c r="E7" s="266"/>
      <c r="F7" s="268"/>
      <c r="G7" s="268"/>
      <c r="H7" s="268"/>
      <c r="I7" s="268"/>
      <c r="J7" s="269">
        <f t="shared" si="0"/>
        <v>0</v>
      </c>
    </row>
    <row r="8" spans="1:10" x14ac:dyDescent="0.25">
      <c r="A8" s="265" t="s">
        <v>323</v>
      </c>
      <c r="B8" s="268">
        <v>1</v>
      </c>
      <c r="C8" s="268"/>
      <c r="D8" s="268"/>
      <c r="E8" s="268"/>
      <c r="F8" s="268"/>
      <c r="G8" s="268"/>
      <c r="H8" s="268"/>
      <c r="I8" s="268"/>
      <c r="J8" s="269">
        <f t="shared" si="0"/>
        <v>1</v>
      </c>
    </row>
    <row r="9" spans="1:10" x14ac:dyDescent="0.25">
      <c r="A9" s="265" t="s">
        <v>18</v>
      </c>
      <c r="B9" s="267">
        <v>48</v>
      </c>
      <c r="C9" s="266">
        <v>14</v>
      </c>
      <c r="D9" s="268">
        <v>2</v>
      </c>
      <c r="E9" s="268"/>
      <c r="F9" s="268"/>
      <c r="G9" s="268"/>
      <c r="H9" s="268"/>
      <c r="I9" s="268">
        <v>6</v>
      </c>
      <c r="J9" s="269">
        <f t="shared" si="0"/>
        <v>70</v>
      </c>
    </row>
    <row r="10" spans="1:10" x14ac:dyDescent="0.25">
      <c r="A10" s="265" t="s">
        <v>21</v>
      </c>
      <c r="B10" s="267">
        <v>9</v>
      </c>
      <c r="C10" s="266"/>
      <c r="D10" s="268"/>
      <c r="E10" s="268"/>
      <c r="F10" s="268"/>
      <c r="G10" s="268"/>
      <c r="H10" s="268"/>
      <c r="I10" s="268">
        <v>5</v>
      </c>
      <c r="J10" s="269">
        <f t="shared" si="0"/>
        <v>14</v>
      </c>
    </row>
    <row r="11" spans="1:10" ht="15.75" thickBot="1" x14ac:dyDescent="0.3">
      <c r="A11" s="270" t="s">
        <v>321</v>
      </c>
      <c r="B11" s="271">
        <f>SUM(B4:B10)</f>
        <v>146</v>
      </c>
      <c r="C11" s="271">
        <f t="shared" ref="C11:G11" si="1">SUM(C4:C10)</f>
        <v>27</v>
      </c>
      <c r="D11" s="271">
        <f t="shared" si="1"/>
        <v>4</v>
      </c>
      <c r="E11" s="271">
        <f t="shared" si="1"/>
        <v>7</v>
      </c>
      <c r="F11" s="271">
        <f t="shared" si="1"/>
        <v>0</v>
      </c>
      <c r="G11" s="271">
        <f t="shared" si="1"/>
        <v>0</v>
      </c>
      <c r="H11" s="271">
        <f>SUM(H4:H10)</f>
        <v>3</v>
      </c>
      <c r="I11" s="271">
        <f>SUM(I4:I10)</f>
        <v>27</v>
      </c>
      <c r="J11" s="272">
        <f t="shared" si="0"/>
        <v>214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P32"/>
  <sheetViews>
    <sheetView workbookViewId="0">
      <selection activeCell="W14" sqref="W14"/>
    </sheetView>
  </sheetViews>
  <sheetFormatPr defaultRowHeight="15" x14ac:dyDescent="0.25"/>
  <cols>
    <col min="2" max="2" width="14.28515625" customWidth="1"/>
    <col min="3" max="3" width="20.85546875" customWidth="1"/>
    <col min="4" max="16" width="10.7109375" customWidth="1"/>
  </cols>
  <sheetData>
    <row r="1" spans="2:16" ht="45" thickBot="1" x14ac:dyDescent="0.6">
      <c r="B1" s="1162" t="s">
        <v>840</v>
      </c>
      <c r="C1" s="1163"/>
      <c r="D1" s="1163"/>
      <c r="E1" s="1163"/>
      <c r="F1" s="1163"/>
      <c r="G1" s="1163"/>
      <c r="H1" s="1163"/>
      <c r="I1" s="1163"/>
      <c r="J1" s="1163"/>
      <c r="K1" s="1163"/>
      <c r="L1" s="1163"/>
      <c r="M1" s="1163"/>
      <c r="N1" s="1163"/>
      <c r="O1" s="1163"/>
      <c r="P1" s="1164"/>
    </row>
    <row r="2" spans="2:16" ht="15.75" thickBot="1" x14ac:dyDescent="0.3">
      <c r="B2" s="1165" t="s">
        <v>116</v>
      </c>
      <c r="C2" s="1166" t="s">
        <v>841</v>
      </c>
      <c r="D2" s="1167" t="s">
        <v>842</v>
      </c>
      <c r="E2" s="1167" t="s">
        <v>843</v>
      </c>
      <c r="F2" s="1167" t="s">
        <v>844</v>
      </c>
      <c r="G2" s="1167" t="s">
        <v>845</v>
      </c>
      <c r="H2" s="1167" t="s">
        <v>846</v>
      </c>
      <c r="I2" s="1167" t="s">
        <v>847</v>
      </c>
      <c r="J2" s="1167" t="s">
        <v>848</v>
      </c>
      <c r="K2" s="1167" t="s">
        <v>849</v>
      </c>
      <c r="L2" s="1167" t="s">
        <v>850</v>
      </c>
      <c r="M2" s="1167" t="s">
        <v>851</v>
      </c>
      <c r="N2" s="1167" t="s">
        <v>852</v>
      </c>
      <c r="O2" s="1167" t="s">
        <v>853</v>
      </c>
      <c r="P2" s="1168" t="s">
        <v>854</v>
      </c>
    </row>
    <row r="3" spans="2:16" ht="18" x14ac:dyDescent="0.25">
      <c r="B3" s="1169">
        <v>46054</v>
      </c>
      <c r="C3" s="1170" t="s">
        <v>855</v>
      </c>
      <c r="D3" s="1171"/>
      <c r="E3" s="1171"/>
      <c r="F3" s="1172"/>
      <c r="G3" s="1171"/>
      <c r="H3" s="1171"/>
      <c r="I3" s="1171"/>
      <c r="J3" s="1171"/>
      <c r="K3" s="1171"/>
      <c r="L3" s="1171"/>
      <c r="M3" s="1171"/>
      <c r="N3" s="1171"/>
      <c r="O3" s="1171"/>
      <c r="P3" s="1173"/>
    </row>
    <row r="4" spans="2:16" ht="18" x14ac:dyDescent="0.25">
      <c r="B4" s="1174">
        <f>B3+1</f>
        <v>46055</v>
      </c>
      <c r="C4" s="1170"/>
      <c r="D4" s="1175"/>
      <c r="E4" s="1175"/>
      <c r="F4" s="1176"/>
      <c r="G4" s="1175"/>
      <c r="H4" s="1175"/>
      <c r="I4" s="1175"/>
      <c r="J4" s="1175"/>
      <c r="K4" s="1175" t="s">
        <v>856</v>
      </c>
      <c r="L4" s="1175"/>
      <c r="M4" s="1175"/>
      <c r="N4" s="1175"/>
      <c r="O4" s="1175"/>
      <c r="P4" s="1177"/>
    </row>
    <row r="5" spans="2:16" ht="18" x14ac:dyDescent="0.25">
      <c r="B5" s="1174">
        <f>B4+1</f>
        <v>46056</v>
      </c>
      <c r="C5" s="1170" t="s">
        <v>855</v>
      </c>
      <c r="D5" s="1175"/>
      <c r="E5" s="1175"/>
      <c r="F5" s="1176"/>
      <c r="G5" s="1175"/>
      <c r="H5" s="1175"/>
      <c r="I5" s="1175"/>
      <c r="J5" s="1175"/>
      <c r="K5" s="1175"/>
      <c r="L5" s="1175"/>
      <c r="M5" s="1175"/>
      <c r="N5" s="1175"/>
      <c r="O5" s="1175"/>
      <c r="P5" s="1177"/>
    </row>
    <row r="6" spans="2:16" ht="18" x14ac:dyDescent="0.25">
      <c r="B6" s="1174">
        <f>B5+1</f>
        <v>46057</v>
      </c>
      <c r="C6" s="1170" t="s">
        <v>855</v>
      </c>
      <c r="D6" s="1175"/>
      <c r="E6" s="1175"/>
      <c r="F6" s="1176"/>
      <c r="G6" s="1175"/>
      <c r="H6" s="1175"/>
      <c r="I6" s="1175"/>
      <c r="J6" s="1175"/>
      <c r="K6" s="1175"/>
      <c r="L6" s="1175"/>
      <c r="M6" s="1175"/>
      <c r="N6" s="1175"/>
      <c r="O6" s="1175"/>
      <c r="P6" s="1177"/>
    </row>
    <row r="7" spans="2:16" ht="18" x14ac:dyDescent="0.25">
      <c r="B7" s="1174">
        <f t="shared" ref="B7:B30" si="0">B6+1</f>
        <v>46058</v>
      </c>
      <c r="C7" s="1170"/>
      <c r="D7" s="1175"/>
      <c r="E7" s="1175"/>
      <c r="F7" s="1176"/>
      <c r="G7" s="1175"/>
      <c r="H7" s="1175"/>
      <c r="I7" s="1175"/>
      <c r="J7" s="1175"/>
      <c r="K7" s="1175"/>
      <c r="L7" s="1175"/>
      <c r="M7" s="1175"/>
      <c r="N7" s="1175"/>
      <c r="O7" s="1175" t="s">
        <v>856</v>
      </c>
      <c r="P7" s="1177"/>
    </row>
    <row r="8" spans="2:16" ht="18" x14ac:dyDescent="0.25">
      <c r="B8" s="1174">
        <f t="shared" si="0"/>
        <v>46059</v>
      </c>
      <c r="C8" s="1170" t="s">
        <v>855</v>
      </c>
      <c r="D8" s="1175"/>
      <c r="E8" s="1175"/>
      <c r="F8" s="1176"/>
      <c r="G8" s="1175"/>
      <c r="H8" s="1175"/>
      <c r="I8" s="1175"/>
      <c r="J8" s="1175"/>
      <c r="K8" s="1175"/>
      <c r="L8" s="1175"/>
      <c r="M8" s="1175"/>
      <c r="N8" s="1175"/>
      <c r="O8" s="1175"/>
      <c r="P8" s="1177"/>
    </row>
    <row r="9" spans="2:16" ht="18" x14ac:dyDescent="0.25">
      <c r="B9" s="1174">
        <f t="shared" si="0"/>
        <v>46060</v>
      </c>
      <c r="C9" s="1170" t="s">
        <v>855</v>
      </c>
      <c r="D9" s="1175"/>
      <c r="E9" s="1175"/>
      <c r="F9" s="1176"/>
      <c r="G9" s="1175"/>
      <c r="H9" s="1175"/>
      <c r="I9" s="1175"/>
      <c r="J9" s="1175"/>
      <c r="K9" s="1175"/>
      <c r="L9" s="1175"/>
      <c r="M9" s="1175"/>
      <c r="N9" s="1175"/>
      <c r="O9" s="1175"/>
      <c r="P9" s="1177"/>
    </row>
    <row r="10" spans="2:16" ht="18" x14ac:dyDescent="0.25">
      <c r="B10" s="1174">
        <f t="shared" si="0"/>
        <v>46061</v>
      </c>
      <c r="C10" s="1170"/>
      <c r="D10" s="1175"/>
      <c r="E10" s="1175"/>
      <c r="F10" s="1176"/>
      <c r="G10" s="1175"/>
      <c r="H10" s="1175"/>
      <c r="I10" s="1175"/>
      <c r="J10" s="1175"/>
      <c r="K10" s="1175"/>
      <c r="L10" s="1175"/>
      <c r="M10" s="1175"/>
      <c r="N10" s="1175" t="s">
        <v>856</v>
      </c>
      <c r="O10" s="1175"/>
      <c r="P10" s="1177"/>
    </row>
    <row r="11" spans="2:16" ht="18" x14ac:dyDescent="0.25">
      <c r="B11" s="1174">
        <f t="shared" si="0"/>
        <v>46062</v>
      </c>
      <c r="C11" s="1170"/>
      <c r="D11" s="1175"/>
      <c r="E11" s="1175"/>
      <c r="F11" s="1176"/>
      <c r="G11" s="1175"/>
      <c r="H11" s="1175"/>
      <c r="I11" s="1175"/>
      <c r="J11" s="1175"/>
      <c r="K11" s="1175" t="s">
        <v>856</v>
      </c>
      <c r="L11" s="1175"/>
      <c r="M11" s="1175"/>
      <c r="N11" s="1175"/>
      <c r="O11" s="1175"/>
      <c r="P11" s="1177"/>
    </row>
    <row r="12" spans="2:16" ht="18" x14ac:dyDescent="0.25">
      <c r="B12" s="1174">
        <f t="shared" si="0"/>
        <v>46063</v>
      </c>
      <c r="C12" s="1170"/>
      <c r="D12" s="1175"/>
      <c r="E12" s="1175"/>
      <c r="F12" s="1176"/>
      <c r="G12" s="1175"/>
      <c r="H12" s="1175"/>
      <c r="I12" s="1175"/>
      <c r="J12" s="1175"/>
      <c r="K12" s="1175"/>
      <c r="L12" s="1175"/>
      <c r="M12" s="1175" t="s">
        <v>856</v>
      </c>
      <c r="N12" s="1175"/>
      <c r="O12" s="1175"/>
      <c r="P12" s="1177"/>
    </row>
    <row r="13" spans="2:16" ht="18" x14ac:dyDescent="0.25">
      <c r="B13" s="1174">
        <f t="shared" si="0"/>
        <v>46064</v>
      </c>
      <c r="C13" s="1170" t="s">
        <v>855</v>
      </c>
      <c r="D13" s="1175"/>
      <c r="E13" s="1175"/>
      <c r="F13" s="1176"/>
      <c r="G13" s="1175"/>
      <c r="H13" s="1175"/>
      <c r="I13" s="1175"/>
      <c r="J13" s="1175"/>
      <c r="K13" s="1175"/>
      <c r="L13" s="1175"/>
      <c r="M13" s="1175"/>
      <c r="N13" s="1175"/>
      <c r="O13" s="1175"/>
      <c r="P13" s="1177"/>
    </row>
    <row r="14" spans="2:16" ht="18" x14ac:dyDescent="0.25">
      <c r="B14" s="1174">
        <f t="shared" si="0"/>
        <v>46065</v>
      </c>
      <c r="C14" s="1170" t="s">
        <v>855</v>
      </c>
      <c r="D14" s="1175"/>
      <c r="E14" s="1175"/>
      <c r="F14" s="1175"/>
      <c r="G14" s="1175"/>
      <c r="H14" s="1175"/>
      <c r="I14" s="1175"/>
      <c r="J14" s="1175"/>
      <c r="K14" s="1175"/>
      <c r="L14" s="1175"/>
      <c r="M14" s="1175"/>
      <c r="N14" s="1175"/>
      <c r="O14" s="1175"/>
      <c r="P14" s="1177"/>
    </row>
    <row r="15" spans="2:16" ht="18" x14ac:dyDescent="0.25">
      <c r="B15" s="1174">
        <f t="shared" si="0"/>
        <v>46066</v>
      </c>
      <c r="C15" s="1170" t="s">
        <v>855</v>
      </c>
      <c r="D15" s="1175"/>
      <c r="E15" s="1175"/>
      <c r="F15" s="1176"/>
      <c r="G15" s="1175"/>
      <c r="H15" s="1175"/>
      <c r="I15" s="1175"/>
      <c r="J15" s="1175"/>
      <c r="K15" s="1175"/>
      <c r="L15" s="1175"/>
      <c r="M15" s="1175"/>
      <c r="N15" s="1175"/>
      <c r="O15" s="1175"/>
      <c r="P15" s="1177"/>
    </row>
    <row r="16" spans="2:16" ht="18" x14ac:dyDescent="0.25">
      <c r="B16" s="1174">
        <f t="shared" si="0"/>
        <v>46067</v>
      </c>
      <c r="C16" s="1170" t="s">
        <v>855</v>
      </c>
      <c r="D16" s="1175"/>
      <c r="E16" s="1175"/>
      <c r="F16" s="1175"/>
      <c r="G16" s="1175"/>
      <c r="H16" s="1175"/>
      <c r="I16" s="1175"/>
      <c r="J16" s="1175"/>
      <c r="K16" s="1175"/>
      <c r="L16" s="1175"/>
      <c r="M16" s="1175"/>
      <c r="N16" s="1175"/>
      <c r="O16" s="1175"/>
      <c r="P16" s="1177"/>
    </row>
    <row r="17" spans="2:16" ht="18" x14ac:dyDescent="0.25">
      <c r="B17" s="1174">
        <f t="shared" si="0"/>
        <v>46068</v>
      </c>
      <c r="C17" s="1170" t="s">
        <v>855</v>
      </c>
      <c r="D17" s="1175"/>
      <c r="E17" s="1175"/>
      <c r="F17" s="1176"/>
      <c r="G17" s="1175"/>
      <c r="H17" s="1175"/>
      <c r="I17" s="1175"/>
      <c r="J17" s="1175"/>
      <c r="K17" s="1175"/>
      <c r="L17" s="1175"/>
      <c r="M17" s="1175"/>
      <c r="N17" s="1175"/>
      <c r="O17" s="1175"/>
      <c r="P17" s="1177"/>
    </row>
    <row r="18" spans="2:16" ht="18" x14ac:dyDescent="0.25">
      <c r="B18" s="1174">
        <f t="shared" si="0"/>
        <v>46069</v>
      </c>
      <c r="C18" s="1170" t="s">
        <v>855</v>
      </c>
      <c r="D18" s="1175"/>
      <c r="E18" s="1175"/>
      <c r="F18" s="1175"/>
      <c r="G18" s="1175"/>
      <c r="H18" s="1175"/>
      <c r="I18" s="1175"/>
      <c r="J18" s="1175"/>
      <c r="K18" s="1175"/>
      <c r="L18" s="1175"/>
      <c r="M18" s="1175"/>
      <c r="N18" s="1175"/>
      <c r="O18" s="1175"/>
      <c r="P18" s="1177"/>
    </row>
    <row r="19" spans="2:16" ht="18" x14ac:dyDescent="0.25">
      <c r="B19" s="1174">
        <f t="shared" si="0"/>
        <v>46070</v>
      </c>
      <c r="C19" s="1170" t="s">
        <v>855</v>
      </c>
      <c r="D19" s="1175"/>
      <c r="E19" s="1175"/>
      <c r="F19" s="1176"/>
      <c r="G19" s="1175"/>
      <c r="H19" s="1175"/>
      <c r="I19" s="1175"/>
      <c r="J19" s="1175"/>
      <c r="K19" s="1175"/>
      <c r="L19" s="1175"/>
      <c r="M19" s="1175"/>
      <c r="N19" s="1175"/>
      <c r="O19" s="1175"/>
      <c r="P19" s="1177"/>
    </row>
    <row r="20" spans="2:16" ht="18" x14ac:dyDescent="0.25">
      <c r="B20" s="1174">
        <f t="shared" si="0"/>
        <v>46071</v>
      </c>
      <c r="C20" s="1170"/>
      <c r="D20" s="1175"/>
      <c r="E20" s="1175"/>
      <c r="F20" s="1175"/>
      <c r="G20" s="1175"/>
      <c r="H20" s="1175"/>
      <c r="I20" s="1175"/>
      <c r="J20" s="1175" t="s">
        <v>856</v>
      </c>
      <c r="K20" s="1175"/>
      <c r="L20" s="1175"/>
      <c r="M20" s="1175"/>
      <c r="N20" s="1175"/>
      <c r="O20" s="1175"/>
      <c r="P20" s="1177"/>
    </row>
    <row r="21" spans="2:16" ht="18" x14ac:dyDescent="0.25">
      <c r="B21" s="1174">
        <f t="shared" si="0"/>
        <v>46072</v>
      </c>
      <c r="C21" s="1170" t="s">
        <v>855</v>
      </c>
      <c r="D21" s="1175"/>
      <c r="E21" s="1175"/>
      <c r="F21" s="1176"/>
      <c r="G21" s="1175"/>
      <c r="H21" s="1175"/>
      <c r="I21" s="1175"/>
      <c r="J21" s="1175"/>
      <c r="K21" s="1175"/>
      <c r="L21" s="1175"/>
      <c r="M21" s="1175"/>
      <c r="N21" s="1175"/>
      <c r="O21" s="1175"/>
      <c r="P21" s="1177"/>
    </row>
    <row r="22" spans="2:16" ht="18" x14ac:dyDescent="0.25">
      <c r="B22" s="1174">
        <f t="shared" si="0"/>
        <v>46073</v>
      </c>
      <c r="C22" s="1170"/>
      <c r="D22" s="1175"/>
      <c r="E22" s="1175"/>
      <c r="F22" s="1175"/>
      <c r="G22" s="1175"/>
      <c r="H22" s="1175"/>
      <c r="I22" s="1175"/>
      <c r="J22" s="1175" t="s">
        <v>856</v>
      </c>
      <c r="K22" s="1175"/>
      <c r="L22" s="1175"/>
      <c r="M22" s="1175"/>
      <c r="N22" s="1175"/>
      <c r="O22" s="1175"/>
      <c r="P22" s="1177"/>
    </row>
    <row r="23" spans="2:16" ht="18" x14ac:dyDescent="0.25">
      <c r="B23" s="1174">
        <f t="shared" si="0"/>
        <v>46074</v>
      </c>
      <c r="C23" s="1170" t="s">
        <v>855</v>
      </c>
      <c r="D23" s="1175"/>
      <c r="E23" s="1175"/>
      <c r="F23" s="1176"/>
      <c r="G23" s="1175"/>
      <c r="H23" s="1175"/>
      <c r="I23" s="1175"/>
      <c r="J23" s="1175"/>
      <c r="K23" s="1175"/>
      <c r="L23" s="1175"/>
      <c r="M23" s="1175"/>
      <c r="N23" s="1175"/>
      <c r="O23" s="1175"/>
      <c r="P23" s="1177"/>
    </row>
    <row r="24" spans="2:16" ht="18" x14ac:dyDescent="0.25">
      <c r="B24" s="1174">
        <f t="shared" si="0"/>
        <v>46075</v>
      </c>
      <c r="C24" s="1170" t="s">
        <v>855</v>
      </c>
      <c r="D24" s="1175"/>
      <c r="E24" s="1175"/>
      <c r="F24" s="1175"/>
      <c r="G24" s="1175"/>
      <c r="H24" s="1175"/>
      <c r="I24" s="1175"/>
      <c r="J24" s="1175"/>
      <c r="K24" s="1175"/>
      <c r="L24" s="1175"/>
      <c r="M24" s="1175"/>
      <c r="N24" s="1175"/>
      <c r="O24" s="1175"/>
      <c r="P24" s="1177"/>
    </row>
    <row r="25" spans="2:16" ht="18" x14ac:dyDescent="0.25">
      <c r="B25" s="1174">
        <f t="shared" si="0"/>
        <v>46076</v>
      </c>
      <c r="C25" s="1170" t="s">
        <v>855</v>
      </c>
      <c r="D25" s="1175"/>
      <c r="E25" s="1175"/>
      <c r="F25" s="1176"/>
      <c r="G25" s="1175"/>
      <c r="H25" s="1175"/>
      <c r="I25" s="1175"/>
      <c r="J25" s="1175"/>
      <c r="K25" s="1175"/>
      <c r="L25" s="1175"/>
      <c r="M25" s="1175"/>
      <c r="N25" s="1175"/>
      <c r="O25" s="1175"/>
      <c r="P25" s="1177"/>
    </row>
    <row r="26" spans="2:16" ht="18" x14ac:dyDescent="0.25">
      <c r="B26" s="1174">
        <f t="shared" si="0"/>
        <v>46077</v>
      </c>
      <c r="C26" s="1170" t="s">
        <v>855</v>
      </c>
      <c r="D26" s="1175"/>
      <c r="E26" s="1175"/>
      <c r="F26" s="1175"/>
      <c r="G26" s="1175"/>
      <c r="H26" s="1175"/>
      <c r="I26" s="1175"/>
      <c r="J26" s="1175"/>
      <c r="K26" s="1175"/>
      <c r="L26" s="1175"/>
      <c r="M26" s="1175"/>
      <c r="N26" s="1175"/>
      <c r="O26" s="1175"/>
      <c r="P26" s="1177"/>
    </row>
    <row r="27" spans="2:16" ht="18" x14ac:dyDescent="0.25">
      <c r="B27" s="1174">
        <f t="shared" si="0"/>
        <v>46078</v>
      </c>
      <c r="C27" s="1170" t="s">
        <v>855</v>
      </c>
      <c r="D27" s="1175"/>
      <c r="E27" s="1175"/>
      <c r="F27" s="1176"/>
      <c r="G27" s="1175"/>
      <c r="H27" s="1175"/>
      <c r="I27" s="1175"/>
      <c r="J27" s="1175"/>
      <c r="K27" s="1175"/>
      <c r="L27" s="1175"/>
      <c r="M27" s="1175"/>
      <c r="N27" s="1175"/>
      <c r="O27" s="1175"/>
      <c r="P27" s="1177"/>
    </row>
    <row r="28" spans="2:16" ht="18" x14ac:dyDescent="0.25">
      <c r="B28" s="1174">
        <f t="shared" si="0"/>
        <v>46079</v>
      </c>
      <c r="C28" s="1170" t="s">
        <v>855</v>
      </c>
      <c r="D28" s="1175"/>
      <c r="E28" s="1175"/>
      <c r="F28" s="1175"/>
      <c r="G28" s="1175"/>
      <c r="H28" s="1175"/>
      <c r="I28" s="1175"/>
      <c r="J28" s="1175"/>
      <c r="K28" s="1175"/>
      <c r="L28" s="1175"/>
      <c r="M28" s="1175"/>
      <c r="N28" s="1175"/>
      <c r="O28" s="1175"/>
      <c r="P28" s="1177"/>
    </row>
    <row r="29" spans="2:16" ht="18" x14ac:dyDescent="0.25">
      <c r="B29" s="1174">
        <f t="shared" si="0"/>
        <v>46080</v>
      </c>
      <c r="C29" s="1170"/>
      <c r="D29" s="1175"/>
      <c r="E29" s="1175"/>
      <c r="F29" s="1175"/>
      <c r="G29" s="1175"/>
      <c r="H29" s="1175"/>
      <c r="I29" s="1175"/>
      <c r="J29" s="1175"/>
      <c r="K29" s="1175"/>
      <c r="L29" s="1175"/>
      <c r="M29" s="1175"/>
      <c r="N29" s="1175"/>
      <c r="O29" s="1175"/>
      <c r="P29" s="1177"/>
    </row>
    <row r="30" spans="2:16" ht="18" x14ac:dyDescent="0.25">
      <c r="B30" s="1174">
        <f t="shared" si="0"/>
        <v>46081</v>
      </c>
      <c r="C30" s="1170"/>
      <c r="D30" s="1175"/>
      <c r="E30" s="1175"/>
      <c r="F30" s="1175"/>
      <c r="G30" s="1175"/>
      <c r="H30" s="1175"/>
      <c r="I30" s="1175"/>
      <c r="J30" s="1175"/>
      <c r="K30" s="1175"/>
      <c r="L30" s="1175"/>
      <c r="M30" s="1175"/>
      <c r="N30" s="1175"/>
      <c r="O30" s="1175"/>
      <c r="P30" s="1177"/>
    </row>
    <row r="31" spans="2:16" ht="18.75" thickBot="1" x14ac:dyDescent="0.3">
      <c r="B31" s="1178"/>
      <c r="C31" s="1179"/>
      <c r="D31" s="1180"/>
      <c r="E31" s="1180"/>
      <c r="F31" s="1181"/>
      <c r="G31" s="1180"/>
      <c r="H31" s="1180"/>
      <c r="I31" s="1180"/>
      <c r="J31" s="1180"/>
      <c r="K31" s="1180"/>
      <c r="L31" s="1180"/>
      <c r="M31" s="1180"/>
      <c r="N31" s="1180"/>
      <c r="O31" s="1180"/>
      <c r="P31" s="1182"/>
    </row>
    <row r="32" spans="2:16" ht="15.75" thickBot="1" x14ac:dyDescent="0.3">
      <c r="D32" s="586">
        <f t="shared" ref="D32:P32" si="1">COUNTA(D3:D31)</f>
        <v>0</v>
      </c>
      <c r="E32" s="579">
        <f t="shared" si="1"/>
        <v>0</v>
      </c>
      <c r="F32" s="579">
        <f t="shared" si="1"/>
        <v>0</v>
      </c>
      <c r="G32" s="579">
        <f t="shared" si="1"/>
        <v>0</v>
      </c>
      <c r="H32" s="579">
        <f t="shared" si="1"/>
        <v>0</v>
      </c>
      <c r="I32" s="579">
        <f t="shared" si="1"/>
        <v>0</v>
      </c>
      <c r="J32" s="579">
        <f t="shared" si="1"/>
        <v>2</v>
      </c>
      <c r="K32" s="579">
        <f t="shared" si="1"/>
        <v>2</v>
      </c>
      <c r="L32" s="579">
        <f t="shared" si="1"/>
        <v>0</v>
      </c>
      <c r="M32" s="579">
        <f t="shared" si="1"/>
        <v>1</v>
      </c>
      <c r="N32" s="579">
        <f t="shared" si="1"/>
        <v>1</v>
      </c>
      <c r="O32" s="579">
        <f t="shared" si="1"/>
        <v>1</v>
      </c>
      <c r="P32" s="580">
        <f t="shared" si="1"/>
        <v>0</v>
      </c>
    </row>
  </sheetData>
  <mergeCells count="1">
    <mergeCell ref="B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J32"/>
  <sheetViews>
    <sheetView workbookViewId="0">
      <selection activeCell="N10" sqref="N10"/>
    </sheetView>
  </sheetViews>
  <sheetFormatPr defaultRowHeight="15" x14ac:dyDescent="0.25"/>
  <cols>
    <col min="1" max="1" width="17.42578125" customWidth="1"/>
    <col min="2" max="2" width="17.7109375" customWidth="1"/>
    <col min="3" max="3" width="21.140625" customWidth="1"/>
    <col min="4" max="4" width="18.42578125" customWidth="1"/>
    <col min="5" max="5" width="16.5703125" customWidth="1"/>
    <col min="6" max="6" width="18.7109375" customWidth="1"/>
    <col min="7" max="7" width="21.28515625" customWidth="1"/>
    <col min="8" max="8" width="18.5703125" customWidth="1"/>
    <col min="9" max="9" width="21.140625" customWidth="1"/>
    <col min="10" max="10" width="23.5703125" customWidth="1"/>
  </cols>
  <sheetData>
    <row r="1" spans="1:10" ht="27" thickBot="1" x14ac:dyDescent="0.3">
      <c r="A1" s="1148" t="s">
        <v>509</v>
      </c>
      <c r="B1" s="1149"/>
      <c r="C1" s="1149"/>
      <c r="D1" s="1149"/>
      <c r="E1" s="1149"/>
      <c r="F1" s="1149"/>
      <c r="G1" s="1149"/>
      <c r="H1" s="1149"/>
      <c r="I1" s="1149"/>
      <c r="J1" s="1150"/>
    </row>
    <row r="2" spans="1:10" ht="19.5" thickBot="1" x14ac:dyDescent="0.3">
      <c r="A2" s="356" t="s">
        <v>56</v>
      </c>
      <c r="B2" s="357"/>
      <c r="C2" s="358" t="s">
        <v>52</v>
      </c>
      <c r="D2" s="358"/>
      <c r="E2" s="358" t="s">
        <v>53</v>
      </c>
      <c r="F2" s="358"/>
      <c r="G2" s="358" t="s">
        <v>54</v>
      </c>
      <c r="H2" s="359"/>
      <c r="I2" s="359" t="s">
        <v>55</v>
      </c>
      <c r="J2" s="360"/>
    </row>
    <row r="3" spans="1:10" ht="19.5" thickBot="1" x14ac:dyDescent="0.3">
      <c r="A3" s="361" t="s">
        <v>510</v>
      </c>
      <c r="B3" s="362" t="s">
        <v>6</v>
      </c>
      <c r="C3" s="363" t="s">
        <v>511</v>
      </c>
      <c r="D3" s="362" t="s">
        <v>6</v>
      </c>
      <c r="E3" s="363" t="s">
        <v>512</v>
      </c>
      <c r="F3" s="362" t="s">
        <v>6</v>
      </c>
      <c r="G3" s="363" t="s">
        <v>513</v>
      </c>
      <c r="H3" s="362" t="s">
        <v>6</v>
      </c>
      <c r="I3" s="364" t="s">
        <v>514</v>
      </c>
      <c r="J3" s="365" t="s">
        <v>6</v>
      </c>
    </row>
    <row r="4" spans="1:10" ht="15.75" x14ac:dyDescent="0.25">
      <c r="A4" s="366" t="s">
        <v>515</v>
      </c>
      <c r="B4" s="367" t="s">
        <v>516</v>
      </c>
      <c r="C4" s="367" t="s">
        <v>220</v>
      </c>
      <c r="D4" s="367" t="s">
        <v>516</v>
      </c>
      <c r="E4" s="367" t="s">
        <v>99</v>
      </c>
      <c r="F4" s="368" t="s">
        <v>517</v>
      </c>
      <c r="G4" s="366" t="s">
        <v>518</v>
      </c>
      <c r="H4" s="367" t="s">
        <v>517</v>
      </c>
      <c r="I4" s="369" t="s">
        <v>57</v>
      </c>
      <c r="J4" s="367" t="s">
        <v>519</v>
      </c>
    </row>
    <row r="5" spans="1:10" ht="15.75" x14ac:dyDescent="0.25">
      <c r="A5" s="366" t="s">
        <v>68</v>
      </c>
      <c r="B5" s="370" t="s">
        <v>519</v>
      </c>
      <c r="C5" s="371" t="s">
        <v>520</v>
      </c>
      <c r="D5" s="370" t="s">
        <v>516</v>
      </c>
      <c r="E5" s="372" t="s">
        <v>75</v>
      </c>
      <c r="F5" s="370" t="s">
        <v>519</v>
      </c>
      <c r="G5" s="366" t="s">
        <v>521</v>
      </c>
      <c r="H5" s="370" t="s">
        <v>516</v>
      </c>
      <c r="I5" s="369" t="s">
        <v>132</v>
      </c>
      <c r="J5" s="370" t="s">
        <v>519</v>
      </c>
    </row>
    <row r="6" spans="1:10" ht="15.75" x14ac:dyDescent="0.25">
      <c r="A6" s="366" t="s">
        <v>522</v>
      </c>
      <c r="B6" s="370" t="s">
        <v>519</v>
      </c>
      <c r="C6" s="372" t="s">
        <v>62</v>
      </c>
      <c r="D6" s="370" t="s">
        <v>519</v>
      </c>
      <c r="E6" s="372" t="s">
        <v>130</v>
      </c>
      <c r="F6" s="373" t="s">
        <v>519</v>
      </c>
      <c r="G6" s="366" t="s">
        <v>76</v>
      </c>
      <c r="H6" s="370" t="s">
        <v>519</v>
      </c>
      <c r="I6" s="369" t="s">
        <v>523</v>
      </c>
      <c r="J6" s="370" t="s">
        <v>519</v>
      </c>
    </row>
    <row r="7" spans="1:10" ht="15.75" x14ac:dyDescent="0.25">
      <c r="A7" s="366" t="s">
        <v>524</v>
      </c>
      <c r="B7" s="370" t="s">
        <v>41</v>
      </c>
      <c r="C7" s="372" t="s">
        <v>525</v>
      </c>
      <c r="D7" s="370" t="s">
        <v>519</v>
      </c>
      <c r="E7" s="372" t="s">
        <v>526</v>
      </c>
      <c r="F7" s="370" t="s">
        <v>516</v>
      </c>
      <c r="G7" s="366" t="s">
        <v>527</v>
      </c>
      <c r="H7" s="370" t="s">
        <v>519</v>
      </c>
      <c r="I7" s="369" t="s">
        <v>528</v>
      </c>
      <c r="J7" s="370" t="s">
        <v>517</v>
      </c>
    </row>
    <row r="8" spans="1:10" ht="15.75" x14ac:dyDescent="0.25">
      <c r="A8" s="366" t="s">
        <v>148</v>
      </c>
      <c r="B8" s="374" t="s">
        <v>517</v>
      </c>
      <c r="C8" s="375" t="s">
        <v>529</v>
      </c>
      <c r="D8" s="374" t="s">
        <v>519</v>
      </c>
      <c r="E8" s="375" t="s">
        <v>530</v>
      </c>
      <c r="F8" s="374" t="s">
        <v>516</v>
      </c>
      <c r="G8" s="366" t="s">
        <v>531</v>
      </c>
      <c r="H8" s="374" t="s">
        <v>516</v>
      </c>
      <c r="I8" s="369" t="s">
        <v>532</v>
      </c>
      <c r="J8" s="374" t="s">
        <v>517</v>
      </c>
    </row>
    <row r="9" spans="1:10" ht="15.75" x14ac:dyDescent="0.25">
      <c r="A9" s="366"/>
      <c r="B9" s="374"/>
      <c r="C9" s="375" t="s">
        <v>533</v>
      </c>
      <c r="D9" s="374" t="s">
        <v>516</v>
      </c>
      <c r="E9" s="375" t="s">
        <v>534</v>
      </c>
      <c r="F9" s="374" t="s">
        <v>517</v>
      </c>
      <c r="G9" s="366" t="s">
        <v>535</v>
      </c>
      <c r="H9" s="374" t="s">
        <v>516</v>
      </c>
      <c r="I9" s="369" t="s">
        <v>44</v>
      </c>
      <c r="J9" s="374" t="s">
        <v>517</v>
      </c>
    </row>
    <row r="10" spans="1:10" ht="16.5" thickBot="1" x14ac:dyDescent="0.3">
      <c r="A10" s="366"/>
      <c r="B10" s="374"/>
      <c r="C10" s="375" t="s">
        <v>536</v>
      </c>
      <c r="D10" s="374" t="s">
        <v>41</v>
      </c>
      <c r="E10" s="375" t="s">
        <v>43</v>
      </c>
      <c r="F10" s="374"/>
      <c r="G10" s="366" t="s">
        <v>147</v>
      </c>
      <c r="H10" s="374" t="s">
        <v>517</v>
      </c>
      <c r="I10" s="369"/>
      <c r="J10" s="374"/>
    </row>
    <row r="11" spans="1:10" ht="19.5" thickBot="1" x14ac:dyDescent="0.3">
      <c r="A11" s="1151" t="s">
        <v>537</v>
      </c>
      <c r="B11" s="1152"/>
      <c r="C11" s="1152"/>
      <c r="D11" s="1152"/>
      <c r="E11" s="1152"/>
      <c r="F11" s="1152"/>
      <c r="G11" s="1152"/>
      <c r="H11" s="1152"/>
      <c r="I11" s="1152"/>
      <c r="J11" s="1153"/>
    </row>
    <row r="12" spans="1:10" ht="15.75" x14ac:dyDescent="0.25">
      <c r="A12" s="376"/>
      <c r="B12" s="367"/>
      <c r="C12" s="18" t="s">
        <v>538</v>
      </c>
      <c r="D12" s="370" t="s">
        <v>516</v>
      </c>
      <c r="E12" s="377" t="s">
        <v>523</v>
      </c>
      <c r="F12" s="378" t="s">
        <v>516</v>
      </c>
      <c r="G12" s="18" t="s">
        <v>128</v>
      </c>
      <c r="H12" s="378" t="s">
        <v>516</v>
      </c>
      <c r="I12" s="366" t="s">
        <v>99</v>
      </c>
      <c r="J12" s="379" t="s">
        <v>516</v>
      </c>
    </row>
    <row r="13" spans="1:10" ht="15.75" x14ac:dyDescent="0.25">
      <c r="A13" s="380"/>
      <c r="B13" s="370"/>
      <c r="C13" s="18" t="s">
        <v>160</v>
      </c>
      <c r="D13" s="381" t="s">
        <v>516</v>
      </c>
      <c r="E13" s="377" t="s">
        <v>539</v>
      </c>
      <c r="F13" s="381" t="s">
        <v>516</v>
      </c>
      <c r="G13" s="18" t="s">
        <v>540</v>
      </c>
      <c r="H13" s="381" t="s">
        <v>516</v>
      </c>
      <c r="I13" s="18" t="s">
        <v>541</v>
      </c>
      <c r="J13" s="382" t="s">
        <v>516</v>
      </c>
    </row>
    <row r="14" spans="1:10" ht="15.75" x14ac:dyDescent="0.25">
      <c r="A14" s="380"/>
      <c r="B14" s="370"/>
      <c r="C14" s="377"/>
      <c r="D14" s="381"/>
      <c r="E14" s="377" t="s">
        <v>542</v>
      </c>
      <c r="F14" s="381" t="s">
        <v>516</v>
      </c>
      <c r="G14" s="377" t="s">
        <v>44</v>
      </c>
      <c r="H14" s="381" t="s">
        <v>516</v>
      </c>
      <c r="I14" s="377" t="s">
        <v>543</v>
      </c>
      <c r="J14" s="382" t="s">
        <v>516</v>
      </c>
    </row>
    <row r="15" spans="1:10" ht="15.75" x14ac:dyDescent="0.25">
      <c r="A15" s="380"/>
      <c r="B15" s="367"/>
      <c r="C15" s="377"/>
      <c r="D15" s="381"/>
      <c r="E15" s="377" t="s">
        <v>152</v>
      </c>
      <c r="F15" s="381" t="s">
        <v>516</v>
      </c>
      <c r="G15" s="377" t="s">
        <v>529</v>
      </c>
      <c r="H15" s="381" t="s">
        <v>516</v>
      </c>
      <c r="I15" s="377" t="s">
        <v>544</v>
      </c>
      <c r="J15" s="382" t="s">
        <v>516</v>
      </c>
    </row>
    <row r="16" spans="1:10" ht="15.75" x14ac:dyDescent="0.25">
      <c r="A16" s="380"/>
      <c r="B16" s="367"/>
      <c r="C16" s="377"/>
      <c r="D16" s="381"/>
      <c r="E16" s="32"/>
      <c r="F16" s="381"/>
      <c r="G16" s="377"/>
      <c r="H16" s="381"/>
      <c r="I16" s="377" t="s">
        <v>545</v>
      </c>
      <c r="J16" s="382" t="s">
        <v>516</v>
      </c>
    </row>
    <row r="17" spans="1:10" x14ac:dyDescent="0.25">
      <c r="A17" s="380"/>
      <c r="B17" s="381"/>
      <c r="C17" s="377"/>
      <c r="D17" s="381"/>
      <c r="E17" s="377"/>
      <c r="F17" s="381"/>
      <c r="G17" s="377"/>
      <c r="H17" s="381"/>
      <c r="I17" s="377"/>
      <c r="J17" s="382"/>
    </row>
    <row r="18" spans="1:10" x14ac:dyDescent="0.25">
      <c r="A18" s="380"/>
      <c r="B18" s="381"/>
      <c r="C18" s="377"/>
      <c r="D18" s="381"/>
      <c r="E18" s="377"/>
      <c r="F18" s="381"/>
      <c r="G18" s="377"/>
      <c r="H18" s="381"/>
      <c r="I18" s="377"/>
      <c r="J18" s="382"/>
    </row>
    <row r="19" spans="1:10" x14ac:dyDescent="0.25">
      <c r="A19" s="380"/>
      <c r="B19" s="381"/>
      <c r="C19" s="377"/>
      <c r="D19" s="381"/>
      <c r="E19" s="383"/>
      <c r="F19" s="381"/>
      <c r="G19" s="377"/>
      <c r="H19" s="381"/>
      <c r="I19" s="377"/>
      <c r="J19" s="382"/>
    </row>
    <row r="20" spans="1:10" ht="15.75" thickBot="1" x14ac:dyDescent="0.3">
      <c r="A20" s="384" t="s">
        <v>327</v>
      </c>
      <c r="B20" s="385">
        <f>COUNTIF(B4:B19,"Washed")</f>
        <v>1</v>
      </c>
      <c r="C20" s="385"/>
      <c r="D20" s="385">
        <f>COUNTIF(D4:D19,"Washed")</f>
        <v>5</v>
      </c>
      <c r="E20" s="385"/>
      <c r="F20" s="385">
        <f>COUNTIF(F4:F19,"Washed")</f>
        <v>6</v>
      </c>
      <c r="G20" s="385"/>
      <c r="H20" s="385">
        <f>COUNTIF(H4:H19,"Washed")</f>
        <v>7</v>
      </c>
      <c r="I20" s="385"/>
      <c r="J20" s="386">
        <f>COUNTIF(J4:J19,"Washed")</f>
        <v>5</v>
      </c>
    </row>
    <row r="22" spans="1:10" ht="15.75" thickBot="1" x14ac:dyDescent="0.3"/>
    <row r="23" spans="1:10" x14ac:dyDescent="0.25">
      <c r="A23" s="387" t="s">
        <v>516</v>
      </c>
      <c r="B23" s="388">
        <v>24</v>
      </c>
    </row>
    <row r="24" spans="1:10" x14ac:dyDescent="0.25">
      <c r="A24" s="389" t="s">
        <v>517</v>
      </c>
      <c r="B24" s="390">
        <v>8</v>
      </c>
    </row>
    <row r="25" spans="1:10" x14ac:dyDescent="0.25">
      <c r="A25" s="389" t="s">
        <v>519</v>
      </c>
      <c r="B25" s="390">
        <v>12</v>
      </c>
    </row>
    <row r="26" spans="1:10" ht="15.75" thickBot="1" x14ac:dyDescent="0.3">
      <c r="A26" s="391" t="s">
        <v>41</v>
      </c>
      <c r="B26" s="392">
        <v>2</v>
      </c>
    </row>
    <row r="27" spans="1:10" ht="15.75" thickBot="1" x14ac:dyDescent="0.3">
      <c r="A27" s="393"/>
      <c r="B27" s="124"/>
    </row>
    <row r="28" spans="1:10" ht="15.75" thickBot="1" x14ac:dyDescent="0.3">
      <c r="A28" s="1154" t="s">
        <v>546</v>
      </c>
      <c r="B28" s="1155"/>
      <c r="C28" s="1154" t="s">
        <v>547</v>
      </c>
      <c r="D28" s="1155"/>
      <c r="E28" s="1154" t="s">
        <v>548</v>
      </c>
      <c r="F28" s="1155"/>
      <c r="G28" s="1154" t="s">
        <v>549</v>
      </c>
      <c r="H28" s="1155"/>
      <c r="I28" s="1154" t="s">
        <v>550</v>
      </c>
      <c r="J28" s="1155"/>
    </row>
    <row r="29" spans="1:10" ht="15.75" x14ac:dyDescent="0.25">
      <c r="A29" s="1141"/>
      <c r="B29" s="1142"/>
      <c r="C29" s="1142"/>
      <c r="D29" s="1142"/>
      <c r="E29" s="1142"/>
      <c r="F29" s="1142"/>
      <c r="G29" s="1142"/>
      <c r="H29" s="1142"/>
      <c r="I29" s="1143"/>
      <c r="J29" s="1144"/>
    </row>
    <row r="30" spans="1:10" ht="15.75" thickBot="1" x14ac:dyDescent="0.3">
      <c r="A30" s="1145"/>
      <c r="B30" s="1146"/>
      <c r="C30" s="1146"/>
      <c r="D30" s="1146"/>
      <c r="E30" s="1146"/>
      <c r="F30" s="1146"/>
      <c r="G30" s="1146"/>
      <c r="H30" s="1146"/>
      <c r="I30" s="1146"/>
      <c r="J30" s="1147"/>
    </row>
    <row r="31" spans="1:10" ht="15.75" thickBot="1" x14ac:dyDescent="0.3"/>
    <row r="32" spans="1:10" ht="15.75" thickBot="1" x14ac:dyDescent="0.3">
      <c r="A32" s="1138" t="s">
        <v>551</v>
      </c>
      <c r="B32" s="1139"/>
      <c r="C32" s="1139"/>
      <c r="D32" s="1139"/>
      <c r="E32" s="1139"/>
      <c r="F32" s="1139"/>
      <c r="G32" s="1139"/>
      <c r="H32" s="1139"/>
      <c r="I32" s="1139"/>
      <c r="J32" s="1140"/>
    </row>
  </sheetData>
  <mergeCells count="18">
    <mergeCell ref="A1:J1"/>
    <mergeCell ref="A11:J11"/>
    <mergeCell ref="A28:B28"/>
    <mergeCell ref="C28:D28"/>
    <mergeCell ref="E28:F28"/>
    <mergeCell ref="G28:H28"/>
    <mergeCell ref="I28:J28"/>
    <mergeCell ref="A32:J32"/>
    <mergeCell ref="A29:B29"/>
    <mergeCell ref="C29:D29"/>
    <mergeCell ref="E29:F29"/>
    <mergeCell ref="G29:H29"/>
    <mergeCell ref="I29:J29"/>
    <mergeCell ref="A30:B30"/>
    <mergeCell ref="C30:D30"/>
    <mergeCell ref="E30:F30"/>
    <mergeCell ref="G30:H30"/>
    <mergeCell ref="I30:J30"/>
  </mergeCells>
  <conditionalFormatting sqref="B17:B19 D16 D13 F15:F19 F13 B4:B10 D4:D10 J4:J10 F4:F6 H6">
    <cfRule type="cellIs" dxfId="71" priority="41" operator="equal">
      <formula>"Breakdown"</formula>
    </cfRule>
    <cfRule type="cellIs" dxfId="70" priority="42" operator="equal">
      <formula>"Not In"</formula>
    </cfRule>
    <cfRule type="cellIs" dxfId="69" priority="43" operator="equal">
      <formula>"Not Washed"</formula>
    </cfRule>
    <cfRule type="cellIs" dxfId="68" priority="44" operator="equal">
      <formula>"Washed"</formula>
    </cfRule>
  </conditionalFormatting>
  <conditionalFormatting sqref="D17:D19">
    <cfRule type="cellIs" dxfId="67" priority="61" operator="equal">
      <formula>"Breakdown"</formula>
    </cfRule>
    <cfRule type="cellIs" dxfId="66" priority="62" operator="equal">
      <formula>"Not In"</formula>
    </cfRule>
    <cfRule type="cellIs" dxfId="65" priority="63" operator="equal">
      <formula>"Not Washed"</formula>
    </cfRule>
    <cfRule type="cellIs" dxfId="64" priority="64" operator="equal">
      <formula>"Washed"</formula>
    </cfRule>
  </conditionalFormatting>
  <conditionalFormatting sqref="F7:F10">
    <cfRule type="cellIs" dxfId="63" priority="69" operator="equal">
      <formula>"Breakdown"</formula>
    </cfRule>
    <cfRule type="cellIs" dxfId="62" priority="70" operator="equal">
      <formula>"Not In"</formula>
    </cfRule>
    <cfRule type="cellIs" dxfId="61" priority="71" operator="equal">
      <formula>"Not Washed"</formula>
    </cfRule>
    <cfRule type="cellIs" dxfId="60" priority="72" operator="equal">
      <formula>"Washed"</formula>
    </cfRule>
  </conditionalFormatting>
  <conditionalFormatting sqref="F12">
    <cfRule type="cellIs" dxfId="59" priority="57" operator="equal">
      <formula>"Breakdown"</formula>
    </cfRule>
    <cfRule type="cellIs" dxfId="58" priority="58" operator="equal">
      <formula>"Not In"</formula>
    </cfRule>
    <cfRule type="cellIs" dxfId="57" priority="59" operator="equal">
      <formula>"Not Washed"</formula>
    </cfRule>
    <cfRule type="cellIs" dxfId="56" priority="60" operator="equal">
      <formula>"Washed"</formula>
    </cfRule>
  </conditionalFormatting>
  <conditionalFormatting sqref="H4:H5 H7:H10">
    <cfRule type="cellIs" dxfId="55" priority="65" operator="equal">
      <formula>"Breakdown"</formula>
    </cfRule>
    <cfRule type="cellIs" dxfId="54" priority="66" operator="equal">
      <formula>"Not In"</formula>
    </cfRule>
    <cfRule type="cellIs" dxfId="53" priority="67" operator="equal">
      <formula>"Not Washed"</formula>
    </cfRule>
    <cfRule type="cellIs" dxfId="52" priority="68" operator="equal">
      <formula>"Washed"</formula>
    </cfRule>
  </conditionalFormatting>
  <conditionalFormatting sqref="H12:H19">
    <cfRule type="cellIs" dxfId="51" priority="53" operator="equal">
      <formula>"Breakdown"</formula>
    </cfRule>
    <cfRule type="cellIs" dxfId="50" priority="54" operator="equal">
      <formula>"Not In"</formula>
    </cfRule>
    <cfRule type="cellIs" dxfId="49" priority="55" operator="equal">
      <formula>"Not Washed"</formula>
    </cfRule>
    <cfRule type="cellIs" dxfId="48" priority="56" operator="equal">
      <formula>"Washed"</formula>
    </cfRule>
  </conditionalFormatting>
  <conditionalFormatting sqref="J12:J19">
    <cfRule type="cellIs" dxfId="47" priority="49" operator="equal">
      <formula>"Breakdown"</formula>
    </cfRule>
    <cfRule type="cellIs" dxfId="46" priority="50" operator="equal">
      <formula>"Not In"</formula>
    </cfRule>
    <cfRule type="cellIs" dxfId="45" priority="51" operator="equal">
      <formula>"Not Washed"</formula>
    </cfRule>
    <cfRule type="cellIs" dxfId="44" priority="52" operator="equal">
      <formula>"Washed"</formula>
    </cfRule>
  </conditionalFormatting>
  <conditionalFormatting sqref="A23:A27 A29">
    <cfRule type="cellIs" dxfId="43" priority="45" operator="equal">
      <formula>"Breakdown"</formula>
    </cfRule>
    <cfRule type="cellIs" dxfId="42" priority="46" operator="equal">
      <formula>"Not In"</formula>
    </cfRule>
    <cfRule type="cellIs" dxfId="41" priority="47" operator="equal">
      <formula>"Not Washed"</formula>
    </cfRule>
    <cfRule type="cellIs" dxfId="40" priority="48" operator="equal">
      <formula>"Washed"</formula>
    </cfRule>
  </conditionalFormatting>
  <conditionalFormatting sqref="B15">
    <cfRule type="cellIs" dxfId="39" priority="37" operator="equal">
      <formula>"Breakdown"</formula>
    </cfRule>
    <cfRule type="cellIs" dxfId="38" priority="38" operator="equal">
      <formula>"Not In"</formula>
    </cfRule>
    <cfRule type="cellIs" dxfId="37" priority="39" operator="equal">
      <formula>"Not Washed"</formula>
    </cfRule>
    <cfRule type="cellIs" dxfId="36" priority="40" operator="equal">
      <formula>"Washed"</formula>
    </cfRule>
  </conditionalFormatting>
  <conditionalFormatting sqref="B12:B14">
    <cfRule type="cellIs" dxfId="35" priority="33" operator="equal">
      <formula>"Breakdown"</formula>
    </cfRule>
    <cfRule type="cellIs" dxfId="34" priority="34" operator="equal">
      <formula>"Not In"</formula>
    </cfRule>
    <cfRule type="cellIs" dxfId="33" priority="35" operator="equal">
      <formula>"Not Washed"</formula>
    </cfRule>
    <cfRule type="cellIs" dxfId="32" priority="36" operator="equal">
      <formula>"Washed"</formula>
    </cfRule>
  </conditionalFormatting>
  <conditionalFormatting sqref="B16">
    <cfRule type="cellIs" dxfId="31" priority="29" operator="equal">
      <formula>"Breakdown"</formula>
    </cfRule>
    <cfRule type="cellIs" dxfId="30" priority="30" operator="equal">
      <formula>"Not In"</formula>
    </cfRule>
    <cfRule type="cellIs" dxfId="29" priority="31" operator="equal">
      <formula>"Not Washed"</formula>
    </cfRule>
    <cfRule type="cellIs" dxfId="28" priority="32" operator="equal">
      <formula>"Washed"</formula>
    </cfRule>
  </conditionalFormatting>
  <conditionalFormatting sqref="I29">
    <cfRule type="cellIs" dxfId="27" priority="25" operator="equal">
      <formula>"Breakdown"</formula>
    </cfRule>
    <cfRule type="cellIs" dxfId="26" priority="26" operator="equal">
      <formula>"Not In"</formula>
    </cfRule>
    <cfRule type="cellIs" dxfId="25" priority="27" operator="equal">
      <formula>"Not Washed"</formula>
    </cfRule>
    <cfRule type="cellIs" dxfId="24" priority="28" operator="equal">
      <formula>"Washed"</formula>
    </cfRule>
  </conditionalFormatting>
  <conditionalFormatting sqref="F14">
    <cfRule type="cellIs" dxfId="23" priority="21" operator="equal">
      <formula>"Breakdown"</formula>
    </cfRule>
    <cfRule type="cellIs" dxfId="22" priority="22" operator="equal">
      <formula>"Not In"</formula>
    </cfRule>
    <cfRule type="cellIs" dxfId="21" priority="23" operator="equal">
      <formula>"Not Washed"</formula>
    </cfRule>
    <cfRule type="cellIs" dxfId="20" priority="24" operator="equal">
      <formula>"Washed"</formula>
    </cfRule>
  </conditionalFormatting>
  <conditionalFormatting sqref="C29">
    <cfRule type="cellIs" dxfId="19" priority="17" operator="equal">
      <formula>"Breakdown"</formula>
    </cfRule>
    <cfRule type="cellIs" dxfId="18" priority="18" operator="equal">
      <formula>"Not In"</formula>
    </cfRule>
    <cfRule type="cellIs" dxfId="17" priority="19" operator="equal">
      <formula>"Not Washed"</formula>
    </cfRule>
    <cfRule type="cellIs" dxfId="16" priority="20" operator="equal">
      <formula>"Washed"</formula>
    </cfRule>
  </conditionalFormatting>
  <conditionalFormatting sqref="D12">
    <cfRule type="cellIs" dxfId="15" priority="13" operator="equal">
      <formula>"Breakdown"</formula>
    </cfRule>
    <cfRule type="cellIs" dxfId="14" priority="14" operator="equal">
      <formula>"Not In"</formula>
    </cfRule>
    <cfRule type="cellIs" dxfId="13" priority="15" operator="equal">
      <formula>"Not Washed"</formula>
    </cfRule>
    <cfRule type="cellIs" dxfId="12" priority="16" operator="equal">
      <formula>"Washed"</formula>
    </cfRule>
  </conditionalFormatting>
  <conditionalFormatting sqref="D14:D15">
    <cfRule type="cellIs" dxfId="11" priority="9" operator="equal">
      <formula>"Breakdown"</formula>
    </cfRule>
    <cfRule type="cellIs" dxfId="10" priority="10" operator="equal">
      <formula>"Not In"</formula>
    </cfRule>
    <cfRule type="cellIs" dxfId="9" priority="11" operator="equal">
      <formula>"Not Washed"</formula>
    </cfRule>
    <cfRule type="cellIs" dxfId="8" priority="12" operator="equal">
      <formula>"Washed"</formula>
    </cfRule>
  </conditionalFormatting>
  <conditionalFormatting sqref="E29">
    <cfRule type="cellIs" dxfId="7" priority="5" operator="equal">
      <formula>"Breakdown"</formula>
    </cfRule>
    <cfRule type="cellIs" dxfId="6" priority="6" operator="equal">
      <formula>"Not In"</formula>
    </cfRule>
    <cfRule type="cellIs" dxfId="5" priority="7" operator="equal">
      <formula>"Not Washed"</formula>
    </cfRule>
    <cfRule type="cellIs" dxfId="4" priority="8" operator="equal">
      <formula>"Washed"</formula>
    </cfRule>
  </conditionalFormatting>
  <conditionalFormatting sqref="G29">
    <cfRule type="cellIs" dxfId="3" priority="1" operator="equal">
      <formula>"Breakdown"</formula>
    </cfRule>
    <cfRule type="cellIs" dxfId="2" priority="2" operator="equal">
      <formula>"Not In"</formula>
    </cfRule>
    <cfRule type="cellIs" dxfId="1" priority="3" operator="equal">
      <formula>"Not Washed"</formula>
    </cfRule>
    <cfRule type="cellIs" dxfId="0" priority="4" operator="equal">
      <formula>"Washed"</formula>
    </cfRule>
  </conditionalFormatting>
  <dataValidations count="1">
    <dataValidation type="list" allowBlank="1" showInputMessage="1" showErrorMessage="1" sqref="A23:A27 H12:H19 B12:B19 J12:J19 F12:F19 D12:D19 B4:B10 H4:H10 J4:J10 F4:F10 D4:D10" xr:uid="{4C4F3AEE-9339-45D4-8D88-EAB6E1413E73}">
      <formula1>"Washed,Not Washed,Not In,Breakdown"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K76"/>
  <sheetViews>
    <sheetView workbookViewId="0">
      <selection activeCell="H26" sqref="H2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47"/>
      <c r="C1" s="248"/>
      <c r="D1" s="247"/>
      <c r="E1" s="249" t="s">
        <v>457</v>
      </c>
    </row>
    <row r="2" spans="1:11" ht="15.75" thickBot="1" x14ac:dyDescent="0.3">
      <c r="A2" s="274" t="s">
        <v>325</v>
      </c>
      <c r="B2" s="296" t="s">
        <v>331</v>
      </c>
      <c r="C2" s="297" t="s">
        <v>332</v>
      </c>
      <c r="D2" s="298" t="s">
        <v>333</v>
      </c>
      <c r="E2" s="299" t="s">
        <v>334</v>
      </c>
      <c r="F2" s="300" t="s">
        <v>335</v>
      </c>
      <c r="H2" s="250"/>
      <c r="I2" s="275" t="s">
        <v>327</v>
      </c>
      <c r="J2" s="251" t="s">
        <v>41</v>
      </c>
      <c r="K2" s="6" t="s">
        <v>336</v>
      </c>
    </row>
    <row r="3" spans="1:11" x14ac:dyDescent="0.25">
      <c r="A3" s="301">
        <v>1</v>
      </c>
      <c r="B3" s="276" t="s">
        <v>337</v>
      </c>
      <c r="C3" s="252" t="s">
        <v>338</v>
      </c>
      <c r="D3" s="253" t="s">
        <v>339</v>
      </c>
      <c r="E3" s="254"/>
      <c r="F3" s="255"/>
      <c r="H3" s="256" t="s">
        <v>340</v>
      </c>
      <c r="I3" s="277">
        <v>9</v>
      </c>
      <c r="J3" s="277">
        <v>2</v>
      </c>
      <c r="K3" s="278">
        <f t="shared" ref="K3:K13" si="0">((I3-J3)/I3)</f>
        <v>0.77777777777777779</v>
      </c>
    </row>
    <row r="4" spans="1:11" x14ac:dyDescent="0.25">
      <c r="A4" s="307">
        <v>2</v>
      </c>
      <c r="B4" s="279" t="s">
        <v>337</v>
      </c>
      <c r="C4" s="308" t="s">
        <v>341</v>
      </c>
      <c r="D4" s="257" t="s">
        <v>339</v>
      </c>
      <c r="E4" s="309"/>
      <c r="F4" s="310"/>
      <c r="H4" s="258" t="s">
        <v>342</v>
      </c>
      <c r="I4" s="280">
        <v>33</v>
      </c>
      <c r="J4" s="280">
        <v>1</v>
      </c>
      <c r="K4" s="281">
        <f t="shared" si="0"/>
        <v>0.96969696969696972</v>
      </c>
    </row>
    <row r="5" spans="1:11" x14ac:dyDescent="0.25">
      <c r="A5" s="307">
        <v>3</v>
      </c>
      <c r="B5" s="279" t="s">
        <v>343</v>
      </c>
      <c r="C5" s="308" t="s">
        <v>344</v>
      </c>
      <c r="D5" s="257" t="s">
        <v>339</v>
      </c>
      <c r="E5" s="309"/>
      <c r="F5" s="310"/>
      <c r="H5" s="258" t="s">
        <v>345</v>
      </c>
      <c r="I5" s="280">
        <v>2</v>
      </c>
      <c r="J5" s="280">
        <v>0</v>
      </c>
      <c r="K5" s="281">
        <f t="shared" si="0"/>
        <v>1</v>
      </c>
    </row>
    <row r="6" spans="1:11" x14ac:dyDescent="0.25">
      <c r="A6" s="307">
        <v>4</v>
      </c>
      <c r="B6" s="279" t="s">
        <v>346</v>
      </c>
      <c r="C6" s="308" t="s">
        <v>347</v>
      </c>
      <c r="D6" s="257" t="s">
        <v>339</v>
      </c>
      <c r="E6" s="309"/>
      <c r="F6" s="310"/>
      <c r="H6" s="258" t="s">
        <v>348</v>
      </c>
      <c r="I6" s="280">
        <v>2</v>
      </c>
      <c r="J6" s="280">
        <v>1</v>
      </c>
      <c r="K6" s="281">
        <f>((I6-J6)/I6)</f>
        <v>0.5</v>
      </c>
    </row>
    <row r="7" spans="1:11" x14ac:dyDescent="0.25">
      <c r="A7" s="307">
        <v>5</v>
      </c>
      <c r="B7" s="279" t="s">
        <v>349</v>
      </c>
      <c r="C7" s="308" t="s">
        <v>350</v>
      </c>
      <c r="D7" s="257" t="s">
        <v>339</v>
      </c>
      <c r="E7" s="309"/>
      <c r="F7" s="310"/>
      <c r="H7" s="311" t="s">
        <v>351</v>
      </c>
      <c r="I7" s="312">
        <v>4</v>
      </c>
      <c r="J7" s="312">
        <v>0</v>
      </c>
      <c r="K7" s="282">
        <f t="shared" si="0"/>
        <v>1</v>
      </c>
    </row>
    <row r="8" spans="1:11" x14ac:dyDescent="0.25">
      <c r="A8" s="307">
        <v>6</v>
      </c>
      <c r="B8" s="313" t="s">
        <v>353</v>
      </c>
      <c r="C8" s="314" t="s">
        <v>352</v>
      </c>
      <c r="D8" s="260" t="s">
        <v>359</v>
      </c>
      <c r="E8" s="315" t="s">
        <v>453</v>
      </c>
      <c r="F8" s="316"/>
      <c r="H8" s="317" t="s">
        <v>354</v>
      </c>
      <c r="I8" s="318">
        <v>1</v>
      </c>
      <c r="J8" s="318">
        <v>0</v>
      </c>
      <c r="K8" s="283">
        <f t="shared" si="0"/>
        <v>1</v>
      </c>
    </row>
    <row r="9" spans="1:11" x14ac:dyDescent="0.25">
      <c r="A9" s="307">
        <v>7</v>
      </c>
      <c r="B9" s="313" t="s">
        <v>355</v>
      </c>
      <c r="C9" s="314" t="s">
        <v>356</v>
      </c>
      <c r="D9" s="257" t="s">
        <v>339</v>
      </c>
      <c r="E9" s="315"/>
      <c r="F9" s="316"/>
      <c r="H9" s="259" t="s">
        <v>357</v>
      </c>
      <c r="I9" s="284">
        <v>3</v>
      </c>
      <c r="J9" s="319">
        <v>0</v>
      </c>
      <c r="K9" s="285">
        <f t="shared" si="0"/>
        <v>1</v>
      </c>
    </row>
    <row r="10" spans="1:11" x14ac:dyDescent="0.25">
      <c r="A10" s="307">
        <v>8</v>
      </c>
      <c r="B10" s="313" t="s">
        <v>326</v>
      </c>
      <c r="C10" s="314" t="s">
        <v>358</v>
      </c>
      <c r="D10" s="260" t="s">
        <v>359</v>
      </c>
      <c r="E10" s="309" t="s">
        <v>436</v>
      </c>
      <c r="F10" s="316" t="s">
        <v>437</v>
      </c>
      <c r="H10" s="320" t="s">
        <v>360</v>
      </c>
      <c r="I10" s="321">
        <v>1</v>
      </c>
      <c r="J10" s="321">
        <v>0</v>
      </c>
      <c r="K10" s="286">
        <f t="shared" si="0"/>
        <v>1</v>
      </c>
    </row>
    <row r="11" spans="1:11" x14ac:dyDescent="0.25">
      <c r="A11" s="307">
        <v>9</v>
      </c>
      <c r="B11" s="313" t="s">
        <v>361</v>
      </c>
      <c r="C11" s="314" t="s">
        <v>362</v>
      </c>
      <c r="D11" s="257" t="s">
        <v>339</v>
      </c>
      <c r="E11" s="309"/>
      <c r="F11" s="316"/>
      <c r="H11" s="322" t="s">
        <v>365</v>
      </c>
      <c r="I11" s="323">
        <v>1</v>
      </c>
      <c r="J11" s="324">
        <v>0</v>
      </c>
      <c r="K11" s="325">
        <f t="shared" si="0"/>
        <v>1</v>
      </c>
    </row>
    <row r="12" spans="1:11" x14ac:dyDescent="0.25">
      <c r="A12" s="307">
        <v>10</v>
      </c>
      <c r="B12" s="326" t="s">
        <v>363</v>
      </c>
      <c r="C12" s="314" t="s">
        <v>364</v>
      </c>
      <c r="D12" s="257" t="s">
        <v>339</v>
      </c>
      <c r="E12" s="309"/>
      <c r="F12" s="310"/>
      <c r="H12" s="322" t="s">
        <v>368</v>
      </c>
      <c r="I12" s="323">
        <v>2</v>
      </c>
      <c r="J12" s="324">
        <v>0</v>
      </c>
      <c r="K12" s="325">
        <f t="shared" si="0"/>
        <v>1</v>
      </c>
    </row>
    <row r="13" spans="1:11" x14ac:dyDescent="0.25">
      <c r="A13" s="307">
        <v>11</v>
      </c>
      <c r="B13" s="313" t="s">
        <v>366</v>
      </c>
      <c r="C13" s="314" t="s">
        <v>367</v>
      </c>
      <c r="D13" s="257" t="s">
        <v>339</v>
      </c>
      <c r="E13" s="309"/>
      <c r="F13" s="310"/>
      <c r="H13" s="327" t="s">
        <v>371</v>
      </c>
      <c r="I13" s="328">
        <v>2</v>
      </c>
      <c r="J13" s="328">
        <v>0</v>
      </c>
      <c r="K13" s="329">
        <f t="shared" si="0"/>
        <v>1</v>
      </c>
    </row>
    <row r="14" spans="1:11" x14ac:dyDescent="0.25">
      <c r="A14" s="307">
        <v>12</v>
      </c>
      <c r="B14" s="313" t="s">
        <v>369</v>
      </c>
      <c r="C14" s="314" t="s">
        <v>370</v>
      </c>
      <c r="D14" s="257" t="s">
        <v>339</v>
      </c>
      <c r="E14" s="309"/>
      <c r="F14" s="310"/>
      <c r="H14" s="330" t="s">
        <v>438</v>
      </c>
      <c r="I14" s="331">
        <v>5</v>
      </c>
      <c r="J14" s="331">
        <v>0</v>
      </c>
      <c r="K14" s="332">
        <f>((I14-J14)/I14)</f>
        <v>1</v>
      </c>
    </row>
    <row r="15" spans="1:11" ht="15.75" thickBot="1" x14ac:dyDescent="0.3">
      <c r="A15" s="307">
        <v>13</v>
      </c>
      <c r="B15" s="313" t="s">
        <v>372</v>
      </c>
      <c r="C15" s="314" t="s">
        <v>373</v>
      </c>
      <c r="D15" s="257" t="s">
        <v>339</v>
      </c>
      <c r="E15" s="309"/>
      <c r="F15" s="310"/>
      <c r="G15" s="273"/>
      <c r="H15" s="327" t="s">
        <v>445</v>
      </c>
      <c r="I15" s="328">
        <v>1</v>
      </c>
      <c r="J15" s="328">
        <v>0</v>
      </c>
      <c r="K15" s="329">
        <f t="shared" ref="K15" si="1">((I15-J15)/I15)</f>
        <v>1</v>
      </c>
    </row>
    <row r="16" spans="1:11" ht="15.75" thickBot="1" x14ac:dyDescent="0.3">
      <c r="A16" s="307">
        <v>14</v>
      </c>
      <c r="B16" s="279" t="s">
        <v>337</v>
      </c>
      <c r="C16" s="314" t="s">
        <v>374</v>
      </c>
      <c r="D16" s="257" t="s">
        <v>339</v>
      </c>
      <c r="E16" s="309"/>
      <c r="F16" s="310"/>
      <c r="H16" s="287" t="s">
        <v>324</v>
      </c>
      <c r="I16" s="288">
        <f>SUM(I3:I15)</f>
        <v>66</v>
      </c>
      <c r="J16" s="288">
        <f>SUM(J3:J15)</f>
        <v>4</v>
      </c>
      <c r="K16" s="289">
        <f>((I16-J16)/I16)</f>
        <v>0.93939393939393945</v>
      </c>
    </row>
    <row r="17" spans="1:6" x14ac:dyDescent="0.25">
      <c r="A17" s="307">
        <v>15</v>
      </c>
      <c r="B17" s="326" t="s">
        <v>363</v>
      </c>
      <c r="C17" s="314" t="s">
        <v>376</v>
      </c>
      <c r="D17" s="257" t="s">
        <v>339</v>
      </c>
      <c r="E17" s="309"/>
      <c r="F17" s="310"/>
    </row>
    <row r="18" spans="1:6" x14ac:dyDescent="0.25">
      <c r="A18" s="307">
        <v>16</v>
      </c>
      <c r="B18" s="313" t="s">
        <v>377</v>
      </c>
      <c r="C18" s="314" t="s">
        <v>378</v>
      </c>
      <c r="D18" s="260" t="s">
        <v>359</v>
      </c>
      <c r="E18" s="309" t="s">
        <v>446</v>
      </c>
      <c r="F18" s="310" t="s">
        <v>447</v>
      </c>
    </row>
    <row r="19" spans="1:6" x14ac:dyDescent="0.25">
      <c r="A19" s="307">
        <v>17</v>
      </c>
      <c r="B19" s="326" t="s">
        <v>363</v>
      </c>
      <c r="C19" s="314" t="s">
        <v>379</v>
      </c>
      <c r="D19" s="257" t="s">
        <v>339</v>
      </c>
      <c r="E19" s="309"/>
      <c r="F19" s="310"/>
    </row>
    <row r="20" spans="1:6" x14ac:dyDescent="0.25">
      <c r="A20" s="307">
        <v>18</v>
      </c>
      <c r="B20" s="313" t="s">
        <v>380</v>
      </c>
      <c r="C20" s="314" t="s">
        <v>381</v>
      </c>
      <c r="D20" s="257" t="s">
        <v>339</v>
      </c>
      <c r="E20" s="309"/>
      <c r="F20" s="310"/>
    </row>
    <row r="21" spans="1:6" x14ac:dyDescent="0.25">
      <c r="A21" s="307">
        <v>19</v>
      </c>
      <c r="B21" s="313" t="s">
        <v>382</v>
      </c>
      <c r="C21" s="314" t="s">
        <v>383</v>
      </c>
      <c r="D21" s="257" t="s">
        <v>339</v>
      </c>
      <c r="E21" s="309"/>
      <c r="F21" s="310"/>
    </row>
    <row r="22" spans="1:6" x14ac:dyDescent="0.25">
      <c r="A22" s="307">
        <v>20</v>
      </c>
      <c r="B22" s="313" t="s">
        <v>372</v>
      </c>
      <c r="C22" s="314" t="s">
        <v>384</v>
      </c>
      <c r="D22" s="257" t="s">
        <v>339</v>
      </c>
      <c r="E22" s="309"/>
      <c r="F22" s="310"/>
    </row>
    <row r="23" spans="1:6" x14ac:dyDescent="0.25">
      <c r="A23" s="307">
        <v>21</v>
      </c>
      <c r="B23" s="313" t="s">
        <v>385</v>
      </c>
      <c r="C23" s="314" t="s">
        <v>386</v>
      </c>
      <c r="D23" s="333" t="s">
        <v>359</v>
      </c>
      <c r="E23" s="309" t="s">
        <v>458</v>
      </c>
      <c r="F23" s="310"/>
    </row>
    <row r="24" spans="1:6" x14ac:dyDescent="0.25">
      <c r="A24" s="307">
        <v>22</v>
      </c>
      <c r="B24" s="313" t="s">
        <v>387</v>
      </c>
      <c r="C24" s="314" t="s">
        <v>388</v>
      </c>
      <c r="D24" s="257" t="s">
        <v>339</v>
      </c>
      <c r="E24" s="309"/>
      <c r="F24" s="310"/>
    </row>
    <row r="25" spans="1:6" x14ac:dyDescent="0.25">
      <c r="A25" s="307">
        <v>23</v>
      </c>
      <c r="B25" s="313" t="s">
        <v>389</v>
      </c>
      <c r="C25" s="314" t="s">
        <v>390</v>
      </c>
      <c r="D25" s="260" t="s">
        <v>359</v>
      </c>
      <c r="E25" s="309" t="s">
        <v>448</v>
      </c>
      <c r="F25" s="310" t="s">
        <v>447</v>
      </c>
    </row>
    <row r="26" spans="1:6" x14ac:dyDescent="0.25">
      <c r="A26" s="307">
        <v>24</v>
      </c>
      <c r="B26" s="313" t="s">
        <v>391</v>
      </c>
      <c r="C26" s="314" t="s">
        <v>392</v>
      </c>
      <c r="D26" s="257" t="s">
        <v>339</v>
      </c>
      <c r="E26" s="309"/>
      <c r="F26" s="310"/>
    </row>
    <row r="27" spans="1:6" x14ac:dyDescent="0.25">
      <c r="A27" s="307">
        <v>25</v>
      </c>
      <c r="B27" s="313" t="s">
        <v>375</v>
      </c>
      <c r="C27" s="314" t="s">
        <v>393</v>
      </c>
      <c r="D27" s="257" t="s">
        <v>339</v>
      </c>
      <c r="E27" s="309" t="s">
        <v>459</v>
      </c>
      <c r="F27" s="310"/>
    </row>
    <row r="28" spans="1:6" x14ac:dyDescent="0.25">
      <c r="A28" s="307">
        <v>26</v>
      </c>
      <c r="B28" s="313" t="s">
        <v>394</v>
      </c>
      <c r="C28" s="314" t="s">
        <v>395</v>
      </c>
      <c r="D28" s="257" t="s">
        <v>339</v>
      </c>
      <c r="E28" s="309"/>
      <c r="F28" s="310"/>
    </row>
    <row r="29" spans="1:6" x14ac:dyDescent="0.25">
      <c r="A29" s="307">
        <v>27</v>
      </c>
      <c r="B29" s="313" t="s">
        <v>396</v>
      </c>
      <c r="C29" s="314" t="s">
        <v>397</v>
      </c>
      <c r="D29" s="257" t="s">
        <v>339</v>
      </c>
      <c r="E29" s="309"/>
      <c r="F29" s="310"/>
    </row>
    <row r="30" spans="1:6" x14ac:dyDescent="0.25">
      <c r="A30" s="307">
        <v>28</v>
      </c>
      <c r="B30" s="313" t="s">
        <v>375</v>
      </c>
      <c r="C30" s="314" t="s">
        <v>398</v>
      </c>
      <c r="D30" s="257" t="s">
        <v>339</v>
      </c>
      <c r="E30" s="309"/>
      <c r="F30" s="310"/>
    </row>
    <row r="31" spans="1:6" x14ac:dyDescent="0.25">
      <c r="A31" s="307">
        <v>29</v>
      </c>
      <c r="B31" s="313" t="s">
        <v>385</v>
      </c>
      <c r="C31" s="314" t="s">
        <v>399</v>
      </c>
      <c r="D31" s="257" t="s">
        <v>339</v>
      </c>
      <c r="E31" s="309" t="s">
        <v>460</v>
      </c>
      <c r="F31" s="310"/>
    </row>
    <row r="32" spans="1:6" x14ac:dyDescent="0.25">
      <c r="A32" s="307">
        <v>30</v>
      </c>
      <c r="B32" s="313" t="s">
        <v>380</v>
      </c>
      <c r="C32" s="314" t="s">
        <v>400</v>
      </c>
      <c r="D32" s="257" t="s">
        <v>339</v>
      </c>
      <c r="E32" s="309"/>
      <c r="F32" s="310"/>
    </row>
    <row r="33" spans="1:6" x14ac:dyDescent="0.25">
      <c r="A33" s="307">
        <v>31</v>
      </c>
      <c r="B33" s="326" t="s">
        <v>363</v>
      </c>
      <c r="C33" s="314" t="s">
        <v>401</v>
      </c>
      <c r="D33" s="257" t="s">
        <v>339</v>
      </c>
      <c r="E33" s="309"/>
      <c r="F33" s="310"/>
    </row>
    <row r="34" spans="1:6" x14ac:dyDescent="0.25">
      <c r="A34" s="307">
        <v>32</v>
      </c>
      <c r="B34" s="279" t="s">
        <v>337</v>
      </c>
      <c r="C34" s="314" t="s">
        <v>402</v>
      </c>
      <c r="D34" s="257" t="s">
        <v>339</v>
      </c>
      <c r="E34" s="309"/>
      <c r="F34" s="310"/>
    </row>
    <row r="35" spans="1:6" x14ac:dyDescent="0.25">
      <c r="A35" s="307">
        <v>33</v>
      </c>
      <c r="B35" s="313" t="s">
        <v>377</v>
      </c>
      <c r="C35" s="314" t="s">
        <v>403</v>
      </c>
      <c r="D35" s="257" t="s">
        <v>339</v>
      </c>
      <c r="E35" s="309"/>
      <c r="F35" s="310"/>
    </row>
    <row r="36" spans="1:6" x14ac:dyDescent="0.25">
      <c r="A36" s="307">
        <v>34</v>
      </c>
      <c r="B36" s="326" t="s">
        <v>363</v>
      </c>
      <c r="C36" s="314" t="s">
        <v>404</v>
      </c>
      <c r="D36" s="257" t="s">
        <v>339</v>
      </c>
      <c r="E36" s="309"/>
      <c r="F36" s="310"/>
    </row>
    <row r="37" spans="1:6" x14ac:dyDescent="0.25">
      <c r="A37" s="307">
        <v>35</v>
      </c>
      <c r="B37" s="313" t="s">
        <v>375</v>
      </c>
      <c r="C37" s="314" t="s">
        <v>328</v>
      </c>
      <c r="D37" s="257" t="s">
        <v>339</v>
      </c>
      <c r="E37" s="309"/>
      <c r="F37" s="316"/>
    </row>
    <row r="38" spans="1:6" x14ac:dyDescent="0.25">
      <c r="A38" s="307">
        <v>36</v>
      </c>
      <c r="B38" s="313" t="s">
        <v>385</v>
      </c>
      <c r="C38" s="314" t="s">
        <v>405</v>
      </c>
      <c r="D38" s="257" t="s">
        <v>339</v>
      </c>
      <c r="E38" s="309" t="s">
        <v>461</v>
      </c>
      <c r="F38" s="310"/>
    </row>
    <row r="39" spans="1:6" x14ac:dyDescent="0.25">
      <c r="A39" s="307">
        <v>37</v>
      </c>
      <c r="B39" s="313" t="s">
        <v>326</v>
      </c>
      <c r="C39" s="314" t="s">
        <v>406</v>
      </c>
      <c r="D39" s="257" t="s">
        <v>339</v>
      </c>
      <c r="E39" s="309"/>
      <c r="F39" s="310"/>
    </row>
    <row r="40" spans="1:6" x14ac:dyDescent="0.25">
      <c r="A40" s="307">
        <v>38</v>
      </c>
      <c r="B40" s="279" t="s">
        <v>337</v>
      </c>
      <c r="C40" s="314" t="s">
        <v>407</v>
      </c>
      <c r="D40" s="257" t="s">
        <v>339</v>
      </c>
      <c r="E40" s="309" t="s">
        <v>462</v>
      </c>
      <c r="F40" s="310"/>
    </row>
    <row r="41" spans="1:6" x14ac:dyDescent="0.25">
      <c r="A41" s="307">
        <v>39</v>
      </c>
      <c r="B41" s="279" t="s">
        <v>408</v>
      </c>
      <c r="C41" s="314" t="s">
        <v>329</v>
      </c>
      <c r="D41" s="257" t="s">
        <v>339</v>
      </c>
      <c r="E41" s="309"/>
      <c r="F41" s="310"/>
    </row>
    <row r="42" spans="1:6" x14ac:dyDescent="0.25">
      <c r="A42" s="307">
        <v>40</v>
      </c>
      <c r="B42" s="313" t="s">
        <v>355</v>
      </c>
      <c r="C42" s="314" t="s">
        <v>409</v>
      </c>
      <c r="D42" s="257" t="s">
        <v>339</v>
      </c>
      <c r="E42" s="309"/>
      <c r="F42" s="310"/>
    </row>
    <row r="43" spans="1:6" x14ac:dyDescent="0.25">
      <c r="A43" s="307">
        <v>41</v>
      </c>
      <c r="B43" s="313" t="s">
        <v>389</v>
      </c>
      <c r="C43" s="314" t="s">
        <v>410</v>
      </c>
      <c r="D43" s="257" t="s">
        <v>339</v>
      </c>
      <c r="E43" s="309" t="s">
        <v>454</v>
      </c>
      <c r="F43" s="310"/>
    </row>
    <row r="44" spans="1:6" x14ac:dyDescent="0.25">
      <c r="A44" s="307">
        <v>42</v>
      </c>
      <c r="B44" s="313" t="s">
        <v>372</v>
      </c>
      <c r="C44" s="314" t="s">
        <v>411</v>
      </c>
      <c r="D44" s="257" t="s">
        <v>339</v>
      </c>
      <c r="E44" s="309" t="s">
        <v>452</v>
      </c>
      <c r="F44" s="310"/>
    </row>
    <row r="45" spans="1:6" x14ac:dyDescent="0.25">
      <c r="A45" s="307">
        <v>43</v>
      </c>
      <c r="B45" s="313" t="s">
        <v>412</v>
      </c>
      <c r="C45" s="314" t="s">
        <v>413</v>
      </c>
      <c r="D45" s="257" t="s">
        <v>339</v>
      </c>
      <c r="E45" s="309"/>
      <c r="F45" s="310"/>
    </row>
    <row r="46" spans="1:6" x14ac:dyDescent="0.25">
      <c r="A46" s="307">
        <v>44</v>
      </c>
      <c r="B46" s="313" t="s">
        <v>414</v>
      </c>
      <c r="C46" s="314" t="s">
        <v>415</v>
      </c>
      <c r="D46" s="257" t="s">
        <v>339</v>
      </c>
      <c r="E46" s="309"/>
      <c r="F46" s="310"/>
    </row>
    <row r="47" spans="1:6" x14ac:dyDescent="0.25">
      <c r="A47" s="307">
        <v>45</v>
      </c>
      <c r="B47" s="313" t="s">
        <v>382</v>
      </c>
      <c r="C47" s="314" t="s">
        <v>416</v>
      </c>
      <c r="D47" s="257" t="s">
        <v>339</v>
      </c>
      <c r="E47" s="309"/>
      <c r="F47" s="310"/>
    </row>
    <row r="48" spans="1:6" x14ac:dyDescent="0.25">
      <c r="A48" s="307">
        <v>46</v>
      </c>
      <c r="B48" s="313" t="s">
        <v>326</v>
      </c>
      <c r="C48" s="314" t="s">
        <v>42</v>
      </c>
      <c r="D48" s="257" t="s">
        <v>339</v>
      </c>
      <c r="E48" s="309"/>
      <c r="F48" s="310"/>
    </row>
    <row r="49" spans="1:6" x14ac:dyDescent="0.25">
      <c r="A49" s="307">
        <v>47</v>
      </c>
      <c r="B49" s="313" t="s">
        <v>417</v>
      </c>
      <c r="C49" s="314" t="s">
        <v>330</v>
      </c>
      <c r="D49" s="257" t="s">
        <v>339</v>
      </c>
      <c r="E49" s="309"/>
      <c r="F49" s="310"/>
    </row>
    <row r="50" spans="1:6" x14ac:dyDescent="0.25">
      <c r="A50" s="307">
        <v>48</v>
      </c>
      <c r="B50" s="313" t="s">
        <v>417</v>
      </c>
      <c r="C50" s="314" t="s">
        <v>418</v>
      </c>
      <c r="D50" s="257" t="s">
        <v>339</v>
      </c>
      <c r="E50" s="309"/>
      <c r="F50" s="310"/>
    </row>
    <row r="51" spans="1:6" x14ac:dyDescent="0.25">
      <c r="A51" s="307">
        <v>49</v>
      </c>
      <c r="B51" s="326" t="s">
        <v>419</v>
      </c>
      <c r="C51" s="314" t="s">
        <v>420</v>
      </c>
      <c r="D51" s="257" t="s">
        <v>339</v>
      </c>
      <c r="E51" s="309" t="s">
        <v>463</v>
      </c>
      <c r="F51" s="310"/>
    </row>
    <row r="52" spans="1:6" x14ac:dyDescent="0.25">
      <c r="A52" s="307">
        <v>50</v>
      </c>
      <c r="B52" s="326" t="s">
        <v>419</v>
      </c>
      <c r="C52" s="314" t="s">
        <v>148</v>
      </c>
      <c r="D52" s="257" t="s">
        <v>339</v>
      </c>
      <c r="E52" s="334"/>
      <c r="F52" s="310"/>
    </row>
    <row r="53" spans="1:6" x14ac:dyDescent="0.25">
      <c r="A53" s="307">
        <v>51</v>
      </c>
      <c r="B53" s="326" t="s">
        <v>419</v>
      </c>
      <c r="C53" s="314" t="s">
        <v>124</v>
      </c>
      <c r="D53" s="257" t="s">
        <v>339</v>
      </c>
      <c r="E53" s="309"/>
      <c r="F53" s="310"/>
    </row>
    <row r="54" spans="1:6" x14ac:dyDescent="0.25">
      <c r="A54" s="307">
        <v>52</v>
      </c>
      <c r="B54" s="326" t="s">
        <v>419</v>
      </c>
      <c r="C54" s="314" t="s">
        <v>43</v>
      </c>
      <c r="D54" s="257" t="s">
        <v>339</v>
      </c>
      <c r="E54" s="334"/>
      <c r="F54" s="310"/>
    </row>
    <row r="55" spans="1:6" x14ac:dyDescent="0.25">
      <c r="A55" s="307">
        <v>53</v>
      </c>
      <c r="B55" s="326" t="s">
        <v>419</v>
      </c>
      <c r="C55" s="335" t="s">
        <v>147</v>
      </c>
      <c r="D55" s="257" t="s">
        <v>339</v>
      </c>
      <c r="E55" s="309"/>
      <c r="F55" s="310"/>
    </row>
    <row r="56" spans="1:6" x14ac:dyDescent="0.25">
      <c r="A56" s="307">
        <v>54</v>
      </c>
      <c r="B56" s="279" t="s">
        <v>337</v>
      </c>
      <c r="C56" s="335" t="s">
        <v>44</v>
      </c>
      <c r="D56" s="257" t="s">
        <v>339</v>
      </c>
      <c r="E56" s="309" t="s">
        <v>464</v>
      </c>
      <c r="F56" s="310"/>
    </row>
    <row r="57" spans="1:6" x14ac:dyDescent="0.25">
      <c r="A57" s="307">
        <v>55</v>
      </c>
      <c r="B57" s="326" t="s">
        <v>363</v>
      </c>
      <c r="C57" s="335" t="s">
        <v>152</v>
      </c>
      <c r="D57" s="257" t="s">
        <v>339</v>
      </c>
      <c r="E57" s="309"/>
      <c r="F57" s="310"/>
    </row>
    <row r="58" spans="1:6" x14ac:dyDescent="0.25">
      <c r="A58" s="307">
        <v>56</v>
      </c>
      <c r="B58" s="326" t="s">
        <v>391</v>
      </c>
      <c r="C58" s="335" t="s">
        <v>154</v>
      </c>
      <c r="D58" s="257" t="s">
        <v>339</v>
      </c>
      <c r="E58" s="309"/>
      <c r="F58" s="310"/>
    </row>
    <row r="59" spans="1:6" x14ac:dyDescent="0.25">
      <c r="A59" s="307">
        <v>57</v>
      </c>
      <c r="B59" s="326" t="s">
        <v>421</v>
      </c>
      <c r="C59" s="335" t="s">
        <v>422</v>
      </c>
      <c r="D59" s="257" t="s">
        <v>339</v>
      </c>
      <c r="E59" s="309"/>
      <c r="F59" s="310"/>
    </row>
    <row r="60" spans="1:6" x14ac:dyDescent="0.25">
      <c r="A60" s="307">
        <v>58</v>
      </c>
      <c r="B60" s="326" t="s">
        <v>421</v>
      </c>
      <c r="C60" s="335" t="s">
        <v>45</v>
      </c>
      <c r="D60" s="257" t="s">
        <v>339</v>
      </c>
      <c r="E60" s="309"/>
      <c r="F60" s="310"/>
    </row>
    <row r="61" spans="1:6" x14ac:dyDescent="0.25">
      <c r="A61" s="307">
        <v>59</v>
      </c>
      <c r="B61" s="326" t="s">
        <v>423</v>
      </c>
      <c r="C61" s="335" t="s">
        <v>424</v>
      </c>
      <c r="D61" s="257" t="s">
        <v>339</v>
      </c>
      <c r="E61" s="315"/>
      <c r="F61" s="316"/>
    </row>
    <row r="62" spans="1:6" x14ac:dyDescent="0.25">
      <c r="A62" s="307">
        <v>60</v>
      </c>
      <c r="B62" s="326" t="s">
        <v>419</v>
      </c>
      <c r="C62" s="335" t="s">
        <v>425</v>
      </c>
      <c r="D62" s="257" t="s">
        <v>339</v>
      </c>
      <c r="E62" s="309"/>
      <c r="F62" s="310"/>
    </row>
    <row r="63" spans="1:6" x14ac:dyDescent="0.25">
      <c r="A63" s="307">
        <v>61</v>
      </c>
      <c r="B63" s="326" t="s">
        <v>419</v>
      </c>
      <c r="C63" s="335" t="s">
        <v>426</v>
      </c>
      <c r="D63" s="257" t="s">
        <v>339</v>
      </c>
      <c r="E63" s="309"/>
      <c r="F63" s="310"/>
    </row>
    <row r="64" spans="1:6" x14ac:dyDescent="0.25">
      <c r="A64" s="336">
        <v>62</v>
      </c>
      <c r="B64" s="326" t="s">
        <v>439</v>
      </c>
      <c r="C64" s="337" t="s">
        <v>430</v>
      </c>
      <c r="D64" s="290" t="s">
        <v>339</v>
      </c>
      <c r="E64" s="338"/>
      <c r="F64" s="339"/>
    </row>
    <row r="65" spans="1:6" x14ac:dyDescent="0.25">
      <c r="A65" s="307">
        <v>63</v>
      </c>
      <c r="B65" s="291" t="s">
        <v>372</v>
      </c>
      <c r="C65" s="335" t="s">
        <v>427</v>
      </c>
      <c r="D65" s="340" t="s">
        <v>339</v>
      </c>
      <c r="E65" s="309" t="s">
        <v>455</v>
      </c>
      <c r="F65" s="310"/>
    </row>
    <row r="66" spans="1:6" x14ac:dyDescent="0.25">
      <c r="A66" s="307">
        <v>64</v>
      </c>
      <c r="B66" s="326" t="s">
        <v>337</v>
      </c>
      <c r="C66" s="335" t="s">
        <v>428</v>
      </c>
      <c r="D66" s="340" t="s">
        <v>339</v>
      </c>
      <c r="E66" s="309"/>
      <c r="F66" s="310"/>
    </row>
    <row r="67" spans="1:6" x14ac:dyDescent="0.25">
      <c r="A67" s="341">
        <v>65</v>
      </c>
      <c r="B67" s="326" t="s">
        <v>353</v>
      </c>
      <c r="C67" s="342" t="s">
        <v>429</v>
      </c>
      <c r="D67" s="340" t="s">
        <v>339</v>
      </c>
      <c r="E67" s="309"/>
      <c r="F67" s="343"/>
    </row>
    <row r="68" spans="1:6" ht="15.75" thickBot="1" x14ac:dyDescent="0.3">
      <c r="A68" s="292">
        <v>66</v>
      </c>
      <c r="B68" s="302" t="s">
        <v>337</v>
      </c>
      <c r="C68" s="293" t="s">
        <v>449</v>
      </c>
      <c r="D68" s="294" t="s">
        <v>339</v>
      </c>
      <c r="E68" s="303" t="s">
        <v>450</v>
      </c>
      <c r="F68" s="295" t="s">
        <v>451</v>
      </c>
    </row>
    <row r="69" spans="1:6" x14ac:dyDescent="0.25">
      <c r="B69" s="261"/>
      <c r="C69" s="261"/>
      <c r="D69" s="261"/>
      <c r="E69" s="262"/>
      <c r="F69" s="263"/>
    </row>
    <row r="71" spans="1:6" x14ac:dyDescent="0.25">
      <c r="B71" s="344" t="s">
        <v>431</v>
      </c>
      <c r="C71" s="345"/>
      <c r="D71" s="264"/>
    </row>
    <row r="72" spans="1:6" x14ac:dyDescent="0.25">
      <c r="B72" s="346"/>
      <c r="C72" s="347"/>
      <c r="D72" s="348"/>
    </row>
    <row r="73" spans="1:6" x14ac:dyDescent="0.25">
      <c r="B73" s="349" t="s">
        <v>432</v>
      </c>
      <c r="C73" s="350" t="s">
        <v>440</v>
      </c>
      <c r="D73" s="348"/>
    </row>
    <row r="74" spans="1:6" x14ac:dyDescent="0.25">
      <c r="B74" s="349" t="s">
        <v>433</v>
      </c>
      <c r="C74" s="350" t="s">
        <v>456</v>
      </c>
      <c r="D74" s="347" t="s">
        <v>441</v>
      </c>
    </row>
    <row r="75" spans="1:6" x14ac:dyDescent="0.25">
      <c r="B75" s="349" t="s">
        <v>434</v>
      </c>
      <c r="C75" s="351" t="s">
        <v>442</v>
      </c>
      <c r="D75" s="352" t="s">
        <v>443</v>
      </c>
    </row>
    <row r="76" spans="1:6" x14ac:dyDescent="0.25">
      <c r="B76" s="353" t="s">
        <v>435</v>
      </c>
      <c r="C76" s="354" t="s">
        <v>444</v>
      </c>
      <c r="D76" s="352"/>
      <c r="E76" s="26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47"/>
      <c r="C1" s="248"/>
      <c r="D1" s="247"/>
      <c r="E1" s="249" t="s">
        <v>465</v>
      </c>
    </row>
    <row r="2" spans="1:11" ht="15.75" thickBot="1" x14ac:dyDescent="0.3">
      <c r="A2" s="274" t="s">
        <v>325</v>
      </c>
      <c r="B2" s="296" t="s">
        <v>331</v>
      </c>
      <c r="C2" s="297" t="s">
        <v>332</v>
      </c>
      <c r="D2" s="298" t="s">
        <v>333</v>
      </c>
      <c r="E2" s="299" t="s">
        <v>334</v>
      </c>
      <c r="F2" s="300" t="s">
        <v>335</v>
      </c>
      <c r="H2" s="250"/>
      <c r="I2" s="275" t="s">
        <v>327</v>
      </c>
      <c r="J2" s="251" t="s">
        <v>41</v>
      </c>
      <c r="K2" s="6" t="s">
        <v>336</v>
      </c>
    </row>
    <row r="3" spans="1:11" x14ac:dyDescent="0.25">
      <c r="A3" s="301">
        <v>1</v>
      </c>
      <c r="B3" s="276" t="s">
        <v>337</v>
      </c>
      <c r="C3" s="252" t="s">
        <v>338</v>
      </c>
      <c r="D3" s="253" t="s">
        <v>339</v>
      </c>
      <c r="E3" s="254" t="s">
        <v>466</v>
      </c>
      <c r="F3" s="255"/>
      <c r="H3" s="256" t="s">
        <v>340</v>
      </c>
      <c r="I3" s="277">
        <v>9</v>
      </c>
      <c r="J3" s="277">
        <v>2</v>
      </c>
      <c r="K3" s="278">
        <f t="shared" ref="K3:K13" si="0">((I3-J3)/I3)</f>
        <v>0.77777777777777779</v>
      </c>
    </row>
    <row r="4" spans="1:11" x14ac:dyDescent="0.25">
      <c r="A4" s="307">
        <v>2</v>
      </c>
      <c r="B4" s="279" t="s">
        <v>337</v>
      </c>
      <c r="C4" s="308" t="s">
        <v>341</v>
      </c>
      <c r="D4" s="257" t="s">
        <v>339</v>
      </c>
      <c r="E4" s="309"/>
      <c r="F4" s="310"/>
      <c r="H4" s="258" t="s">
        <v>342</v>
      </c>
      <c r="I4" s="280">
        <v>33</v>
      </c>
      <c r="J4" s="280">
        <v>0</v>
      </c>
      <c r="K4" s="281">
        <f t="shared" si="0"/>
        <v>1</v>
      </c>
    </row>
    <row r="5" spans="1:11" x14ac:dyDescent="0.25">
      <c r="A5" s="307">
        <v>3</v>
      </c>
      <c r="B5" s="279" t="s">
        <v>343</v>
      </c>
      <c r="C5" s="308" t="s">
        <v>344</v>
      </c>
      <c r="D5" s="257" t="s">
        <v>339</v>
      </c>
      <c r="E5" s="309"/>
      <c r="F5" s="310"/>
      <c r="H5" s="258" t="s">
        <v>345</v>
      </c>
      <c r="I5" s="280">
        <v>2</v>
      </c>
      <c r="J5" s="280">
        <v>0</v>
      </c>
      <c r="K5" s="281">
        <f t="shared" si="0"/>
        <v>1</v>
      </c>
    </row>
    <row r="6" spans="1:11" x14ac:dyDescent="0.25">
      <c r="A6" s="307">
        <v>4</v>
      </c>
      <c r="B6" s="279" t="s">
        <v>346</v>
      </c>
      <c r="C6" s="308" t="s">
        <v>347</v>
      </c>
      <c r="D6" s="257" t="s">
        <v>339</v>
      </c>
      <c r="E6" s="309"/>
      <c r="F6" s="310"/>
      <c r="H6" s="258" t="s">
        <v>348</v>
      </c>
      <c r="I6" s="280">
        <v>2</v>
      </c>
      <c r="J6" s="280">
        <v>1</v>
      </c>
      <c r="K6" s="281">
        <f>((I6-J6)/I6)</f>
        <v>0.5</v>
      </c>
    </row>
    <row r="7" spans="1:11" x14ac:dyDescent="0.25">
      <c r="A7" s="307">
        <v>5</v>
      </c>
      <c r="B7" s="279" t="s">
        <v>349</v>
      </c>
      <c r="C7" s="308" t="s">
        <v>350</v>
      </c>
      <c r="D7" s="257" t="s">
        <v>339</v>
      </c>
      <c r="E7" s="309" t="s">
        <v>467</v>
      </c>
      <c r="F7" s="310"/>
      <c r="H7" s="311" t="s">
        <v>351</v>
      </c>
      <c r="I7" s="312">
        <v>4</v>
      </c>
      <c r="J7" s="312">
        <v>0</v>
      </c>
      <c r="K7" s="282">
        <f t="shared" si="0"/>
        <v>1</v>
      </c>
    </row>
    <row r="8" spans="1:11" x14ac:dyDescent="0.25">
      <c r="A8" s="307">
        <v>6</v>
      </c>
      <c r="B8" s="313" t="s">
        <v>353</v>
      </c>
      <c r="C8" s="314" t="s">
        <v>352</v>
      </c>
      <c r="D8" s="260" t="s">
        <v>359</v>
      </c>
      <c r="E8" s="315" t="s">
        <v>453</v>
      </c>
      <c r="F8" s="316"/>
      <c r="H8" s="317" t="s">
        <v>354</v>
      </c>
      <c r="I8" s="318">
        <v>1</v>
      </c>
      <c r="J8" s="318">
        <v>0</v>
      </c>
      <c r="K8" s="283">
        <f t="shared" si="0"/>
        <v>1</v>
      </c>
    </row>
    <row r="9" spans="1:11" x14ac:dyDescent="0.25">
      <c r="A9" s="307">
        <v>7</v>
      </c>
      <c r="B9" s="313" t="s">
        <v>355</v>
      </c>
      <c r="C9" s="314" t="s">
        <v>356</v>
      </c>
      <c r="D9" s="257" t="s">
        <v>339</v>
      </c>
      <c r="E9" s="315"/>
      <c r="F9" s="316"/>
      <c r="H9" s="259" t="s">
        <v>357</v>
      </c>
      <c r="I9" s="284">
        <v>3</v>
      </c>
      <c r="J9" s="319">
        <v>0</v>
      </c>
      <c r="K9" s="285">
        <f t="shared" si="0"/>
        <v>1</v>
      </c>
    </row>
    <row r="10" spans="1:11" x14ac:dyDescent="0.25">
      <c r="A10" s="307">
        <v>8</v>
      </c>
      <c r="B10" s="313" t="s">
        <v>326</v>
      </c>
      <c r="C10" s="314" t="s">
        <v>358</v>
      </c>
      <c r="D10" s="260" t="s">
        <v>359</v>
      </c>
      <c r="E10" s="309" t="s">
        <v>436</v>
      </c>
      <c r="F10" s="316" t="s">
        <v>437</v>
      </c>
      <c r="H10" s="320" t="s">
        <v>360</v>
      </c>
      <c r="I10" s="321">
        <v>1</v>
      </c>
      <c r="J10" s="321">
        <v>0</v>
      </c>
      <c r="K10" s="286">
        <f t="shared" si="0"/>
        <v>1</v>
      </c>
    </row>
    <row r="11" spans="1:11" x14ac:dyDescent="0.25">
      <c r="A11" s="307">
        <v>9</v>
      </c>
      <c r="B11" s="313" t="s">
        <v>361</v>
      </c>
      <c r="C11" s="314" t="s">
        <v>362</v>
      </c>
      <c r="D11" s="257" t="s">
        <v>339</v>
      </c>
      <c r="E11" s="309"/>
      <c r="F11" s="316"/>
      <c r="H11" s="322" t="s">
        <v>365</v>
      </c>
      <c r="I11" s="323">
        <v>1</v>
      </c>
      <c r="J11" s="324">
        <v>0</v>
      </c>
      <c r="K11" s="325">
        <f t="shared" si="0"/>
        <v>1</v>
      </c>
    </row>
    <row r="12" spans="1:11" x14ac:dyDescent="0.25">
      <c r="A12" s="307">
        <v>10</v>
      </c>
      <c r="B12" s="326" t="s">
        <v>363</v>
      </c>
      <c r="C12" s="314" t="s">
        <v>364</v>
      </c>
      <c r="D12" s="257" t="s">
        <v>339</v>
      </c>
      <c r="E12" s="309"/>
      <c r="F12" s="310"/>
      <c r="H12" s="322" t="s">
        <v>368</v>
      </c>
      <c r="I12" s="323">
        <v>2</v>
      </c>
      <c r="J12" s="324">
        <v>0</v>
      </c>
      <c r="K12" s="325">
        <f t="shared" si="0"/>
        <v>1</v>
      </c>
    </row>
    <row r="13" spans="1:11" x14ac:dyDescent="0.25">
      <c r="A13" s="307">
        <v>11</v>
      </c>
      <c r="B13" s="313" t="s">
        <v>366</v>
      </c>
      <c r="C13" s="314" t="s">
        <v>367</v>
      </c>
      <c r="D13" s="257" t="s">
        <v>339</v>
      </c>
      <c r="E13" s="309"/>
      <c r="F13" s="310"/>
      <c r="H13" s="327" t="s">
        <v>371</v>
      </c>
      <c r="I13" s="328">
        <v>2</v>
      </c>
      <c r="J13" s="328">
        <v>0</v>
      </c>
      <c r="K13" s="329">
        <f t="shared" si="0"/>
        <v>1</v>
      </c>
    </row>
    <row r="14" spans="1:11" x14ac:dyDescent="0.25">
      <c r="A14" s="307">
        <v>12</v>
      </c>
      <c r="B14" s="313" t="s">
        <v>369</v>
      </c>
      <c r="C14" s="314" t="s">
        <v>370</v>
      </c>
      <c r="D14" s="257" t="s">
        <v>339</v>
      </c>
      <c r="E14" s="309"/>
      <c r="F14" s="310"/>
      <c r="H14" s="330" t="s">
        <v>438</v>
      </c>
      <c r="I14" s="331">
        <v>5</v>
      </c>
      <c r="J14" s="331">
        <v>1</v>
      </c>
      <c r="K14" s="332">
        <f>((I14-J14)/I14)</f>
        <v>0.8</v>
      </c>
    </row>
    <row r="15" spans="1:11" ht="15.75" thickBot="1" x14ac:dyDescent="0.3">
      <c r="A15" s="307">
        <v>13</v>
      </c>
      <c r="B15" s="313" t="s">
        <v>372</v>
      </c>
      <c r="C15" s="314" t="s">
        <v>373</v>
      </c>
      <c r="D15" s="257" t="s">
        <v>339</v>
      </c>
      <c r="E15" s="309" t="s">
        <v>468</v>
      </c>
      <c r="F15" s="310"/>
      <c r="G15" s="273"/>
      <c r="H15" s="327" t="s">
        <v>445</v>
      </c>
      <c r="I15" s="328">
        <v>1</v>
      </c>
      <c r="J15" s="328">
        <v>0</v>
      </c>
      <c r="K15" s="329">
        <f t="shared" ref="K15" si="1">((I15-J15)/I15)</f>
        <v>1</v>
      </c>
    </row>
    <row r="16" spans="1:11" ht="15.75" thickBot="1" x14ac:dyDescent="0.3">
      <c r="A16" s="307">
        <v>14</v>
      </c>
      <c r="B16" s="279" t="s">
        <v>337</v>
      </c>
      <c r="C16" s="314" t="s">
        <v>374</v>
      </c>
      <c r="D16" s="257" t="s">
        <v>339</v>
      </c>
      <c r="E16" s="309" t="s">
        <v>469</v>
      </c>
      <c r="F16" s="310"/>
      <c r="H16" s="287" t="s">
        <v>324</v>
      </c>
      <c r="I16" s="288">
        <f>SUM(I3:I15)</f>
        <v>66</v>
      </c>
      <c r="J16" s="288">
        <f>SUM(J3:J15)</f>
        <v>4</v>
      </c>
      <c r="K16" s="289">
        <f>((I16-J16)/I16)</f>
        <v>0.93939393939393945</v>
      </c>
    </row>
    <row r="17" spans="1:6" x14ac:dyDescent="0.25">
      <c r="A17" s="307">
        <v>15</v>
      </c>
      <c r="B17" s="326" t="s">
        <v>363</v>
      </c>
      <c r="C17" s="314" t="s">
        <v>376</v>
      </c>
      <c r="D17" s="257" t="s">
        <v>339</v>
      </c>
      <c r="E17" s="309"/>
      <c r="F17" s="310"/>
    </row>
    <row r="18" spans="1:6" x14ac:dyDescent="0.25">
      <c r="A18" s="307">
        <v>16</v>
      </c>
      <c r="B18" s="313" t="s">
        <v>377</v>
      </c>
      <c r="C18" s="314" t="s">
        <v>378</v>
      </c>
      <c r="D18" s="260" t="s">
        <v>359</v>
      </c>
      <c r="E18" s="309" t="s">
        <v>446</v>
      </c>
      <c r="F18" s="310" t="s">
        <v>470</v>
      </c>
    </row>
    <row r="19" spans="1:6" x14ac:dyDescent="0.25">
      <c r="A19" s="307">
        <v>17</v>
      </c>
      <c r="B19" s="326" t="s">
        <v>363</v>
      </c>
      <c r="C19" s="314" t="s">
        <v>379</v>
      </c>
      <c r="D19" s="257" t="s">
        <v>339</v>
      </c>
      <c r="E19" s="309"/>
      <c r="F19" s="310"/>
    </row>
    <row r="20" spans="1:6" x14ac:dyDescent="0.25">
      <c r="A20" s="307">
        <v>18</v>
      </c>
      <c r="B20" s="313" t="s">
        <v>380</v>
      </c>
      <c r="C20" s="314" t="s">
        <v>381</v>
      </c>
      <c r="D20" s="257" t="s">
        <v>339</v>
      </c>
      <c r="E20" s="309"/>
      <c r="F20" s="310"/>
    </row>
    <row r="21" spans="1:6" x14ac:dyDescent="0.25">
      <c r="A21" s="307">
        <v>19</v>
      </c>
      <c r="B21" s="313" t="s">
        <v>382</v>
      </c>
      <c r="C21" s="314" t="s">
        <v>383</v>
      </c>
      <c r="D21" s="257" t="s">
        <v>339</v>
      </c>
      <c r="E21" s="309"/>
      <c r="F21" s="310"/>
    </row>
    <row r="22" spans="1:6" x14ac:dyDescent="0.25">
      <c r="A22" s="307">
        <v>20</v>
      </c>
      <c r="B22" s="313" t="s">
        <v>372</v>
      </c>
      <c r="C22" s="314" t="s">
        <v>384</v>
      </c>
      <c r="D22" s="257" t="s">
        <v>339</v>
      </c>
      <c r="E22" s="309" t="s">
        <v>471</v>
      </c>
      <c r="F22" s="310"/>
    </row>
    <row r="23" spans="1:6" x14ac:dyDescent="0.25">
      <c r="A23" s="307">
        <v>21</v>
      </c>
      <c r="B23" s="313" t="s">
        <v>385</v>
      </c>
      <c r="C23" s="314" t="s">
        <v>386</v>
      </c>
      <c r="D23" s="257" t="s">
        <v>339</v>
      </c>
      <c r="E23" s="309"/>
      <c r="F23" s="310"/>
    </row>
    <row r="24" spans="1:6" x14ac:dyDescent="0.25">
      <c r="A24" s="307">
        <v>22</v>
      </c>
      <c r="B24" s="313" t="s">
        <v>387</v>
      </c>
      <c r="C24" s="314" t="s">
        <v>388</v>
      </c>
      <c r="D24" s="257" t="s">
        <v>339</v>
      </c>
      <c r="E24" s="309"/>
      <c r="F24" s="310"/>
    </row>
    <row r="25" spans="1:6" x14ac:dyDescent="0.25">
      <c r="A25" s="307">
        <v>23</v>
      </c>
      <c r="B25" s="313" t="s">
        <v>389</v>
      </c>
      <c r="C25" s="314" t="s">
        <v>390</v>
      </c>
      <c r="D25" s="257" t="s">
        <v>339</v>
      </c>
      <c r="E25" s="309" t="s">
        <v>472</v>
      </c>
      <c r="F25" s="310"/>
    </row>
    <row r="26" spans="1:6" x14ac:dyDescent="0.25">
      <c r="A26" s="307">
        <v>24</v>
      </c>
      <c r="B26" s="313" t="s">
        <v>391</v>
      </c>
      <c r="C26" s="314" t="s">
        <v>392</v>
      </c>
      <c r="D26" s="257" t="s">
        <v>339</v>
      </c>
      <c r="E26" s="309"/>
      <c r="F26" s="310"/>
    </row>
    <row r="27" spans="1:6" x14ac:dyDescent="0.25">
      <c r="A27" s="307">
        <v>25</v>
      </c>
      <c r="B27" s="313" t="s">
        <v>375</v>
      </c>
      <c r="C27" s="314" t="s">
        <v>393</v>
      </c>
      <c r="D27" s="257" t="s">
        <v>339</v>
      </c>
      <c r="E27" s="309" t="s">
        <v>473</v>
      </c>
      <c r="F27" s="310"/>
    </row>
    <row r="28" spans="1:6" x14ac:dyDescent="0.25">
      <c r="A28" s="307">
        <v>26</v>
      </c>
      <c r="B28" s="313" t="s">
        <v>394</v>
      </c>
      <c r="C28" s="314" t="s">
        <v>395</v>
      </c>
      <c r="D28" s="257" t="s">
        <v>339</v>
      </c>
      <c r="E28" s="309"/>
      <c r="F28" s="310"/>
    </row>
    <row r="29" spans="1:6" x14ac:dyDescent="0.25">
      <c r="A29" s="307">
        <v>27</v>
      </c>
      <c r="B29" s="313" t="s">
        <v>396</v>
      </c>
      <c r="C29" s="314" t="s">
        <v>397</v>
      </c>
      <c r="D29" s="257" t="s">
        <v>339</v>
      </c>
      <c r="E29" s="309"/>
      <c r="F29" s="310"/>
    </row>
    <row r="30" spans="1:6" x14ac:dyDescent="0.25">
      <c r="A30" s="307">
        <v>28</v>
      </c>
      <c r="B30" s="313" t="s">
        <v>375</v>
      </c>
      <c r="C30" s="314" t="s">
        <v>398</v>
      </c>
      <c r="D30" s="257" t="s">
        <v>339</v>
      </c>
      <c r="E30" s="309" t="s">
        <v>471</v>
      </c>
      <c r="F30" s="310"/>
    </row>
    <row r="31" spans="1:6" x14ac:dyDescent="0.25">
      <c r="A31" s="307">
        <v>29</v>
      </c>
      <c r="B31" s="313" t="s">
        <v>385</v>
      </c>
      <c r="C31" s="314" t="s">
        <v>399</v>
      </c>
      <c r="D31" s="257" t="s">
        <v>339</v>
      </c>
      <c r="E31" s="309"/>
      <c r="F31" s="310"/>
    </row>
    <row r="32" spans="1:6" x14ac:dyDescent="0.25">
      <c r="A32" s="307">
        <v>30</v>
      </c>
      <c r="B32" s="313" t="s">
        <v>380</v>
      </c>
      <c r="C32" s="314" t="s">
        <v>400</v>
      </c>
      <c r="D32" s="257" t="s">
        <v>339</v>
      </c>
      <c r="E32" s="309" t="s">
        <v>474</v>
      </c>
      <c r="F32" s="310"/>
    </row>
    <row r="33" spans="1:6" x14ac:dyDescent="0.25">
      <c r="A33" s="307">
        <v>31</v>
      </c>
      <c r="B33" s="326" t="s">
        <v>363</v>
      </c>
      <c r="C33" s="314" t="s">
        <v>401</v>
      </c>
      <c r="D33" s="257" t="s">
        <v>339</v>
      </c>
      <c r="E33" s="309"/>
      <c r="F33" s="310"/>
    </row>
    <row r="34" spans="1:6" x14ac:dyDescent="0.25">
      <c r="A34" s="307">
        <v>32</v>
      </c>
      <c r="B34" s="279" t="s">
        <v>337</v>
      </c>
      <c r="C34" s="314" t="s">
        <v>402</v>
      </c>
      <c r="D34" s="257" t="s">
        <v>339</v>
      </c>
      <c r="E34" s="309"/>
      <c r="F34" s="310"/>
    </row>
    <row r="35" spans="1:6" x14ac:dyDescent="0.25">
      <c r="A35" s="307">
        <v>33</v>
      </c>
      <c r="B35" s="313" t="s">
        <v>377</v>
      </c>
      <c r="C35" s="314" t="s">
        <v>403</v>
      </c>
      <c r="D35" s="257" t="s">
        <v>339</v>
      </c>
      <c r="E35" s="309" t="s">
        <v>475</v>
      </c>
      <c r="F35" s="310"/>
    </row>
    <row r="36" spans="1:6" x14ac:dyDescent="0.25">
      <c r="A36" s="307">
        <v>34</v>
      </c>
      <c r="B36" s="326" t="s">
        <v>363</v>
      </c>
      <c r="C36" s="314" t="s">
        <v>404</v>
      </c>
      <c r="D36" s="257" t="s">
        <v>339</v>
      </c>
      <c r="E36" s="309"/>
      <c r="F36" s="310"/>
    </row>
    <row r="37" spans="1:6" x14ac:dyDescent="0.25">
      <c r="A37" s="307">
        <v>35</v>
      </c>
      <c r="B37" s="313" t="s">
        <v>375</v>
      </c>
      <c r="C37" s="314" t="s">
        <v>328</v>
      </c>
      <c r="D37" s="257" t="s">
        <v>339</v>
      </c>
      <c r="E37" s="309"/>
      <c r="F37" s="316"/>
    </row>
    <row r="38" spans="1:6" x14ac:dyDescent="0.25">
      <c r="A38" s="307">
        <v>36</v>
      </c>
      <c r="B38" s="313" t="s">
        <v>385</v>
      </c>
      <c r="C38" s="314" t="s">
        <v>405</v>
      </c>
      <c r="D38" s="257" t="s">
        <v>339</v>
      </c>
      <c r="E38" s="309" t="s">
        <v>476</v>
      </c>
      <c r="F38" s="310"/>
    </row>
    <row r="39" spans="1:6" x14ac:dyDescent="0.25">
      <c r="A39" s="307">
        <v>37</v>
      </c>
      <c r="B39" s="313" t="s">
        <v>326</v>
      </c>
      <c r="C39" s="314" t="s">
        <v>406</v>
      </c>
      <c r="D39" s="257" t="s">
        <v>339</v>
      </c>
      <c r="E39" s="309"/>
      <c r="F39" s="310"/>
    </row>
    <row r="40" spans="1:6" x14ac:dyDescent="0.25">
      <c r="A40" s="307">
        <v>38</v>
      </c>
      <c r="B40" s="279" t="s">
        <v>337</v>
      </c>
      <c r="C40" s="314" t="s">
        <v>407</v>
      </c>
      <c r="D40" s="257" t="s">
        <v>339</v>
      </c>
      <c r="E40" s="309" t="s">
        <v>477</v>
      </c>
      <c r="F40" s="310"/>
    </row>
    <row r="41" spans="1:6" x14ac:dyDescent="0.25">
      <c r="A41" s="307">
        <v>39</v>
      </c>
      <c r="B41" s="279" t="s">
        <v>408</v>
      </c>
      <c r="C41" s="314" t="s">
        <v>329</v>
      </c>
      <c r="D41" s="257" t="s">
        <v>339</v>
      </c>
      <c r="E41" s="309"/>
      <c r="F41" s="310"/>
    </row>
    <row r="42" spans="1:6" x14ac:dyDescent="0.25">
      <c r="A42" s="307">
        <v>40</v>
      </c>
      <c r="B42" s="313" t="s">
        <v>355</v>
      </c>
      <c r="C42" s="314" t="s">
        <v>409</v>
      </c>
      <c r="D42" s="257" t="s">
        <v>339</v>
      </c>
      <c r="E42" s="309" t="s">
        <v>478</v>
      </c>
      <c r="F42" s="310"/>
    </row>
    <row r="43" spans="1:6" x14ac:dyDescent="0.25">
      <c r="A43" s="307">
        <v>41</v>
      </c>
      <c r="B43" s="313" t="s">
        <v>389</v>
      </c>
      <c r="C43" s="314" t="s">
        <v>410</v>
      </c>
      <c r="D43" s="257" t="s">
        <v>339</v>
      </c>
      <c r="E43" s="309"/>
      <c r="F43" s="310"/>
    </row>
    <row r="44" spans="1:6" x14ac:dyDescent="0.25">
      <c r="A44" s="307">
        <v>42</v>
      </c>
      <c r="B44" s="313" t="s">
        <v>372</v>
      </c>
      <c r="C44" s="314" t="s">
        <v>411</v>
      </c>
      <c r="D44" s="257" t="s">
        <v>339</v>
      </c>
      <c r="E44" s="309" t="s">
        <v>479</v>
      </c>
      <c r="F44" s="310"/>
    </row>
    <row r="45" spans="1:6" x14ac:dyDescent="0.25">
      <c r="A45" s="307">
        <v>43</v>
      </c>
      <c r="B45" s="313" t="s">
        <v>412</v>
      </c>
      <c r="C45" s="314" t="s">
        <v>413</v>
      </c>
      <c r="D45" s="257" t="s">
        <v>339</v>
      </c>
      <c r="E45" s="309"/>
      <c r="F45" s="310"/>
    </row>
    <row r="46" spans="1:6" x14ac:dyDescent="0.25">
      <c r="A46" s="307">
        <v>44</v>
      </c>
      <c r="B46" s="313" t="s">
        <v>414</v>
      </c>
      <c r="C46" s="314" t="s">
        <v>415</v>
      </c>
      <c r="D46" s="257" t="s">
        <v>339</v>
      </c>
      <c r="E46" s="309"/>
      <c r="F46" s="310"/>
    </row>
    <row r="47" spans="1:6" x14ac:dyDescent="0.25">
      <c r="A47" s="307">
        <v>45</v>
      </c>
      <c r="B47" s="313" t="s">
        <v>382</v>
      </c>
      <c r="C47" s="314" t="s">
        <v>416</v>
      </c>
      <c r="D47" s="257" t="s">
        <v>339</v>
      </c>
      <c r="E47" s="309" t="s">
        <v>480</v>
      </c>
      <c r="F47" s="310"/>
    </row>
    <row r="48" spans="1:6" x14ac:dyDescent="0.25">
      <c r="A48" s="307">
        <v>46</v>
      </c>
      <c r="B48" s="313" t="s">
        <v>326</v>
      </c>
      <c r="C48" s="314" t="s">
        <v>42</v>
      </c>
      <c r="D48" s="257" t="s">
        <v>339</v>
      </c>
      <c r="E48" s="309"/>
      <c r="F48" s="310"/>
    </row>
    <row r="49" spans="1:6" x14ac:dyDescent="0.25">
      <c r="A49" s="307">
        <v>47</v>
      </c>
      <c r="B49" s="313" t="s">
        <v>417</v>
      </c>
      <c r="C49" s="314" t="s">
        <v>330</v>
      </c>
      <c r="D49" s="257" t="s">
        <v>339</v>
      </c>
      <c r="E49" s="309"/>
      <c r="F49" s="310"/>
    </row>
    <row r="50" spans="1:6" x14ac:dyDescent="0.25">
      <c r="A50" s="307">
        <v>48</v>
      </c>
      <c r="B50" s="313" t="s">
        <v>417</v>
      </c>
      <c r="C50" s="314" t="s">
        <v>418</v>
      </c>
      <c r="D50" s="257" t="s">
        <v>339</v>
      </c>
      <c r="E50" s="309"/>
      <c r="F50" s="310"/>
    </row>
    <row r="51" spans="1:6" x14ac:dyDescent="0.25">
      <c r="A51" s="307">
        <v>49</v>
      </c>
      <c r="B51" s="326" t="s">
        <v>419</v>
      </c>
      <c r="C51" s="314" t="s">
        <v>420</v>
      </c>
      <c r="D51" s="257" t="s">
        <v>339</v>
      </c>
      <c r="E51" s="309" t="s">
        <v>481</v>
      </c>
      <c r="F51" s="310"/>
    </row>
    <row r="52" spans="1:6" x14ac:dyDescent="0.25">
      <c r="A52" s="307">
        <v>50</v>
      </c>
      <c r="B52" s="326" t="s">
        <v>419</v>
      </c>
      <c r="C52" s="314" t="s">
        <v>148</v>
      </c>
      <c r="D52" s="257" t="s">
        <v>339</v>
      </c>
      <c r="E52" s="334"/>
      <c r="F52" s="310"/>
    </row>
    <row r="53" spans="1:6" x14ac:dyDescent="0.25">
      <c r="A53" s="307">
        <v>51</v>
      </c>
      <c r="B53" s="326" t="s">
        <v>419</v>
      </c>
      <c r="C53" s="314" t="s">
        <v>124</v>
      </c>
      <c r="D53" s="333" t="s">
        <v>482</v>
      </c>
      <c r="E53" s="309"/>
      <c r="F53" s="310"/>
    </row>
    <row r="54" spans="1:6" x14ac:dyDescent="0.25">
      <c r="A54" s="307">
        <v>52</v>
      </c>
      <c r="B54" s="326" t="s">
        <v>419</v>
      </c>
      <c r="C54" s="314" t="s">
        <v>43</v>
      </c>
      <c r="D54" s="257" t="s">
        <v>339</v>
      </c>
      <c r="E54" s="334"/>
      <c r="F54" s="310"/>
    </row>
    <row r="55" spans="1:6" x14ac:dyDescent="0.25">
      <c r="A55" s="307">
        <v>53</v>
      </c>
      <c r="B55" s="326" t="s">
        <v>419</v>
      </c>
      <c r="C55" s="335" t="s">
        <v>147</v>
      </c>
      <c r="D55" s="257" t="s">
        <v>339</v>
      </c>
      <c r="E55" s="309"/>
      <c r="F55" s="310"/>
    </row>
    <row r="56" spans="1:6" x14ac:dyDescent="0.25">
      <c r="A56" s="307">
        <v>54</v>
      </c>
      <c r="B56" s="279" t="s">
        <v>337</v>
      </c>
      <c r="C56" s="335" t="s">
        <v>44</v>
      </c>
      <c r="D56" s="257" t="s">
        <v>339</v>
      </c>
      <c r="E56" s="309"/>
      <c r="F56" s="310"/>
    </row>
    <row r="57" spans="1:6" x14ac:dyDescent="0.25">
      <c r="A57" s="307">
        <v>55</v>
      </c>
      <c r="B57" s="326" t="s">
        <v>363</v>
      </c>
      <c r="C57" s="335" t="s">
        <v>152</v>
      </c>
      <c r="D57" s="257" t="s">
        <v>339</v>
      </c>
      <c r="E57" s="309"/>
      <c r="F57" s="310"/>
    </row>
    <row r="58" spans="1:6" x14ac:dyDescent="0.25">
      <c r="A58" s="307">
        <v>56</v>
      </c>
      <c r="B58" s="326" t="s">
        <v>391</v>
      </c>
      <c r="C58" s="335" t="s">
        <v>154</v>
      </c>
      <c r="D58" s="257" t="s">
        <v>339</v>
      </c>
      <c r="E58" s="309"/>
      <c r="F58" s="310"/>
    </row>
    <row r="59" spans="1:6" x14ac:dyDescent="0.25">
      <c r="A59" s="307">
        <v>57</v>
      </c>
      <c r="B59" s="326" t="s">
        <v>421</v>
      </c>
      <c r="C59" s="335" t="s">
        <v>422</v>
      </c>
      <c r="D59" s="257" t="s">
        <v>339</v>
      </c>
      <c r="E59" s="309"/>
      <c r="F59" s="310"/>
    </row>
    <row r="60" spans="1:6" x14ac:dyDescent="0.25">
      <c r="A60" s="307">
        <v>58</v>
      </c>
      <c r="B60" s="326" t="s">
        <v>421</v>
      </c>
      <c r="C60" s="335" t="s">
        <v>45</v>
      </c>
      <c r="D60" s="257" t="s">
        <v>339</v>
      </c>
      <c r="E60" s="309"/>
      <c r="F60" s="310"/>
    </row>
    <row r="61" spans="1:6" x14ac:dyDescent="0.25">
      <c r="A61" s="307">
        <v>59</v>
      </c>
      <c r="B61" s="326" t="s">
        <v>423</v>
      </c>
      <c r="C61" s="335" t="s">
        <v>424</v>
      </c>
      <c r="D61" s="257" t="s">
        <v>339</v>
      </c>
      <c r="E61" s="315"/>
      <c r="F61" s="316"/>
    </row>
    <row r="62" spans="1:6" x14ac:dyDescent="0.25">
      <c r="A62" s="307">
        <v>60</v>
      </c>
      <c r="B62" s="326" t="s">
        <v>419</v>
      </c>
      <c r="C62" s="335" t="s">
        <v>425</v>
      </c>
      <c r="D62" s="260" t="s">
        <v>359</v>
      </c>
      <c r="E62" s="309" t="s">
        <v>446</v>
      </c>
      <c r="F62" s="310"/>
    </row>
    <row r="63" spans="1:6" x14ac:dyDescent="0.25">
      <c r="A63" s="307">
        <v>61</v>
      </c>
      <c r="B63" s="326" t="s">
        <v>419</v>
      </c>
      <c r="C63" s="335" t="s">
        <v>426</v>
      </c>
      <c r="D63" s="257" t="s">
        <v>339</v>
      </c>
      <c r="E63" s="309"/>
      <c r="F63" s="310"/>
    </row>
    <row r="64" spans="1:6" x14ac:dyDescent="0.25">
      <c r="A64" s="336">
        <v>62</v>
      </c>
      <c r="B64" s="326" t="s">
        <v>439</v>
      </c>
      <c r="C64" s="337" t="s">
        <v>430</v>
      </c>
      <c r="D64" s="290" t="s">
        <v>339</v>
      </c>
      <c r="E64" s="338"/>
      <c r="F64" s="339"/>
    </row>
    <row r="65" spans="1:6" x14ac:dyDescent="0.25">
      <c r="A65" s="307">
        <v>63</v>
      </c>
      <c r="B65" s="291" t="s">
        <v>372</v>
      </c>
      <c r="C65" s="335" t="s">
        <v>427</v>
      </c>
      <c r="D65" s="340" t="s">
        <v>339</v>
      </c>
      <c r="E65" s="309"/>
      <c r="F65" s="310"/>
    </row>
    <row r="66" spans="1:6" x14ac:dyDescent="0.25">
      <c r="A66" s="307">
        <v>64</v>
      </c>
      <c r="B66" s="326" t="s">
        <v>337</v>
      </c>
      <c r="C66" s="335" t="s">
        <v>428</v>
      </c>
      <c r="D66" s="340" t="s">
        <v>339</v>
      </c>
      <c r="E66" s="309"/>
      <c r="F66" s="310"/>
    </row>
    <row r="67" spans="1:6" x14ac:dyDescent="0.25">
      <c r="A67" s="341">
        <v>65</v>
      </c>
      <c r="B67" s="326" t="s">
        <v>353</v>
      </c>
      <c r="C67" s="342" t="s">
        <v>429</v>
      </c>
      <c r="D67" s="340" t="s">
        <v>339</v>
      </c>
      <c r="E67" s="309" t="s">
        <v>483</v>
      </c>
      <c r="F67" s="343"/>
    </row>
    <row r="68" spans="1:6" ht="15.75" thickBot="1" x14ac:dyDescent="0.3">
      <c r="A68" s="292">
        <v>66</v>
      </c>
      <c r="B68" s="302" t="s">
        <v>337</v>
      </c>
      <c r="C68" s="293" t="s">
        <v>449</v>
      </c>
      <c r="D68" s="294" t="s">
        <v>339</v>
      </c>
      <c r="E68" s="303" t="s">
        <v>450</v>
      </c>
      <c r="F68" s="295" t="s">
        <v>451</v>
      </c>
    </row>
    <row r="69" spans="1:6" x14ac:dyDescent="0.25">
      <c r="B69" s="261"/>
      <c r="C69" s="261"/>
      <c r="D69" s="261"/>
      <c r="E69" s="262"/>
      <c r="F69" s="263"/>
    </row>
    <row r="71" spans="1:6" x14ac:dyDescent="0.25">
      <c r="B71" s="344" t="s">
        <v>431</v>
      </c>
      <c r="C71" s="345"/>
      <c r="D71" s="264"/>
    </row>
    <row r="72" spans="1:6" x14ac:dyDescent="0.25">
      <c r="B72" s="346"/>
      <c r="C72" s="347"/>
      <c r="D72" s="348"/>
    </row>
    <row r="73" spans="1:6" x14ac:dyDescent="0.25">
      <c r="B73" s="349" t="s">
        <v>432</v>
      </c>
      <c r="C73" s="350" t="s">
        <v>440</v>
      </c>
      <c r="D73" s="348"/>
    </row>
    <row r="74" spans="1:6" x14ac:dyDescent="0.25">
      <c r="B74" s="349" t="s">
        <v>433</v>
      </c>
      <c r="C74" s="350" t="s">
        <v>484</v>
      </c>
      <c r="D74" s="347" t="s">
        <v>441</v>
      </c>
    </row>
    <row r="75" spans="1:6" x14ac:dyDescent="0.25">
      <c r="B75" s="349" t="s">
        <v>434</v>
      </c>
      <c r="C75" s="351" t="s">
        <v>442</v>
      </c>
      <c r="D75" s="352" t="s">
        <v>443</v>
      </c>
    </row>
    <row r="76" spans="1:6" x14ac:dyDescent="0.25">
      <c r="B76" s="353" t="s">
        <v>435</v>
      </c>
      <c r="C76" s="354" t="s">
        <v>485</v>
      </c>
      <c r="D76" s="352"/>
      <c r="E76" s="26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47"/>
      <c r="C1" s="248"/>
      <c r="D1" s="247"/>
      <c r="E1" s="249" t="s">
        <v>486</v>
      </c>
    </row>
    <row r="2" spans="1:11" ht="15.75" thickBot="1" x14ac:dyDescent="0.3">
      <c r="A2" s="274" t="s">
        <v>325</v>
      </c>
      <c r="B2" s="296" t="s">
        <v>331</v>
      </c>
      <c r="C2" s="297" t="s">
        <v>332</v>
      </c>
      <c r="D2" s="298" t="s">
        <v>333</v>
      </c>
      <c r="E2" s="299" t="s">
        <v>334</v>
      </c>
      <c r="F2" s="300" t="s">
        <v>335</v>
      </c>
      <c r="H2" s="250"/>
      <c r="I2" s="275" t="s">
        <v>327</v>
      </c>
      <c r="J2" s="251" t="s">
        <v>41</v>
      </c>
      <c r="K2" s="6" t="s">
        <v>336</v>
      </c>
    </row>
    <row r="3" spans="1:11" x14ac:dyDescent="0.25">
      <c r="A3" s="301">
        <v>1</v>
      </c>
      <c r="B3" s="276" t="s">
        <v>337</v>
      </c>
      <c r="C3" s="252" t="s">
        <v>338</v>
      </c>
      <c r="D3" s="253" t="s">
        <v>339</v>
      </c>
      <c r="E3" s="254"/>
      <c r="F3" s="255"/>
      <c r="H3" s="256" t="s">
        <v>340</v>
      </c>
      <c r="I3" s="277">
        <v>9</v>
      </c>
      <c r="J3" s="277">
        <v>1</v>
      </c>
      <c r="K3" s="278">
        <f t="shared" ref="K3:K13" si="0">((I3-J3)/I3)</f>
        <v>0.88888888888888884</v>
      </c>
    </row>
    <row r="4" spans="1:11" x14ac:dyDescent="0.25">
      <c r="A4" s="307">
        <v>2</v>
      </c>
      <c r="B4" s="279" t="s">
        <v>337</v>
      </c>
      <c r="C4" s="308" t="s">
        <v>341</v>
      </c>
      <c r="D4" s="257" t="s">
        <v>339</v>
      </c>
      <c r="E4" s="309"/>
      <c r="F4" s="310"/>
      <c r="H4" s="258" t="s">
        <v>342</v>
      </c>
      <c r="I4" s="280">
        <v>33</v>
      </c>
      <c r="J4" s="280">
        <v>0</v>
      </c>
      <c r="K4" s="281">
        <f t="shared" si="0"/>
        <v>1</v>
      </c>
    </row>
    <row r="5" spans="1:11" x14ac:dyDescent="0.25">
      <c r="A5" s="307">
        <v>3</v>
      </c>
      <c r="B5" s="279" t="s">
        <v>343</v>
      </c>
      <c r="C5" s="308" t="s">
        <v>344</v>
      </c>
      <c r="D5" s="257" t="s">
        <v>339</v>
      </c>
      <c r="E5" s="309"/>
      <c r="F5" s="310"/>
      <c r="H5" s="258" t="s">
        <v>345</v>
      </c>
      <c r="I5" s="280">
        <v>2</v>
      </c>
      <c r="J5" s="280">
        <v>0</v>
      </c>
      <c r="K5" s="281">
        <f t="shared" si="0"/>
        <v>1</v>
      </c>
    </row>
    <row r="6" spans="1:11" x14ac:dyDescent="0.25">
      <c r="A6" s="307">
        <v>4</v>
      </c>
      <c r="B6" s="279" t="s">
        <v>346</v>
      </c>
      <c r="C6" s="308" t="s">
        <v>347</v>
      </c>
      <c r="D6" s="257" t="s">
        <v>339</v>
      </c>
      <c r="E6" s="309"/>
      <c r="F6" s="310"/>
      <c r="H6" s="258" t="s">
        <v>348</v>
      </c>
      <c r="I6" s="280">
        <v>2</v>
      </c>
      <c r="J6" s="280">
        <v>1</v>
      </c>
      <c r="K6" s="281">
        <f>((I6-J6)/I6)</f>
        <v>0.5</v>
      </c>
    </row>
    <row r="7" spans="1:11" x14ac:dyDescent="0.25">
      <c r="A7" s="307">
        <v>5</v>
      </c>
      <c r="B7" s="279" t="s">
        <v>349</v>
      </c>
      <c r="C7" s="308" t="s">
        <v>350</v>
      </c>
      <c r="D7" s="257" t="s">
        <v>339</v>
      </c>
      <c r="E7" s="309"/>
      <c r="F7" s="310"/>
      <c r="H7" s="311" t="s">
        <v>351</v>
      </c>
      <c r="I7" s="312">
        <v>4</v>
      </c>
      <c r="J7" s="312">
        <v>0</v>
      </c>
      <c r="K7" s="282">
        <f t="shared" si="0"/>
        <v>1</v>
      </c>
    </row>
    <row r="8" spans="1:11" x14ac:dyDescent="0.25">
      <c r="A8" s="307">
        <v>6</v>
      </c>
      <c r="B8" s="313" t="s">
        <v>353</v>
      </c>
      <c r="C8" s="314" t="s">
        <v>352</v>
      </c>
      <c r="D8" s="260" t="s">
        <v>359</v>
      </c>
      <c r="E8" s="315" t="s">
        <v>487</v>
      </c>
      <c r="F8" s="316"/>
      <c r="H8" s="317" t="s">
        <v>354</v>
      </c>
      <c r="I8" s="318">
        <v>1</v>
      </c>
      <c r="J8" s="318">
        <v>0</v>
      </c>
      <c r="K8" s="283">
        <f t="shared" si="0"/>
        <v>1</v>
      </c>
    </row>
    <row r="9" spans="1:11" x14ac:dyDescent="0.25">
      <c r="A9" s="307">
        <v>7</v>
      </c>
      <c r="B9" s="313" t="s">
        <v>355</v>
      </c>
      <c r="C9" s="314" t="s">
        <v>356</v>
      </c>
      <c r="D9" s="257" t="s">
        <v>339</v>
      </c>
      <c r="E9" s="315"/>
      <c r="F9" s="316"/>
      <c r="H9" s="259" t="s">
        <v>357</v>
      </c>
      <c r="I9" s="284">
        <v>3</v>
      </c>
      <c r="J9" s="319">
        <v>0</v>
      </c>
      <c r="K9" s="285">
        <f t="shared" si="0"/>
        <v>1</v>
      </c>
    </row>
    <row r="10" spans="1:11" x14ac:dyDescent="0.25">
      <c r="A10" s="307">
        <v>8</v>
      </c>
      <c r="B10" s="313" t="s">
        <v>326</v>
      </c>
      <c r="C10" s="314" t="s">
        <v>358</v>
      </c>
      <c r="D10" s="260" t="s">
        <v>359</v>
      </c>
      <c r="E10" s="309" t="s">
        <v>436</v>
      </c>
      <c r="F10" s="316" t="s">
        <v>437</v>
      </c>
      <c r="H10" s="320" t="s">
        <v>360</v>
      </c>
      <c r="I10" s="321">
        <v>1</v>
      </c>
      <c r="J10" s="321">
        <v>0</v>
      </c>
      <c r="K10" s="286">
        <f t="shared" si="0"/>
        <v>1</v>
      </c>
    </row>
    <row r="11" spans="1:11" x14ac:dyDescent="0.25">
      <c r="A11" s="307">
        <v>9</v>
      </c>
      <c r="B11" s="313" t="s">
        <v>361</v>
      </c>
      <c r="C11" s="314" t="s">
        <v>362</v>
      </c>
      <c r="D11" s="257" t="s">
        <v>339</v>
      </c>
      <c r="E11" s="309"/>
      <c r="F11" s="316"/>
      <c r="H11" s="322" t="s">
        <v>365</v>
      </c>
      <c r="I11" s="323">
        <v>1</v>
      </c>
      <c r="J11" s="324">
        <v>0</v>
      </c>
      <c r="K11" s="325">
        <f t="shared" si="0"/>
        <v>1</v>
      </c>
    </row>
    <row r="12" spans="1:11" x14ac:dyDescent="0.25">
      <c r="A12" s="307">
        <v>10</v>
      </c>
      <c r="B12" s="326" t="s">
        <v>363</v>
      </c>
      <c r="C12" s="314" t="s">
        <v>364</v>
      </c>
      <c r="D12" s="257" t="s">
        <v>339</v>
      </c>
      <c r="E12" s="309"/>
      <c r="F12" s="310"/>
      <c r="H12" s="322" t="s">
        <v>368</v>
      </c>
      <c r="I12" s="323">
        <v>2</v>
      </c>
      <c r="J12" s="324">
        <v>0</v>
      </c>
      <c r="K12" s="325">
        <f t="shared" si="0"/>
        <v>1</v>
      </c>
    </row>
    <row r="13" spans="1:11" x14ac:dyDescent="0.25">
      <c r="A13" s="307">
        <v>11</v>
      </c>
      <c r="B13" s="313" t="s">
        <v>366</v>
      </c>
      <c r="C13" s="314" t="s">
        <v>367</v>
      </c>
      <c r="D13" s="257" t="s">
        <v>339</v>
      </c>
      <c r="E13" s="309"/>
      <c r="F13" s="310"/>
      <c r="H13" s="327" t="s">
        <v>371</v>
      </c>
      <c r="I13" s="328">
        <v>2</v>
      </c>
      <c r="J13" s="328">
        <v>0</v>
      </c>
      <c r="K13" s="329">
        <f t="shared" si="0"/>
        <v>1</v>
      </c>
    </row>
    <row r="14" spans="1:11" x14ac:dyDescent="0.25">
      <c r="A14" s="307">
        <v>12</v>
      </c>
      <c r="B14" s="313" t="s">
        <v>369</v>
      </c>
      <c r="C14" s="314" t="s">
        <v>370</v>
      </c>
      <c r="D14" s="257" t="s">
        <v>339</v>
      </c>
      <c r="E14" s="309"/>
      <c r="F14" s="310"/>
      <c r="H14" s="330" t="s">
        <v>438</v>
      </c>
      <c r="I14" s="331">
        <v>5</v>
      </c>
      <c r="J14" s="331">
        <v>1</v>
      </c>
      <c r="K14" s="332">
        <f>((I14-J14)/I14)</f>
        <v>0.8</v>
      </c>
    </row>
    <row r="15" spans="1:11" ht="15.75" thickBot="1" x14ac:dyDescent="0.3">
      <c r="A15" s="307">
        <v>13</v>
      </c>
      <c r="B15" s="313" t="s">
        <v>372</v>
      </c>
      <c r="C15" s="314" t="s">
        <v>373</v>
      </c>
      <c r="D15" s="257" t="s">
        <v>339</v>
      </c>
      <c r="E15" s="309" t="s">
        <v>488</v>
      </c>
      <c r="F15" s="310"/>
      <c r="G15" s="273"/>
      <c r="H15" s="327" t="s">
        <v>445</v>
      </c>
      <c r="I15" s="328">
        <v>1</v>
      </c>
      <c r="J15" s="328">
        <v>0</v>
      </c>
      <c r="K15" s="329">
        <f t="shared" ref="K15" si="1">((I15-J15)/I15)</f>
        <v>1</v>
      </c>
    </row>
    <row r="16" spans="1:11" ht="15.75" thickBot="1" x14ac:dyDescent="0.3">
      <c r="A16" s="307">
        <v>14</v>
      </c>
      <c r="B16" s="279" t="s">
        <v>337</v>
      </c>
      <c r="C16" s="314" t="s">
        <v>374</v>
      </c>
      <c r="D16" s="257" t="s">
        <v>339</v>
      </c>
      <c r="E16" s="309"/>
      <c r="F16" s="310"/>
      <c r="H16" s="287" t="s">
        <v>324</v>
      </c>
      <c r="I16" s="288">
        <f>SUM(I3:I15)</f>
        <v>66</v>
      </c>
      <c r="J16" s="288">
        <f>SUM(J3:J15)</f>
        <v>3</v>
      </c>
      <c r="K16" s="289">
        <f>((I16-J16)/I16)</f>
        <v>0.95454545454545459</v>
      </c>
    </row>
    <row r="17" spans="1:6" x14ac:dyDescent="0.25">
      <c r="A17" s="307">
        <v>15</v>
      </c>
      <c r="B17" s="326" t="s">
        <v>363</v>
      </c>
      <c r="C17" s="314" t="s">
        <v>376</v>
      </c>
      <c r="D17" s="257" t="s">
        <v>339</v>
      </c>
      <c r="E17" s="309"/>
      <c r="F17" s="310"/>
    </row>
    <row r="18" spans="1:6" x14ac:dyDescent="0.25">
      <c r="A18" s="307">
        <v>16</v>
      </c>
      <c r="B18" s="313" t="s">
        <v>377</v>
      </c>
      <c r="C18" s="314" t="s">
        <v>378</v>
      </c>
      <c r="D18" s="257" t="s">
        <v>339</v>
      </c>
      <c r="E18" s="309" t="s">
        <v>489</v>
      </c>
      <c r="F18" s="310"/>
    </row>
    <row r="19" spans="1:6" x14ac:dyDescent="0.25">
      <c r="A19" s="307">
        <v>17</v>
      </c>
      <c r="B19" s="326" t="s">
        <v>363</v>
      </c>
      <c r="C19" s="314" t="s">
        <v>379</v>
      </c>
      <c r="D19" s="257" t="s">
        <v>339</v>
      </c>
      <c r="E19" s="309"/>
      <c r="F19" s="310"/>
    </row>
    <row r="20" spans="1:6" x14ac:dyDescent="0.25">
      <c r="A20" s="307">
        <v>18</v>
      </c>
      <c r="B20" s="313" t="s">
        <v>380</v>
      </c>
      <c r="C20" s="314" t="s">
        <v>381</v>
      </c>
      <c r="D20" s="257" t="s">
        <v>339</v>
      </c>
      <c r="E20" s="309"/>
      <c r="F20" s="310"/>
    </row>
    <row r="21" spans="1:6" x14ac:dyDescent="0.25">
      <c r="A21" s="307">
        <v>19</v>
      </c>
      <c r="B21" s="313" t="s">
        <v>382</v>
      </c>
      <c r="C21" s="314" t="s">
        <v>383</v>
      </c>
      <c r="D21" s="257" t="s">
        <v>339</v>
      </c>
      <c r="E21" s="309"/>
      <c r="F21" s="310"/>
    </row>
    <row r="22" spans="1:6" x14ac:dyDescent="0.25">
      <c r="A22" s="307">
        <v>20</v>
      </c>
      <c r="B22" s="313" t="s">
        <v>372</v>
      </c>
      <c r="C22" s="314" t="s">
        <v>384</v>
      </c>
      <c r="D22" s="257" t="s">
        <v>339</v>
      </c>
      <c r="E22" s="309"/>
      <c r="F22" s="310"/>
    </row>
    <row r="23" spans="1:6" x14ac:dyDescent="0.25">
      <c r="A23" s="307">
        <v>21</v>
      </c>
      <c r="B23" s="313" t="s">
        <v>385</v>
      </c>
      <c r="C23" s="314" t="s">
        <v>386</v>
      </c>
      <c r="D23" s="257" t="s">
        <v>339</v>
      </c>
      <c r="E23" s="309"/>
      <c r="F23" s="310"/>
    </row>
    <row r="24" spans="1:6" x14ac:dyDescent="0.25">
      <c r="A24" s="307">
        <v>22</v>
      </c>
      <c r="B24" s="313" t="s">
        <v>387</v>
      </c>
      <c r="C24" s="314" t="s">
        <v>388</v>
      </c>
      <c r="D24" s="257" t="s">
        <v>339</v>
      </c>
      <c r="E24" s="309"/>
      <c r="F24" s="310"/>
    </row>
    <row r="25" spans="1:6" x14ac:dyDescent="0.25">
      <c r="A25" s="307">
        <v>23</v>
      </c>
      <c r="B25" s="313" t="s">
        <v>389</v>
      </c>
      <c r="C25" s="314" t="s">
        <v>390</v>
      </c>
      <c r="D25" s="257" t="s">
        <v>339</v>
      </c>
      <c r="E25" s="309"/>
      <c r="F25" s="310"/>
    </row>
    <row r="26" spans="1:6" x14ac:dyDescent="0.25">
      <c r="A26" s="307">
        <v>24</v>
      </c>
      <c r="B26" s="313" t="s">
        <v>391</v>
      </c>
      <c r="C26" s="314" t="s">
        <v>392</v>
      </c>
      <c r="D26" s="257" t="s">
        <v>339</v>
      </c>
      <c r="E26" s="309"/>
      <c r="F26" s="310"/>
    </row>
    <row r="27" spans="1:6" x14ac:dyDescent="0.25">
      <c r="A27" s="307">
        <v>25</v>
      </c>
      <c r="B27" s="313" t="s">
        <v>375</v>
      </c>
      <c r="C27" s="314" t="s">
        <v>393</v>
      </c>
      <c r="D27" s="257" t="s">
        <v>339</v>
      </c>
      <c r="E27" s="309" t="s">
        <v>490</v>
      </c>
      <c r="F27" s="310"/>
    </row>
    <row r="28" spans="1:6" x14ac:dyDescent="0.25">
      <c r="A28" s="307">
        <v>26</v>
      </c>
      <c r="B28" s="313" t="s">
        <v>394</v>
      </c>
      <c r="C28" s="314" t="s">
        <v>395</v>
      </c>
      <c r="D28" s="257" t="s">
        <v>339</v>
      </c>
      <c r="E28" s="309"/>
      <c r="F28" s="310"/>
    </row>
    <row r="29" spans="1:6" x14ac:dyDescent="0.25">
      <c r="A29" s="307">
        <v>27</v>
      </c>
      <c r="B29" s="313" t="s">
        <v>396</v>
      </c>
      <c r="C29" s="314" t="s">
        <v>397</v>
      </c>
      <c r="D29" s="257" t="s">
        <v>339</v>
      </c>
      <c r="E29" s="309"/>
      <c r="F29" s="310"/>
    </row>
    <row r="30" spans="1:6" x14ac:dyDescent="0.25">
      <c r="A30" s="307">
        <v>28</v>
      </c>
      <c r="B30" s="313" t="s">
        <v>375</v>
      </c>
      <c r="C30" s="314" t="s">
        <v>398</v>
      </c>
      <c r="D30" s="257" t="s">
        <v>339</v>
      </c>
      <c r="E30" s="309"/>
      <c r="F30" s="310"/>
    </row>
    <row r="31" spans="1:6" x14ac:dyDescent="0.25">
      <c r="A31" s="307">
        <v>29</v>
      </c>
      <c r="B31" s="313" t="s">
        <v>385</v>
      </c>
      <c r="C31" s="314" t="s">
        <v>399</v>
      </c>
      <c r="D31" s="257" t="s">
        <v>339</v>
      </c>
      <c r="E31" s="309"/>
      <c r="F31" s="310"/>
    </row>
    <row r="32" spans="1:6" x14ac:dyDescent="0.25">
      <c r="A32" s="307">
        <v>30</v>
      </c>
      <c r="B32" s="313" t="s">
        <v>380</v>
      </c>
      <c r="C32" s="314" t="s">
        <v>400</v>
      </c>
      <c r="D32" s="257" t="s">
        <v>339</v>
      </c>
      <c r="E32" s="309"/>
      <c r="F32" s="310"/>
    </row>
    <row r="33" spans="1:6" x14ac:dyDescent="0.25">
      <c r="A33" s="307">
        <v>31</v>
      </c>
      <c r="B33" s="326" t="s">
        <v>363</v>
      </c>
      <c r="C33" s="314" t="s">
        <v>401</v>
      </c>
      <c r="D33" s="257" t="s">
        <v>339</v>
      </c>
      <c r="E33" s="309"/>
      <c r="F33" s="310"/>
    </row>
    <row r="34" spans="1:6" x14ac:dyDescent="0.25">
      <c r="A34" s="307">
        <v>32</v>
      </c>
      <c r="B34" s="279" t="s">
        <v>337</v>
      </c>
      <c r="C34" s="314" t="s">
        <v>402</v>
      </c>
      <c r="D34" s="257" t="s">
        <v>339</v>
      </c>
      <c r="E34" s="309"/>
      <c r="F34" s="310"/>
    </row>
    <row r="35" spans="1:6" x14ac:dyDescent="0.25">
      <c r="A35" s="307">
        <v>33</v>
      </c>
      <c r="B35" s="313" t="s">
        <v>377</v>
      </c>
      <c r="C35" s="314" t="s">
        <v>403</v>
      </c>
      <c r="D35" s="257" t="s">
        <v>339</v>
      </c>
      <c r="E35" s="309" t="s">
        <v>491</v>
      </c>
      <c r="F35" s="310"/>
    </row>
    <row r="36" spans="1:6" x14ac:dyDescent="0.25">
      <c r="A36" s="307">
        <v>34</v>
      </c>
      <c r="B36" s="326" t="s">
        <v>363</v>
      </c>
      <c r="C36" s="314" t="s">
        <v>404</v>
      </c>
      <c r="D36" s="257" t="s">
        <v>339</v>
      </c>
      <c r="E36" s="309"/>
      <c r="F36" s="310"/>
    </row>
    <row r="37" spans="1:6" x14ac:dyDescent="0.25">
      <c r="A37" s="307">
        <v>35</v>
      </c>
      <c r="B37" s="313" t="s">
        <v>375</v>
      </c>
      <c r="C37" s="314" t="s">
        <v>328</v>
      </c>
      <c r="D37" s="257" t="s">
        <v>339</v>
      </c>
      <c r="E37" s="309"/>
      <c r="F37" s="316"/>
    </row>
    <row r="38" spans="1:6" x14ac:dyDescent="0.25">
      <c r="A38" s="307">
        <v>36</v>
      </c>
      <c r="B38" s="313" t="s">
        <v>385</v>
      </c>
      <c r="C38" s="314" t="s">
        <v>405</v>
      </c>
      <c r="D38" s="257" t="s">
        <v>339</v>
      </c>
      <c r="E38" s="309"/>
      <c r="F38" s="310"/>
    </row>
    <row r="39" spans="1:6" x14ac:dyDescent="0.25">
      <c r="A39" s="307">
        <v>37</v>
      </c>
      <c r="B39" s="313" t="s">
        <v>326</v>
      </c>
      <c r="C39" s="314" t="s">
        <v>406</v>
      </c>
      <c r="D39" s="257" t="s">
        <v>339</v>
      </c>
      <c r="E39" s="309"/>
      <c r="F39" s="310"/>
    </row>
    <row r="40" spans="1:6" x14ac:dyDescent="0.25">
      <c r="A40" s="307">
        <v>38</v>
      </c>
      <c r="B40" s="279" t="s">
        <v>337</v>
      </c>
      <c r="C40" s="314" t="s">
        <v>407</v>
      </c>
      <c r="D40" s="257" t="s">
        <v>339</v>
      </c>
      <c r="E40" s="309"/>
      <c r="F40" s="310"/>
    </row>
    <row r="41" spans="1:6" x14ac:dyDescent="0.25">
      <c r="A41" s="307">
        <v>39</v>
      </c>
      <c r="B41" s="279" t="s">
        <v>408</v>
      </c>
      <c r="C41" s="314" t="s">
        <v>329</v>
      </c>
      <c r="D41" s="257" t="s">
        <v>339</v>
      </c>
      <c r="E41" s="309"/>
      <c r="F41" s="310"/>
    </row>
    <row r="42" spans="1:6" x14ac:dyDescent="0.25">
      <c r="A42" s="307">
        <v>40</v>
      </c>
      <c r="B42" s="313" t="s">
        <v>355</v>
      </c>
      <c r="C42" s="314" t="s">
        <v>409</v>
      </c>
      <c r="D42" s="257" t="s">
        <v>339</v>
      </c>
      <c r="E42" s="309"/>
      <c r="F42" s="310"/>
    </row>
    <row r="43" spans="1:6" x14ac:dyDescent="0.25">
      <c r="A43" s="307">
        <v>41</v>
      </c>
      <c r="B43" s="313" t="s">
        <v>389</v>
      </c>
      <c r="C43" s="314" t="s">
        <v>410</v>
      </c>
      <c r="D43" s="257" t="s">
        <v>339</v>
      </c>
      <c r="E43" s="309" t="s">
        <v>492</v>
      </c>
      <c r="F43" s="310"/>
    </row>
    <row r="44" spans="1:6" x14ac:dyDescent="0.25">
      <c r="A44" s="307">
        <v>42</v>
      </c>
      <c r="B44" s="313" t="s">
        <v>372</v>
      </c>
      <c r="C44" s="314" t="s">
        <v>411</v>
      </c>
      <c r="D44" s="257" t="s">
        <v>339</v>
      </c>
      <c r="E44" s="309" t="s">
        <v>493</v>
      </c>
      <c r="F44" s="310"/>
    </row>
    <row r="45" spans="1:6" x14ac:dyDescent="0.25">
      <c r="A45" s="307">
        <v>43</v>
      </c>
      <c r="B45" s="313" t="s">
        <v>412</v>
      </c>
      <c r="C45" s="314" t="s">
        <v>413</v>
      </c>
      <c r="D45" s="257" t="s">
        <v>339</v>
      </c>
      <c r="E45" s="309"/>
      <c r="F45" s="310"/>
    </row>
    <row r="46" spans="1:6" x14ac:dyDescent="0.25">
      <c r="A46" s="307">
        <v>44</v>
      </c>
      <c r="B46" s="313" t="s">
        <v>414</v>
      </c>
      <c r="C46" s="314" t="s">
        <v>415</v>
      </c>
      <c r="D46" s="257" t="s">
        <v>339</v>
      </c>
      <c r="E46" s="309"/>
      <c r="F46" s="310"/>
    </row>
    <row r="47" spans="1:6" x14ac:dyDescent="0.25">
      <c r="A47" s="307">
        <v>45</v>
      </c>
      <c r="B47" s="313" t="s">
        <v>382</v>
      </c>
      <c r="C47" s="314" t="s">
        <v>416</v>
      </c>
      <c r="D47" s="257" t="s">
        <v>339</v>
      </c>
      <c r="E47" s="309"/>
      <c r="F47" s="310"/>
    </row>
    <row r="48" spans="1:6" x14ac:dyDescent="0.25">
      <c r="A48" s="307">
        <v>46</v>
      </c>
      <c r="B48" s="313" t="s">
        <v>326</v>
      </c>
      <c r="C48" s="314" t="s">
        <v>42</v>
      </c>
      <c r="D48" s="257" t="s">
        <v>339</v>
      </c>
      <c r="E48" s="309"/>
      <c r="F48" s="310"/>
    </row>
    <row r="49" spans="1:6" x14ac:dyDescent="0.25">
      <c r="A49" s="307">
        <v>47</v>
      </c>
      <c r="B49" s="313" t="s">
        <v>417</v>
      </c>
      <c r="C49" s="314" t="s">
        <v>330</v>
      </c>
      <c r="D49" s="257" t="s">
        <v>339</v>
      </c>
      <c r="E49" s="309" t="s">
        <v>494</v>
      </c>
      <c r="F49" s="310"/>
    </row>
    <row r="50" spans="1:6" x14ac:dyDescent="0.25">
      <c r="A50" s="307">
        <v>48</v>
      </c>
      <c r="B50" s="313" t="s">
        <v>417</v>
      </c>
      <c r="C50" s="314" t="s">
        <v>418</v>
      </c>
      <c r="D50" s="257" t="s">
        <v>339</v>
      </c>
      <c r="E50" s="309"/>
      <c r="F50" s="310"/>
    </row>
    <row r="51" spans="1:6" x14ac:dyDescent="0.25">
      <c r="A51" s="307">
        <v>49</v>
      </c>
      <c r="B51" s="326" t="s">
        <v>419</v>
      </c>
      <c r="C51" s="314" t="s">
        <v>420</v>
      </c>
      <c r="D51" s="257" t="s">
        <v>339</v>
      </c>
      <c r="E51" s="309"/>
      <c r="F51" s="310"/>
    </row>
    <row r="52" spans="1:6" x14ac:dyDescent="0.25">
      <c r="A52" s="307">
        <v>50</v>
      </c>
      <c r="B52" s="326" t="s">
        <v>419</v>
      </c>
      <c r="C52" s="314" t="s">
        <v>148</v>
      </c>
      <c r="D52" s="257" t="s">
        <v>339</v>
      </c>
      <c r="E52" s="334"/>
      <c r="F52" s="310"/>
    </row>
    <row r="53" spans="1:6" x14ac:dyDescent="0.25">
      <c r="A53" s="307">
        <v>51</v>
      </c>
      <c r="B53" s="326" t="s">
        <v>419</v>
      </c>
      <c r="C53" s="314" t="s">
        <v>124</v>
      </c>
      <c r="D53" s="257" t="s">
        <v>339</v>
      </c>
      <c r="E53" s="309"/>
      <c r="F53" s="310"/>
    </row>
    <row r="54" spans="1:6" x14ac:dyDescent="0.25">
      <c r="A54" s="307">
        <v>52</v>
      </c>
      <c r="B54" s="326" t="s">
        <v>419</v>
      </c>
      <c r="C54" s="314" t="s">
        <v>43</v>
      </c>
      <c r="D54" s="333" t="s">
        <v>482</v>
      </c>
      <c r="E54" s="355" t="s">
        <v>495</v>
      </c>
      <c r="F54" s="310"/>
    </row>
    <row r="55" spans="1:6" x14ac:dyDescent="0.25">
      <c r="A55" s="307">
        <v>53</v>
      </c>
      <c r="B55" s="326" t="s">
        <v>419</v>
      </c>
      <c r="C55" s="335" t="s">
        <v>147</v>
      </c>
      <c r="D55" s="257" t="s">
        <v>339</v>
      </c>
      <c r="E55" s="309"/>
      <c r="F55" s="310"/>
    </row>
    <row r="56" spans="1:6" x14ac:dyDescent="0.25">
      <c r="A56" s="307">
        <v>54</v>
      </c>
      <c r="B56" s="279" t="s">
        <v>337</v>
      </c>
      <c r="C56" s="335" t="s">
        <v>44</v>
      </c>
      <c r="D56" s="257" t="s">
        <v>339</v>
      </c>
      <c r="E56" s="309" t="s">
        <v>496</v>
      </c>
      <c r="F56" s="310"/>
    </row>
    <row r="57" spans="1:6" x14ac:dyDescent="0.25">
      <c r="A57" s="307">
        <v>55</v>
      </c>
      <c r="B57" s="326" t="s">
        <v>363</v>
      </c>
      <c r="C57" s="335" t="s">
        <v>152</v>
      </c>
      <c r="D57" s="333" t="s">
        <v>482</v>
      </c>
      <c r="E57" s="309"/>
      <c r="F57" s="310"/>
    </row>
    <row r="58" spans="1:6" x14ac:dyDescent="0.25">
      <c r="A58" s="307">
        <v>56</v>
      </c>
      <c r="B58" s="326" t="s">
        <v>391</v>
      </c>
      <c r="C58" s="335" t="s">
        <v>154</v>
      </c>
      <c r="D58" s="257" t="s">
        <v>339</v>
      </c>
      <c r="E58" s="309"/>
      <c r="F58" s="310"/>
    </row>
    <row r="59" spans="1:6" x14ac:dyDescent="0.25">
      <c r="A59" s="307">
        <v>57</v>
      </c>
      <c r="B59" s="326" t="s">
        <v>421</v>
      </c>
      <c r="C59" s="335" t="s">
        <v>422</v>
      </c>
      <c r="D59" s="257" t="s">
        <v>339</v>
      </c>
      <c r="E59" s="309"/>
      <c r="F59" s="310"/>
    </row>
    <row r="60" spans="1:6" x14ac:dyDescent="0.25">
      <c r="A60" s="307">
        <v>58</v>
      </c>
      <c r="B60" s="326" t="s">
        <v>421</v>
      </c>
      <c r="C60" s="335" t="s">
        <v>45</v>
      </c>
      <c r="D60" s="257" t="s">
        <v>339</v>
      </c>
      <c r="E60" s="309"/>
      <c r="F60" s="310"/>
    </row>
    <row r="61" spans="1:6" x14ac:dyDescent="0.25">
      <c r="A61" s="307">
        <v>59</v>
      </c>
      <c r="B61" s="326" t="s">
        <v>423</v>
      </c>
      <c r="C61" s="335" t="s">
        <v>424</v>
      </c>
      <c r="D61" s="257" t="s">
        <v>339</v>
      </c>
      <c r="E61" s="315"/>
      <c r="F61" s="316"/>
    </row>
    <row r="62" spans="1:6" x14ac:dyDescent="0.25">
      <c r="A62" s="307">
        <v>60</v>
      </c>
      <c r="B62" s="326" t="s">
        <v>419</v>
      </c>
      <c r="C62" s="335" t="s">
        <v>425</v>
      </c>
      <c r="D62" s="260" t="s">
        <v>359</v>
      </c>
      <c r="E62" s="309" t="s">
        <v>446</v>
      </c>
      <c r="F62" s="310" t="s">
        <v>497</v>
      </c>
    </row>
    <row r="63" spans="1:6" x14ac:dyDescent="0.25">
      <c r="A63" s="307">
        <v>61</v>
      </c>
      <c r="B63" s="326" t="s">
        <v>419</v>
      </c>
      <c r="C63" s="335" t="s">
        <v>426</v>
      </c>
      <c r="D63" s="257" t="s">
        <v>339</v>
      </c>
      <c r="E63" s="309"/>
      <c r="F63" s="310"/>
    </row>
    <row r="64" spans="1:6" x14ac:dyDescent="0.25">
      <c r="A64" s="336">
        <v>62</v>
      </c>
      <c r="B64" s="326" t="s">
        <v>439</v>
      </c>
      <c r="C64" s="337" t="s">
        <v>430</v>
      </c>
      <c r="D64" s="290" t="s">
        <v>339</v>
      </c>
      <c r="E64" s="338"/>
      <c r="F64" s="339"/>
    </row>
    <row r="65" spans="1:6" x14ac:dyDescent="0.25">
      <c r="A65" s="307">
        <v>63</v>
      </c>
      <c r="B65" s="291" t="s">
        <v>372</v>
      </c>
      <c r="C65" s="335" t="s">
        <v>427</v>
      </c>
      <c r="D65" s="340" t="s">
        <v>339</v>
      </c>
      <c r="E65" s="309"/>
      <c r="F65" s="310"/>
    </row>
    <row r="66" spans="1:6" x14ac:dyDescent="0.25">
      <c r="A66" s="307">
        <v>64</v>
      </c>
      <c r="B66" s="326" t="s">
        <v>337</v>
      </c>
      <c r="C66" s="335" t="s">
        <v>428</v>
      </c>
      <c r="D66" s="340" t="s">
        <v>339</v>
      </c>
      <c r="E66" s="309"/>
      <c r="F66" s="310"/>
    </row>
    <row r="67" spans="1:6" x14ac:dyDescent="0.25">
      <c r="A67" s="341">
        <v>65</v>
      </c>
      <c r="B67" s="326" t="s">
        <v>353</v>
      </c>
      <c r="C67" s="342" t="s">
        <v>429</v>
      </c>
      <c r="D67" s="340" t="s">
        <v>339</v>
      </c>
      <c r="E67" s="309"/>
      <c r="F67" s="343"/>
    </row>
    <row r="68" spans="1:6" ht="15.75" thickBot="1" x14ac:dyDescent="0.3">
      <c r="A68" s="292">
        <v>66</v>
      </c>
      <c r="B68" s="302" t="s">
        <v>337</v>
      </c>
      <c r="C68" s="293" t="s">
        <v>449</v>
      </c>
      <c r="D68" s="294" t="s">
        <v>339</v>
      </c>
      <c r="E68" s="303" t="s">
        <v>450</v>
      </c>
      <c r="F68" s="295" t="s">
        <v>451</v>
      </c>
    </row>
    <row r="69" spans="1:6" x14ac:dyDescent="0.25">
      <c r="B69" s="261"/>
      <c r="C69" s="261"/>
      <c r="D69" s="261"/>
      <c r="E69" s="262"/>
      <c r="F69" s="263"/>
    </row>
    <row r="71" spans="1:6" x14ac:dyDescent="0.25">
      <c r="B71" s="344" t="s">
        <v>431</v>
      </c>
      <c r="C71" s="345"/>
      <c r="D71" s="264"/>
    </row>
    <row r="72" spans="1:6" x14ac:dyDescent="0.25">
      <c r="B72" s="346"/>
      <c r="C72" s="347"/>
      <c r="D72" s="348"/>
    </row>
    <row r="73" spans="1:6" x14ac:dyDescent="0.25">
      <c r="B73" s="349" t="s">
        <v>432</v>
      </c>
      <c r="C73" s="350" t="s">
        <v>440</v>
      </c>
      <c r="D73" s="348"/>
    </row>
    <row r="74" spans="1:6" x14ac:dyDescent="0.25">
      <c r="B74" s="349" t="s">
        <v>433</v>
      </c>
      <c r="C74" s="350" t="s">
        <v>456</v>
      </c>
      <c r="D74" s="347" t="s">
        <v>498</v>
      </c>
    </row>
    <row r="75" spans="1:6" x14ac:dyDescent="0.25">
      <c r="B75" s="349" t="s">
        <v>434</v>
      </c>
      <c r="C75" s="351" t="s">
        <v>499</v>
      </c>
      <c r="D75" s="352" t="s">
        <v>500</v>
      </c>
    </row>
    <row r="76" spans="1:6" x14ac:dyDescent="0.25">
      <c r="B76" s="353" t="s">
        <v>435</v>
      </c>
      <c r="C76" s="354" t="s">
        <v>485</v>
      </c>
      <c r="D76" s="352"/>
      <c r="E76" s="26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K76"/>
  <sheetViews>
    <sheetView workbookViewId="0">
      <selection activeCell="I26" sqref="I2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47"/>
      <c r="C1" s="248"/>
      <c r="D1" s="247"/>
      <c r="E1" s="249" t="s">
        <v>501</v>
      </c>
    </row>
    <row r="2" spans="1:11" ht="15.75" thickBot="1" x14ac:dyDescent="0.3">
      <c r="A2" s="274" t="s">
        <v>325</v>
      </c>
      <c r="B2" s="296" t="s">
        <v>331</v>
      </c>
      <c r="C2" s="297" t="s">
        <v>332</v>
      </c>
      <c r="D2" s="298" t="s">
        <v>333</v>
      </c>
      <c r="E2" s="299" t="s">
        <v>334</v>
      </c>
      <c r="F2" s="300" t="s">
        <v>335</v>
      </c>
      <c r="H2" s="250"/>
      <c r="I2" s="275" t="s">
        <v>327</v>
      </c>
      <c r="J2" s="251" t="s">
        <v>41</v>
      </c>
      <c r="K2" s="6" t="s">
        <v>336</v>
      </c>
    </row>
    <row r="3" spans="1:11" x14ac:dyDescent="0.25">
      <c r="A3" s="301">
        <v>1</v>
      </c>
      <c r="B3" s="276" t="s">
        <v>337</v>
      </c>
      <c r="C3" s="252" t="s">
        <v>338</v>
      </c>
      <c r="D3" s="253" t="s">
        <v>339</v>
      </c>
      <c r="E3" s="254"/>
      <c r="F3" s="255"/>
      <c r="H3" s="256" t="s">
        <v>340</v>
      </c>
      <c r="I3" s="277">
        <v>9</v>
      </c>
      <c r="J3" s="277">
        <v>1</v>
      </c>
      <c r="K3" s="278">
        <f t="shared" ref="K3:K13" si="0">((I3-J3)/I3)</f>
        <v>0.88888888888888884</v>
      </c>
    </row>
    <row r="4" spans="1:11" x14ac:dyDescent="0.25">
      <c r="A4" s="307">
        <v>2</v>
      </c>
      <c r="B4" s="279" t="s">
        <v>337</v>
      </c>
      <c r="C4" s="308" t="s">
        <v>341</v>
      </c>
      <c r="D4" s="257" t="s">
        <v>339</v>
      </c>
      <c r="E4" s="309"/>
      <c r="F4" s="310"/>
      <c r="H4" s="258" t="s">
        <v>342</v>
      </c>
      <c r="I4" s="280">
        <v>33</v>
      </c>
      <c r="J4" s="280">
        <v>2</v>
      </c>
      <c r="K4" s="281">
        <f t="shared" si="0"/>
        <v>0.93939393939393945</v>
      </c>
    </row>
    <row r="5" spans="1:11" x14ac:dyDescent="0.25">
      <c r="A5" s="307">
        <v>3</v>
      </c>
      <c r="B5" s="279" t="s">
        <v>343</v>
      </c>
      <c r="C5" s="308" t="s">
        <v>344</v>
      </c>
      <c r="D5" s="257" t="s">
        <v>339</v>
      </c>
      <c r="E5" s="309"/>
      <c r="F5" s="310"/>
      <c r="H5" s="258" t="s">
        <v>345</v>
      </c>
      <c r="I5" s="280">
        <v>2</v>
      </c>
      <c r="J5" s="280">
        <v>0</v>
      </c>
      <c r="K5" s="281">
        <f t="shared" si="0"/>
        <v>1</v>
      </c>
    </row>
    <row r="6" spans="1:11" x14ac:dyDescent="0.25">
      <c r="A6" s="307">
        <v>4</v>
      </c>
      <c r="B6" s="279" t="s">
        <v>346</v>
      </c>
      <c r="C6" s="308" t="s">
        <v>347</v>
      </c>
      <c r="D6" s="257" t="s">
        <v>339</v>
      </c>
      <c r="E6" s="309"/>
      <c r="F6" s="310"/>
      <c r="H6" s="258" t="s">
        <v>348</v>
      </c>
      <c r="I6" s="280">
        <v>2</v>
      </c>
      <c r="J6" s="280">
        <v>1</v>
      </c>
      <c r="K6" s="281">
        <f>((I6-J6)/I6)</f>
        <v>0.5</v>
      </c>
    </row>
    <row r="7" spans="1:11" x14ac:dyDescent="0.25">
      <c r="A7" s="307">
        <v>5</v>
      </c>
      <c r="B7" s="279" t="s">
        <v>349</v>
      </c>
      <c r="C7" s="308" t="s">
        <v>350</v>
      </c>
      <c r="D7" s="257" t="s">
        <v>339</v>
      </c>
      <c r="E7" s="309"/>
      <c r="F7" s="310"/>
      <c r="H7" s="311" t="s">
        <v>351</v>
      </c>
      <c r="I7" s="312">
        <v>4</v>
      </c>
      <c r="J7" s="312">
        <v>0</v>
      </c>
      <c r="K7" s="282">
        <f t="shared" si="0"/>
        <v>1</v>
      </c>
    </row>
    <row r="8" spans="1:11" x14ac:dyDescent="0.25">
      <c r="A8" s="307">
        <v>6</v>
      </c>
      <c r="B8" s="313" t="s">
        <v>353</v>
      </c>
      <c r="C8" s="314" t="s">
        <v>352</v>
      </c>
      <c r="D8" s="260" t="s">
        <v>359</v>
      </c>
      <c r="E8" s="315" t="s">
        <v>487</v>
      </c>
      <c r="F8" s="316"/>
      <c r="H8" s="317" t="s">
        <v>354</v>
      </c>
      <c r="I8" s="318">
        <v>1</v>
      </c>
      <c r="J8" s="318">
        <v>0</v>
      </c>
      <c r="K8" s="283">
        <f t="shared" si="0"/>
        <v>1</v>
      </c>
    </row>
    <row r="9" spans="1:11" x14ac:dyDescent="0.25">
      <c r="A9" s="307">
        <v>7</v>
      </c>
      <c r="B9" s="313" t="s">
        <v>355</v>
      </c>
      <c r="C9" s="314" t="s">
        <v>356</v>
      </c>
      <c r="D9" s="257" t="s">
        <v>339</v>
      </c>
      <c r="E9" s="315"/>
      <c r="F9" s="316"/>
      <c r="H9" s="259" t="s">
        <v>357</v>
      </c>
      <c r="I9" s="284">
        <v>3</v>
      </c>
      <c r="J9" s="319">
        <v>0</v>
      </c>
      <c r="K9" s="285">
        <f t="shared" si="0"/>
        <v>1</v>
      </c>
    </row>
    <row r="10" spans="1:11" x14ac:dyDescent="0.25">
      <c r="A10" s="307">
        <v>8</v>
      </c>
      <c r="B10" s="313" t="s">
        <v>326</v>
      </c>
      <c r="C10" s="314" t="s">
        <v>358</v>
      </c>
      <c r="D10" s="260" t="s">
        <v>359</v>
      </c>
      <c r="E10" s="309" t="s">
        <v>436</v>
      </c>
      <c r="F10" s="316" t="s">
        <v>437</v>
      </c>
      <c r="H10" s="320" t="s">
        <v>360</v>
      </c>
      <c r="I10" s="321">
        <v>1</v>
      </c>
      <c r="J10" s="321">
        <v>0</v>
      </c>
      <c r="K10" s="286">
        <f t="shared" si="0"/>
        <v>1</v>
      </c>
    </row>
    <row r="11" spans="1:11" x14ac:dyDescent="0.25">
      <c r="A11" s="307">
        <v>9</v>
      </c>
      <c r="B11" s="313" t="s">
        <v>361</v>
      </c>
      <c r="C11" s="314" t="s">
        <v>362</v>
      </c>
      <c r="D11" s="257" t="s">
        <v>339</v>
      </c>
      <c r="E11" s="309"/>
      <c r="F11" s="316"/>
      <c r="H11" s="322" t="s">
        <v>365</v>
      </c>
      <c r="I11" s="323">
        <v>1</v>
      </c>
      <c r="J11" s="324">
        <v>0</v>
      </c>
      <c r="K11" s="325">
        <f t="shared" si="0"/>
        <v>1</v>
      </c>
    </row>
    <row r="12" spans="1:11" x14ac:dyDescent="0.25">
      <c r="A12" s="307">
        <v>10</v>
      </c>
      <c r="B12" s="326" t="s">
        <v>363</v>
      </c>
      <c r="C12" s="314" t="s">
        <v>364</v>
      </c>
      <c r="D12" s="257" t="s">
        <v>339</v>
      </c>
      <c r="E12" s="309"/>
      <c r="F12" s="310"/>
      <c r="H12" s="322" t="s">
        <v>368</v>
      </c>
      <c r="I12" s="323">
        <v>2</v>
      </c>
      <c r="J12" s="324">
        <v>0</v>
      </c>
      <c r="K12" s="325">
        <f t="shared" si="0"/>
        <v>1</v>
      </c>
    </row>
    <row r="13" spans="1:11" x14ac:dyDescent="0.25">
      <c r="A13" s="307">
        <v>11</v>
      </c>
      <c r="B13" s="313" t="s">
        <v>366</v>
      </c>
      <c r="C13" s="314" t="s">
        <v>367</v>
      </c>
      <c r="D13" s="257" t="s">
        <v>339</v>
      </c>
      <c r="E13" s="309"/>
      <c r="F13" s="310"/>
      <c r="H13" s="327" t="s">
        <v>371</v>
      </c>
      <c r="I13" s="328">
        <v>2</v>
      </c>
      <c r="J13" s="328">
        <v>0</v>
      </c>
      <c r="K13" s="329">
        <f t="shared" si="0"/>
        <v>1</v>
      </c>
    </row>
    <row r="14" spans="1:11" x14ac:dyDescent="0.25">
      <c r="A14" s="307">
        <v>12</v>
      </c>
      <c r="B14" s="313" t="s">
        <v>369</v>
      </c>
      <c r="C14" s="314" t="s">
        <v>370</v>
      </c>
      <c r="D14" s="257" t="s">
        <v>339</v>
      </c>
      <c r="E14" s="309"/>
      <c r="F14" s="310"/>
      <c r="H14" s="330" t="s">
        <v>438</v>
      </c>
      <c r="I14" s="331">
        <v>5</v>
      </c>
      <c r="J14" s="331">
        <v>1</v>
      </c>
      <c r="K14" s="332">
        <f>((I14-J14)/I14)</f>
        <v>0.8</v>
      </c>
    </row>
    <row r="15" spans="1:11" ht="15.75" thickBot="1" x14ac:dyDescent="0.3">
      <c r="A15" s="307">
        <v>13</v>
      </c>
      <c r="B15" s="313" t="s">
        <v>372</v>
      </c>
      <c r="C15" s="314" t="s">
        <v>373</v>
      </c>
      <c r="D15" s="257" t="s">
        <v>339</v>
      </c>
      <c r="E15" s="309"/>
      <c r="F15" s="310"/>
      <c r="G15" s="273"/>
      <c r="H15" s="327" t="s">
        <v>445</v>
      </c>
      <c r="I15" s="328">
        <v>1</v>
      </c>
      <c r="J15" s="328">
        <v>0</v>
      </c>
      <c r="K15" s="329">
        <f t="shared" ref="K15" si="1">((I15-J15)/I15)</f>
        <v>1</v>
      </c>
    </row>
    <row r="16" spans="1:11" ht="15.75" thickBot="1" x14ac:dyDescent="0.3">
      <c r="A16" s="307">
        <v>14</v>
      </c>
      <c r="B16" s="279" t="s">
        <v>337</v>
      </c>
      <c r="C16" s="314" t="s">
        <v>374</v>
      </c>
      <c r="D16" s="257" t="s">
        <v>339</v>
      </c>
      <c r="E16" s="309"/>
      <c r="F16" s="310"/>
      <c r="H16" s="287" t="s">
        <v>324</v>
      </c>
      <c r="I16" s="288">
        <f>SUM(I3:I15)</f>
        <v>66</v>
      </c>
      <c r="J16" s="288">
        <f>SUM(J3:J15)</f>
        <v>5</v>
      </c>
      <c r="K16" s="289">
        <f>((I16-J16)/I16)</f>
        <v>0.9242424242424242</v>
      </c>
    </row>
    <row r="17" spans="1:6" x14ac:dyDescent="0.25">
      <c r="A17" s="307">
        <v>15</v>
      </c>
      <c r="B17" s="326" t="s">
        <v>363</v>
      </c>
      <c r="C17" s="314" t="s">
        <v>376</v>
      </c>
      <c r="D17" s="257" t="s">
        <v>339</v>
      </c>
      <c r="E17" s="309"/>
      <c r="F17" s="310"/>
    </row>
    <row r="18" spans="1:6" x14ac:dyDescent="0.25">
      <c r="A18" s="307">
        <v>16</v>
      </c>
      <c r="B18" s="313" t="s">
        <v>377</v>
      </c>
      <c r="C18" s="314" t="s">
        <v>378</v>
      </c>
      <c r="D18" s="257" t="s">
        <v>339</v>
      </c>
      <c r="E18" s="309"/>
      <c r="F18" s="310"/>
    </row>
    <row r="19" spans="1:6" x14ac:dyDescent="0.25">
      <c r="A19" s="307">
        <v>17</v>
      </c>
      <c r="B19" s="326" t="s">
        <v>363</v>
      </c>
      <c r="C19" s="314" t="s">
        <v>379</v>
      </c>
      <c r="D19" s="257" t="s">
        <v>339</v>
      </c>
      <c r="E19" s="309"/>
      <c r="F19" s="310"/>
    </row>
    <row r="20" spans="1:6" x14ac:dyDescent="0.25">
      <c r="A20" s="307">
        <v>18</v>
      </c>
      <c r="B20" s="313" t="s">
        <v>380</v>
      </c>
      <c r="C20" s="314" t="s">
        <v>381</v>
      </c>
      <c r="D20" s="257" t="s">
        <v>339</v>
      </c>
      <c r="E20" s="309"/>
      <c r="F20" s="310"/>
    </row>
    <row r="21" spans="1:6" x14ac:dyDescent="0.25">
      <c r="A21" s="307">
        <v>19</v>
      </c>
      <c r="B21" s="313" t="s">
        <v>382</v>
      </c>
      <c r="C21" s="314" t="s">
        <v>383</v>
      </c>
      <c r="D21" s="257" t="s">
        <v>339</v>
      </c>
      <c r="E21" s="309"/>
      <c r="F21" s="310"/>
    </row>
    <row r="22" spans="1:6" x14ac:dyDescent="0.25">
      <c r="A22" s="307">
        <v>20</v>
      </c>
      <c r="B22" s="313" t="s">
        <v>372</v>
      </c>
      <c r="C22" s="314" t="s">
        <v>384</v>
      </c>
      <c r="D22" s="257" t="s">
        <v>339</v>
      </c>
      <c r="E22" s="309"/>
      <c r="F22" s="310"/>
    </row>
    <row r="23" spans="1:6" x14ac:dyDescent="0.25">
      <c r="A23" s="307">
        <v>21</v>
      </c>
      <c r="B23" s="313" t="s">
        <v>385</v>
      </c>
      <c r="C23" s="314" t="s">
        <v>386</v>
      </c>
      <c r="D23" s="257" t="s">
        <v>339</v>
      </c>
      <c r="E23" s="309"/>
      <c r="F23" s="310"/>
    </row>
    <row r="24" spans="1:6" x14ac:dyDescent="0.25">
      <c r="A24" s="307">
        <v>22</v>
      </c>
      <c r="B24" s="313" t="s">
        <v>387</v>
      </c>
      <c r="C24" s="314" t="s">
        <v>388</v>
      </c>
      <c r="D24" s="257" t="s">
        <v>339</v>
      </c>
      <c r="E24" s="309"/>
      <c r="F24" s="310"/>
    </row>
    <row r="25" spans="1:6" x14ac:dyDescent="0.25">
      <c r="A25" s="307">
        <v>23</v>
      </c>
      <c r="B25" s="313" t="s">
        <v>389</v>
      </c>
      <c r="C25" s="314" t="s">
        <v>390</v>
      </c>
      <c r="D25" s="257" t="s">
        <v>339</v>
      </c>
      <c r="E25" s="309"/>
      <c r="F25" s="310"/>
    </row>
    <row r="26" spans="1:6" x14ac:dyDescent="0.25">
      <c r="A26" s="307">
        <v>24</v>
      </c>
      <c r="B26" s="313" t="s">
        <v>391</v>
      </c>
      <c r="C26" s="314" t="s">
        <v>392</v>
      </c>
      <c r="D26" s="257" t="s">
        <v>339</v>
      </c>
      <c r="E26" s="309"/>
      <c r="F26" s="310"/>
    </row>
    <row r="27" spans="1:6" x14ac:dyDescent="0.25">
      <c r="A27" s="307">
        <v>25</v>
      </c>
      <c r="B27" s="313" t="s">
        <v>375</v>
      </c>
      <c r="C27" s="314" t="s">
        <v>393</v>
      </c>
      <c r="D27" s="257" t="s">
        <v>339</v>
      </c>
      <c r="E27" s="309" t="s">
        <v>502</v>
      </c>
      <c r="F27" s="310"/>
    </row>
    <row r="28" spans="1:6" x14ac:dyDescent="0.25">
      <c r="A28" s="307">
        <v>26</v>
      </c>
      <c r="B28" s="313" t="s">
        <v>394</v>
      </c>
      <c r="C28" s="314" t="s">
        <v>395</v>
      </c>
      <c r="D28" s="257" t="s">
        <v>339</v>
      </c>
      <c r="E28" s="309"/>
      <c r="F28" s="310"/>
    </row>
    <row r="29" spans="1:6" x14ac:dyDescent="0.25">
      <c r="A29" s="307">
        <v>27</v>
      </c>
      <c r="B29" s="313" t="s">
        <v>396</v>
      </c>
      <c r="C29" s="314" t="s">
        <v>397</v>
      </c>
      <c r="D29" s="257" t="s">
        <v>339</v>
      </c>
      <c r="E29" s="309"/>
      <c r="F29" s="310"/>
    </row>
    <row r="30" spans="1:6" x14ac:dyDescent="0.25">
      <c r="A30" s="307">
        <v>28</v>
      </c>
      <c r="B30" s="313" t="s">
        <v>375</v>
      </c>
      <c r="C30" s="314" t="s">
        <v>398</v>
      </c>
      <c r="D30" s="260" t="s">
        <v>359</v>
      </c>
      <c r="E30" s="309" t="s">
        <v>503</v>
      </c>
      <c r="F30" s="310"/>
    </row>
    <row r="31" spans="1:6" x14ac:dyDescent="0.25">
      <c r="A31" s="307">
        <v>29</v>
      </c>
      <c r="B31" s="313" t="s">
        <v>385</v>
      </c>
      <c r="C31" s="314" t="s">
        <v>399</v>
      </c>
      <c r="D31" s="257" t="s">
        <v>339</v>
      </c>
      <c r="E31" s="309"/>
      <c r="F31" s="310"/>
    </row>
    <row r="32" spans="1:6" x14ac:dyDescent="0.25">
      <c r="A32" s="307">
        <v>30</v>
      </c>
      <c r="B32" s="313" t="s">
        <v>380</v>
      </c>
      <c r="C32" s="314" t="s">
        <v>400</v>
      </c>
      <c r="D32" s="257" t="s">
        <v>339</v>
      </c>
      <c r="E32" s="309" t="s">
        <v>504</v>
      </c>
      <c r="F32" s="310"/>
    </row>
    <row r="33" spans="1:6" x14ac:dyDescent="0.25">
      <c r="A33" s="307">
        <v>31</v>
      </c>
      <c r="B33" s="326" t="s">
        <v>363</v>
      </c>
      <c r="C33" s="314" t="s">
        <v>401</v>
      </c>
      <c r="D33" s="257" t="s">
        <v>339</v>
      </c>
      <c r="E33" s="309"/>
      <c r="F33" s="310"/>
    </row>
    <row r="34" spans="1:6" x14ac:dyDescent="0.25">
      <c r="A34" s="307">
        <v>32</v>
      </c>
      <c r="B34" s="279" t="s">
        <v>337</v>
      </c>
      <c r="C34" s="314" t="s">
        <v>402</v>
      </c>
      <c r="D34" s="257" t="s">
        <v>339</v>
      </c>
      <c r="E34" s="309"/>
      <c r="F34" s="310"/>
    </row>
    <row r="35" spans="1:6" x14ac:dyDescent="0.25">
      <c r="A35" s="307">
        <v>33</v>
      </c>
      <c r="B35" s="313" t="s">
        <v>377</v>
      </c>
      <c r="C35" s="314" t="s">
        <v>403</v>
      </c>
      <c r="D35" s="257" t="s">
        <v>339</v>
      </c>
      <c r="E35" s="309"/>
      <c r="F35" s="310"/>
    </row>
    <row r="36" spans="1:6" x14ac:dyDescent="0.25">
      <c r="A36" s="307">
        <v>34</v>
      </c>
      <c r="B36" s="326" t="s">
        <v>363</v>
      </c>
      <c r="C36" s="314" t="s">
        <v>404</v>
      </c>
      <c r="D36" s="257" t="s">
        <v>339</v>
      </c>
      <c r="E36" s="309"/>
      <c r="F36" s="310"/>
    </row>
    <row r="37" spans="1:6" x14ac:dyDescent="0.25">
      <c r="A37" s="307">
        <v>35</v>
      </c>
      <c r="B37" s="313" t="s">
        <v>375</v>
      </c>
      <c r="C37" s="314" t="s">
        <v>328</v>
      </c>
      <c r="D37" s="257" t="s">
        <v>339</v>
      </c>
      <c r="E37" s="309"/>
      <c r="F37" s="316"/>
    </row>
    <row r="38" spans="1:6" x14ac:dyDescent="0.25">
      <c r="A38" s="307">
        <v>36</v>
      </c>
      <c r="B38" s="313" t="s">
        <v>385</v>
      </c>
      <c r="C38" s="314" t="s">
        <v>405</v>
      </c>
      <c r="D38" s="257" t="s">
        <v>339</v>
      </c>
      <c r="E38" s="309"/>
      <c r="F38" s="310"/>
    </row>
    <row r="39" spans="1:6" x14ac:dyDescent="0.25">
      <c r="A39" s="307">
        <v>37</v>
      </c>
      <c r="B39" s="313" t="s">
        <v>326</v>
      </c>
      <c r="C39" s="314" t="s">
        <v>406</v>
      </c>
      <c r="D39" s="257" t="s">
        <v>339</v>
      </c>
      <c r="E39" s="309"/>
      <c r="F39" s="310"/>
    </row>
    <row r="40" spans="1:6" x14ac:dyDescent="0.25">
      <c r="A40" s="307">
        <v>38</v>
      </c>
      <c r="B40" s="279" t="s">
        <v>337</v>
      </c>
      <c r="C40" s="314" t="s">
        <v>407</v>
      </c>
      <c r="D40" s="257" t="s">
        <v>339</v>
      </c>
      <c r="E40" s="309"/>
      <c r="F40" s="310"/>
    </row>
    <row r="41" spans="1:6" x14ac:dyDescent="0.25">
      <c r="A41" s="307">
        <v>39</v>
      </c>
      <c r="B41" s="279" t="s">
        <v>408</v>
      </c>
      <c r="C41" s="314" t="s">
        <v>329</v>
      </c>
      <c r="D41" s="260" t="s">
        <v>359</v>
      </c>
      <c r="E41" s="309" t="s">
        <v>505</v>
      </c>
      <c r="F41" s="310"/>
    </row>
    <row r="42" spans="1:6" x14ac:dyDescent="0.25">
      <c r="A42" s="307">
        <v>40</v>
      </c>
      <c r="B42" s="313" t="s">
        <v>355</v>
      </c>
      <c r="C42" s="314" t="s">
        <v>409</v>
      </c>
      <c r="D42" s="257" t="s">
        <v>339</v>
      </c>
      <c r="E42" s="309"/>
      <c r="F42" s="310"/>
    </row>
    <row r="43" spans="1:6" x14ac:dyDescent="0.25">
      <c r="A43" s="307">
        <v>41</v>
      </c>
      <c r="B43" s="313" t="s">
        <v>389</v>
      </c>
      <c r="C43" s="314" t="s">
        <v>410</v>
      </c>
      <c r="D43" s="257" t="s">
        <v>339</v>
      </c>
      <c r="E43" s="309"/>
      <c r="F43" s="310"/>
    </row>
    <row r="44" spans="1:6" x14ac:dyDescent="0.25">
      <c r="A44" s="307">
        <v>42</v>
      </c>
      <c r="B44" s="313" t="s">
        <v>372</v>
      </c>
      <c r="C44" s="314" t="s">
        <v>411</v>
      </c>
      <c r="D44" s="257" t="s">
        <v>339</v>
      </c>
      <c r="E44" s="309"/>
      <c r="F44" s="310"/>
    </row>
    <row r="45" spans="1:6" x14ac:dyDescent="0.25">
      <c r="A45" s="307">
        <v>43</v>
      </c>
      <c r="B45" s="313" t="s">
        <v>412</v>
      </c>
      <c r="C45" s="314" t="s">
        <v>413</v>
      </c>
      <c r="D45" s="257" t="s">
        <v>339</v>
      </c>
      <c r="E45" s="309"/>
      <c r="F45" s="310"/>
    </row>
    <row r="46" spans="1:6" x14ac:dyDescent="0.25">
      <c r="A46" s="307">
        <v>44</v>
      </c>
      <c r="B46" s="313" t="s">
        <v>414</v>
      </c>
      <c r="C46" s="314" t="s">
        <v>415</v>
      </c>
      <c r="D46" s="257" t="s">
        <v>339</v>
      </c>
      <c r="E46" s="309"/>
      <c r="F46" s="310"/>
    </row>
    <row r="47" spans="1:6" x14ac:dyDescent="0.25">
      <c r="A47" s="307">
        <v>45</v>
      </c>
      <c r="B47" s="313" t="s">
        <v>382</v>
      </c>
      <c r="C47" s="314" t="s">
        <v>416</v>
      </c>
      <c r="D47" s="257" t="s">
        <v>339</v>
      </c>
      <c r="E47" s="309"/>
      <c r="F47" s="310"/>
    </row>
    <row r="48" spans="1:6" x14ac:dyDescent="0.25">
      <c r="A48" s="307">
        <v>46</v>
      </c>
      <c r="B48" s="313" t="s">
        <v>326</v>
      </c>
      <c r="C48" s="314" t="s">
        <v>42</v>
      </c>
      <c r="D48" s="257" t="s">
        <v>339</v>
      </c>
      <c r="E48" s="309"/>
      <c r="F48" s="310"/>
    </row>
    <row r="49" spans="1:6" x14ac:dyDescent="0.25">
      <c r="A49" s="307">
        <v>47</v>
      </c>
      <c r="B49" s="313" t="s">
        <v>417</v>
      </c>
      <c r="C49" s="314" t="s">
        <v>330</v>
      </c>
      <c r="D49" s="257" t="s">
        <v>339</v>
      </c>
      <c r="E49" s="309" t="s">
        <v>506</v>
      </c>
      <c r="F49" s="310"/>
    </row>
    <row r="50" spans="1:6" x14ac:dyDescent="0.25">
      <c r="A50" s="307">
        <v>48</v>
      </c>
      <c r="B50" s="313" t="s">
        <v>417</v>
      </c>
      <c r="C50" s="314" t="s">
        <v>418</v>
      </c>
      <c r="D50" s="257" t="s">
        <v>339</v>
      </c>
      <c r="E50" s="309" t="s">
        <v>507</v>
      </c>
      <c r="F50" s="310"/>
    </row>
    <row r="51" spans="1:6" x14ac:dyDescent="0.25">
      <c r="A51" s="307">
        <v>49</v>
      </c>
      <c r="B51" s="326" t="s">
        <v>419</v>
      </c>
      <c r="C51" s="314" t="s">
        <v>420</v>
      </c>
      <c r="D51" s="257" t="s">
        <v>339</v>
      </c>
      <c r="E51" s="309"/>
      <c r="F51" s="310"/>
    </row>
    <row r="52" spans="1:6" x14ac:dyDescent="0.25">
      <c r="A52" s="307">
        <v>50</v>
      </c>
      <c r="B52" s="326" t="s">
        <v>419</v>
      </c>
      <c r="C52" s="314" t="s">
        <v>148</v>
      </c>
      <c r="D52" s="257" t="s">
        <v>339</v>
      </c>
      <c r="E52" s="334"/>
      <c r="F52" s="310"/>
    </row>
    <row r="53" spans="1:6" x14ac:dyDescent="0.25">
      <c r="A53" s="307">
        <v>51</v>
      </c>
      <c r="B53" s="326" t="s">
        <v>419</v>
      </c>
      <c r="C53" s="314" t="s">
        <v>124</v>
      </c>
      <c r="D53" s="257" t="s">
        <v>339</v>
      </c>
      <c r="E53" s="309"/>
      <c r="F53" s="310"/>
    </row>
    <row r="54" spans="1:6" x14ac:dyDescent="0.25">
      <c r="A54" s="307">
        <v>52</v>
      </c>
      <c r="B54" s="326" t="s">
        <v>419</v>
      </c>
      <c r="C54" s="314" t="s">
        <v>43</v>
      </c>
      <c r="D54" s="257" t="s">
        <v>339</v>
      </c>
      <c r="E54" s="355"/>
      <c r="F54" s="310"/>
    </row>
    <row r="55" spans="1:6" x14ac:dyDescent="0.25">
      <c r="A55" s="307">
        <v>53</v>
      </c>
      <c r="B55" s="326" t="s">
        <v>419</v>
      </c>
      <c r="C55" s="335" t="s">
        <v>147</v>
      </c>
      <c r="D55" s="333" t="s">
        <v>482</v>
      </c>
      <c r="E55" s="309"/>
      <c r="F55" s="310"/>
    </row>
    <row r="56" spans="1:6" x14ac:dyDescent="0.25">
      <c r="A56" s="307">
        <v>54</v>
      </c>
      <c r="B56" s="279" t="s">
        <v>337</v>
      </c>
      <c r="C56" s="335" t="s">
        <v>44</v>
      </c>
      <c r="D56" s="257" t="s">
        <v>339</v>
      </c>
      <c r="E56" s="309"/>
      <c r="F56" s="310"/>
    </row>
    <row r="57" spans="1:6" x14ac:dyDescent="0.25">
      <c r="A57" s="307">
        <v>55</v>
      </c>
      <c r="B57" s="326" t="s">
        <v>363</v>
      </c>
      <c r="C57" s="335" t="s">
        <v>152</v>
      </c>
      <c r="D57" s="257" t="s">
        <v>339</v>
      </c>
      <c r="E57" s="309"/>
      <c r="F57" s="310"/>
    </row>
    <row r="58" spans="1:6" x14ac:dyDescent="0.25">
      <c r="A58" s="307">
        <v>56</v>
      </c>
      <c r="B58" s="326" t="s">
        <v>391</v>
      </c>
      <c r="C58" s="335" t="s">
        <v>154</v>
      </c>
      <c r="D58" s="333" t="s">
        <v>482</v>
      </c>
      <c r="E58" s="309"/>
      <c r="F58" s="310"/>
    </row>
    <row r="59" spans="1:6" x14ac:dyDescent="0.25">
      <c r="A59" s="307">
        <v>57</v>
      </c>
      <c r="B59" s="326" t="s">
        <v>421</v>
      </c>
      <c r="C59" s="335" t="s">
        <v>422</v>
      </c>
      <c r="D59" s="257" t="s">
        <v>339</v>
      </c>
      <c r="E59" s="309"/>
      <c r="F59" s="310"/>
    </row>
    <row r="60" spans="1:6" x14ac:dyDescent="0.25">
      <c r="A60" s="307">
        <v>58</v>
      </c>
      <c r="B60" s="326" t="s">
        <v>421</v>
      </c>
      <c r="C60" s="335" t="s">
        <v>45</v>
      </c>
      <c r="D60" s="257" t="s">
        <v>339</v>
      </c>
      <c r="E60" s="309"/>
      <c r="F60" s="310"/>
    </row>
    <row r="61" spans="1:6" x14ac:dyDescent="0.25">
      <c r="A61" s="307">
        <v>59</v>
      </c>
      <c r="B61" s="326" t="s">
        <v>423</v>
      </c>
      <c r="C61" s="335" t="s">
        <v>424</v>
      </c>
      <c r="D61" s="257" t="s">
        <v>339</v>
      </c>
      <c r="E61" s="315"/>
      <c r="F61" s="316"/>
    </row>
    <row r="62" spans="1:6" x14ac:dyDescent="0.25">
      <c r="A62" s="307">
        <v>60</v>
      </c>
      <c r="B62" s="326" t="s">
        <v>419</v>
      </c>
      <c r="C62" s="335" t="s">
        <v>425</v>
      </c>
      <c r="D62" s="260" t="s">
        <v>359</v>
      </c>
      <c r="E62" s="309" t="s">
        <v>446</v>
      </c>
      <c r="F62" s="310" t="s">
        <v>497</v>
      </c>
    </row>
    <row r="63" spans="1:6" x14ac:dyDescent="0.25">
      <c r="A63" s="307">
        <v>61</v>
      </c>
      <c r="B63" s="326" t="s">
        <v>419</v>
      </c>
      <c r="C63" s="335" t="s">
        <v>426</v>
      </c>
      <c r="D63" s="257" t="s">
        <v>339</v>
      </c>
      <c r="E63" s="309" t="s">
        <v>508</v>
      </c>
      <c r="F63" s="310"/>
    </row>
    <row r="64" spans="1:6" x14ac:dyDescent="0.25">
      <c r="A64" s="336">
        <v>62</v>
      </c>
      <c r="B64" s="326" t="s">
        <v>439</v>
      </c>
      <c r="C64" s="337" t="s">
        <v>430</v>
      </c>
      <c r="D64" s="290" t="s">
        <v>339</v>
      </c>
      <c r="E64" s="338"/>
      <c r="F64" s="339"/>
    </row>
    <row r="65" spans="1:6" x14ac:dyDescent="0.25">
      <c r="A65" s="307">
        <v>63</v>
      </c>
      <c r="B65" s="291" t="s">
        <v>372</v>
      </c>
      <c r="C65" s="335" t="s">
        <v>427</v>
      </c>
      <c r="D65" s="340" t="s">
        <v>339</v>
      </c>
      <c r="E65" s="309"/>
      <c r="F65" s="310"/>
    </row>
    <row r="66" spans="1:6" x14ac:dyDescent="0.25">
      <c r="A66" s="307">
        <v>64</v>
      </c>
      <c r="B66" s="326" t="s">
        <v>337</v>
      </c>
      <c r="C66" s="335" t="s">
        <v>428</v>
      </c>
      <c r="D66" s="340" t="s">
        <v>339</v>
      </c>
      <c r="E66" s="309"/>
      <c r="F66" s="310"/>
    </row>
    <row r="67" spans="1:6" x14ac:dyDescent="0.25">
      <c r="A67" s="341">
        <v>65</v>
      </c>
      <c r="B67" s="326" t="s">
        <v>353</v>
      </c>
      <c r="C67" s="342" t="s">
        <v>429</v>
      </c>
      <c r="D67" s="340" t="s">
        <v>339</v>
      </c>
      <c r="E67" s="309"/>
      <c r="F67" s="343"/>
    </row>
    <row r="68" spans="1:6" ht="15.75" thickBot="1" x14ac:dyDescent="0.3">
      <c r="A68" s="292">
        <v>66</v>
      </c>
      <c r="B68" s="302" t="s">
        <v>337</v>
      </c>
      <c r="C68" s="293" t="s">
        <v>449</v>
      </c>
      <c r="D68" s="294" t="s">
        <v>339</v>
      </c>
      <c r="E68" s="303" t="s">
        <v>450</v>
      </c>
      <c r="F68" s="295" t="s">
        <v>451</v>
      </c>
    </row>
    <row r="69" spans="1:6" x14ac:dyDescent="0.25">
      <c r="B69" s="261"/>
      <c r="C69" s="261"/>
      <c r="D69" s="261"/>
      <c r="E69" s="262"/>
      <c r="F69" s="263"/>
    </row>
    <row r="71" spans="1:6" x14ac:dyDescent="0.25">
      <c r="B71" s="344" t="s">
        <v>431</v>
      </c>
      <c r="C71" s="345"/>
      <c r="D71" s="264"/>
    </row>
    <row r="72" spans="1:6" x14ac:dyDescent="0.25">
      <c r="B72" s="346"/>
      <c r="C72" s="347"/>
      <c r="D72" s="348"/>
    </row>
    <row r="73" spans="1:6" x14ac:dyDescent="0.25">
      <c r="B73" s="349" t="s">
        <v>432</v>
      </c>
      <c r="C73" s="350" t="s">
        <v>440</v>
      </c>
      <c r="D73" s="348"/>
    </row>
    <row r="74" spans="1:6" x14ac:dyDescent="0.25">
      <c r="B74" s="349" t="s">
        <v>433</v>
      </c>
      <c r="C74" s="350" t="s">
        <v>484</v>
      </c>
      <c r="D74" s="347" t="s">
        <v>498</v>
      </c>
    </row>
    <row r="75" spans="1:6" x14ac:dyDescent="0.25">
      <c r="B75" s="349" t="s">
        <v>434</v>
      </c>
      <c r="C75" s="351" t="s">
        <v>499</v>
      </c>
      <c r="D75" s="352" t="s">
        <v>500</v>
      </c>
    </row>
    <row r="76" spans="1:6" x14ac:dyDescent="0.25">
      <c r="B76" s="353" t="s">
        <v>435</v>
      </c>
      <c r="C76" s="354" t="s">
        <v>485</v>
      </c>
      <c r="D76" s="352"/>
      <c r="E76" s="26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K76"/>
  <sheetViews>
    <sheetView workbookViewId="0">
      <selection sqref="A1:XFD1048576"/>
    </sheetView>
  </sheetViews>
  <sheetFormatPr defaultRowHeight="15" x14ac:dyDescent="0.25"/>
  <cols>
    <col min="1" max="1" width="3.42578125" bestFit="1" customWidth="1"/>
    <col min="2" max="2" width="17.5703125" customWidth="1"/>
    <col min="3" max="3" width="10.140625" customWidth="1"/>
    <col min="4" max="4" width="30.5703125" customWidth="1"/>
    <col min="5" max="5" width="75.140625" customWidth="1"/>
    <col min="6" max="6" width="50.140625" bestFit="1" customWidth="1"/>
    <col min="8" max="8" width="27.28515625" customWidth="1"/>
    <col min="9" max="9" width="10.85546875" customWidth="1"/>
    <col min="10" max="10" width="11" customWidth="1"/>
    <col min="11" max="11" width="11" bestFit="1" customWidth="1"/>
  </cols>
  <sheetData>
    <row r="1" spans="1:11" ht="16.5" thickBot="1" x14ac:dyDescent="0.3">
      <c r="B1" s="247"/>
      <c r="C1" s="248"/>
      <c r="D1" s="247"/>
      <c r="E1" s="249" t="s">
        <v>635</v>
      </c>
    </row>
    <row r="2" spans="1:11" ht="15.75" thickBot="1" x14ac:dyDescent="0.3">
      <c r="A2" s="274" t="s">
        <v>325</v>
      </c>
      <c r="B2" s="296" t="s">
        <v>331</v>
      </c>
      <c r="C2" s="297" t="s">
        <v>332</v>
      </c>
      <c r="D2" s="298" t="s">
        <v>333</v>
      </c>
      <c r="E2" s="299" t="s">
        <v>334</v>
      </c>
      <c r="F2" s="300" t="s">
        <v>335</v>
      </c>
      <c r="H2" s="250"/>
      <c r="I2" s="275" t="s">
        <v>327</v>
      </c>
      <c r="J2" s="251" t="s">
        <v>41</v>
      </c>
      <c r="K2" s="6" t="s">
        <v>336</v>
      </c>
    </row>
    <row r="3" spans="1:11" x14ac:dyDescent="0.25">
      <c r="A3" s="301">
        <v>1</v>
      </c>
      <c r="B3" s="276" t="s">
        <v>337</v>
      </c>
      <c r="C3" s="252" t="s">
        <v>338</v>
      </c>
      <c r="D3" s="253" t="s">
        <v>339</v>
      </c>
      <c r="E3" s="254"/>
      <c r="F3" s="255"/>
      <c r="H3" s="256" t="s">
        <v>340</v>
      </c>
      <c r="I3" s="277">
        <v>9</v>
      </c>
      <c r="J3" s="277">
        <v>1</v>
      </c>
      <c r="K3" s="278">
        <f t="shared" ref="K3:K13" si="0">((I3-J3)/I3)</f>
        <v>0.88888888888888884</v>
      </c>
    </row>
    <row r="4" spans="1:11" x14ac:dyDescent="0.25">
      <c r="A4" s="307">
        <v>2</v>
      </c>
      <c r="B4" s="279" t="s">
        <v>337</v>
      </c>
      <c r="C4" s="308" t="s">
        <v>341</v>
      </c>
      <c r="D4" s="257" t="s">
        <v>339</v>
      </c>
      <c r="E4" s="309"/>
      <c r="F4" s="310"/>
      <c r="H4" s="258" t="s">
        <v>342</v>
      </c>
      <c r="I4" s="280">
        <v>33</v>
      </c>
      <c r="J4" s="280">
        <v>3</v>
      </c>
      <c r="K4" s="281">
        <f t="shared" si="0"/>
        <v>0.90909090909090906</v>
      </c>
    </row>
    <row r="5" spans="1:11" x14ac:dyDescent="0.25">
      <c r="A5" s="307">
        <v>3</v>
      </c>
      <c r="B5" s="279" t="s">
        <v>343</v>
      </c>
      <c r="C5" s="308" t="s">
        <v>344</v>
      </c>
      <c r="D5" s="257" t="s">
        <v>339</v>
      </c>
      <c r="E5" s="309"/>
      <c r="F5" s="310"/>
      <c r="H5" s="258" t="s">
        <v>345</v>
      </c>
      <c r="I5" s="280">
        <v>2</v>
      </c>
      <c r="J5" s="280">
        <v>0</v>
      </c>
      <c r="K5" s="281">
        <f t="shared" si="0"/>
        <v>1</v>
      </c>
    </row>
    <row r="6" spans="1:11" x14ac:dyDescent="0.25">
      <c r="A6" s="307">
        <v>4</v>
      </c>
      <c r="B6" s="279" t="s">
        <v>346</v>
      </c>
      <c r="C6" s="308" t="s">
        <v>347</v>
      </c>
      <c r="D6" s="257" t="s">
        <v>339</v>
      </c>
      <c r="E6" s="309"/>
      <c r="F6" s="310"/>
      <c r="H6" s="258" t="s">
        <v>348</v>
      </c>
      <c r="I6" s="280">
        <v>2</v>
      </c>
      <c r="J6" s="280">
        <v>1</v>
      </c>
      <c r="K6" s="281">
        <f>((I6-J6)/I6)</f>
        <v>0.5</v>
      </c>
    </row>
    <row r="7" spans="1:11" x14ac:dyDescent="0.25">
      <c r="A7" s="307">
        <v>5</v>
      </c>
      <c r="B7" s="279" t="s">
        <v>349</v>
      </c>
      <c r="C7" s="308" t="s">
        <v>350</v>
      </c>
      <c r="D7" s="257" t="s">
        <v>339</v>
      </c>
      <c r="E7" s="309"/>
      <c r="F7" s="310"/>
      <c r="H7" s="311" t="s">
        <v>351</v>
      </c>
      <c r="I7" s="312">
        <v>4</v>
      </c>
      <c r="J7" s="312">
        <v>1</v>
      </c>
      <c r="K7" s="282">
        <f t="shared" si="0"/>
        <v>0.75</v>
      </c>
    </row>
    <row r="8" spans="1:11" x14ac:dyDescent="0.25">
      <c r="A8" s="307">
        <v>6</v>
      </c>
      <c r="B8" s="313" t="s">
        <v>353</v>
      </c>
      <c r="C8" s="314" t="s">
        <v>352</v>
      </c>
      <c r="D8" s="260" t="s">
        <v>359</v>
      </c>
      <c r="E8" s="315" t="s">
        <v>487</v>
      </c>
      <c r="F8" s="316"/>
      <c r="H8" s="317" t="s">
        <v>354</v>
      </c>
      <c r="I8" s="318">
        <v>1</v>
      </c>
      <c r="J8" s="318">
        <v>0</v>
      </c>
      <c r="K8" s="283">
        <f t="shared" si="0"/>
        <v>1</v>
      </c>
    </row>
    <row r="9" spans="1:11" x14ac:dyDescent="0.25">
      <c r="A9" s="307">
        <v>7</v>
      </c>
      <c r="B9" s="313" t="s">
        <v>355</v>
      </c>
      <c r="C9" s="314" t="s">
        <v>356</v>
      </c>
      <c r="D9" s="257" t="s">
        <v>339</v>
      </c>
      <c r="E9" s="315"/>
      <c r="F9" s="316"/>
      <c r="H9" s="259" t="s">
        <v>357</v>
      </c>
      <c r="I9" s="284">
        <v>3</v>
      </c>
      <c r="J9" s="319">
        <v>0</v>
      </c>
      <c r="K9" s="285">
        <f t="shared" si="0"/>
        <v>1</v>
      </c>
    </row>
    <row r="10" spans="1:11" x14ac:dyDescent="0.25">
      <c r="A10" s="307">
        <v>8</v>
      </c>
      <c r="B10" s="313" t="s">
        <v>326</v>
      </c>
      <c r="C10" s="314" t="s">
        <v>358</v>
      </c>
      <c r="D10" s="260" t="s">
        <v>359</v>
      </c>
      <c r="E10" s="309" t="s">
        <v>436</v>
      </c>
      <c r="F10" s="316" t="s">
        <v>437</v>
      </c>
      <c r="H10" s="320" t="s">
        <v>360</v>
      </c>
      <c r="I10" s="321">
        <v>1</v>
      </c>
      <c r="J10" s="321">
        <v>0</v>
      </c>
      <c r="K10" s="286">
        <f t="shared" si="0"/>
        <v>1</v>
      </c>
    </row>
    <row r="11" spans="1:11" x14ac:dyDescent="0.25">
      <c r="A11" s="307">
        <v>9</v>
      </c>
      <c r="B11" s="313" t="s">
        <v>361</v>
      </c>
      <c r="C11" s="314" t="s">
        <v>362</v>
      </c>
      <c r="D11" s="257" t="s">
        <v>339</v>
      </c>
      <c r="E11" s="309"/>
      <c r="F11" s="316"/>
      <c r="H11" s="322" t="s">
        <v>365</v>
      </c>
      <c r="I11" s="323">
        <v>1</v>
      </c>
      <c r="J11" s="324">
        <v>0</v>
      </c>
      <c r="K11" s="325">
        <f t="shared" si="0"/>
        <v>1</v>
      </c>
    </row>
    <row r="12" spans="1:11" x14ac:dyDescent="0.25">
      <c r="A12" s="307">
        <v>10</v>
      </c>
      <c r="B12" s="326" t="s">
        <v>363</v>
      </c>
      <c r="C12" s="314" t="s">
        <v>364</v>
      </c>
      <c r="D12" s="257" t="s">
        <v>339</v>
      </c>
      <c r="E12" s="309"/>
      <c r="F12" s="310"/>
      <c r="H12" s="322" t="s">
        <v>368</v>
      </c>
      <c r="I12" s="323">
        <v>2</v>
      </c>
      <c r="J12" s="324">
        <v>0</v>
      </c>
      <c r="K12" s="325">
        <f t="shared" si="0"/>
        <v>1</v>
      </c>
    </row>
    <row r="13" spans="1:11" x14ac:dyDescent="0.25">
      <c r="A13" s="307">
        <v>11</v>
      </c>
      <c r="B13" s="313" t="s">
        <v>366</v>
      </c>
      <c r="C13" s="314" t="s">
        <v>367</v>
      </c>
      <c r="D13" s="257" t="s">
        <v>339</v>
      </c>
      <c r="E13" s="309"/>
      <c r="F13" s="310"/>
      <c r="H13" s="327" t="s">
        <v>371</v>
      </c>
      <c r="I13" s="328">
        <v>2</v>
      </c>
      <c r="J13" s="328">
        <v>0</v>
      </c>
      <c r="K13" s="329">
        <f t="shared" si="0"/>
        <v>1</v>
      </c>
    </row>
    <row r="14" spans="1:11" x14ac:dyDescent="0.25">
      <c r="A14" s="307">
        <v>12</v>
      </c>
      <c r="B14" s="313" t="s">
        <v>369</v>
      </c>
      <c r="C14" s="314" t="s">
        <v>370</v>
      </c>
      <c r="D14" s="257" t="s">
        <v>339</v>
      </c>
      <c r="E14" s="309"/>
      <c r="F14" s="310"/>
      <c r="H14" s="330" t="s">
        <v>438</v>
      </c>
      <c r="I14" s="331">
        <v>5</v>
      </c>
      <c r="J14" s="331">
        <v>1</v>
      </c>
      <c r="K14" s="332">
        <f>((I14-J14)/I14)</f>
        <v>0.8</v>
      </c>
    </row>
    <row r="15" spans="1:11" ht="15.75" thickBot="1" x14ac:dyDescent="0.3">
      <c r="A15" s="307">
        <v>13</v>
      </c>
      <c r="B15" s="313" t="s">
        <v>372</v>
      </c>
      <c r="C15" s="314" t="s">
        <v>373</v>
      </c>
      <c r="D15" s="257" t="s">
        <v>339</v>
      </c>
      <c r="E15" s="309"/>
      <c r="F15" s="310"/>
      <c r="G15" s="273"/>
      <c r="H15" s="327" t="s">
        <v>445</v>
      </c>
      <c r="I15" s="328">
        <v>1</v>
      </c>
      <c r="J15" s="328">
        <v>0</v>
      </c>
      <c r="K15" s="329">
        <f t="shared" ref="K15" si="1">((I15-J15)/I15)</f>
        <v>1</v>
      </c>
    </row>
    <row r="16" spans="1:11" ht="15.75" thickBot="1" x14ac:dyDescent="0.3">
      <c r="A16" s="307">
        <v>14</v>
      </c>
      <c r="B16" s="279" t="s">
        <v>337</v>
      </c>
      <c r="C16" s="314" t="s">
        <v>374</v>
      </c>
      <c r="D16" s="257" t="s">
        <v>339</v>
      </c>
      <c r="E16" s="309"/>
      <c r="F16" s="310"/>
      <c r="H16" s="287" t="s">
        <v>324</v>
      </c>
      <c r="I16" s="288">
        <f>SUM(I3:I15)</f>
        <v>66</v>
      </c>
      <c r="J16" s="288">
        <f>SUM(J3:J15)</f>
        <v>7</v>
      </c>
      <c r="K16" s="289">
        <f>((I16-J16)/I16)</f>
        <v>0.89393939393939392</v>
      </c>
    </row>
    <row r="17" spans="1:6" x14ac:dyDescent="0.25">
      <c r="A17" s="307">
        <v>15</v>
      </c>
      <c r="B17" s="326" t="s">
        <v>363</v>
      </c>
      <c r="C17" s="314" t="s">
        <v>376</v>
      </c>
      <c r="D17" s="257" t="s">
        <v>339</v>
      </c>
      <c r="E17" s="309"/>
      <c r="F17" s="310"/>
    </row>
    <row r="18" spans="1:6" x14ac:dyDescent="0.25">
      <c r="A18" s="307">
        <v>16</v>
      </c>
      <c r="B18" s="313" t="s">
        <v>377</v>
      </c>
      <c r="C18" s="314" t="s">
        <v>378</v>
      </c>
      <c r="D18" s="257" t="s">
        <v>339</v>
      </c>
      <c r="E18" s="309"/>
      <c r="F18" s="310"/>
    </row>
    <row r="19" spans="1:6" x14ac:dyDescent="0.25">
      <c r="A19" s="307">
        <v>17</v>
      </c>
      <c r="B19" s="326" t="s">
        <v>363</v>
      </c>
      <c r="C19" s="314" t="s">
        <v>379</v>
      </c>
      <c r="D19" s="257" t="s">
        <v>339</v>
      </c>
      <c r="E19" s="309"/>
      <c r="F19" s="310"/>
    </row>
    <row r="20" spans="1:6" x14ac:dyDescent="0.25">
      <c r="A20" s="307">
        <v>18</v>
      </c>
      <c r="B20" s="313" t="s">
        <v>380</v>
      </c>
      <c r="C20" s="314" t="s">
        <v>381</v>
      </c>
      <c r="D20" s="257" t="s">
        <v>339</v>
      </c>
      <c r="E20" s="309"/>
      <c r="F20" s="310"/>
    </row>
    <row r="21" spans="1:6" x14ac:dyDescent="0.25">
      <c r="A21" s="307">
        <v>19</v>
      </c>
      <c r="B21" s="313" t="s">
        <v>382</v>
      </c>
      <c r="C21" s="314" t="s">
        <v>383</v>
      </c>
      <c r="D21" s="257" t="s">
        <v>339</v>
      </c>
      <c r="E21" s="309"/>
      <c r="F21" s="310"/>
    </row>
    <row r="22" spans="1:6" x14ac:dyDescent="0.25">
      <c r="A22" s="307">
        <v>20</v>
      </c>
      <c r="B22" s="313" t="s">
        <v>372</v>
      </c>
      <c r="C22" s="314" t="s">
        <v>384</v>
      </c>
      <c r="D22" s="257" t="s">
        <v>339</v>
      </c>
      <c r="E22" s="309"/>
      <c r="F22" s="310"/>
    </row>
    <row r="23" spans="1:6" x14ac:dyDescent="0.25">
      <c r="A23" s="307">
        <v>21</v>
      </c>
      <c r="B23" s="313" t="s">
        <v>385</v>
      </c>
      <c r="C23" s="314" t="s">
        <v>386</v>
      </c>
      <c r="D23" s="257" t="s">
        <v>339</v>
      </c>
      <c r="E23" s="309"/>
      <c r="F23" s="310"/>
    </row>
    <row r="24" spans="1:6" x14ac:dyDescent="0.25">
      <c r="A24" s="307">
        <v>22</v>
      </c>
      <c r="B24" s="313" t="s">
        <v>387</v>
      </c>
      <c r="C24" s="314" t="s">
        <v>388</v>
      </c>
      <c r="D24" s="257" t="s">
        <v>339</v>
      </c>
      <c r="E24" s="309"/>
      <c r="F24" s="310"/>
    </row>
    <row r="25" spans="1:6" x14ac:dyDescent="0.25">
      <c r="A25" s="307">
        <v>23</v>
      </c>
      <c r="B25" s="313" t="s">
        <v>389</v>
      </c>
      <c r="C25" s="314" t="s">
        <v>390</v>
      </c>
      <c r="D25" s="257" t="s">
        <v>339</v>
      </c>
      <c r="E25" s="309"/>
      <c r="F25" s="310"/>
    </row>
    <row r="26" spans="1:6" x14ac:dyDescent="0.25">
      <c r="A26" s="307">
        <v>24</v>
      </c>
      <c r="B26" s="313" t="s">
        <v>391</v>
      </c>
      <c r="C26" s="314" t="s">
        <v>392</v>
      </c>
      <c r="D26" s="257" t="s">
        <v>339</v>
      </c>
      <c r="E26" s="309"/>
      <c r="F26" s="310"/>
    </row>
    <row r="27" spans="1:6" x14ac:dyDescent="0.25">
      <c r="A27" s="307">
        <v>25</v>
      </c>
      <c r="B27" s="313" t="s">
        <v>375</v>
      </c>
      <c r="C27" s="314" t="s">
        <v>393</v>
      </c>
      <c r="D27" s="260" t="s">
        <v>359</v>
      </c>
      <c r="E27" s="309" t="s">
        <v>636</v>
      </c>
      <c r="F27" s="310" t="s">
        <v>637</v>
      </c>
    </row>
    <row r="28" spans="1:6" x14ac:dyDescent="0.25">
      <c r="A28" s="307">
        <v>26</v>
      </c>
      <c r="B28" s="313" t="s">
        <v>394</v>
      </c>
      <c r="C28" s="314" t="s">
        <v>395</v>
      </c>
      <c r="D28" s="257" t="s">
        <v>339</v>
      </c>
      <c r="E28" s="309"/>
      <c r="F28" s="310"/>
    </row>
    <row r="29" spans="1:6" x14ac:dyDescent="0.25">
      <c r="A29" s="307">
        <v>27</v>
      </c>
      <c r="B29" s="313" t="s">
        <v>396</v>
      </c>
      <c r="C29" s="314" t="s">
        <v>397</v>
      </c>
      <c r="D29" s="257" t="s">
        <v>339</v>
      </c>
      <c r="E29" s="309"/>
      <c r="F29" s="310"/>
    </row>
    <row r="30" spans="1:6" x14ac:dyDescent="0.25">
      <c r="A30" s="307">
        <v>28</v>
      </c>
      <c r="B30" s="313" t="s">
        <v>375</v>
      </c>
      <c r="C30" s="314" t="s">
        <v>398</v>
      </c>
      <c r="D30" s="260" t="s">
        <v>359</v>
      </c>
      <c r="E30" s="309" t="s">
        <v>638</v>
      </c>
      <c r="F30" s="310" t="s">
        <v>639</v>
      </c>
    </row>
    <row r="31" spans="1:6" x14ac:dyDescent="0.25">
      <c r="A31" s="307">
        <v>29</v>
      </c>
      <c r="B31" s="313" t="s">
        <v>385</v>
      </c>
      <c r="C31" s="314" t="s">
        <v>399</v>
      </c>
      <c r="D31" s="257" t="s">
        <v>339</v>
      </c>
      <c r="E31" s="309"/>
      <c r="F31" s="310"/>
    </row>
    <row r="32" spans="1:6" x14ac:dyDescent="0.25">
      <c r="A32" s="307">
        <v>30</v>
      </c>
      <c r="B32" s="313" t="s">
        <v>380</v>
      </c>
      <c r="C32" s="314" t="s">
        <v>400</v>
      </c>
      <c r="D32" s="257" t="s">
        <v>339</v>
      </c>
      <c r="E32" s="309" t="s">
        <v>640</v>
      </c>
      <c r="F32" s="310"/>
    </row>
    <row r="33" spans="1:6" x14ac:dyDescent="0.25">
      <c r="A33" s="307">
        <v>31</v>
      </c>
      <c r="B33" s="326" t="s">
        <v>363</v>
      </c>
      <c r="C33" s="314" t="s">
        <v>401</v>
      </c>
      <c r="D33" s="257" t="s">
        <v>339</v>
      </c>
      <c r="E33" s="309"/>
      <c r="F33" s="310"/>
    </row>
    <row r="34" spans="1:6" x14ac:dyDescent="0.25">
      <c r="A34" s="307">
        <v>32</v>
      </c>
      <c r="B34" s="279" t="s">
        <v>337</v>
      </c>
      <c r="C34" s="314" t="s">
        <v>402</v>
      </c>
      <c r="D34" s="257" t="s">
        <v>339</v>
      </c>
      <c r="E34" s="309"/>
      <c r="F34" s="310"/>
    </row>
    <row r="35" spans="1:6" x14ac:dyDescent="0.25">
      <c r="A35" s="307">
        <v>33</v>
      </c>
      <c r="B35" s="313" t="s">
        <v>377</v>
      </c>
      <c r="C35" s="314" t="s">
        <v>403</v>
      </c>
      <c r="D35" s="257" t="s">
        <v>339</v>
      </c>
      <c r="E35" s="309"/>
      <c r="F35" s="310"/>
    </row>
    <row r="36" spans="1:6" x14ac:dyDescent="0.25">
      <c r="A36" s="307">
        <v>34</v>
      </c>
      <c r="B36" s="326" t="s">
        <v>363</v>
      </c>
      <c r="C36" s="314" t="s">
        <v>404</v>
      </c>
      <c r="D36" s="257" t="s">
        <v>339</v>
      </c>
      <c r="E36" s="309" t="s">
        <v>641</v>
      </c>
      <c r="F36" s="310"/>
    </row>
    <row r="37" spans="1:6" x14ac:dyDescent="0.25">
      <c r="A37" s="307">
        <v>35</v>
      </c>
      <c r="B37" s="313" t="s">
        <v>375</v>
      </c>
      <c r="C37" s="314" t="s">
        <v>328</v>
      </c>
      <c r="D37" s="257" t="s">
        <v>339</v>
      </c>
      <c r="E37" s="309"/>
      <c r="F37" s="316"/>
    </row>
    <row r="38" spans="1:6" x14ac:dyDescent="0.25">
      <c r="A38" s="307">
        <v>36</v>
      </c>
      <c r="B38" s="313" t="s">
        <v>385</v>
      </c>
      <c r="C38" s="314" t="s">
        <v>405</v>
      </c>
      <c r="D38" s="257" t="s">
        <v>339</v>
      </c>
      <c r="E38" s="309"/>
      <c r="F38" s="310"/>
    </row>
    <row r="39" spans="1:6" x14ac:dyDescent="0.25">
      <c r="A39" s="307">
        <v>37</v>
      </c>
      <c r="B39" s="313" t="s">
        <v>326</v>
      </c>
      <c r="C39" s="314" t="s">
        <v>406</v>
      </c>
      <c r="D39" s="257" t="s">
        <v>339</v>
      </c>
      <c r="E39" s="309"/>
      <c r="F39" s="310"/>
    </row>
    <row r="40" spans="1:6" x14ac:dyDescent="0.25">
      <c r="A40" s="307">
        <v>38</v>
      </c>
      <c r="B40" s="279" t="s">
        <v>337</v>
      </c>
      <c r="C40" s="314" t="s">
        <v>407</v>
      </c>
      <c r="D40" s="257" t="s">
        <v>339</v>
      </c>
      <c r="E40" s="309"/>
      <c r="F40" s="310"/>
    </row>
    <row r="41" spans="1:6" x14ac:dyDescent="0.25">
      <c r="A41" s="307">
        <v>39</v>
      </c>
      <c r="B41" s="279" t="s">
        <v>408</v>
      </c>
      <c r="C41" s="314" t="s">
        <v>329</v>
      </c>
      <c r="D41" s="260" t="s">
        <v>359</v>
      </c>
      <c r="E41" s="309" t="s">
        <v>642</v>
      </c>
      <c r="F41" s="310"/>
    </row>
    <row r="42" spans="1:6" x14ac:dyDescent="0.25">
      <c r="A42" s="307">
        <v>40</v>
      </c>
      <c r="B42" s="313" t="s">
        <v>355</v>
      </c>
      <c r="C42" s="314" t="s">
        <v>409</v>
      </c>
      <c r="D42" s="257" t="s">
        <v>339</v>
      </c>
      <c r="E42" s="309"/>
      <c r="F42" s="310"/>
    </row>
    <row r="43" spans="1:6" x14ac:dyDescent="0.25">
      <c r="A43" s="307">
        <v>41</v>
      </c>
      <c r="B43" s="313" t="s">
        <v>389</v>
      </c>
      <c r="C43" s="314" t="s">
        <v>410</v>
      </c>
      <c r="D43" s="257" t="s">
        <v>339</v>
      </c>
      <c r="E43" s="309"/>
      <c r="F43" s="310"/>
    </row>
    <row r="44" spans="1:6" x14ac:dyDescent="0.25">
      <c r="A44" s="307">
        <v>42</v>
      </c>
      <c r="B44" s="313" t="s">
        <v>372</v>
      </c>
      <c r="C44" s="314" t="s">
        <v>411</v>
      </c>
      <c r="D44" s="257" t="s">
        <v>339</v>
      </c>
      <c r="E44" s="309"/>
      <c r="F44" s="310"/>
    </row>
    <row r="45" spans="1:6" x14ac:dyDescent="0.25">
      <c r="A45" s="307">
        <v>43</v>
      </c>
      <c r="B45" s="313" t="s">
        <v>412</v>
      </c>
      <c r="C45" s="314" t="s">
        <v>413</v>
      </c>
      <c r="D45" s="257" t="s">
        <v>339</v>
      </c>
      <c r="E45" s="309" t="s">
        <v>643</v>
      </c>
      <c r="F45" s="310"/>
    </row>
    <row r="46" spans="1:6" x14ac:dyDescent="0.25">
      <c r="A46" s="307">
        <v>44</v>
      </c>
      <c r="B46" s="313" t="s">
        <v>414</v>
      </c>
      <c r="C46" s="314" t="s">
        <v>415</v>
      </c>
      <c r="D46" s="257" t="s">
        <v>339</v>
      </c>
      <c r="E46" s="309"/>
      <c r="F46" s="310"/>
    </row>
    <row r="47" spans="1:6" x14ac:dyDescent="0.25">
      <c r="A47" s="307">
        <v>45</v>
      </c>
      <c r="B47" s="313" t="s">
        <v>382</v>
      </c>
      <c r="C47" s="314" t="s">
        <v>416</v>
      </c>
      <c r="D47" s="257" t="s">
        <v>339</v>
      </c>
      <c r="E47" s="309"/>
      <c r="F47" s="310"/>
    </row>
    <row r="48" spans="1:6" x14ac:dyDescent="0.25">
      <c r="A48" s="307">
        <v>46</v>
      </c>
      <c r="B48" s="313" t="s">
        <v>326</v>
      </c>
      <c r="C48" s="314" t="s">
        <v>42</v>
      </c>
      <c r="D48" s="257" t="s">
        <v>339</v>
      </c>
      <c r="E48" s="309"/>
      <c r="F48" s="310"/>
    </row>
    <row r="49" spans="1:6" x14ac:dyDescent="0.25">
      <c r="A49" s="307">
        <v>47</v>
      </c>
      <c r="B49" s="313" t="s">
        <v>417</v>
      </c>
      <c r="C49" s="314" t="s">
        <v>330</v>
      </c>
      <c r="D49" s="257" t="s">
        <v>339</v>
      </c>
      <c r="E49" s="309"/>
      <c r="F49" s="310"/>
    </row>
    <row r="50" spans="1:6" x14ac:dyDescent="0.25">
      <c r="A50" s="307">
        <v>48</v>
      </c>
      <c r="B50" s="313" t="s">
        <v>417</v>
      </c>
      <c r="C50" s="314" t="s">
        <v>418</v>
      </c>
      <c r="D50" s="260" t="s">
        <v>359</v>
      </c>
      <c r="E50" s="309" t="s">
        <v>644</v>
      </c>
      <c r="F50" s="310"/>
    </row>
    <row r="51" spans="1:6" x14ac:dyDescent="0.25">
      <c r="A51" s="307">
        <v>49</v>
      </c>
      <c r="B51" s="326" t="s">
        <v>419</v>
      </c>
      <c r="C51" s="314" t="s">
        <v>420</v>
      </c>
      <c r="D51" s="257" t="s">
        <v>339</v>
      </c>
      <c r="E51" s="309"/>
      <c r="F51" s="310"/>
    </row>
    <row r="52" spans="1:6" x14ac:dyDescent="0.25">
      <c r="A52" s="307">
        <v>50</v>
      </c>
      <c r="B52" s="326" t="s">
        <v>419</v>
      </c>
      <c r="C52" s="314" t="s">
        <v>148</v>
      </c>
      <c r="D52" s="257" t="s">
        <v>339</v>
      </c>
      <c r="E52" s="334"/>
      <c r="F52" s="310"/>
    </row>
    <row r="53" spans="1:6" x14ac:dyDescent="0.25">
      <c r="A53" s="307">
        <v>51</v>
      </c>
      <c r="B53" s="326" t="s">
        <v>419</v>
      </c>
      <c r="C53" s="314" t="s">
        <v>124</v>
      </c>
      <c r="D53" s="257" t="s">
        <v>339</v>
      </c>
      <c r="E53" s="309"/>
      <c r="F53" s="310"/>
    </row>
    <row r="54" spans="1:6" x14ac:dyDescent="0.25">
      <c r="A54" s="307">
        <v>52</v>
      </c>
      <c r="B54" s="326" t="s">
        <v>419</v>
      </c>
      <c r="C54" s="314" t="s">
        <v>43</v>
      </c>
      <c r="D54" s="257" t="s">
        <v>339</v>
      </c>
      <c r="E54" s="355"/>
      <c r="F54" s="310"/>
    </row>
    <row r="55" spans="1:6" x14ac:dyDescent="0.25">
      <c r="A55" s="307">
        <v>53</v>
      </c>
      <c r="B55" s="326" t="s">
        <v>419</v>
      </c>
      <c r="C55" s="335" t="s">
        <v>147</v>
      </c>
      <c r="D55" s="257" t="s">
        <v>339</v>
      </c>
      <c r="E55" s="309"/>
      <c r="F55" s="310"/>
    </row>
    <row r="56" spans="1:6" x14ac:dyDescent="0.25">
      <c r="A56" s="307">
        <v>54</v>
      </c>
      <c r="B56" s="279" t="s">
        <v>337</v>
      </c>
      <c r="C56" s="335" t="s">
        <v>44</v>
      </c>
      <c r="D56" s="333" t="s">
        <v>482</v>
      </c>
      <c r="E56" s="309"/>
      <c r="F56" s="310"/>
    </row>
    <row r="57" spans="1:6" x14ac:dyDescent="0.25">
      <c r="A57" s="307">
        <v>55</v>
      </c>
      <c r="B57" s="326" t="s">
        <v>363</v>
      </c>
      <c r="C57" s="335" t="s">
        <v>152</v>
      </c>
      <c r="D57" s="257" t="s">
        <v>339</v>
      </c>
      <c r="E57" s="309"/>
      <c r="F57" s="310"/>
    </row>
    <row r="58" spans="1:6" x14ac:dyDescent="0.25">
      <c r="A58" s="307">
        <v>56</v>
      </c>
      <c r="B58" s="326" t="s">
        <v>391</v>
      </c>
      <c r="C58" s="335" t="s">
        <v>154</v>
      </c>
      <c r="D58" s="257" t="s">
        <v>339</v>
      </c>
      <c r="E58" s="309"/>
      <c r="F58" s="310"/>
    </row>
    <row r="59" spans="1:6" x14ac:dyDescent="0.25">
      <c r="A59" s="307">
        <v>57</v>
      </c>
      <c r="B59" s="326" t="s">
        <v>421</v>
      </c>
      <c r="C59" s="335" t="s">
        <v>422</v>
      </c>
      <c r="D59" s="257" t="s">
        <v>339</v>
      </c>
      <c r="E59" s="309" t="s">
        <v>645</v>
      </c>
      <c r="F59" s="310"/>
    </row>
    <row r="60" spans="1:6" x14ac:dyDescent="0.25">
      <c r="A60" s="307">
        <v>58</v>
      </c>
      <c r="B60" s="326" t="s">
        <v>421</v>
      </c>
      <c r="C60" s="335" t="s">
        <v>45</v>
      </c>
      <c r="D60" s="257" t="s">
        <v>339</v>
      </c>
      <c r="E60" s="309"/>
      <c r="F60" s="310"/>
    </row>
    <row r="61" spans="1:6" x14ac:dyDescent="0.25">
      <c r="A61" s="307">
        <v>59</v>
      </c>
      <c r="B61" s="326" t="s">
        <v>423</v>
      </c>
      <c r="C61" s="335" t="s">
        <v>424</v>
      </c>
      <c r="D61" s="257" t="s">
        <v>339</v>
      </c>
      <c r="E61" s="315" t="s">
        <v>646</v>
      </c>
      <c r="F61" s="316"/>
    </row>
    <row r="62" spans="1:6" x14ac:dyDescent="0.25">
      <c r="A62" s="307">
        <v>60</v>
      </c>
      <c r="B62" s="326" t="s">
        <v>419</v>
      </c>
      <c r="C62" s="335" t="s">
        <v>425</v>
      </c>
      <c r="D62" s="260" t="s">
        <v>359</v>
      </c>
      <c r="E62" s="309" t="s">
        <v>446</v>
      </c>
      <c r="F62" s="310" t="s">
        <v>497</v>
      </c>
    </row>
    <row r="63" spans="1:6" x14ac:dyDescent="0.25">
      <c r="A63" s="307">
        <v>61</v>
      </c>
      <c r="B63" s="326" t="s">
        <v>419</v>
      </c>
      <c r="C63" s="335" t="s">
        <v>426</v>
      </c>
      <c r="D63" s="257" t="s">
        <v>339</v>
      </c>
      <c r="E63" s="309"/>
      <c r="F63" s="310"/>
    </row>
    <row r="64" spans="1:6" x14ac:dyDescent="0.25">
      <c r="A64" s="336">
        <v>62</v>
      </c>
      <c r="B64" s="326" t="s">
        <v>439</v>
      </c>
      <c r="C64" s="337" t="s">
        <v>430</v>
      </c>
      <c r="D64" s="290" t="s">
        <v>339</v>
      </c>
      <c r="E64" s="338"/>
      <c r="F64" s="339"/>
    </row>
    <row r="65" spans="1:6" x14ac:dyDescent="0.25">
      <c r="A65" s="307">
        <v>63</v>
      </c>
      <c r="B65" s="291" t="s">
        <v>372</v>
      </c>
      <c r="C65" s="335" t="s">
        <v>427</v>
      </c>
      <c r="D65" s="340" t="s">
        <v>339</v>
      </c>
      <c r="E65" s="309" t="s">
        <v>647</v>
      </c>
      <c r="F65" s="310"/>
    </row>
    <row r="66" spans="1:6" x14ac:dyDescent="0.25">
      <c r="A66" s="307">
        <v>64</v>
      </c>
      <c r="B66" s="326" t="s">
        <v>337</v>
      </c>
      <c r="C66" s="335" t="s">
        <v>428</v>
      </c>
      <c r="D66" s="340" t="s">
        <v>339</v>
      </c>
      <c r="E66" s="309"/>
      <c r="F66" s="310"/>
    </row>
    <row r="67" spans="1:6" x14ac:dyDescent="0.25">
      <c r="A67" s="341">
        <v>65</v>
      </c>
      <c r="B67" s="326" t="s">
        <v>353</v>
      </c>
      <c r="C67" s="342" t="s">
        <v>429</v>
      </c>
      <c r="D67" s="340" t="s">
        <v>339</v>
      </c>
      <c r="E67" s="309"/>
      <c r="F67" s="343"/>
    </row>
    <row r="68" spans="1:6" ht="15.75" thickBot="1" x14ac:dyDescent="0.3">
      <c r="A68" s="292">
        <v>66</v>
      </c>
      <c r="B68" s="302" t="s">
        <v>337</v>
      </c>
      <c r="C68" s="293" t="s">
        <v>449</v>
      </c>
      <c r="D68" s="294" t="s">
        <v>339</v>
      </c>
      <c r="E68" s="303" t="s">
        <v>450</v>
      </c>
      <c r="F68" s="295" t="s">
        <v>451</v>
      </c>
    </row>
    <row r="69" spans="1:6" x14ac:dyDescent="0.25">
      <c r="B69" s="261"/>
      <c r="C69" s="261"/>
      <c r="D69" s="261"/>
      <c r="E69" s="262"/>
      <c r="F69" s="263"/>
    </row>
    <row r="71" spans="1:6" x14ac:dyDescent="0.25">
      <c r="B71" s="344" t="s">
        <v>431</v>
      </c>
      <c r="C71" s="345"/>
      <c r="D71" s="264"/>
    </row>
    <row r="72" spans="1:6" x14ac:dyDescent="0.25">
      <c r="B72" s="346"/>
      <c r="C72" s="347"/>
      <c r="D72" s="348"/>
    </row>
    <row r="73" spans="1:6" x14ac:dyDescent="0.25">
      <c r="B73" s="349" t="s">
        <v>432</v>
      </c>
      <c r="C73" s="350" t="s">
        <v>440</v>
      </c>
      <c r="D73" s="348"/>
    </row>
    <row r="74" spans="1:6" x14ac:dyDescent="0.25">
      <c r="B74" s="349" t="s">
        <v>433</v>
      </c>
      <c r="C74" s="350" t="s">
        <v>456</v>
      </c>
      <c r="D74" s="347" t="s">
        <v>648</v>
      </c>
    </row>
    <row r="75" spans="1:6" x14ac:dyDescent="0.25">
      <c r="B75" s="349" t="s">
        <v>434</v>
      </c>
      <c r="C75" s="351" t="s">
        <v>499</v>
      </c>
      <c r="D75" s="352" t="s">
        <v>500</v>
      </c>
    </row>
    <row r="76" spans="1:6" x14ac:dyDescent="0.25">
      <c r="B76" s="353" t="s">
        <v>435</v>
      </c>
      <c r="C76" s="354" t="s">
        <v>485</v>
      </c>
      <c r="D76" s="352"/>
      <c r="E76" s="26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59999389629810485"/>
  </sheetPr>
  <dimension ref="A1:N752"/>
  <sheetViews>
    <sheetView topLeftCell="A4" workbookViewId="0">
      <selection activeCell="B61" sqref="B61:L61"/>
    </sheetView>
  </sheetViews>
  <sheetFormatPr defaultRowHeight="15" x14ac:dyDescent="0.25"/>
  <cols>
    <col min="2" max="2" width="18.42578125" bestFit="1" customWidth="1"/>
    <col min="3" max="3" width="16.85546875" bestFit="1" customWidth="1"/>
    <col min="4" max="4" width="6.5703125" bestFit="1" customWidth="1"/>
    <col min="5" max="5" width="11.42578125" bestFit="1" customWidth="1"/>
    <col min="6" max="6" width="6.5703125" bestFit="1" customWidth="1"/>
    <col min="7" max="7" width="12.140625" bestFit="1" customWidth="1"/>
    <col min="10" max="10" width="24.140625" customWidth="1"/>
  </cols>
  <sheetData>
    <row r="1" spans="1:12" ht="33.75" x14ac:dyDescent="0.5">
      <c r="B1" s="736"/>
      <c r="C1" s="736"/>
      <c r="D1" s="736"/>
      <c r="E1" s="736"/>
      <c r="F1" s="736"/>
      <c r="G1" s="736"/>
      <c r="H1" s="736"/>
      <c r="I1" s="736"/>
      <c r="J1" s="736"/>
      <c r="K1" s="736"/>
      <c r="L1" s="736"/>
    </row>
    <row r="2" spans="1:12" ht="28.5" x14ac:dyDescent="0.45"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ht="21" x14ac:dyDescent="0.35">
      <c r="B3" s="117"/>
      <c r="C3" s="118"/>
    </row>
    <row r="4" spans="1:12" ht="21" x14ac:dyDescent="0.35">
      <c r="B4" s="117"/>
      <c r="C4" s="119"/>
    </row>
    <row r="5" spans="1:12" x14ac:dyDescent="0.25">
      <c r="I5" s="82"/>
    </row>
    <row r="6" spans="1:12" x14ac:dyDescent="0.25">
      <c r="A6" s="107"/>
      <c r="B6" s="120"/>
      <c r="C6" s="120"/>
      <c r="D6" s="120"/>
      <c r="E6" s="120"/>
      <c r="F6" s="120"/>
      <c r="G6" s="120"/>
      <c r="H6" s="1157"/>
      <c r="I6" s="1157"/>
      <c r="J6" s="1157"/>
      <c r="K6" s="1157"/>
      <c r="L6" s="1157"/>
    </row>
    <row r="7" spans="1:12" x14ac:dyDescent="0.25">
      <c r="C7" s="33"/>
      <c r="D7" s="33"/>
      <c r="E7" s="121"/>
      <c r="F7" s="122"/>
      <c r="G7" s="122"/>
      <c r="H7" s="1158"/>
      <c r="I7" s="1158"/>
      <c r="J7" s="1158"/>
      <c r="K7" s="1158"/>
      <c r="L7" s="1158"/>
    </row>
    <row r="8" spans="1:12" x14ac:dyDescent="0.25">
      <c r="C8" s="33"/>
      <c r="D8" s="33"/>
      <c r="E8" s="121"/>
      <c r="F8" s="122"/>
      <c r="G8" s="122"/>
      <c r="H8" s="1159"/>
      <c r="I8" s="1159"/>
      <c r="J8" s="1159"/>
      <c r="K8" s="1159"/>
      <c r="L8" s="1159"/>
    </row>
    <row r="9" spans="1:12" x14ac:dyDescent="0.25">
      <c r="C9" s="33"/>
      <c r="D9" s="33"/>
      <c r="E9" s="121"/>
      <c r="F9" s="122"/>
      <c r="G9" s="122"/>
      <c r="H9" s="1160"/>
      <c r="I9" s="1160"/>
      <c r="J9" s="1160"/>
      <c r="K9" s="1160"/>
      <c r="L9" s="1160"/>
    </row>
    <row r="10" spans="1:12" x14ac:dyDescent="0.25">
      <c r="C10" s="33"/>
      <c r="D10" s="33"/>
      <c r="E10" s="121"/>
      <c r="F10" s="122"/>
      <c r="G10" s="122"/>
      <c r="H10" s="1159"/>
      <c r="I10" s="1159"/>
      <c r="J10" s="1159"/>
      <c r="K10" s="1159"/>
      <c r="L10" s="1159"/>
    </row>
    <row r="11" spans="1:12" x14ac:dyDescent="0.25">
      <c r="C11" s="33"/>
      <c r="D11" s="33"/>
      <c r="E11" s="121"/>
      <c r="F11" s="122"/>
      <c r="G11" s="122"/>
      <c r="H11" s="1158"/>
      <c r="I11" s="1158"/>
      <c r="J11" s="1158"/>
      <c r="K11" s="1158"/>
      <c r="L11" s="1158"/>
    </row>
    <row r="12" spans="1:12" x14ac:dyDescent="0.25">
      <c r="B12" s="123"/>
      <c r="C12" s="124"/>
      <c r="D12" s="124"/>
      <c r="E12" s="125"/>
      <c r="F12" s="126"/>
      <c r="G12" s="126"/>
      <c r="H12" s="1161"/>
      <c r="I12" s="1161"/>
      <c r="J12" s="1161"/>
      <c r="K12" s="1161"/>
      <c r="L12" s="1161"/>
    </row>
    <row r="29" spans="1:14" s="58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s="58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ht="33.75" x14ac:dyDescent="0.5">
      <c r="B31" s="736"/>
      <c r="C31" s="736"/>
      <c r="D31" s="736"/>
      <c r="E31" s="736"/>
      <c r="F31" s="736"/>
      <c r="G31" s="736"/>
      <c r="H31" s="736"/>
      <c r="I31" s="736"/>
      <c r="J31" s="736"/>
      <c r="K31" s="736"/>
      <c r="L31" s="736"/>
    </row>
    <row r="32" spans="1:14" ht="28.5" x14ac:dyDescent="0.4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</row>
    <row r="33" spans="1:12" ht="21" x14ac:dyDescent="0.35">
      <c r="B33" s="117"/>
      <c r="C33" s="118"/>
    </row>
    <row r="34" spans="1:12" ht="21" x14ac:dyDescent="0.35">
      <c r="B34" s="117"/>
      <c r="C34" s="119"/>
    </row>
    <row r="35" spans="1:12" x14ac:dyDescent="0.25">
      <c r="I35" s="82"/>
    </row>
    <row r="36" spans="1:12" x14ac:dyDescent="0.25">
      <c r="A36" s="107"/>
      <c r="B36" s="120"/>
      <c r="C36" s="120"/>
      <c r="D36" s="120"/>
      <c r="E36" s="120"/>
      <c r="F36" s="120"/>
      <c r="G36" s="120"/>
      <c r="H36" s="1157"/>
      <c r="I36" s="1157"/>
      <c r="J36" s="1157"/>
      <c r="K36" s="1157"/>
      <c r="L36" s="1157"/>
    </row>
    <row r="37" spans="1:12" x14ac:dyDescent="0.25">
      <c r="C37" s="33"/>
      <c r="D37" s="33"/>
      <c r="E37" s="121"/>
      <c r="F37" s="122"/>
      <c r="G37" s="122"/>
      <c r="H37" s="1158"/>
      <c r="I37" s="1158"/>
      <c r="J37" s="1158"/>
      <c r="K37" s="1158"/>
      <c r="L37" s="1158"/>
    </row>
    <row r="38" spans="1:12" x14ac:dyDescent="0.25">
      <c r="C38" s="33"/>
      <c r="D38" s="33"/>
      <c r="E38" s="121"/>
      <c r="F38" s="122"/>
      <c r="G38" s="122"/>
      <c r="H38" s="1159"/>
      <c r="I38" s="1159"/>
      <c r="J38" s="1159"/>
      <c r="K38" s="1159"/>
      <c r="L38" s="1159"/>
    </row>
    <row r="39" spans="1:12" x14ac:dyDescent="0.25">
      <c r="C39" s="33"/>
      <c r="D39" s="33"/>
      <c r="E39" s="121"/>
      <c r="F39" s="122"/>
      <c r="G39" s="122"/>
      <c r="H39" s="1160"/>
      <c r="I39" s="1160"/>
      <c r="J39" s="1160"/>
      <c r="K39" s="1160"/>
      <c r="L39" s="1160"/>
    </row>
    <row r="40" spans="1:12" x14ac:dyDescent="0.25">
      <c r="C40" s="33"/>
      <c r="D40" s="33"/>
      <c r="E40" s="121"/>
      <c r="F40" s="122"/>
      <c r="G40" s="122"/>
      <c r="H40" s="1159"/>
      <c r="I40" s="1159"/>
      <c r="J40" s="1159"/>
      <c r="K40" s="1159"/>
      <c r="L40" s="1159"/>
    </row>
    <row r="41" spans="1:12" x14ac:dyDescent="0.25">
      <c r="C41" s="33"/>
      <c r="D41" s="33"/>
      <c r="E41" s="121"/>
      <c r="F41" s="122"/>
      <c r="G41" s="122"/>
      <c r="H41" s="1156"/>
      <c r="I41" s="1156"/>
      <c r="J41" s="1156"/>
      <c r="K41" s="1156"/>
      <c r="L41" s="1156"/>
    </row>
    <row r="42" spans="1:12" x14ac:dyDescent="0.25">
      <c r="B42" s="123"/>
      <c r="C42" s="124"/>
      <c r="D42" s="124"/>
      <c r="E42" s="125"/>
      <c r="F42" s="126"/>
      <c r="G42" s="126"/>
      <c r="H42" s="1156"/>
      <c r="I42" s="1156"/>
      <c r="J42" s="1156"/>
      <c r="K42" s="1156"/>
      <c r="L42" s="1156"/>
    </row>
    <row r="59" spans="1:14" s="58" customFormat="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s="58" customFormat="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ht="33.75" x14ac:dyDescent="0.5">
      <c r="B61" s="736"/>
      <c r="C61" s="736"/>
      <c r="D61" s="736"/>
      <c r="E61" s="736"/>
      <c r="F61" s="736"/>
      <c r="G61" s="736"/>
      <c r="H61" s="736"/>
      <c r="I61" s="736"/>
      <c r="J61" s="736"/>
      <c r="K61" s="736"/>
      <c r="L61" s="736"/>
    </row>
    <row r="62" spans="1:14" ht="23.25" x14ac:dyDescent="0.35">
      <c r="A62" s="107"/>
      <c r="B62" s="94"/>
      <c r="C62" s="94"/>
      <c r="I62" s="107"/>
      <c r="J62" s="107"/>
      <c r="K62" s="107"/>
      <c r="L62" s="107"/>
    </row>
    <row r="63" spans="1:14" ht="21" x14ac:dyDescent="0.35">
      <c r="B63" s="117"/>
      <c r="C63" s="118"/>
    </row>
    <row r="64" spans="1:14" ht="21" x14ac:dyDescent="0.35">
      <c r="B64" s="117"/>
      <c r="C64" s="119"/>
    </row>
    <row r="65" spans="2:12" x14ac:dyDescent="0.25">
      <c r="I65" s="82"/>
    </row>
    <row r="66" spans="2:12" x14ac:dyDescent="0.25">
      <c r="B66" s="120"/>
      <c r="C66" s="120"/>
      <c r="D66" s="120"/>
      <c r="E66" s="120"/>
      <c r="F66" s="120"/>
      <c r="G66" s="120"/>
      <c r="H66" s="1157"/>
      <c r="I66" s="1157"/>
      <c r="J66" s="1157"/>
      <c r="K66" s="1157"/>
      <c r="L66" s="1157"/>
    </row>
    <row r="67" spans="2:12" x14ac:dyDescent="0.25">
      <c r="C67" s="33"/>
      <c r="D67" s="33"/>
      <c r="E67" s="121"/>
      <c r="F67" s="122"/>
      <c r="G67" s="122"/>
      <c r="H67" s="1158"/>
      <c r="I67" s="1158"/>
      <c r="J67" s="1158"/>
      <c r="K67" s="1158"/>
      <c r="L67" s="1158"/>
    </row>
    <row r="68" spans="2:12" x14ac:dyDescent="0.25">
      <c r="C68" s="33"/>
      <c r="D68" s="33"/>
      <c r="E68" s="121"/>
      <c r="F68" s="122"/>
      <c r="G68" s="122"/>
      <c r="H68" s="1159"/>
      <c r="I68" s="1159"/>
      <c r="J68" s="1159"/>
      <c r="K68" s="1159"/>
      <c r="L68" s="1159"/>
    </row>
    <row r="69" spans="2:12" x14ac:dyDescent="0.25">
      <c r="C69" s="33"/>
      <c r="D69" s="33"/>
      <c r="E69" s="121"/>
      <c r="F69" s="122"/>
      <c r="G69" s="122"/>
      <c r="H69" s="1160"/>
      <c r="I69" s="1160"/>
      <c r="J69" s="1160"/>
      <c r="K69" s="1160"/>
      <c r="L69" s="1160"/>
    </row>
    <row r="70" spans="2:12" x14ac:dyDescent="0.25">
      <c r="C70" s="33"/>
      <c r="D70" s="33"/>
      <c r="E70" s="121"/>
      <c r="F70" s="122"/>
      <c r="G70" s="122"/>
      <c r="H70" s="1160"/>
      <c r="I70" s="1160"/>
      <c r="J70" s="1160"/>
      <c r="K70" s="1160"/>
      <c r="L70" s="1160"/>
    </row>
    <row r="71" spans="2:12" x14ac:dyDescent="0.25">
      <c r="C71" s="33"/>
      <c r="D71" s="33"/>
      <c r="E71" s="121"/>
      <c r="F71" s="122"/>
      <c r="G71" s="122"/>
      <c r="H71" s="1156"/>
      <c r="I71" s="1156"/>
      <c r="J71" s="1156"/>
      <c r="K71" s="1156"/>
      <c r="L71" s="1156"/>
    </row>
    <row r="72" spans="2:12" x14ac:dyDescent="0.25">
      <c r="B72" s="123"/>
      <c r="C72" s="124"/>
      <c r="D72" s="124"/>
      <c r="E72" s="125"/>
      <c r="F72" s="126"/>
      <c r="G72" s="126"/>
      <c r="H72" s="1156"/>
      <c r="I72" s="1156"/>
      <c r="J72" s="1156"/>
      <c r="K72" s="1156"/>
      <c r="L72" s="1156"/>
    </row>
    <row r="87" spans="1:14" x14ac:dyDescent="0.25">
      <c r="A87" s="107"/>
    </row>
    <row r="90" spans="1:14" s="58" customFormat="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s="58" customFormat="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ht="33.75" x14ac:dyDescent="0.5">
      <c r="B92" s="736"/>
      <c r="C92" s="736"/>
      <c r="D92" s="736"/>
      <c r="E92" s="736"/>
      <c r="F92" s="736"/>
      <c r="G92" s="736"/>
      <c r="H92" s="736"/>
      <c r="I92" s="736"/>
      <c r="J92" s="736"/>
      <c r="K92" s="736"/>
      <c r="L92" s="736"/>
    </row>
    <row r="93" spans="1:14" ht="23.25" x14ac:dyDescent="0.35">
      <c r="A93" s="107"/>
      <c r="B93" s="94"/>
      <c r="C93" s="94"/>
      <c r="I93" s="107"/>
      <c r="J93" s="107"/>
      <c r="K93" s="107"/>
      <c r="L93" s="107"/>
    </row>
    <row r="94" spans="1:14" ht="21" x14ac:dyDescent="0.35">
      <c r="B94" s="117"/>
      <c r="C94" s="118"/>
    </row>
    <row r="95" spans="1:14" ht="21" x14ac:dyDescent="0.35">
      <c r="B95" s="117"/>
      <c r="C95" s="119"/>
    </row>
    <row r="96" spans="1:14" x14ac:dyDescent="0.25">
      <c r="I96" s="82"/>
    </row>
    <row r="97" spans="2:12" x14ac:dyDescent="0.25">
      <c r="B97" s="120"/>
      <c r="C97" s="120"/>
      <c r="D97" s="120"/>
      <c r="E97" s="120"/>
      <c r="F97" s="120"/>
      <c r="G97" s="120"/>
      <c r="H97" s="1157"/>
      <c r="I97" s="1157"/>
      <c r="J97" s="1157"/>
      <c r="K97" s="1157"/>
      <c r="L97" s="1157"/>
    </row>
    <row r="98" spans="2:12" x14ac:dyDescent="0.25">
      <c r="C98" s="33"/>
      <c r="D98" s="33"/>
      <c r="E98" s="121"/>
      <c r="F98" s="122"/>
      <c r="G98" s="122"/>
      <c r="H98" s="1158"/>
      <c r="I98" s="1158"/>
      <c r="J98" s="1158"/>
      <c r="K98" s="1158"/>
      <c r="L98" s="1158"/>
    </row>
    <row r="99" spans="2:12" x14ac:dyDescent="0.25">
      <c r="C99" s="33"/>
      <c r="D99" s="33"/>
      <c r="E99" s="121"/>
      <c r="F99" s="122"/>
      <c r="G99" s="122"/>
      <c r="H99" s="1159"/>
      <c r="I99" s="1159"/>
      <c r="J99" s="1159"/>
      <c r="K99" s="1159"/>
      <c r="L99" s="1159"/>
    </row>
    <row r="100" spans="2:12" x14ac:dyDescent="0.25">
      <c r="C100" s="33"/>
      <c r="D100" s="33"/>
      <c r="E100" s="121"/>
      <c r="F100" s="122"/>
      <c r="G100" s="122"/>
      <c r="H100" s="1160"/>
      <c r="I100" s="1160"/>
      <c r="J100" s="1160"/>
      <c r="K100" s="1160"/>
      <c r="L100" s="1160"/>
    </row>
    <row r="101" spans="2:12" x14ac:dyDescent="0.25">
      <c r="C101" s="33"/>
      <c r="D101" s="33"/>
      <c r="E101" s="121"/>
      <c r="F101" s="122"/>
      <c r="G101" s="122"/>
      <c r="H101" s="1160"/>
      <c r="I101" s="1160"/>
      <c r="J101" s="1160"/>
      <c r="K101" s="1160"/>
      <c r="L101" s="1160"/>
    </row>
    <row r="102" spans="2:12" x14ac:dyDescent="0.25">
      <c r="C102" s="33"/>
      <c r="D102" s="33"/>
      <c r="E102" s="121"/>
      <c r="F102" s="122"/>
      <c r="G102" s="122"/>
      <c r="H102" s="1156"/>
      <c r="I102" s="1156"/>
      <c r="J102" s="1156"/>
      <c r="K102" s="1156"/>
      <c r="L102" s="1156"/>
    </row>
    <row r="103" spans="2:12" x14ac:dyDescent="0.25">
      <c r="B103" s="123"/>
      <c r="C103" s="124"/>
      <c r="D103" s="124"/>
      <c r="E103" s="125"/>
      <c r="F103" s="126"/>
      <c r="G103" s="126"/>
      <c r="H103" s="1156"/>
      <c r="I103" s="1156"/>
      <c r="J103" s="1156"/>
      <c r="K103" s="1156"/>
      <c r="L103" s="1156"/>
    </row>
    <row r="118" spans="1:14" x14ac:dyDescent="0.25">
      <c r="A118" s="107"/>
    </row>
    <row r="121" spans="1:14" s="58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ht="33.75" x14ac:dyDescent="0.5">
      <c r="B122" s="736"/>
      <c r="C122" s="736"/>
      <c r="D122" s="736"/>
      <c r="E122" s="736"/>
      <c r="F122" s="736"/>
      <c r="G122" s="736"/>
      <c r="H122" s="736"/>
      <c r="I122" s="736"/>
      <c r="J122" s="736"/>
      <c r="K122" s="736"/>
      <c r="L122" s="736"/>
    </row>
    <row r="123" spans="1:14" ht="23.25" x14ac:dyDescent="0.35">
      <c r="A123" s="107"/>
      <c r="B123" s="94"/>
      <c r="C123" s="94"/>
      <c r="I123" s="107"/>
      <c r="J123" s="107"/>
      <c r="K123" s="107"/>
      <c r="L123" s="107"/>
    </row>
    <row r="124" spans="1:14" ht="21" x14ac:dyDescent="0.35">
      <c r="B124" s="117"/>
      <c r="C124" s="118"/>
    </row>
    <row r="125" spans="1:14" ht="21" x14ac:dyDescent="0.35">
      <c r="B125" s="117"/>
      <c r="C125" s="119"/>
    </row>
    <row r="126" spans="1:14" x14ac:dyDescent="0.25">
      <c r="I126" s="82"/>
    </row>
    <row r="127" spans="1:14" x14ac:dyDescent="0.25">
      <c r="B127" s="120"/>
      <c r="C127" s="120"/>
      <c r="D127" s="120"/>
      <c r="E127" s="120"/>
      <c r="F127" s="120"/>
      <c r="G127" s="120"/>
      <c r="H127" s="1157"/>
      <c r="I127" s="1157"/>
      <c r="J127" s="1157"/>
      <c r="K127" s="1157"/>
      <c r="L127" s="1157"/>
    </row>
    <row r="128" spans="1:14" x14ac:dyDescent="0.25">
      <c r="C128" s="33"/>
      <c r="D128" s="33"/>
      <c r="E128" s="121"/>
      <c r="F128" s="122"/>
      <c r="G128" s="122"/>
      <c r="H128" s="1158"/>
      <c r="I128" s="1158"/>
      <c r="J128" s="1158"/>
      <c r="K128" s="1158"/>
      <c r="L128" s="1158"/>
    </row>
    <row r="129" spans="2:12" x14ac:dyDescent="0.25">
      <c r="C129" s="33"/>
      <c r="D129" s="33"/>
      <c r="E129" s="121"/>
      <c r="F129" s="122"/>
      <c r="G129" s="122"/>
      <c r="H129" s="1159"/>
      <c r="I129" s="1159"/>
      <c r="J129" s="1159"/>
      <c r="K129" s="1159"/>
      <c r="L129" s="1159"/>
    </row>
    <row r="130" spans="2:12" x14ac:dyDescent="0.25">
      <c r="C130" s="33"/>
      <c r="D130" s="33"/>
      <c r="E130" s="121"/>
      <c r="F130" s="122"/>
      <c r="G130" s="122"/>
      <c r="H130" s="1160"/>
      <c r="I130" s="1160"/>
      <c r="J130" s="1160"/>
      <c r="K130" s="1160"/>
      <c r="L130" s="1160"/>
    </row>
    <row r="131" spans="2:12" x14ac:dyDescent="0.25">
      <c r="C131" s="33"/>
      <c r="D131" s="33"/>
      <c r="E131" s="121"/>
      <c r="F131" s="122"/>
      <c r="G131" s="122"/>
      <c r="H131" s="1160"/>
      <c r="I131" s="1160"/>
      <c r="J131" s="1160"/>
      <c r="K131" s="1160"/>
      <c r="L131" s="1160"/>
    </row>
    <row r="132" spans="2:12" x14ac:dyDescent="0.25">
      <c r="C132" s="33"/>
      <c r="D132" s="33"/>
      <c r="E132" s="121"/>
      <c r="F132" s="122"/>
      <c r="G132" s="122"/>
      <c r="H132" s="1156"/>
      <c r="I132" s="1156"/>
      <c r="J132" s="1156"/>
      <c r="K132" s="1156"/>
      <c r="L132" s="1156"/>
    </row>
    <row r="133" spans="2:12" x14ac:dyDescent="0.25">
      <c r="B133" s="123"/>
      <c r="C133" s="124"/>
      <c r="D133" s="124"/>
      <c r="E133" s="125"/>
      <c r="F133" s="126"/>
      <c r="G133" s="126"/>
      <c r="H133" s="1156"/>
      <c r="I133" s="1156"/>
      <c r="J133" s="1156"/>
      <c r="K133" s="1156"/>
      <c r="L133" s="1156"/>
    </row>
    <row r="148" spans="1:14" x14ac:dyDescent="0.25">
      <c r="A148" s="107"/>
    </row>
    <row r="150" spans="1:14" x14ac:dyDescent="0.25">
      <c r="C150" s="108"/>
    </row>
    <row r="151" spans="1:14" x14ac:dyDescent="0.25">
      <c r="C151" s="108"/>
    </row>
    <row r="152" spans="1:14" s="58" customForma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ht="33.75" x14ac:dyDescent="0.5">
      <c r="B153" s="736"/>
      <c r="C153" s="736"/>
      <c r="D153" s="736"/>
      <c r="E153" s="736"/>
      <c r="F153" s="736"/>
      <c r="G153" s="736"/>
      <c r="H153" s="736"/>
      <c r="I153" s="736"/>
      <c r="J153" s="736"/>
      <c r="K153" s="736"/>
      <c r="L153" s="736"/>
    </row>
    <row r="154" spans="1:14" ht="23.25" x14ac:dyDescent="0.35">
      <c r="A154" s="107"/>
      <c r="B154" s="94"/>
      <c r="C154" s="94"/>
      <c r="I154" s="107"/>
      <c r="J154" s="107"/>
      <c r="K154" s="107"/>
      <c r="L154" s="107"/>
    </row>
    <row r="155" spans="1:14" ht="21" x14ac:dyDescent="0.35">
      <c r="B155" s="117"/>
      <c r="C155" s="118"/>
    </row>
    <row r="156" spans="1:14" ht="21" x14ac:dyDescent="0.35">
      <c r="B156" s="117"/>
      <c r="C156" s="119"/>
    </row>
    <row r="157" spans="1:14" x14ac:dyDescent="0.25">
      <c r="I157" s="82"/>
    </row>
    <row r="158" spans="1:14" x14ac:dyDescent="0.25">
      <c r="B158" s="120"/>
      <c r="C158" s="120"/>
      <c r="D158" s="120"/>
      <c r="E158" s="120"/>
      <c r="F158" s="120"/>
      <c r="G158" s="120"/>
      <c r="H158" s="1157"/>
      <c r="I158" s="1157"/>
      <c r="J158" s="1157"/>
      <c r="K158" s="1157"/>
      <c r="L158" s="1157"/>
    </row>
    <row r="159" spans="1:14" x14ac:dyDescent="0.25">
      <c r="C159" s="33"/>
      <c r="D159" s="33"/>
      <c r="E159" s="121"/>
      <c r="F159" s="122"/>
      <c r="G159" s="122"/>
      <c r="H159" s="1158"/>
      <c r="I159" s="1158"/>
      <c r="J159" s="1158"/>
      <c r="K159" s="1158"/>
      <c r="L159" s="1158"/>
    </row>
    <row r="160" spans="1:14" x14ac:dyDescent="0.25">
      <c r="C160" s="33"/>
      <c r="D160" s="33"/>
      <c r="E160" s="121"/>
      <c r="F160" s="122"/>
      <c r="G160" s="122"/>
      <c r="H160" s="1159"/>
      <c r="I160" s="1159"/>
      <c r="J160" s="1159"/>
      <c r="K160" s="1159"/>
      <c r="L160" s="1159"/>
    </row>
    <row r="161" spans="2:12" x14ac:dyDescent="0.25">
      <c r="C161" s="33"/>
      <c r="D161" s="33"/>
      <c r="E161" s="121"/>
      <c r="F161" s="122"/>
      <c r="G161" s="122"/>
      <c r="H161" s="127"/>
      <c r="I161" s="127"/>
      <c r="J161" s="127"/>
      <c r="K161" s="127"/>
      <c r="L161" s="127"/>
    </row>
    <row r="162" spans="2:12" x14ac:dyDescent="0.25">
      <c r="C162" s="33"/>
      <c r="D162" s="33"/>
      <c r="E162" s="121"/>
      <c r="F162" s="122"/>
      <c r="G162" s="122"/>
      <c r="H162" s="127"/>
      <c r="I162" s="127"/>
      <c r="J162" s="127"/>
      <c r="K162" s="127"/>
      <c r="L162" s="127"/>
    </row>
    <row r="163" spans="2:12" x14ac:dyDescent="0.25">
      <c r="C163" s="33"/>
      <c r="D163" s="33"/>
      <c r="E163" s="121"/>
      <c r="F163" s="122"/>
      <c r="G163" s="122"/>
      <c r="H163" s="1156"/>
      <c r="I163" s="1156"/>
      <c r="J163" s="1156"/>
      <c r="K163" s="1156"/>
      <c r="L163" s="1156"/>
    </row>
    <row r="164" spans="2:12" x14ac:dyDescent="0.25">
      <c r="B164" s="123"/>
      <c r="C164" s="124"/>
      <c r="D164" s="124"/>
      <c r="E164" s="125"/>
      <c r="F164" s="126"/>
      <c r="G164" s="126"/>
      <c r="H164" s="1156"/>
      <c r="I164" s="1156"/>
      <c r="J164" s="1156"/>
      <c r="K164" s="1156"/>
      <c r="L164" s="1156"/>
    </row>
    <row r="179" spans="1:14" x14ac:dyDescent="0.25">
      <c r="A179" s="107"/>
    </row>
    <row r="181" spans="1:14" x14ac:dyDescent="0.25">
      <c r="C181" s="108"/>
    </row>
    <row r="182" spans="1:14" s="58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ht="33.75" x14ac:dyDescent="0.5">
      <c r="B183" s="736"/>
      <c r="C183" s="736"/>
      <c r="D183" s="736"/>
      <c r="E183" s="736"/>
      <c r="F183" s="736"/>
      <c r="G183" s="736"/>
      <c r="H183" s="736"/>
      <c r="I183" s="736"/>
      <c r="J183" s="736"/>
      <c r="K183" s="736"/>
      <c r="L183" s="736"/>
    </row>
    <row r="184" spans="1:14" ht="23.25" x14ac:dyDescent="0.35">
      <c r="A184" s="107"/>
      <c r="B184" s="94"/>
      <c r="C184" s="94"/>
      <c r="I184" s="107"/>
      <c r="J184" s="107"/>
      <c r="K184" s="107"/>
      <c r="L184" s="107"/>
    </row>
    <row r="185" spans="1:14" ht="21" x14ac:dyDescent="0.35">
      <c r="B185" s="117"/>
      <c r="C185" s="118"/>
    </row>
    <row r="186" spans="1:14" ht="21" x14ac:dyDescent="0.35">
      <c r="B186" s="117"/>
      <c r="C186" s="119"/>
    </row>
    <row r="187" spans="1:14" x14ac:dyDescent="0.25">
      <c r="I187" s="82"/>
    </row>
    <row r="188" spans="1:14" x14ac:dyDescent="0.25">
      <c r="B188" s="120"/>
      <c r="C188" s="120"/>
      <c r="D188" s="120"/>
      <c r="E188" s="120"/>
      <c r="F188" s="120"/>
      <c r="G188" s="120"/>
      <c r="H188" s="1157"/>
      <c r="I188" s="1157"/>
      <c r="J188" s="1157"/>
      <c r="K188" s="1157"/>
      <c r="L188" s="1157"/>
    </row>
    <row r="189" spans="1:14" x14ac:dyDescent="0.25">
      <c r="C189" s="33"/>
      <c r="D189" s="33"/>
      <c r="E189" s="121"/>
      <c r="F189" s="122"/>
      <c r="G189" s="122"/>
      <c r="H189" s="1158"/>
      <c r="I189" s="1158"/>
      <c r="J189" s="1158"/>
      <c r="K189" s="1158"/>
      <c r="L189" s="1158"/>
    </row>
    <row r="190" spans="1:14" x14ac:dyDescent="0.25">
      <c r="C190" s="33"/>
      <c r="D190" s="33"/>
      <c r="E190" s="121"/>
      <c r="F190" s="122"/>
      <c r="G190" s="122"/>
      <c r="H190" s="1159"/>
      <c r="I190" s="1159"/>
      <c r="J190" s="1159"/>
      <c r="K190" s="1159"/>
      <c r="L190" s="1159"/>
    </row>
    <row r="191" spans="1:14" x14ac:dyDescent="0.25">
      <c r="C191" s="33"/>
      <c r="D191" s="33"/>
      <c r="E191" s="121"/>
      <c r="F191" s="122"/>
      <c r="G191" s="122"/>
      <c r="H191" s="127"/>
      <c r="I191" s="127"/>
      <c r="J191" s="127"/>
      <c r="K191" s="127"/>
      <c r="L191" s="127"/>
    </row>
    <row r="192" spans="1:14" x14ac:dyDescent="0.25">
      <c r="C192" s="33"/>
      <c r="D192" s="33"/>
      <c r="E192" s="121"/>
      <c r="F192" s="122"/>
      <c r="G192" s="122"/>
      <c r="H192" s="127"/>
      <c r="I192" s="127"/>
      <c r="J192" s="127"/>
      <c r="K192" s="127"/>
      <c r="L192" s="127"/>
    </row>
    <row r="193" spans="2:12" x14ac:dyDescent="0.25">
      <c r="C193" s="33"/>
      <c r="D193" s="33"/>
      <c r="E193" s="121"/>
      <c r="F193" s="122"/>
      <c r="G193" s="122"/>
      <c r="H193" s="1156"/>
      <c r="I193" s="1156"/>
      <c r="J193" s="1156"/>
      <c r="K193" s="1156"/>
      <c r="L193" s="1156"/>
    </row>
    <row r="194" spans="2:12" x14ac:dyDescent="0.25">
      <c r="B194" s="123"/>
      <c r="C194" s="124"/>
      <c r="D194" s="124"/>
      <c r="E194" s="125"/>
      <c r="F194" s="126"/>
      <c r="G194" s="126"/>
      <c r="H194" s="1156"/>
      <c r="I194" s="1156"/>
      <c r="J194" s="1156"/>
      <c r="K194" s="1156"/>
      <c r="L194" s="1156"/>
    </row>
    <row r="209" spans="1:14" x14ac:dyDescent="0.25">
      <c r="A209" s="107"/>
    </row>
    <row r="211" spans="1:14" x14ac:dyDescent="0.25">
      <c r="C211" s="108"/>
    </row>
    <row r="212" spans="1:14" s="58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ht="33.75" x14ac:dyDescent="0.5">
      <c r="B213" s="736"/>
      <c r="C213" s="736"/>
      <c r="D213" s="736"/>
      <c r="E213" s="736"/>
      <c r="F213" s="736"/>
      <c r="G213" s="736"/>
      <c r="H213" s="736"/>
      <c r="I213" s="736"/>
      <c r="J213" s="736"/>
      <c r="K213" s="736"/>
      <c r="L213" s="736"/>
    </row>
    <row r="214" spans="1:14" ht="23.25" x14ac:dyDescent="0.35">
      <c r="A214" s="107"/>
      <c r="B214" s="94"/>
      <c r="C214" s="94"/>
      <c r="I214" s="107"/>
      <c r="J214" s="107"/>
      <c r="K214" s="107"/>
      <c r="L214" s="107"/>
    </row>
    <row r="215" spans="1:14" ht="21" x14ac:dyDescent="0.35">
      <c r="B215" s="117"/>
      <c r="C215" s="118"/>
    </row>
    <row r="216" spans="1:14" ht="21" x14ac:dyDescent="0.35">
      <c r="B216" s="117"/>
      <c r="C216" s="119"/>
    </row>
    <row r="217" spans="1:14" x14ac:dyDescent="0.25">
      <c r="I217" s="82"/>
    </row>
    <row r="218" spans="1:14" x14ac:dyDescent="0.25">
      <c r="B218" s="120"/>
      <c r="C218" s="120"/>
      <c r="D218" s="120"/>
      <c r="E218" s="120"/>
      <c r="F218" s="120"/>
      <c r="G218" s="120"/>
      <c r="H218" s="1157"/>
      <c r="I218" s="1157"/>
      <c r="J218" s="1157"/>
      <c r="K218" s="1157"/>
      <c r="L218" s="1157"/>
    </row>
    <row r="219" spans="1:14" x14ac:dyDescent="0.25">
      <c r="C219" s="33"/>
      <c r="D219" s="33"/>
      <c r="E219" s="121"/>
      <c r="F219" s="122"/>
      <c r="G219" s="122"/>
      <c r="H219" s="1158"/>
      <c r="I219" s="1158"/>
      <c r="J219" s="1158"/>
      <c r="K219" s="1158"/>
      <c r="L219" s="1158"/>
    </row>
    <row r="220" spans="1:14" x14ac:dyDescent="0.25">
      <c r="C220" s="33"/>
      <c r="D220" s="33"/>
      <c r="E220" s="121"/>
      <c r="F220" s="122"/>
      <c r="G220" s="122"/>
      <c r="H220" s="1159"/>
      <c r="I220" s="1159"/>
      <c r="J220" s="1159"/>
      <c r="K220" s="1159"/>
      <c r="L220" s="1159"/>
    </row>
    <row r="221" spans="1:14" x14ac:dyDescent="0.25">
      <c r="C221" s="33"/>
      <c r="D221" s="33"/>
      <c r="E221" s="121"/>
      <c r="F221" s="122"/>
      <c r="G221" s="122"/>
      <c r="H221" s="127"/>
      <c r="I221" s="127"/>
      <c r="J221" s="127"/>
      <c r="K221" s="127"/>
      <c r="L221" s="127"/>
    </row>
    <row r="222" spans="1:14" x14ac:dyDescent="0.25">
      <c r="C222" s="33"/>
      <c r="D222" s="33"/>
      <c r="E222" s="121"/>
      <c r="F222" s="122"/>
      <c r="G222" s="122"/>
      <c r="H222" s="127"/>
      <c r="I222" s="127"/>
      <c r="J222" s="127"/>
      <c r="K222" s="127"/>
      <c r="L222" s="127"/>
    </row>
    <row r="223" spans="1:14" x14ac:dyDescent="0.25">
      <c r="C223" s="33"/>
      <c r="D223" s="33"/>
      <c r="E223" s="121"/>
      <c r="F223" s="122"/>
      <c r="G223" s="122"/>
      <c r="H223" s="1156"/>
      <c r="I223" s="1156"/>
      <c r="J223" s="1156"/>
      <c r="K223" s="1156"/>
      <c r="L223" s="1156"/>
    </row>
    <row r="224" spans="1:14" x14ac:dyDescent="0.25">
      <c r="B224" s="123"/>
      <c r="C224" s="124"/>
      <c r="D224" s="124"/>
      <c r="E224" s="125"/>
      <c r="F224" s="126"/>
      <c r="G224" s="126"/>
      <c r="H224" s="1156"/>
      <c r="I224" s="1156"/>
      <c r="J224" s="1156"/>
      <c r="K224" s="1156"/>
      <c r="L224" s="1156"/>
    </row>
    <row r="239" spans="1:1" x14ac:dyDescent="0.25">
      <c r="A239" s="107"/>
    </row>
    <row r="241" spans="1:14" s="58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ht="33.75" x14ac:dyDescent="0.5">
      <c r="B242" s="736"/>
      <c r="C242" s="736"/>
      <c r="D242" s="736"/>
      <c r="E242" s="736"/>
      <c r="F242" s="736"/>
      <c r="G242" s="736"/>
      <c r="H242" s="736"/>
      <c r="I242" s="736"/>
      <c r="J242" s="736"/>
      <c r="K242" s="736"/>
      <c r="L242" s="736"/>
    </row>
    <row r="243" spans="1:14" ht="23.25" x14ac:dyDescent="0.35">
      <c r="A243" s="107"/>
      <c r="B243" s="94"/>
      <c r="C243" s="94"/>
      <c r="I243" s="107"/>
      <c r="J243" s="107"/>
      <c r="K243" s="107"/>
      <c r="L243" s="107"/>
    </row>
    <row r="244" spans="1:14" ht="21" x14ac:dyDescent="0.35">
      <c r="B244" s="117"/>
      <c r="C244" s="118"/>
    </row>
    <row r="245" spans="1:14" ht="21" x14ac:dyDescent="0.35">
      <c r="B245" s="117"/>
      <c r="C245" s="119"/>
    </row>
    <row r="246" spans="1:14" x14ac:dyDescent="0.25">
      <c r="I246" s="82"/>
    </row>
    <row r="247" spans="1:14" x14ac:dyDescent="0.25">
      <c r="B247" s="120"/>
      <c r="C247" s="120"/>
      <c r="D247" s="120"/>
      <c r="E247" s="120"/>
      <c r="F247" s="120"/>
      <c r="G247" s="120"/>
      <c r="H247" s="1157"/>
      <c r="I247" s="1157"/>
      <c r="J247" s="1157"/>
      <c r="K247" s="1157"/>
      <c r="L247" s="1157"/>
    </row>
    <row r="248" spans="1:14" x14ac:dyDescent="0.25">
      <c r="C248" s="33"/>
      <c r="D248" s="33"/>
      <c r="E248" s="121"/>
      <c r="F248" s="122"/>
      <c r="G248" s="122"/>
      <c r="H248" s="1158"/>
      <c r="I248" s="1158"/>
      <c r="J248" s="1158"/>
      <c r="K248" s="1158"/>
      <c r="L248" s="1158"/>
    </row>
    <row r="249" spans="1:14" x14ac:dyDescent="0.25">
      <c r="C249" s="33"/>
      <c r="D249" s="33"/>
      <c r="E249" s="121"/>
      <c r="F249" s="122"/>
      <c r="G249" s="122"/>
      <c r="H249" s="1159"/>
      <c r="I249" s="1159"/>
      <c r="J249" s="1159"/>
      <c r="K249" s="1159"/>
      <c r="L249" s="1159"/>
    </row>
    <row r="250" spans="1:14" x14ac:dyDescent="0.25">
      <c r="C250" s="33"/>
      <c r="D250" s="33"/>
      <c r="E250" s="121"/>
      <c r="F250" s="122"/>
      <c r="G250" s="122"/>
      <c r="H250" s="127"/>
      <c r="I250" s="127"/>
      <c r="J250" s="127"/>
      <c r="K250" s="127"/>
      <c r="L250" s="127"/>
    </row>
    <row r="251" spans="1:14" x14ac:dyDescent="0.25">
      <c r="C251" s="33"/>
      <c r="D251" s="33"/>
      <c r="E251" s="121"/>
      <c r="F251" s="122"/>
      <c r="G251" s="122"/>
      <c r="H251" s="127"/>
      <c r="I251" s="127"/>
      <c r="J251" s="127"/>
      <c r="K251" s="127"/>
      <c r="L251" s="127"/>
    </row>
    <row r="252" spans="1:14" x14ac:dyDescent="0.25">
      <c r="C252" s="33"/>
      <c r="D252" s="33"/>
      <c r="E252" s="121"/>
      <c r="F252" s="122"/>
      <c r="G252" s="122"/>
      <c r="H252" s="1156"/>
      <c r="I252" s="1156"/>
      <c r="J252" s="1156"/>
      <c r="K252" s="1156"/>
      <c r="L252" s="1156"/>
    </row>
    <row r="253" spans="1:14" x14ac:dyDescent="0.25">
      <c r="B253" s="123"/>
      <c r="C253" s="124"/>
      <c r="D253" s="124"/>
      <c r="E253" s="125"/>
      <c r="F253" s="126"/>
      <c r="G253" s="126"/>
      <c r="H253" s="1156"/>
      <c r="I253" s="1156"/>
      <c r="J253" s="1156"/>
      <c r="K253" s="1156"/>
      <c r="L253" s="1156"/>
    </row>
    <row r="268" spans="1:14" x14ac:dyDescent="0.25">
      <c r="A268" s="107"/>
    </row>
    <row r="271" spans="1:14" s="58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ht="33.75" x14ac:dyDescent="0.5">
      <c r="B272" s="736"/>
      <c r="C272" s="736"/>
      <c r="D272" s="736"/>
      <c r="E272" s="736"/>
      <c r="F272" s="736"/>
      <c r="G272" s="736"/>
      <c r="H272" s="736"/>
      <c r="I272" s="736"/>
      <c r="J272" s="736"/>
      <c r="K272" s="736"/>
      <c r="L272" s="736"/>
    </row>
    <row r="273" spans="1:12" ht="23.25" x14ac:dyDescent="0.35">
      <c r="A273" s="107"/>
      <c r="B273" s="94"/>
      <c r="C273" s="94"/>
      <c r="I273" s="107"/>
      <c r="J273" s="107"/>
      <c r="K273" s="107"/>
      <c r="L273" s="107"/>
    </row>
    <row r="274" spans="1:12" ht="21" x14ac:dyDescent="0.35">
      <c r="B274" s="117"/>
      <c r="C274" s="118"/>
    </row>
    <row r="275" spans="1:12" ht="21" x14ac:dyDescent="0.35">
      <c r="B275" s="117"/>
      <c r="C275" s="119"/>
    </row>
    <row r="276" spans="1:12" x14ac:dyDescent="0.25">
      <c r="I276" s="82"/>
    </row>
    <row r="277" spans="1:12" x14ac:dyDescent="0.25">
      <c r="B277" s="120"/>
      <c r="C277" s="120"/>
      <c r="D277" s="120"/>
      <c r="E277" s="120"/>
      <c r="F277" s="120"/>
      <c r="G277" s="120"/>
      <c r="H277" s="1157"/>
      <c r="I277" s="1157"/>
      <c r="J277" s="1157"/>
      <c r="K277" s="1157"/>
      <c r="L277" s="1157"/>
    </row>
    <row r="278" spans="1:12" x14ac:dyDescent="0.25">
      <c r="C278" s="33"/>
      <c r="D278" s="33"/>
      <c r="E278" s="121"/>
      <c r="F278" s="122"/>
      <c r="G278" s="122"/>
      <c r="H278" s="1158"/>
      <c r="I278" s="1158"/>
      <c r="J278" s="1158"/>
      <c r="K278" s="1158"/>
      <c r="L278" s="1158"/>
    </row>
    <row r="279" spans="1:12" x14ac:dyDescent="0.25">
      <c r="C279" s="33"/>
      <c r="D279" s="33"/>
      <c r="E279" s="121"/>
      <c r="F279" s="122"/>
      <c r="G279" s="122"/>
      <c r="H279" s="1159"/>
      <c r="I279" s="1159"/>
      <c r="J279" s="1159"/>
      <c r="K279" s="1159"/>
      <c r="L279" s="1159"/>
    </row>
    <row r="280" spans="1:12" x14ac:dyDescent="0.25">
      <c r="C280" s="33"/>
      <c r="D280" s="33"/>
      <c r="E280" s="121"/>
      <c r="F280" s="122"/>
      <c r="G280" s="122"/>
      <c r="H280" s="127"/>
      <c r="I280" s="127"/>
      <c r="J280" s="127"/>
      <c r="K280" s="127"/>
      <c r="L280" s="127"/>
    </row>
    <row r="281" spans="1:12" x14ac:dyDescent="0.25">
      <c r="C281" s="33"/>
      <c r="D281" s="33"/>
      <c r="E281" s="121"/>
      <c r="F281" s="122"/>
      <c r="G281" s="122"/>
      <c r="H281" s="127"/>
      <c r="I281" s="127"/>
      <c r="J281" s="127"/>
      <c r="K281" s="127"/>
      <c r="L281" s="127"/>
    </row>
    <row r="282" spans="1:12" x14ac:dyDescent="0.25">
      <c r="C282" s="33"/>
      <c r="D282" s="33"/>
      <c r="E282" s="121"/>
      <c r="F282" s="122"/>
      <c r="G282" s="122"/>
      <c r="H282" s="1156"/>
      <c r="I282" s="1156"/>
      <c r="J282" s="1156"/>
      <c r="K282" s="1156"/>
      <c r="L282" s="1156"/>
    </row>
    <row r="283" spans="1:12" x14ac:dyDescent="0.25">
      <c r="B283" s="123"/>
      <c r="C283" s="124"/>
      <c r="D283" s="124"/>
      <c r="E283" s="125"/>
      <c r="F283" s="126"/>
      <c r="G283" s="126"/>
      <c r="H283" s="1156"/>
      <c r="I283" s="1156"/>
      <c r="J283" s="1156"/>
      <c r="K283" s="1156"/>
      <c r="L283" s="1156"/>
    </row>
    <row r="298" spans="1:14" x14ac:dyDescent="0.25">
      <c r="A298" s="107"/>
    </row>
    <row r="300" spans="1:14" ht="23.25" x14ac:dyDescent="0.35">
      <c r="B300" s="94"/>
      <c r="C300" s="94"/>
    </row>
    <row r="301" spans="1:14" s="58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ht="33.75" x14ac:dyDescent="0.5">
      <c r="B302" s="736"/>
      <c r="C302" s="736"/>
      <c r="D302" s="736"/>
      <c r="E302" s="736"/>
      <c r="F302" s="736"/>
      <c r="G302" s="736"/>
      <c r="H302" s="736"/>
      <c r="I302" s="736"/>
      <c r="J302" s="736"/>
      <c r="K302" s="736"/>
      <c r="L302" s="736"/>
    </row>
    <row r="303" spans="1:14" ht="23.25" x14ac:dyDescent="0.35">
      <c r="A303" s="107"/>
      <c r="B303" s="94"/>
      <c r="C303" s="94"/>
      <c r="I303" s="107"/>
      <c r="J303" s="107"/>
      <c r="K303" s="107"/>
      <c r="L303" s="107"/>
    </row>
    <row r="304" spans="1:14" ht="21" x14ac:dyDescent="0.35">
      <c r="B304" s="117"/>
      <c r="C304" s="118"/>
    </row>
    <row r="305" spans="2:12" ht="21" x14ac:dyDescent="0.35">
      <c r="B305" s="117"/>
      <c r="C305" s="119"/>
    </row>
    <row r="306" spans="2:12" x14ac:dyDescent="0.25">
      <c r="I306" s="82"/>
    </row>
    <row r="307" spans="2:12" x14ac:dyDescent="0.25">
      <c r="B307" s="120"/>
      <c r="C307" s="120"/>
      <c r="D307" s="120"/>
      <c r="E307" s="120"/>
      <c r="F307" s="120"/>
      <c r="G307" s="120"/>
      <c r="H307" s="1157"/>
      <c r="I307" s="1157"/>
      <c r="J307" s="1157"/>
      <c r="K307" s="1157"/>
      <c r="L307" s="1157"/>
    </row>
    <row r="308" spans="2:12" x14ac:dyDescent="0.25">
      <c r="C308" s="33"/>
      <c r="D308" s="33"/>
      <c r="E308" s="121"/>
      <c r="F308" s="122"/>
      <c r="G308" s="122"/>
      <c r="H308" s="1158"/>
      <c r="I308" s="1158"/>
      <c r="J308" s="1158"/>
      <c r="K308" s="1158"/>
      <c r="L308" s="1158"/>
    </row>
    <row r="309" spans="2:12" x14ac:dyDescent="0.25">
      <c r="C309" s="33"/>
      <c r="D309" s="33"/>
      <c r="E309" s="121"/>
      <c r="F309" s="122"/>
      <c r="G309" s="122"/>
      <c r="H309" s="1159"/>
      <c r="I309" s="1159"/>
      <c r="J309" s="1159"/>
      <c r="K309" s="1159"/>
      <c r="L309" s="1159"/>
    </row>
    <row r="310" spans="2:12" x14ac:dyDescent="0.25">
      <c r="C310" s="33"/>
      <c r="D310" s="33"/>
      <c r="E310" s="121"/>
      <c r="F310" s="122"/>
      <c r="G310" s="122"/>
      <c r="H310" s="127"/>
      <c r="I310" s="127"/>
      <c r="J310" s="127"/>
      <c r="K310" s="127"/>
      <c r="L310" s="127"/>
    </row>
    <row r="311" spans="2:12" x14ac:dyDescent="0.25">
      <c r="C311" s="33"/>
      <c r="D311" s="33"/>
      <c r="E311" s="121"/>
      <c r="F311" s="122"/>
      <c r="G311" s="122"/>
      <c r="H311" s="127"/>
      <c r="I311" s="127"/>
      <c r="J311" s="127"/>
      <c r="K311" s="127"/>
      <c r="L311" s="127"/>
    </row>
    <row r="312" spans="2:12" x14ac:dyDescent="0.25">
      <c r="C312" s="33"/>
      <c r="D312" s="33"/>
      <c r="E312" s="121"/>
      <c r="F312" s="122"/>
      <c r="G312" s="122"/>
      <c r="H312" s="1156"/>
      <c r="I312" s="1156"/>
      <c r="J312" s="1156"/>
      <c r="K312" s="1156"/>
      <c r="L312" s="1156"/>
    </row>
    <row r="313" spans="2:12" x14ac:dyDescent="0.25">
      <c r="B313" s="123"/>
      <c r="C313" s="124"/>
      <c r="D313" s="124"/>
      <c r="E313" s="125"/>
      <c r="F313" s="126"/>
      <c r="G313" s="126"/>
      <c r="H313" s="1156"/>
      <c r="I313" s="1156"/>
      <c r="J313" s="1156"/>
      <c r="K313" s="1156"/>
      <c r="L313" s="1156"/>
    </row>
    <row r="328" spans="1:14" x14ac:dyDescent="0.25">
      <c r="A328" s="107"/>
    </row>
    <row r="330" spans="1:14" x14ac:dyDescent="0.25">
      <c r="B330" s="108"/>
    </row>
    <row r="331" spans="1:14" s="58" customFormat="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ht="33.75" x14ac:dyDescent="0.5">
      <c r="B332" s="736"/>
      <c r="C332" s="736"/>
      <c r="D332" s="736"/>
      <c r="E332" s="736"/>
      <c r="F332" s="736"/>
      <c r="G332" s="736"/>
      <c r="H332" s="736"/>
      <c r="I332" s="736"/>
      <c r="J332" s="736"/>
      <c r="K332" s="736"/>
      <c r="L332" s="736"/>
    </row>
    <row r="333" spans="1:14" ht="23.25" x14ac:dyDescent="0.35">
      <c r="A333" s="107"/>
      <c r="B333" s="94"/>
      <c r="C333" s="94"/>
      <c r="I333" s="107"/>
      <c r="J333" s="107"/>
      <c r="K333" s="107"/>
      <c r="L333" s="107"/>
    </row>
    <row r="334" spans="1:14" ht="21" x14ac:dyDescent="0.35">
      <c r="B334" s="117"/>
      <c r="C334" s="118"/>
    </row>
    <row r="335" spans="1:14" ht="21" x14ac:dyDescent="0.35">
      <c r="B335" s="117"/>
      <c r="C335" s="119"/>
    </row>
    <row r="336" spans="1:14" x14ac:dyDescent="0.25">
      <c r="I336" s="82"/>
    </row>
    <row r="337" spans="2:12" x14ac:dyDescent="0.25">
      <c r="B337" s="120"/>
      <c r="C337" s="120"/>
      <c r="D337" s="120"/>
      <c r="E337" s="120"/>
      <c r="F337" s="120"/>
      <c r="G337" s="120"/>
      <c r="H337" s="1157"/>
      <c r="I337" s="1157"/>
      <c r="J337" s="1157"/>
      <c r="K337" s="1157"/>
      <c r="L337" s="1157"/>
    </row>
    <row r="338" spans="2:12" x14ac:dyDescent="0.25">
      <c r="C338" s="33"/>
      <c r="D338" s="33"/>
      <c r="E338" s="121"/>
      <c r="F338" s="122"/>
      <c r="G338" s="122"/>
      <c r="H338" s="1158"/>
      <c r="I338" s="1158"/>
      <c r="J338" s="1158"/>
      <c r="K338" s="1158"/>
      <c r="L338" s="1158"/>
    </row>
    <row r="339" spans="2:12" x14ac:dyDescent="0.25">
      <c r="C339" s="33"/>
      <c r="D339" s="33"/>
      <c r="E339" s="121"/>
      <c r="F339" s="122"/>
      <c r="G339" s="122"/>
      <c r="H339" s="1159"/>
      <c r="I339" s="1159"/>
      <c r="J339" s="1159"/>
      <c r="K339" s="1159"/>
      <c r="L339" s="1159"/>
    </row>
    <row r="340" spans="2:12" x14ac:dyDescent="0.25">
      <c r="C340" s="33"/>
      <c r="D340" s="33"/>
      <c r="E340" s="121"/>
      <c r="F340" s="122"/>
      <c r="G340" s="122"/>
      <c r="H340" s="127"/>
      <c r="I340" s="127"/>
      <c r="J340" s="127"/>
      <c r="K340" s="127"/>
      <c r="L340" s="127"/>
    </row>
    <row r="341" spans="2:12" x14ac:dyDescent="0.25">
      <c r="C341" s="33"/>
      <c r="D341" s="33"/>
      <c r="E341" s="121"/>
      <c r="F341" s="122"/>
      <c r="G341" s="122"/>
      <c r="H341" s="127"/>
      <c r="I341" s="127"/>
      <c r="J341" s="127"/>
      <c r="K341" s="127"/>
      <c r="L341" s="127"/>
    </row>
    <row r="342" spans="2:12" x14ac:dyDescent="0.25">
      <c r="C342" s="33"/>
      <c r="D342" s="33"/>
      <c r="E342" s="121"/>
      <c r="F342" s="122"/>
      <c r="G342" s="122"/>
      <c r="H342" s="1156"/>
      <c r="I342" s="1156"/>
      <c r="J342" s="1156"/>
      <c r="K342" s="1156"/>
      <c r="L342" s="1156"/>
    </row>
    <row r="343" spans="2:12" x14ac:dyDescent="0.25">
      <c r="B343" s="123"/>
      <c r="C343" s="124"/>
      <c r="D343" s="124"/>
      <c r="E343" s="125"/>
      <c r="F343" s="126"/>
      <c r="G343" s="126"/>
      <c r="H343" s="1156"/>
      <c r="I343" s="1156"/>
      <c r="J343" s="1156"/>
      <c r="K343" s="1156"/>
      <c r="L343" s="1156"/>
    </row>
    <row r="358" spans="1:14" x14ac:dyDescent="0.25">
      <c r="A358" s="107"/>
    </row>
    <row r="361" spans="1:14" s="58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ht="33.75" x14ac:dyDescent="0.5">
      <c r="B362" s="736"/>
      <c r="C362" s="736"/>
      <c r="D362" s="736"/>
      <c r="E362" s="736"/>
      <c r="F362" s="736"/>
      <c r="G362" s="736"/>
      <c r="H362" s="736"/>
      <c r="I362" s="736"/>
      <c r="J362" s="736"/>
      <c r="K362" s="736"/>
      <c r="L362" s="736"/>
    </row>
    <row r="363" spans="1:14" ht="23.25" x14ac:dyDescent="0.35">
      <c r="A363" s="107"/>
      <c r="B363" s="94"/>
      <c r="C363" s="94"/>
      <c r="I363" s="107"/>
      <c r="J363" s="107"/>
      <c r="K363" s="107"/>
      <c r="L363" s="107"/>
    </row>
    <row r="364" spans="1:14" ht="21" x14ac:dyDescent="0.35">
      <c r="B364" s="117"/>
      <c r="C364" s="118"/>
    </row>
    <row r="365" spans="1:14" ht="21" x14ac:dyDescent="0.35">
      <c r="B365" s="117"/>
      <c r="C365" s="119"/>
    </row>
    <row r="366" spans="1:14" x14ac:dyDescent="0.25">
      <c r="I366" s="82"/>
    </row>
    <row r="367" spans="1:14" x14ac:dyDescent="0.25">
      <c r="B367" s="120"/>
      <c r="C367" s="120"/>
      <c r="D367" s="120"/>
      <c r="E367" s="120"/>
      <c r="F367" s="120"/>
      <c r="G367" s="120"/>
      <c r="H367" s="1157"/>
      <c r="I367" s="1157"/>
      <c r="J367" s="1157"/>
      <c r="K367" s="1157"/>
      <c r="L367" s="1157"/>
    </row>
    <row r="368" spans="1:14" x14ac:dyDescent="0.25">
      <c r="C368" s="33"/>
      <c r="D368" s="33"/>
      <c r="E368" s="121"/>
      <c r="F368" s="122"/>
      <c r="G368" s="122"/>
      <c r="H368" s="1158"/>
      <c r="I368" s="1158"/>
      <c r="J368" s="1158"/>
      <c r="K368" s="1158"/>
      <c r="L368" s="1158"/>
    </row>
    <row r="369" spans="2:12" x14ac:dyDescent="0.25">
      <c r="C369" s="33"/>
      <c r="D369" s="33"/>
      <c r="E369" s="121"/>
      <c r="F369" s="122"/>
      <c r="G369" s="122"/>
      <c r="H369" s="1159"/>
      <c r="I369" s="1159"/>
      <c r="J369" s="1159"/>
      <c r="K369" s="1159"/>
      <c r="L369" s="1159"/>
    </row>
    <row r="370" spans="2:12" x14ac:dyDescent="0.25">
      <c r="C370" s="33"/>
      <c r="D370" s="33"/>
      <c r="E370" s="121"/>
      <c r="F370" s="122"/>
      <c r="G370" s="122"/>
      <c r="H370" s="127"/>
      <c r="I370" s="127"/>
      <c r="J370" s="127"/>
      <c r="K370" s="127"/>
      <c r="L370" s="127"/>
    </row>
    <row r="371" spans="2:12" x14ac:dyDescent="0.25">
      <c r="C371" s="33"/>
      <c r="D371" s="33"/>
      <c r="E371" s="121"/>
      <c r="F371" s="122"/>
      <c r="G371" s="122"/>
      <c r="H371" s="127"/>
      <c r="I371" s="127"/>
      <c r="J371" s="127"/>
      <c r="K371" s="127"/>
      <c r="L371" s="127"/>
    </row>
    <row r="372" spans="2:12" x14ac:dyDescent="0.25">
      <c r="C372" s="33"/>
      <c r="D372" s="33"/>
      <c r="E372" s="121"/>
      <c r="F372" s="122"/>
      <c r="G372" s="122"/>
      <c r="H372" s="1156"/>
      <c r="I372" s="1156"/>
      <c r="J372" s="1156"/>
      <c r="K372" s="1156"/>
      <c r="L372" s="1156"/>
    </row>
    <row r="373" spans="2:12" x14ac:dyDescent="0.25">
      <c r="B373" s="123"/>
      <c r="C373" s="124"/>
      <c r="D373" s="124"/>
      <c r="E373" s="125"/>
      <c r="F373" s="126"/>
      <c r="G373" s="126"/>
      <c r="H373" s="1156"/>
      <c r="I373" s="1156"/>
      <c r="J373" s="1156"/>
      <c r="K373" s="1156"/>
      <c r="L373" s="1156"/>
    </row>
    <row r="388" spans="1:14" x14ac:dyDescent="0.25">
      <c r="A388" s="107"/>
    </row>
    <row r="391" spans="1:14" s="58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ht="33.75" x14ac:dyDescent="0.5">
      <c r="B392" s="736"/>
      <c r="C392" s="736"/>
      <c r="D392" s="736"/>
      <c r="E392" s="736"/>
      <c r="F392" s="736"/>
      <c r="G392" s="736"/>
      <c r="H392" s="736"/>
      <c r="I392" s="736"/>
      <c r="J392" s="736"/>
      <c r="K392" s="736"/>
      <c r="L392" s="736"/>
    </row>
    <row r="393" spans="1:14" ht="23.25" x14ac:dyDescent="0.35">
      <c r="A393" s="107"/>
      <c r="B393" s="94"/>
      <c r="C393" s="94"/>
      <c r="I393" s="107"/>
      <c r="J393" s="107"/>
      <c r="K393" s="107"/>
      <c r="L393" s="107"/>
    </row>
    <row r="394" spans="1:14" ht="21" x14ac:dyDescent="0.35">
      <c r="B394" s="117"/>
      <c r="C394" s="118"/>
    </row>
    <row r="395" spans="1:14" ht="21" x14ac:dyDescent="0.35">
      <c r="B395" s="117"/>
      <c r="C395" s="119"/>
    </row>
    <row r="396" spans="1:14" x14ac:dyDescent="0.25">
      <c r="I396" s="82"/>
    </row>
    <row r="397" spans="1:14" x14ac:dyDescent="0.25">
      <c r="B397" s="120"/>
      <c r="C397" s="120"/>
      <c r="D397" s="120"/>
      <c r="E397" s="120"/>
      <c r="F397" s="120"/>
      <c r="G397" s="120"/>
      <c r="H397" s="1157"/>
      <c r="I397" s="1157"/>
      <c r="J397" s="1157"/>
      <c r="K397" s="1157"/>
      <c r="L397" s="1157"/>
    </row>
    <row r="398" spans="1:14" x14ac:dyDescent="0.25">
      <c r="C398" s="33"/>
      <c r="D398" s="33"/>
      <c r="E398" s="121"/>
      <c r="F398" s="122"/>
      <c r="G398" s="122"/>
      <c r="H398" s="1158"/>
      <c r="I398" s="1158"/>
      <c r="J398" s="1158"/>
      <c r="K398" s="1158"/>
      <c r="L398" s="1158"/>
    </row>
    <row r="399" spans="1:14" x14ac:dyDescent="0.25">
      <c r="C399" s="33"/>
      <c r="D399" s="33"/>
      <c r="E399" s="121"/>
      <c r="F399" s="122"/>
      <c r="G399" s="122"/>
      <c r="H399" s="1159"/>
      <c r="I399" s="1159"/>
      <c r="J399" s="1159"/>
      <c r="K399" s="1159"/>
      <c r="L399" s="1159"/>
    </row>
    <row r="400" spans="1:14" x14ac:dyDescent="0.25">
      <c r="C400" s="33"/>
      <c r="D400" s="33"/>
      <c r="E400" s="121"/>
      <c r="F400" s="122"/>
      <c r="G400" s="122"/>
      <c r="H400" s="127"/>
      <c r="I400" s="127"/>
      <c r="J400" s="127"/>
      <c r="K400" s="127"/>
      <c r="L400" s="127"/>
    </row>
    <row r="401" spans="2:12" x14ac:dyDescent="0.25">
      <c r="C401" s="33"/>
      <c r="D401" s="33"/>
      <c r="E401" s="121"/>
      <c r="F401" s="122"/>
      <c r="G401" s="122"/>
      <c r="H401" s="127"/>
      <c r="I401" s="127"/>
      <c r="J401" s="127"/>
      <c r="K401" s="127"/>
      <c r="L401" s="127"/>
    </row>
    <row r="402" spans="2:12" x14ac:dyDescent="0.25">
      <c r="C402" s="33"/>
      <c r="D402" s="33"/>
      <c r="E402" s="121"/>
      <c r="F402" s="122"/>
      <c r="G402" s="122"/>
      <c r="H402" s="1156"/>
      <c r="I402" s="1156"/>
      <c r="J402" s="1156"/>
      <c r="K402" s="1156"/>
      <c r="L402" s="1156"/>
    </row>
    <row r="403" spans="2:12" x14ac:dyDescent="0.25">
      <c r="B403" s="123"/>
      <c r="C403" s="124"/>
      <c r="D403" s="124"/>
      <c r="E403" s="125"/>
      <c r="F403" s="126"/>
      <c r="G403" s="126"/>
      <c r="H403" s="1156"/>
      <c r="I403" s="1156"/>
      <c r="J403" s="1156"/>
      <c r="K403" s="1156"/>
      <c r="L403" s="1156"/>
    </row>
    <row r="418" spans="1:14" x14ac:dyDescent="0.25">
      <c r="A418" s="107"/>
    </row>
    <row r="421" spans="1:14" s="58" customFormat="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ht="33.75" x14ac:dyDescent="0.5">
      <c r="B422" s="736"/>
      <c r="C422" s="736"/>
      <c r="D422" s="736"/>
      <c r="E422" s="736"/>
      <c r="F422" s="736"/>
      <c r="G422" s="736"/>
      <c r="H422" s="736"/>
      <c r="I422" s="736"/>
      <c r="J422" s="736"/>
      <c r="K422" s="736"/>
      <c r="L422" s="736"/>
    </row>
    <row r="423" spans="1:14" ht="23.25" x14ac:dyDescent="0.35">
      <c r="A423" s="107"/>
      <c r="B423" s="94"/>
      <c r="C423" s="94"/>
      <c r="I423" s="107"/>
      <c r="J423" s="107"/>
      <c r="K423" s="107"/>
      <c r="L423" s="107"/>
    </row>
    <row r="424" spans="1:14" ht="21" x14ac:dyDescent="0.35">
      <c r="B424" s="117"/>
      <c r="C424" s="118"/>
    </row>
    <row r="425" spans="1:14" ht="21" x14ac:dyDescent="0.35">
      <c r="B425" s="117"/>
      <c r="C425" s="119"/>
    </row>
    <row r="426" spans="1:14" x14ac:dyDescent="0.25">
      <c r="I426" s="82"/>
    </row>
    <row r="427" spans="1:14" x14ac:dyDescent="0.25">
      <c r="B427" s="120"/>
      <c r="C427" s="120"/>
      <c r="D427" s="120"/>
      <c r="E427" s="120"/>
      <c r="F427" s="120"/>
      <c r="G427" s="120"/>
      <c r="H427" s="1157"/>
      <c r="I427" s="1157"/>
      <c r="J427" s="1157"/>
      <c r="K427" s="1157"/>
      <c r="L427" s="1157"/>
    </row>
    <row r="428" spans="1:14" x14ac:dyDescent="0.25">
      <c r="C428" s="33"/>
      <c r="D428" s="33"/>
      <c r="E428" s="121"/>
      <c r="F428" s="122"/>
      <c r="G428" s="122"/>
      <c r="H428" s="128"/>
      <c r="I428" s="128"/>
      <c r="J428" s="128"/>
      <c r="K428" s="128"/>
      <c r="L428" s="128"/>
    </row>
    <row r="429" spans="1:14" x14ac:dyDescent="0.25">
      <c r="C429" s="33"/>
      <c r="D429" s="33"/>
      <c r="E429" s="121"/>
      <c r="F429" s="122"/>
      <c r="G429" s="122"/>
      <c r="H429" s="127"/>
      <c r="I429" s="127"/>
      <c r="J429" s="127"/>
      <c r="K429" s="127"/>
      <c r="L429" s="127"/>
    </row>
    <row r="430" spans="1:14" x14ac:dyDescent="0.25">
      <c r="C430" s="33"/>
      <c r="D430" s="33"/>
      <c r="E430" s="121"/>
      <c r="F430" s="122"/>
      <c r="G430" s="122"/>
      <c r="H430" s="127"/>
      <c r="I430" s="127"/>
      <c r="J430" s="127"/>
      <c r="K430" s="127"/>
      <c r="L430" s="127"/>
    </row>
    <row r="431" spans="1:14" x14ac:dyDescent="0.25">
      <c r="C431" s="33"/>
      <c r="D431" s="33"/>
      <c r="E431" s="121"/>
      <c r="F431" s="122"/>
      <c r="G431" s="122"/>
      <c r="H431" s="127"/>
      <c r="I431" s="127"/>
      <c r="J431" s="127"/>
      <c r="K431" s="127"/>
      <c r="L431" s="127"/>
    </row>
    <row r="432" spans="1:14" x14ac:dyDescent="0.25">
      <c r="C432" s="33"/>
      <c r="D432" s="33"/>
      <c r="E432" s="121"/>
      <c r="F432" s="122"/>
      <c r="G432" s="122"/>
      <c r="H432" s="129"/>
      <c r="I432" s="129"/>
      <c r="J432" s="129"/>
      <c r="K432" s="129"/>
      <c r="L432" s="129"/>
    </row>
    <row r="433" spans="1:12" x14ac:dyDescent="0.25">
      <c r="B433" s="123"/>
      <c r="C433" s="124"/>
      <c r="D433" s="124"/>
      <c r="E433" s="125"/>
      <c r="F433" s="126"/>
      <c r="G433" s="126"/>
      <c r="H433" s="129"/>
      <c r="I433" s="129"/>
      <c r="J433" s="129"/>
      <c r="K433" s="129"/>
      <c r="L433" s="129"/>
    </row>
    <row r="448" spans="1:12" x14ac:dyDescent="0.25">
      <c r="A448" s="107"/>
    </row>
    <row r="451" spans="1:14" s="58" customFormat="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ht="33.75" x14ac:dyDescent="0.5">
      <c r="B452" s="736"/>
      <c r="C452" s="736"/>
      <c r="D452" s="736"/>
      <c r="E452" s="736"/>
      <c r="F452" s="736"/>
      <c r="G452" s="736"/>
      <c r="H452" s="736"/>
      <c r="I452" s="736"/>
      <c r="J452" s="736"/>
      <c r="K452" s="736"/>
      <c r="L452" s="736"/>
    </row>
    <row r="453" spans="1:14" ht="23.25" x14ac:dyDescent="0.35">
      <c r="A453" s="107"/>
      <c r="B453" s="94"/>
      <c r="C453" s="94"/>
      <c r="I453" s="107"/>
      <c r="J453" s="107"/>
      <c r="K453" s="107"/>
      <c r="L453" s="107"/>
    </row>
    <row r="454" spans="1:14" ht="21" x14ac:dyDescent="0.35">
      <c r="B454" s="117"/>
      <c r="C454" s="118"/>
    </row>
    <row r="455" spans="1:14" ht="21" x14ac:dyDescent="0.35">
      <c r="B455" s="117"/>
      <c r="C455" s="119"/>
    </row>
    <row r="456" spans="1:14" x14ac:dyDescent="0.25">
      <c r="I456" s="82"/>
    </row>
    <row r="457" spans="1:14" x14ac:dyDescent="0.25">
      <c r="B457" s="120"/>
      <c r="C457" s="120"/>
      <c r="D457" s="120"/>
      <c r="E457" s="120"/>
      <c r="F457" s="120"/>
      <c r="G457" s="120"/>
      <c r="H457" s="1157"/>
      <c r="I457" s="1157"/>
      <c r="J457" s="1157"/>
      <c r="K457" s="1157"/>
      <c r="L457" s="1157"/>
    </row>
    <row r="458" spans="1:14" x14ac:dyDescent="0.25">
      <c r="C458" s="33"/>
      <c r="D458" s="33"/>
      <c r="E458" s="121"/>
      <c r="F458" s="122"/>
      <c r="G458" s="122"/>
      <c r="H458" s="128"/>
      <c r="I458" s="128"/>
      <c r="J458" s="128"/>
      <c r="K458" s="128"/>
      <c r="L458" s="128"/>
    </row>
    <row r="459" spans="1:14" x14ac:dyDescent="0.25">
      <c r="C459" s="33"/>
      <c r="D459" s="33"/>
      <c r="E459" s="121"/>
      <c r="F459" s="122"/>
      <c r="G459" s="122"/>
      <c r="H459" s="127"/>
      <c r="I459" s="127"/>
      <c r="J459" s="127"/>
      <c r="K459" s="127"/>
      <c r="L459" s="127"/>
    </row>
    <row r="460" spans="1:14" x14ac:dyDescent="0.25">
      <c r="C460" s="33"/>
      <c r="D460" s="33"/>
      <c r="E460" s="121"/>
      <c r="F460" s="122"/>
      <c r="G460" s="122"/>
      <c r="H460" s="127"/>
      <c r="I460" s="127"/>
      <c r="J460" s="127"/>
      <c r="K460" s="127"/>
      <c r="L460" s="127"/>
    </row>
    <row r="461" spans="1:14" x14ac:dyDescent="0.25">
      <c r="C461" s="33"/>
      <c r="D461" s="33"/>
      <c r="E461" s="121"/>
      <c r="F461" s="122"/>
      <c r="G461" s="122"/>
      <c r="H461" s="127"/>
      <c r="I461" s="127"/>
      <c r="J461" s="127"/>
      <c r="K461" s="127"/>
      <c r="L461" s="127"/>
    </row>
    <row r="462" spans="1:14" x14ac:dyDescent="0.25">
      <c r="C462" s="33"/>
      <c r="D462" s="33"/>
      <c r="E462" s="121"/>
      <c r="F462" s="122"/>
      <c r="G462" s="122"/>
      <c r="H462" s="129"/>
      <c r="I462" s="129"/>
      <c r="J462" s="129"/>
      <c r="K462" s="129"/>
      <c r="L462" s="129"/>
    </row>
    <row r="463" spans="1:14" x14ac:dyDescent="0.25">
      <c r="B463" s="123"/>
      <c r="C463" s="124"/>
      <c r="D463" s="124"/>
      <c r="E463" s="125"/>
      <c r="F463" s="126"/>
      <c r="G463" s="126"/>
      <c r="H463" s="129"/>
      <c r="I463" s="129"/>
      <c r="J463" s="129"/>
      <c r="K463" s="129"/>
      <c r="L463" s="129"/>
    </row>
    <row r="478" spans="1:1" x14ac:dyDescent="0.25">
      <c r="A478" s="107"/>
    </row>
    <row r="481" spans="1:14" s="58" customFormat="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ht="33.75" x14ac:dyDescent="0.5">
      <c r="B482" s="736"/>
      <c r="C482" s="736"/>
      <c r="D482" s="736"/>
      <c r="E482" s="736"/>
      <c r="F482" s="736"/>
      <c r="G482" s="736"/>
      <c r="H482" s="736"/>
      <c r="I482" s="736"/>
      <c r="J482" s="736"/>
      <c r="K482" s="736"/>
      <c r="L482" s="736"/>
    </row>
    <row r="483" spans="1:14" ht="23.25" x14ac:dyDescent="0.35">
      <c r="A483" s="107"/>
      <c r="B483" s="94"/>
      <c r="C483" s="94"/>
      <c r="I483" s="107"/>
      <c r="J483" s="107"/>
      <c r="K483" s="107"/>
      <c r="L483" s="107"/>
    </row>
    <row r="484" spans="1:14" ht="21" x14ac:dyDescent="0.35">
      <c r="B484" s="117"/>
      <c r="C484" s="118"/>
    </row>
    <row r="485" spans="1:14" ht="21" x14ac:dyDescent="0.35">
      <c r="B485" s="117"/>
      <c r="C485" s="119"/>
    </row>
    <row r="486" spans="1:14" x14ac:dyDescent="0.25">
      <c r="I486" s="82"/>
    </row>
    <row r="487" spans="1:14" x14ac:dyDescent="0.25">
      <c r="B487" s="120"/>
      <c r="C487" s="120"/>
      <c r="D487" s="120"/>
      <c r="E487" s="120"/>
      <c r="F487" s="120"/>
      <c r="G487" s="120"/>
      <c r="H487" s="1157"/>
      <c r="I487" s="1157"/>
      <c r="J487" s="1157"/>
      <c r="K487" s="1157"/>
      <c r="L487" s="1157"/>
    </row>
    <row r="488" spans="1:14" x14ac:dyDescent="0.25">
      <c r="C488" s="33"/>
      <c r="D488" s="33"/>
      <c r="E488" s="121"/>
      <c r="F488" s="122"/>
      <c r="G488" s="122"/>
      <c r="H488" s="128"/>
      <c r="I488" s="128"/>
      <c r="J488" s="128"/>
      <c r="K488" s="128"/>
      <c r="L488" s="128"/>
    </row>
    <row r="489" spans="1:14" x14ac:dyDescent="0.25">
      <c r="C489" s="33"/>
      <c r="D489" s="33"/>
      <c r="E489" s="121"/>
      <c r="F489" s="122"/>
      <c r="G489" s="122"/>
      <c r="H489" s="127"/>
      <c r="I489" s="127"/>
      <c r="J489" s="127"/>
      <c r="K489" s="127"/>
      <c r="L489" s="127"/>
    </row>
    <row r="490" spans="1:14" x14ac:dyDescent="0.25">
      <c r="C490" s="33"/>
      <c r="D490" s="33"/>
      <c r="E490" s="121"/>
      <c r="F490" s="122"/>
      <c r="G490" s="122"/>
      <c r="H490" s="127"/>
      <c r="I490" s="127"/>
      <c r="J490" s="127"/>
      <c r="K490" s="127"/>
      <c r="L490" s="127"/>
    </row>
    <row r="491" spans="1:14" x14ac:dyDescent="0.25">
      <c r="C491" s="33"/>
      <c r="D491" s="33"/>
      <c r="E491" s="121"/>
      <c r="F491" s="122"/>
      <c r="G491" s="122"/>
      <c r="H491" s="127"/>
      <c r="I491" s="127"/>
      <c r="J491" s="127"/>
      <c r="K491" s="127"/>
      <c r="L491" s="127"/>
    </row>
    <row r="492" spans="1:14" x14ac:dyDescent="0.25">
      <c r="C492" s="33"/>
      <c r="D492" s="33"/>
      <c r="E492" s="121"/>
      <c r="F492" s="122"/>
      <c r="G492" s="122"/>
      <c r="H492" s="129"/>
      <c r="I492" s="129"/>
      <c r="J492" s="129"/>
      <c r="K492" s="129"/>
      <c r="L492" s="129"/>
    </row>
    <row r="493" spans="1:14" x14ac:dyDescent="0.25">
      <c r="B493" s="123"/>
      <c r="C493" s="124"/>
      <c r="D493" s="124"/>
      <c r="E493" s="125"/>
      <c r="F493" s="126"/>
      <c r="G493" s="126"/>
      <c r="H493" s="129"/>
      <c r="I493" s="129"/>
      <c r="J493" s="129"/>
      <c r="K493" s="129"/>
      <c r="L493" s="129"/>
    </row>
    <row r="508" spans="1:14" x14ac:dyDescent="0.25">
      <c r="A508" s="107"/>
    </row>
    <row r="510" spans="1:14" s="58" customFormat="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ht="33.75" x14ac:dyDescent="0.5">
      <c r="B511" s="736"/>
      <c r="C511" s="736"/>
      <c r="D511" s="736"/>
      <c r="E511" s="736"/>
      <c r="F511" s="736"/>
      <c r="G511" s="736"/>
      <c r="H511" s="736"/>
      <c r="I511" s="736"/>
      <c r="J511" s="736"/>
      <c r="K511" s="736"/>
      <c r="L511" s="736"/>
    </row>
    <row r="512" spans="1:14" ht="23.25" x14ac:dyDescent="0.35">
      <c r="A512" s="107"/>
      <c r="B512" s="94"/>
      <c r="C512" s="94"/>
      <c r="I512" s="107"/>
      <c r="J512" s="107"/>
      <c r="K512" s="107"/>
      <c r="L512" s="107"/>
    </row>
    <row r="513" spans="2:12" ht="21" x14ac:dyDescent="0.35">
      <c r="B513" s="117"/>
      <c r="C513" s="118"/>
    </row>
    <row r="514" spans="2:12" ht="21" x14ac:dyDescent="0.35">
      <c r="B514" s="117"/>
      <c r="C514" s="119"/>
    </row>
    <row r="515" spans="2:12" x14ac:dyDescent="0.25">
      <c r="I515" s="82"/>
    </row>
    <row r="516" spans="2:12" x14ac:dyDescent="0.25">
      <c r="B516" s="120"/>
      <c r="C516" s="120"/>
      <c r="D516" s="120"/>
      <c r="E516" s="120"/>
      <c r="F516" s="120"/>
      <c r="G516" s="120"/>
      <c r="H516" s="1157"/>
      <c r="I516" s="1157"/>
      <c r="J516" s="1157"/>
      <c r="K516" s="1157"/>
      <c r="L516" s="1157"/>
    </row>
    <row r="517" spans="2:12" x14ac:dyDescent="0.25">
      <c r="C517" s="33"/>
      <c r="D517" s="33"/>
      <c r="E517" s="121"/>
      <c r="F517" s="122"/>
      <c r="G517" s="122"/>
      <c r="H517" s="127"/>
      <c r="I517" s="128"/>
      <c r="J517" s="128"/>
      <c r="K517" s="128"/>
      <c r="L517" s="128"/>
    </row>
    <row r="518" spans="2:12" x14ac:dyDescent="0.25">
      <c r="C518" s="33"/>
      <c r="D518" s="33"/>
      <c r="E518" s="121"/>
      <c r="F518" s="122"/>
      <c r="G518" s="122"/>
      <c r="H518" s="127"/>
      <c r="I518" s="127"/>
      <c r="J518" s="127"/>
      <c r="K518" s="127"/>
      <c r="L518" s="127"/>
    </row>
    <row r="519" spans="2:12" x14ac:dyDescent="0.25">
      <c r="C519" s="33"/>
      <c r="D519" s="33"/>
      <c r="E519" s="121"/>
      <c r="F519" s="122"/>
      <c r="G519" s="122"/>
      <c r="H519" s="127"/>
      <c r="I519" s="127"/>
      <c r="J519" s="127"/>
      <c r="K519" s="127"/>
      <c r="L519" s="127"/>
    </row>
    <row r="520" spans="2:12" x14ac:dyDescent="0.25">
      <c r="C520" s="33"/>
      <c r="D520" s="33"/>
      <c r="E520" s="121"/>
      <c r="F520" s="122"/>
      <c r="G520" s="122"/>
      <c r="H520" s="127"/>
      <c r="I520" s="127"/>
      <c r="J520" s="127"/>
      <c r="K520" s="127"/>
      <c r="L520" s="127"/>
    </row>
    <row r="521" spans="2:12" x14ac:dyDescent="0.25">
      <c r="C521" s="33"/>
      <c r="D521" s="33"/>
      <c r="E521" s="121"/>
      <c r="F521" s="122"/>
      <c r="G521" s="122"/>
      <c r="H521" s="129"/>
      <c r="I521" s="129"/>
      <c r="J521" s="129"/>
      <c r="K521" s="129"/>
      <c r="L521" s="129"/>
    </row>
    <row r="522" spans="2:12" x14ac:dyDescent="0.25">
      <c r="B522" s="123"/>
      <c r="C522" s="124"/>
      <c r="D522" s="124"/>
      <c r="E522" s="125"/>
      <c r="F522" s="126"/>
      <c r="G522" s="126"/>
      <c r="H522" s="129"/>
      <c r="I522" s="129"/>
      <c r="J522" s="129"/>
      <c r="K522" s="129"/>
      <c r="L522" s="129"/>
    </row>
    <row r="537" spans="1:14" x14ac:dyDescent="0.25">
      <c r="A537" s="107"/>
    </row>
    <row r="540" spans="1:14" s="58" customFormat="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ht="33.75" x14ac:dyDescent="0.5">
      <c r="B541" s="736"/>
      <c r="C541" s="736"/>
      <c r="D541" s="736"/>
      <c r="E541" s="736"/>
      <c r="F541" s="736"/>
      <c r="G541" s="736"/>
      <c r="H541" s="736"/>
      <c r="I541" s="736"/>
      <c r="J541" s="736"/>
      <c r="K541" s="736"/>
      <c r="L541" s="736"/>
    </row>
    <row r="542" spans="1:14" ht="23.25" x14ac:dyDescent="0.35">
      <c r="A542" s="107"/>
      <c r="B542" s="94"/>
      <c r="C542" s="94"/>
      <c r="I542" s="107"/>
      <c r="J542" s="107"/>
      <c r="K542" s="107"/>
      <c r="L542" s="107"/>
    </row>
    <row r="543" spans="1:14" ht="21" x14ac:dyDescent="0.35">
      <c r="B543" s="117"/>
      <c r="C543" s="118"/>
    </row>
    <row r="544" spans="1:14" ht="21" x14ac:dyDescent="0.35">
      <c r="B544" s="117"/>
      <c r="C544" s="119"/>
    </row>
    <row r="545" spans="2:12" x14ac:dyDescent="0.25">
      <c r="I545" s="82"/>
    </row>
    <row r="546" spans="2:12" x14ac:dyDescent="0.25">
      <c r="B546" s="120"/>
      <c r="C546" s="120"/>
      <c r="D546" s="120"/>
      <c r="E546" s="120"/>
      <c r="F546" s="120"/>
      <c r="G546" s="120"/>
      <c r="H546" s="1157"/>
      <c r="I546" s="1157"/>
      <c r="J546" s="1157"/>
      <c r="K546" s="1157"/>
      <c r="L546" s="1157"/>
    </row>
    <row r="547" spans="2:12" x14ac:dyDescent="0.25">
      <c r="C547" s="33"/>
      <c r="D547" s="33"/>
      <c r="E547" s="121"/>
      <c r="F547" s="122"/>
      <c r="G547" s="122"/>
      <c r="H547" s="127"/>
      <c r="I547" s="128"/>
      <c r="J547" s="128"/>
      <c r="K547" s="128"/>
      <c r="L547" s="128"/>
    </row>
    <row r="548" spans="2:12" x14ac:dyDescent="0.25">
      <c r="C548" s="33"/>
      <c r="D548" s="33"/>
      <c r="E548" s="121"/>
      <c r="F548" s="122"/>
      <c r="G548" s="122"/>
      <c r="H548" s="127"/>
      <c r="I548" s="127"/>
      <c r="J548" s="127"/>
      <c r="K548" s="127"/>
      <c r="L548" s="127"/>
    </row>
    <row r="549" spans="2:12" x14ac:dyDescent="0.25">
      <c r="C549" s="33"/>
      <c r="D549" s="33"/>
      <c r="E549" s="121"/>
      <c r="F549" s="122"/>
      <c r="G549" s="122"/>
      <c r="H549" s="127"/>
      <c r="I549" s="127"/>
      <c r="J549" s="127"/>
      <c r="K549" s="127"/>
      <c r="L549" s="127"/>
    </row>
    <row r="550" spans="2:12" x14ac:dyDescent="0.25">
      <c r="C550" s="33"/>
      <c r="D550" s="33"/>
      <c r="E550" s="121"/>
      <c r="F550" s="122"/>
      <c r="G550" s="122"/>
      <c r="H550" s="127"/>
      <c r="I550" s="127"/>
      <c r="J550" s="127"/>
      <c r="K550" s="127"/>
      <c r="L550" s="127"/>
    </row>
    <row r="551" spans="2:12" x14ac:dyDescent="0.25">
      <c r="C551" s="33"/>
      <c r="D551" s="33"/>
      <c r="E551" s="121"/>
      <c r="F551" s="122"/>
      <c r="G551" s="122"/>
      <c r="H551" s="129"/>
      <c r="I551" s="129"/>
      <c r="J551" s="129"/>
      <c r="K551" s="129"/>
      <c r="L551" s="129"/>
    </row>
    <row r="552" spans="2:12" x14ac:dyDescent="0.25">
      <c r="B552" s="123"/>
      <c r="C552" s="124"/>
      <c r="D552" s="124"/>
      <c r="E552" s="125"/>
      <c r="F552" s="126"/>
      <c r="G552" s="126"/>
      <c r="H552" s="129"/>
      <c r="I552" s="129"/>
      <c r="J552" s="129"/>
      <c r="K552" s="129"/>
      <c r="L552" s="129"/>
    </row>
    <row r="567" spans="1:14" x14ac:dyDescent="0.25">
      <c r="A567" s="107"/>
    </row>
    <row r="570" spans="1:14" s="58" customFormat="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ht="33.75" x14ac:dyDescent="0.5">
      <c r="B571" s="736"/>
      <c r="C571" s="736"/>
      <c r="D571" s="736"/>
      <c r="E571" s="736"/>
      <c r="F571" s="736"/>
      <c r="G571" s="736"/>
      <c r="H571" s="736"/>
      <c r="I571" s="736"/>
      <c r="J571" s="736"/>
      <c r="K571" s="736"/>
      <c r="L571" s="736"/>
    </row>
    <row r="572" spans="1:14" ht="23.25" x14ac:dyDescent="0.35">
      <c r="A572" s="107"/>
      <c r="B572" s="94"/>
      <c r="C572" s="94"/>
      <c r="I572" s="107"/>
      <c r="J572" s="107"/>
      <c r="K572" s="107"/>
      <c r="L572" s="107"/>
    </row>
    <row r="573" spans="1:14" ht="21" x14ac:dyDescent="0.35">
      <c r="B573" s="117"/>
      <c r="C573" s="118"/>
    </row>
    <row r="574" spans="1:14" ht="21" x14ac:dyDescent="0.35">
      <c r="B574" s="117"/>
      <c r="C574" s="119"/>
    </row>
    <row r="575" spans="1:14" x14ac:dyDescent="0.25">
      <c r="I575" s="82"/>
    </row>
    <row r="576" spans="1:14" x14ac:dyDescent="0.25">
      <c r="B576" s="120"/>
      <c r="C576" s="120"/>
      <c r="D576" s="120"/>
      <c r="E576" s="120"/>
      <c r="F576" s="120"/>
      <c r="G576" s="120"/>
      <c r="H576" s="1157"/>
      <c r="I576" s="1157"/>
      <c r="J576" s="1157"/>
      <c r="K576" s="1157"/>
      <c r="L576" s="1157"/>
    </row>
    <row r="577" spans="2:12" x14ac:dyDescent="0.25">
      <c r="C577" s="33"/>
      <c r="D577" s="33"/>
      <c r="E577" s="121"/>
      <c r="F577" s="122"/>
      <c r="G577" s="122"/>
      <c r="H577" s="127"/>
      <c r="I577" s="128"/>
      <c r="J577" s="128"/>
      <c r="K577" s="128"/>
      <c r="L577" s="128"/>
    </row>
    <row r="578" spans="2:12" x14ac:dyDescent="0.25">
      <c r="C578" s="33"/>
      <c r="D578" s="33"/>
      <c r="E578" s="121"/>
      <c r="F578" s="122"/>
      <c r="G578" s="122"/>
      <c r="H578" s="127"/>
      <c r="I578" s="127"/>
      <c r="J578" s="127"/>
      <c r="K578" s="127"/>
      <c r="L578" s="127"/>
    </row>
    <row r="579" spans="2:12" x14ac:dyDescent="0.25">
      <c r="C579" s="33"/>
      <c r="D579" s="33"/>
      <c r="E579" s="121"/>
      <c r="F579" s="122"/>
      <c r="G579" s="122"/>
      <c r="H579" s="127"/>
      <c r="I579" s="127"/>
      <c r="J579" s="127"/>
      <c r="K579" s="127"/>
      <c r="L579" s="127"/>
    </row>
    <row r="580" spans="2:12" x14ac:dyDescent="0.25">
      <c r="C580" s="33"/>
      <c r="D580" s="33"/>
      <c r="E580" s="121"/>
      <c r="F580" s="122"/>
      <c r="G580" s="122"/>
      <c r="H580" s="127"/>
      <c r="I580" s="127"/>
      <c r="J580" s="127"/>
      <c r="K580" s="127"/>
      <c r="L580" s="127"/>
    </row>
    <row r="581" spans="2:12" x14ac:dyDescent="0.25">
      <c r="C581" s="33"/>
      <c r="D581" s="33"/>
      <c r="E581" s="121"/>
      <c r="F581" s="122"/>
      <c r="G581" s="122"/>
      <c r="H581" s="129"/>
      <c r="I581" s="129"/>
      <c r="J581" s="129"/>
      <c r="K581" s="129"/>
      <c r="L581" s="129"/>
    </row>
    <row r="582" spans="2:12" x14ac:dyDescent="0.25">
      <c r="B582" s="123"/>
      <c r="C582" s="124"/>
      <c r="D582" s="124"/>
      <c r="E582" s="125"/>
      <c r="F582" s="126"/>
      <c r="G582" s="126"/>
      <c r="H582" s="129"/>
      <c r="I582" s="129"/>
      <c r="J582" s="129"/>
      <c r="K582" s="129"/>
      <c r="L582" s="129"/>
    </row>
    <row r="597" spans="1:14" x14ac:dyDescent="0.25">
      <c r="A597" s="107"/>
    </row>
    <row r="600" spans="1:14" s="58" customFormat="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ht="33.75" x14ac:dyDescent="0.5">
      <c r="B601" s="736"/>
      <c r="C601" s="736"/>
      <c r="D601" s="736"/>
      <c r="E601" s="736"/>
      <c r="F601" s="736"/>
      <c r="G601" s="736"/>
      <c r="H601" s="736"/>
      <c r="I601" s="736"/>
      <c r="J601" s="736"/>
      <c r="K601" s="736"/>
      <c r="L601" s="736"/>
    </row>
    <row r="602" spans="1:14" ht="23.25" x14ac:dyDescent="0.35">
      <c r="A602" s="107"/>
      <c r="B602" s="94"/>
      <c r="C602" s="94"/>
      <c r="I602" s="107"/>
      <c r="J602" s="107"/>
      <c r="K602" s="107"/>
      <c r="L602" s="107"/>
    </row>
    <row r="603" spans="1:14" ht="21" x14ac:dyDescent="0.35">
      <c r="B603" s="117"/>
      <c r="C603" s="118"/>
    </row>
    <row r="604" spans="1:14" ht="21" x14ac:dyDescent="0.35">
      <c r="B604" s="117"/>
      <c r="C604" s="119"/>
    </row>
    <row r="605" spans="1:14" x14ac:dyDescent="0.25">
      <c r="I605" s="82"/>
    </row>
    <row r="606" spans="1:14" x14ac:dyDescent="0.25">
      <c r="B606" s="120"/>
      <c r="C606" s="120"/>
      <c r="D606" s="120"/>
      <c r="E606" s="120"/>
      <c r="F606" s="120"/>
      <c r="G606" s="120"/>
      <c r="H606" s="1157"/>
      <c r="I606" s="1157"/>
      <c r="J606" s="1157"/>
      <c r="K606" s="1157"/>
      <c r="L606" s="1157"/>
    </row>
    <row r="607" spans="1:14" x14ac:dyDescent="0.25">
      <c r="C607" s="33"/>
      <c r="D607" s="33"/>
      <c r="E607" s="121"/>
      <c r="F607" s="122"/>
      <c r="G607" s="122"/>
      <c r="H607" s="127"/>
      <c r="I607" s="128"/>
      <c r="J607" s="128"/>
      <c r="K607" s="128"/>
      <c r="L607" s="128"/>
    </row>
    <row r="608" spans="1:14" x14ac:dyDescent="0.25">
      <c r="C608" s="33"/>
      <c r="D608" s="33"/>
      <c r="E608" s="121"/>
      <c r="F608" s="122"/>
      <c r="G608" s="122"/>
      <c r="H608" s="127"/>
      <c r="I608" s="127"/>
      <c r="J608" s="127"/>
      <c r="K608" s="127"/>
      <c r="L608" s="127"/>
    </row>
    <row r="609" spans="2:12" x14ac:dyDescent="0.25">
      <c r="C609" s="33"/>
      <c r="D609" s="33"/>
      <c r="E609" s="121"/>
      <c r="F609" s="122"/>
      <c r="G609" s="122"/>
      <c r="H609" s="127"/>
      <c r="I609" s="127"/>
      <c r="J609" s="127"/>
      <c r="K609" s="127"/>
      <c r="L609" s="127"/>
    </row>
    <row r="610" spans="2:12" x14ac:dyDescent="0.25">
      <c r="C610" s="33"/>
      <c r="D610" s="33"/>
      <c r="E610" s="121"/>
      <c r="F610" s="122"/>
      <c r="G610" s="122"/>
      <c r="H610" s="127"/>
      <c r="I610" s="127"/>
      <c r="J610" s="127"/>
      <c r="K610" s="127"/>
      <c r="L610" s="127"/>
    </row>
    <row r="611" spans="2:12" x14ac:dyDescent="0.25">
      <c r="C611" s="33"/>
      <c r="D611" s="33"/>
      <c r="E611" s="121"/>
      <c r="F611" s="122"/>
      <c r="G611" s="122"/>
      <c r="H611" s="129"/>
      <c r="I611" s="129"/>
      <c r="J611" s="129"/>
      <c r="K611" s="129"/>
      <c r="L611" s="129"/>
    </row>
    <row r="612" spans="2:12" x14ac:dyDescent="0.25">
      <c r="B612" s="123"/>
      <c r="C612" s="124"/>
      <c r="D612" s="124"/>
      <c r="E612" s="125"/>
      <c r="F612" s="126"/>
      <c r="G612" s="126"/>
      <c r="H612" s="129"/>
      <c r="I612" s="129"/>
      <c r="J612" s="129"/>
      <c r="K612" s="129"/>
      <c r="L612" s="129"/>
    </row>
    <row r="627" spans="1:14" x14ac:dyDescent="0.25">
      <c r="A627" s="107"/>
    </row>
    <row r="630" spans="1:14" s="58" customFormat="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ht="33.75" x14ac:dyDescent="0.5">
      <c r="B631" s="736"/>
      <c r="C631" s="736"/>
      <c r="D631" s="736"/>
      <c r="E631" s="736"/>
      <c r="F631" s="736"/>
      <c r="G631" s="736"/>
      <c r="H631" s="736"/>
      <c r="I631" s="736"/>
      <c r="J631" s="736"/>
      <c r="K631" s="736"/>
      <c r="L631" s="736"/>
    </row>
    <row r="632" spans="1:14" ht="23.25" x14ac:dyDescent="0.35">
      <c r="A632" s="107"/>
      <c r="B632" s="94"/>
      <c r="C632" s="94"/>
      <c r="I632" s="107"/>
      <c r="J632" s="107"/>
      <c r="K632" s="107"/>
      <c r="L632" s="107"/>
    </row>
    <row r="633" spans="1:14" ht="21" x14ac:dyDescent="0.35">
      <c r="B633" s="117"/>
      <c r="C633" s="118"/>
    </row>
    <row r="634" spans="1:14" ht="21" x14ac:dyDescent="0.35">
      <c r="B634" s="117"/>
      <c r="C634" s="119"/>
    </row>
    <row r="635" spans="1:14" x14ac:dyDescent="0.25">
      <c r="I635" s="82"/>
    </row>
    <row r="636" spans="1:14" x14ac:dyDescent="0.25">
      <c r="B636" s="120"/>
      <c r="C636" s="120"/>
      <c r="D636" s="120"/>
      <c r="E636" s="120"/>
      <c r="F636" s="120"/>
      <c r="G636" s="120"/>
      <c r="H636" s="1157"/>
      <c r="I636" s="1157"/>
      <c r="J636" s="1157"/>
      <c r="K636" s="1157"/>
      <c r="L636" s="1157"/>
    </row>
    <row r="637" spans="1:14" x14ac:dyDescent="0.25">
      <c r="C637" s="33"/>
      <c r="D637" s="33"/>
      <c r="E637" s="121"/>
      <c r="F637" s="122"/>
      <c r="G637" s="122"/>
      <c r="H637" s="127"/>
      <c r="I637" s="128"/>
      <c r="J637" s="128"/>
      <c r="K637" s="128"/>
      <c r="L637" s="128"/>
    </row>
    <row r="638" spans="1:14" x14ac:dyDescent="0.25">
      <c r="C638" s="33"/>
      <c r="D638" s="33"/>
      <c r="E638" s="121"/>
      <c r="F638" s="122"/>
      <c r="G638" s="122"/>
      <c r="H638" s="127"/>
      <c r="I638" s="127"/>
      <c r="J638" s="127"/>
      <c r="K638" s="127"/>
      <c r="L638" s="127"/>
    </row>
    <row r="639" spans="1:14" x14ac:dyDescent="0.25">
      <c r="C639" s="33"/>
      <c r="D639" s="33"/>
      <c r="E639" s="121"/>
      <c r="F639" s="122"/>
      <c r="G639" s="122"/>
      <c r="H639" s="127"/>
      <c r="I639" s="127"/>
      <c r="J639" s="127"/>
      <c r="K639" s="127"/>
      <c r="L639" s="127"/>
    </row>
    <row r="640" spans="1:14" x14ac:dyDescent="0.25">
      <c r="C640" s="33"/>
      <c r="D640" s="33"/>
      <c r="E640" s="121"/>
      <c r="F640" s="122"/>
      <c r="G640" s="122"/>
      <c r="H640" s="127"/>
      <c r="I640" s="127"/>
      <c r="J640" s="127"/>
      <c r="K640" s="127"/>
      <c r="L640" s="127"/>
    </row>
    <row r="641" spans="2:12" x14ac:dyDescent="0.25">
      <c r="C641" s="33"/>
      <c r="D641" s="33"/>
      <c r="E641" s="121"/>
      <c r="F641" s="122"/>
      <c r="G641" s="122"/>
      <c r="H641" s="129"/>
      <c r="I641" s="129"/>
      <c r="J641" s="129"/>
      <c r="K641" s="129"/>
      <c r="L641" s="129"/>
    </row>
    <row r="642" spans="2:12" x14ac:dyDescent="0.25">
      <c r="B642" s="123"/>
      <c r="C642" s="124"/>
      <c r="D642" s="124"/>
      <c r="E642" s="125"/>
      <c r="F642" s="126"/>
      <c r="G642" s="126"/>
      <c r="H642" s="129"/>
      <c r="I642" s="129"/>
      <c r="J642" s="129"/>
      <c r="K642" s="129"/>
      <c r="L642" s="129"/>
    </row>
    <row r="657" spans="1:14" x14ac:dyDescent="0.25">
      <c r="A657" s="107"/>
    </row>
    <row r="660" spans="1:14" s="58" customFormat="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ht="33.75" x14ac:dyDescent="0.5">
      <c r="B661" s="736"/>
      <c r="C661" s="736"/>
      <c r="D661" s="736"/>
      <c r="E661" s="736"/>
      <c r="F661" s="736"/>
      <c r="G661" s="736"/>
      <c r="H661" s="736"/>
      <c r="I661" s="736"/>
      <c r="J661" s="736"/>
      <c r="K661" s="736"/>
      <c r="L661" s="736"/>
    </row>
    <row r="662" spans="1:14" ht="23.25" x14ac:dyDescent="0.35">
      <c r="A662" s="107"/>
      <c r="B662" s="94"/>
      <c r="C662" s="94"/>
      <c r="I662" s="107"/>
      <c r="J662" s="107"/>
      <c r="K662" s="107"/>
      <c r="L662" s="107"/>
    </row>
    <row r="663" spans="1:14" ht="21" x14ac:dyDescent="0.35">
      <c r="B663" s="117"/>
      <c r="C663" s="118"/>
    </row>
    <row r="664" spans="1:14" ht="21" x14ac:dyDescent="0.35">
      <c r="B664" s="117"/>
      <c r="C664" s="119"/>
    </row>
    <row r="665" spans="1:14" x14ac:dyDescent="0.25">
      <c r="I665" s="82"/>
    </row>
    <row r="666" spans="1:14" x14ac:dyDescent="0.25">
      <c r="B666" s="120"/>
      <c r="C666" s="120"/>
      <c r="D666" s="120"/>
      <c r="E666" s="120"/>
      <c r="F666" s="120"/>
      <c r="G666" s="120"/>
      <c r="H666" s="1157"/>
      <c r="I666" s="1157"/>
      <c r="J666" s="1157"/>
      <c r="K666" s="1157"/>
      <c r="L666" s="1157"/>
    </row>
    <row r="667" spans="1:14" x14ac:dyDescent="0.25">
      <c r="C667" s="33"/>
      <c r="D667" s="33"/>
      <c r="E667" s="121"/>
      <c r="F667" s="122"/>
      <c r="G667" s="122"/>
      <c r="H667" s="127"/>
      <c r="I667" s="128"/>
      <c r="J667" s="128"/>
      <c r="K667" s="128"/>
      <c r="L667" s="128"/>
    </row>
    <row r="668" spans="1:14" x14ac:dyDescent="0.25">
      <c r="C668" s="33"/>
      <c r="D668" s="33"/>
      <c r="E668" s="121"/>
      <c r="F668" s="122"/>
      <c r="G668" s="122"/>
      <c r="H668" s="127"/>
      <c r="I668" s="127"/>
      <c r="J668" s="127"/>
      <c r="K668" s="127"/>
      <c r="L668" s="127"/>
    </row>
    <row r="669" spans="1:14" x14ac:dyDescent="0.25">
      <c r="C669" s="33"/>
      <c r="D669" s="33"/>
      <c r="E669" s="121"/>
      <c r="F669" s="122"/>
      <c r="G669" s="122"/>
      <c r="H669" s="127"/>
      <c r="I669" s="127"/>
      <c r="J669" s="127"/>
      <c r="K669" s="127"/>
      <c r="L669" s="127"/>
    </row>
    <row r="670" spans="1:14" x14ac:dyDescent="0.25">
      <c r="C670" s="33"/>
      <c r="D670" s="33"/>
      <c r="E670" s="121"/>
      <c r="F670" s="122"/>
      <c r="G670" s="122"/>
      <c r="H670" s="127"/>
      <c r="I670" s="127"/>
      <c r="J670" s="127"/>
      <c r="K670" s="127"/>
      <c r="L670" s="127"/>
    </row>
    <row r="671" spans="1:14" x14ac:dyDescent="0.25">
      <c r="C671" s="33"/>
      <c r="D671" s="33"/>
      <c r="E671" s="121"/>
      <c r="F671" s="122"/>
      <c r="G671" s="122"/>
      <c r="H671" s="129"/>
      <c r="I671" s="129"/>
      <c r="J671" s="129"/>
      <c r="K671" s="129"/>
      <c r="L671" s="129"/>
    </row>
    <row r="672" spans="1:14" x14ac:dyDescent="0.25">
      <c r="B672" s="123"/>
      <c r="C672" s="124"/>
      <c r="D672" s="124"/>
      <c r="E672" s="125"/>
      <c r="F672" s="126"/>
      <c r="G672" s="126"/>
      <c r="H672" s="129"/>
      <c r="I672" s="129"/>
      <c r="J672" s="129"/>
      <c r="K672" s="129"/>
      <c r="L672" s="129"/>
    </row>
    <row r="687" spans="1:1" x14ac:dyDescent="0.25">
      <c r="A687" s="107"/>
    </row>
    <row r="695" spans="1:12" ht="33.75" x14ac:dyDescent="0.5">
      <c r="B695" s="736"/>
      <c r="C695" s="736"/>
      <c r="D695" s="736"/>
      <c r="E695" s="736"/>
      <c r="F695" s="736"/>
      <c r="G695" s="736"/>
      <c r="H695" s="736"/>
      <c r="I695" s="736"/>
      <c r="J695" s="736"/>
      <c r="K695" s="736"/>
      <c r="L695" s="736"/>
    </row>
    <row r="696" spans="1:12" ht="23.25" x14ac:dyDescent="0.35">
      <c r="A696" s="107"/>
      <c r="B696" s="94"/>
      <c r="C696" s="94"/>
      <c r="I696" s="107"/>
      <c r="J696" s="107"/>
      <c r="K696" s="107"/>
      <c r="L696" s="107"/>
    </row>
    <row r="697" spans="1:12" ht="21" x14ac:dyDescent="0.35">
      <c r="B697" s="117"/>
      <c r="C697" s="118"/>
    </row>
    <row r="698" spans="1:12" ht="21" x14ac:dyDescent="0.35">
      <c r="B698" s="117"/>
      <c r="C698" s="119"/>
    </row>
    <row r="699" spans="1:12" x14ac:dyDescent="0.25">
      <c r="I699" s="82"/>
    </row>
    <row r="700" spans="1:12" x14ac:dyDescent="0.25">
      <c r="B700" s="120"/>
      <c r="C700" s="120"/>
      <c r="D700" s="120"/>
      <c r="E700" s="120"/>
      <c r="F700" s="120"/>
      <c r="G700" s="120"/>
      <c r="H700" s="1157"/>
      <c r="I700" s="1157"/>
      <c r="J700" s="1157"/>
      <c r="K700" s="1157"/>
      <c r="L700" s="1157"/>
    </row>
    <row r="701" spans="1:12" x14ac:dyDescent="0.25">
      <c r="C701" s="33"/>
      <c r="D701" s="33"/>
      <c r="E701" s="121"/>
      <c r="F701" s="122"/>
      <c r="G701" s="122"/>
      <c r="H701" s="127"/>
      <c r="I701" s="128"/>
      <c r="J701" s="128"/>
      <c r="K701" s="128"/>
      <c r="L701" s="128"/>
    </row>
    <row r="702" spans="1:12" x14ac:dyDescent="0.25">
      <c r="C702" s="33"/>
      <c r="D702" s="33"/>
      <c r="E702" s="121"/>
      <c r="F702" s="122"/>
      <c r="G702" s="122"/>
      <c r="H702" s="127"/>
      <c r="I702" s="127"/>
      <c r="J702" s="127"/>
      <c r="K702" s="127"/>
      <c r="L702" s="127"/>
    </row>
    <row r="703" spans="1:12" x14ac:dyDescent="0.25">
      <c r="C703" s="33"/>
      <c r="D703" s="33"/>
      <c r="E703" s="121"/>
      <c r="F703" s="122"/>
      <c r="G703" s="122"/>
      <c r="H703" s="127"/>
      <c r="I703" s="127"/>
      <c r="J703" s="127"/>
      <c r="K703" s="127"/>
      <c r="L703" s="127"/>
    </row>
    <row r="704" spans="1:12" x14ac:dyDescent="0.25">
      <c r="C704" s="33"/>
      <c r="D704" s="33"/>
      <c r="E704" s="121"/>
      <c r="F704" s="122"/>
      <c r="G704" s="122"/>
      <c r="H704" s="127"/>
      <c r="I704" s="127"/>
      <c r="J704" s="127"/>
      <c r="K704" s="127"/>
      <c r="L704" s="127"/>
    </row>
    <row r="705" spans="2:12" x14ac:dyDescent="0.25">
      <c r="C705" s="33"/>
      <c r="D705" s="33"/>
      <c r="E705" s="121"/>
      <c r="F705" s="122"/>
      <c r="G705" s="122"/>
      <c r="H705" s="129"/>
      <c r="I705" s="129"/>
      <c r="J705" s="129"/>
      <c r="K705" s="129"/>
      <c r="L705" s="129"/>
    </row>
    <row r="706" spans="2:12" x14ac:dyDescent="0.25">
      <c r="B706" s="123"/>
      <c r="C706" s="124"/>
      <c r="D706" s="124"/>
      <c r="E706" s="125"/>
      <c r="F706" s="126"/>
      <c r="G706" s="126"/>
      <c r="H706" s="129"/>
      <c r="I706" s="129"/>
      <c r="J706" s="129"/>
      <c r="K706" s="129"/>
      <c r="L706" s="129"/>
    </row>
    <row r="721" spans="1:12" x14ac:dyDescent="0.25">
      <c r="A721" s="107"/>
    </row>
    <row r="726" spans="1:12" ht="33.75" x14ac:dyDescent="0.5">
      <c r="B726" s="736"/>
      <c r="C726" s="736"/>
      <c r="D726" s="736"/>
      <c r="E726" s="736"/>
      <c r="F726" s="736"/>
      <c r="G726" s="736"/>
      <c r="H726" s="736"/>
      <c r="I726" s="736"/>
      <c r="J726" s="736"/>
      <c r="K726" s="736"/>
      <c r="L726" s="736"/>
    </row>
    <row r="727" spans="1:12" ht="23.25" x14ac:dyDescent="0.35">
      <c r="A727" s="107"/>
      <c r="B727" s="94"/>
      <c r="C727" s="94"/>
      <c r="I727" s="107"/>
      <c r="J727" s="107"/>
      <c r="K727" s="107"/>
      <c r="L727" s="107"/>
    </row>
    <row r="728" spans="1:12" ht="21" x14ac:dyDescent="0.35">
      <c r="B728" s="117"/>
      <c r="C728" s="118"/>
    </row>
    <row r="729" spans="1:12" ht="21" x14ac:dyDescent="0.35">
      <c r="B729" s="117"/>
      <c r="C729" s="119"/>
    </row>
    <row r="730" spans="1:12" x14ac:dyDescent="0.25">
      <c r="I730" s="82"/>
    </row>
    <row r="731" spans="1:12" x14ac:dyDescent="0.25">
      <c r="B731" s="120"/>
      <c r="C731" s="120"/>
      <c r="D731" s="120"/>
      <c r="E731" s="120"/>
      <c r="F731" s="120"/>
      <c r="G731" s="120"/>
      <c r="H731" s="1157"/>
      <c r="I731" s="1157"/>
      <c r="J731" s="1157"/>
      <c r="K731" s="1157"/>
      <c r="L731" s="1157"/>
    </row>
    <row r="732" spans="1:12" x14ac:dyDescent="0.25">
      <c r="C732" s="33"/>
      <c r="D732" s="33"/>
      <c r="E732" s="121"/>
      <c r="F732" s="122"/>
      <c r="G732" s="122"/>
      <c r="H732" s="127"/>
      <c r="I732" s="128"/>
      <c r="J732" s="128"/>
      <c r="K732" s="128"/>
      <c r="L732" s="128"/>
    </row>
    <row r="733" spans="1:12" x14ac:dyDescent="0.25">
      <c r="C733" s="33"/>
      <c r="D733" s="33"/>
      <c r="E733" s="121"/>
      <c r="F733" s="122"/>
      <c r="G733" s="122"/>
      <c r="H733" s="127"/>
      <c r="I733" s="127"/>
      <c r="J733" s="127"/>
      <c r="K733" s="127"/>
      <c r="L733" s="127"/>
    </row>
    <row r="734" spans="1:12" x14ac:dyDescent="0.25">
      <c r="C734" s="33"/>
      <c r="D734" s="33"/>
      <c r="E734" s="121"/>
      <c r="F734" s="122"/>
      <c r="G734" s="122"/>
      <c r="H734" s="127"/>
      <c r="I734" s="127"/>
      <c r="J734" s="127"/>
      <c r="K734" s="127"/>
      <c r="L734" s="127"/>
    </row>
    <row r="735" spans="1:12" x14ac:dyDescent="0.25">
      <c r="C735" s="33"/>
      <c r="D735" s="33"/>
      <c r="E735" s="121"/>
      <c r="F735" s="122"/>
      <c r="G735" s="122"/>
      <c r="H735" s="127"/>
      <c r="I735" s="127"/>
      <c r="J735" s="127"/>
      <c r="K735" s="127"/>
      <c r="L735" s="127"/>
    </row>
    <row r="736" spans="1:12" x14ac:dyDescent="0.25">
      <c r="C736" s="33"/>
      <c r="D736" s="33"/>
      <c r="E736" s="121"/>
      <c r="F736" s="122"/>
      <c r="G736" s="122"/>
      <c r="H736" s="129"/>
      <c r="I736" s="129"/>
      <c r="J736" s="129"/>
      <c r="K736" s="129"/>
      <c r="L736" s="129"/>
    </row>
    <row r="737" spans="1:12" x14ac:dyDescent="0.25">
      <c r="B737" s="123"/>
      <c r="C737" s="124"/>
      <c r="D737" s="124"/>
      <c r="E737" s="125"/>
      <c r="F737" s="126"/>
      <c r="G737" s="126"/>
      <c r="H737" s="129"/>
      <c r="I737" s="129"/>
      <c r="J737" s="129"/>
      <c r="K737" s="129"/>
      <c r="L737" s="129"/>
    </row>
    <row r="752" spans="1:12" x14ac:dyDescent="0.25">
      <c r="A752" s="107"/>
    </row>
  </sheetData>
  <mergeCells count="116">
    <mergeCell ref="B726:L726"/>
    <mergeCell ref="H731:L731"/>
    <mergeCell ref="H402:L402"/>
    <mergeCell ref="B601:L601"/>
    <mergeCell ref="H606:L606"/>
    <mergeCell ref="B541:L541"/>
    <mergeCell ref="H546:L546"/>
    <mergeCell ref="B511:L511"/>
    <mergeCell ref="H516:L516"/>
    <mergeCell ref="B482:L482"/>
    <mergeCell ref="H487:L487"/>
    <mergeCell ref="B452:L452"/>
    <mergeCell ref="H457:L457"/>
    <mergeCell ref="B571:L571"/>
    <mergeCell ref="H576:L576"/>
    <mergeCell ref="B695:L695"/>
    <mergeCell ref="H700:L700"/>
    <mergeCell ref="B661:L661"/>
    <mergeCell ref="H666:L666"/>
    <mergeCell ref="B631:L631"/>
    <mergeCell ref="H636:L636"/>
    <mergeCell ref="H68:L68"/>
    <mergeCell ref="H69:L69"/>
    <mergeCell ref="H70:L70"/>
    <mergeCell ref="H71:L71"/>
    <mergeCell ref="H163:L163"/>
    <mergeCell ref="H164:L164"/>
    <mergeCell ref="B153:L153"/>
    <mergeCell ref="H158:L158"/>
    <mergeCell ref="H159:L159"/>
    <mergeCell ref="H160:L160"/>
    <mergeCell ref="H101:L101"/>
    <mergeCell ref="H102:L102"/>
    <mergeCell ref="H103:L103"/>
    <mergeCell ref="H37:L37"/>
    <mergeCell ref="H38:L38"/>
    <mergeCell ref="H39:L39"/>
    <mergeCell ref="H40:L40"/>
    <mergeCell ref="H41:L41"/>
    <mergeCell ref="H42:L42"/>
    <mergeCell ref="B61:L61"/>
    <mergeCell ref="H66:L66"/>
    <mergeCell ref="H67:L67"/>
    <mergeCell ref="H10:L10"/>
    <mergeCell ref="B1:L1"/>
    <mergeCell ref="H6:L6"/>
    <mergeCell ref="H7:L7"/>
    <mergeCell ref="H8:L8"/>
    <mergeCell ref="H9:L9"/>
    <mergeCell ref="H131:L131"/>
    <mergeCell ref="H132:L132"/>
    <mergeCell ref="H133:L133"/>
    <mergeCell ref="B122:L122"/>
    <mergeCell ref="H127:L127"/>
    <mergeCell ref="H128:L128"/>
    <mergeCell ref="H129:L129"/>
    <mergeCell ref="H130:L130"/>
    <mergeCell ref="B92:L92"/>
    <mergeCell ref="H97:L97"/>
    <mergeCell ref="H98:L98"/>
    <mergeCell ref="H99:L99"/>
    <mergeCell ref="H100:L100"/>
    <mergeCell ref="H72:L72"/>
    <mergeCell ref="H11:L11"/>
    <mergeCell ref="H12:L12"/>
    <mergeCell ref="B31:L31"/>
    <mergeCell ref="H36:L36"/>
    <mergeCell ref="H283:L283"/>
    <mergeCell ref="B272:L272"/>
    <mergeCell ref="H277:L277"/>
    <mergeCell ref="H278:L278"/>
    <mergeCell ref="H279:L279"/>
    <mergeCell ref="H282:L282"/>
    <mergeCell ref="B183:L183"/>
    <mergeCell ref="H188:L188"/>
    <mergeCell ref="H189:L189"/>
    <mergeCell ref="H190:L190"/>
    <mergeCell ref="H193:L193"/>
    <mergeCell ref="H224:L224"/>
    <mergeCell ref="B213:L213"/>
    <mergeCell ref="H218:L218"/>
    <mergeCell ref="H219:L219"/>
    <mergeCell ref="H220:L220"/>
    <mergeCell ref="H223:L223"/>
    <mergeCell ref="H194:L194"/>
    <mergeCell ref="B242:L242"/>
    <mergeCell ref="H247:L247"/>
    <mergeCell ref="H248:L248"/>
    <mergeCell ref="H249:L249"/>
    <mergeCell ref="H252:L252"/>
    <mergeCell ref="H253:L253"/>
    <mergeCell ref="H338:L338"/>
    <mergeCell ref="H339:L339"/>
    <mergeCell ref="H342:L342"/>
    <mergeCell ref="H313:L313"/>
    <mergeCell ref="B302:L302"/>
    <mergeCell ref="H307:L307"/>
    <mergeCell ref="H308:L308"/>
    <mergeCell ref="H309:L309"/>
    <mergeCell ref="H312:L312"/>
    <mergeCell ref="B332:L332"/>
    <mergeCell ref="H337:L337"/>
    <mergeCell ref="H343:L343"/>
    <mergeCell ref="H373:L373"/>
    <mergeCell ref="B362:L362"/>
    <mergeCell ref="H367:L367"/>
    <mergeCell ref="H368:L368"/>
    <mergeCell ref="H369:L369"/>
    <mergeCell ref="H372:L372"/>
    <mergeCell ref="B422:L422"/>
    <mergeCell ref="H427:L427"/>
    <mergeCell ref="H403:L403"/>
    <mergeCell ref="B392:L392"/>
    <mergeCell ref="H397:L397"/>
    <mergeCell ref="H398:L398"/>
    <mergeCell ref="H399:L399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7473a6a-0566-4ba9-806e-467b08f33b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C29F0A1FA96944A2C5135006DD23E8" ma:contentTypeVersion="13" ma:contentTypeDescription="Create a new document." ma:contentTypeScope="" ma:versionID="6cb43cbd57e62283267683b96aa6f540">
  <xsd:schema xmlns:xsd="http://www.w3.org/2001/XMLSchema" xmlns:xs="http://www.w3.org/2001/XMLSchema" xmlns:p="http://schemas.microsoft.com/office/2006/metadata/properties" xmlns:ns3="37473a6a-0566-4ba9-806e-467b08f33b59" xmlns:ns4="a5109836-3c62-4718-a0cd-c7b582f81404" targetNamespace="http://schemas.microsoft.com/office/2006/metadata/properties" ma:root="true" ma:fieldsID="629c52364e58c88c0c7d7e728b088e6d" ns3:_="" ns4:_="">
    <xsd:import namespace="37473a6a-0566-4ba9-806e-467b08f33b59"/>
    <xsd:import namespace="a5109836-3c62-4718-a0cd-c7b582f814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473a6a-0566-4ba9-806e-467b08f33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09836-3c62-4718-a0cd-c7b582f8140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A86F4D-4486-41D7-8C0F-99E82E5A43DC}">
  <ds:schemaRefs>
    <ds:schemaRef ds:uri="http://schemas.microsoft.com/office/2006/documentManagement/types"/>
    <ds:schemaRef ds:uri="http://purl.org/dc/terms/"/>
    <ds:schemaRef ds:uri="37473a6a-0566-4ba9-806e-467b08f33b59"/>
    <ds:schemaRef ds:uri="http://www.w3.org/XML/1998/namespace"/>
    <ds:schemaRef ds:uri="http://purl.org/dc/dcmitype/"/>
    <ds:schemaRef ds:uri="http://schemas.microsoft.com/office/2006/metadata/properties"/>
    <ds:schemaRef ds:uri="a5109836-3c62-4718-a0cd-c7b582f81404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D7CBD4D-35C0-4BCA-BDAA-53D46B5DA4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473a6a-0566-4ba9-806e-467b08f33b59"/>
    <ds:schemaRef ds:uri="a5109836-3c62-4718-a0cd-c7b582f814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25047C-557F-40A2-9A93-85214A47FB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Service Detail</vt:lpstr>
      <vt:lpstr>Weekly report</vt:lpstr>
      <vt:lpstr>Weekly service schedule</vt:lpstr>
      <vt:lpstr>Compliance Report</vt:lpstr>
      <vt:lpstr>Service Schedule</vt:lpstr>
      <vt:lpstr>Weekly Oil Report</vt:lpstr>
      <vt:lpstr>Hydraulic pipe report</vt:lpstr>
      <vt:lpstr>Block Chute Report</vt:lpstr>
      <vt:lpstr>Wash Machine Report</vt:lpstr>
      <vt:lpstr>UGToyota &amp; Fermel 20 Feb 26</vt:lpstr>
      <vt:lpstr>UGToyota &amp; Fermel 23 Feb 26</vt:lpstr>
      <vt:lpstr>UGToyota &amp; Fermel 24 Feb 26</vt:lpstr>
      <vt:lpstr>UGToyota &amp; Fermel 25 Feb 26</vt:lpstr>
      <vt:lpstr>UGToyota &amp; Fermel 26 Feb 26</vt:lpstr>
      <vt:lpstr>Services Detail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Joyce Diale</cp:lastModifiedBy>
  <cp:lastPrinted>2024-09-05T08:14:10Z</cp:lastPrinted>
  <dcterms:created xsi:type="dcterms:W3CDTF">2020-01-17T12:36:29Z</dcterms:created>
  <dcterms:modified xsi:type="dcterms:W3CDTF">2026-03-02T04:55:27Z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0x01010032C29F0A1FA96944A2C5135006DD23E8</vt:lpwstr>
  </property>
</Properties>
</file>